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cob\Desktop\Rutas\"/>
    </mc:Choice>
  </mc:AlternateContent>
  <xr:revisionPtr revIDLastSave="0" documentId="8_{4D4EFE71-DB72-422B-88FF-D34F8DCFF701}" xr6:coauthVersionLast="47" xr6:coauthVersionMax="47" xr10:uidLastSave="{00000000-0000-0000-0000-000000000000}"/>
  <bookViews>
    <workbookView xWindow="-120" yWindow="-120" windowWidth="24240" windowHeight="13140" xr2:uid="{486F5A0B-39B1-4631-BD23-79D3AE1EA70A}"/>
  </bookViews>
  <sheets>
    <sheet name="Ruta 2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6" i="1" l="1"/>
  <c r="J195" i="1"/>
  <c r="J194" i="1"/>
  <c r="M193" i="1"/>
  <c r="G193" i="1"/>
  <c r="X192" i="1"/>
  <c r="V192" i="1"/>
  <c r="U192" i="1"/>
  <c r="W192" i="1" s="1"/>
  <c r="K192" i="1"/>
  <c r="G192" i="1"/>
  <c r="V191" i="1"/>
  <c r="X191" i="1" s="1"/>
  <c r="U191" i="1"/>
  <c r="W191" i="1" s="1"/>
  <c r="K191" i="1"/>
  <c r="G191" i="1"/>
  <c r="V190" i="1"/>
  <c r="X190" i="1" s="1"/>
  <c r="U190" i="1"/>
  <c r="W190" i="1" s="1"/>
  <c r="M190" i="1"/>
  <c r="K190" i="1"/>
  <c r="G190" i="1"/>
  <c r="V189" i="1"/>
  <c r="X189" i="1" s="1"/>
  <c r="U189" i="1"/>
  <c r="W189" i="1" s="1"/>
  <c r="K189" i="1"/>
  <c r="G189" i="1"/>
  <c r="W188" i="1"/>
  <c r="V188" i="1"/>
  <c r="X188" i="1" s="1"/>
  <c r="U188" i="1"/>
  <c r="M188" i="1" s="1"/>
  <c r="G188" i="1"/>
  <c r="V187" i="1"/>
  <c r="X187" i="1" s="1"/>
  <c r="U187" i="1"/>
  <c r="W187" i="1" s="1"/>
  <c r="G187" i="1"/>
  <c r="V186" i="1"/>
  <c r="X186" i="1" s="1"/>
  <c r="U186" i="1"/>
  <c r="W186" i="1" s="1"/>
  <c r="G186" i="1"/>
  <c r="X185" i="1"/>
  <c r="V185" i="1"/>
  <c r="U185" i="1"/>
  <c r="W185" i="1" s="1"/>
  <c r="K185" i="1"/>
  <c r="G185" i="1"/>
  <c r="V184" i="1"/>
  <c r="X184" i="1" s="1"/>
  <c r="U184" i="1"/>
  <c r="W184" i="1" s="1"/>
  <c r="M184" i="1"/>
  <c r="G184" i="1"/>
  <c r="X183" i="1"/>
  <c r="V183" i="1"/>
  <c r="U183" i="1"/>
  <c r="W183" i="1" s="1"/>
  <c r="K183" i="1"/>
  <c r="G183" i="1"/>
  <c r="X182" i="1"/>
  <c r="V182" i="1"/>
  <c r="U182" i="1"/>
  <c r="W182" i="1" s="1"/>
  <c r="K182" i="1"/>
  <c r="G182" i="1"/>
  <c r="V181" i="1"/>
  <c r="X181" i="1" s="1"/>
  <c r="U181" i="1"/>
  <c r="W181" i="1" s="1"/>
  <c r="M181" i="1"/>
  <c r="G181" i="1"/>
  <c r="X180" i="1"/>
  <c r="V180" i="1"/>
  <c r="U180" i="1"/>
  <c r="W180" i="1" s="1"/>
  <c r="G180" i="1"/>
  <c r="X179" i="1"/>
  <c r="W179" i="1"/>
  <c r="V179" i="1"/>
  <c r="U179" i="1"/>
  <c r="M179" i="1"/>
  <c r="G179" i="1"/>
  <c r="V178" i="1"/>
  <c r="X178" i="1" s="1"/>
  <c r="U178" i="1"/>
  <c r="W178" i="1" s="1"/>
  <c r="M178" i="1"/>
  <c r="G178" i="1"/>
  <c r="X177" i="1"/>
  <c r="W177" i="1"/>
  <c r="V177" i="1"/>
  <c r="M177" i="1" s="1"/>
  <c r="U177" i="1"/>
  <c r="G177" i="1"/>
  <c r="V176" i="1"/>
  <c r="X176" i="1" s="1"/>
  <c r="U176" i="1"/>
  <c r="G176" i="1"/>
  <c r="W175" i="1"/>
  <c r="V175" i="1"/>
  <c r="X175" i="1" s="1"/>
  <c r="U175" i="1"/>
  <c r="M175" i="1"/>
  <c r="G175" i="1"/>
  <c r="V174" i="1"/>
  <c r="X174" i="1" s="1"/>
  <c r="U174" i="1"/>
  <c r="W174" i="1" s="1"/>
  <c r="K174" i="1"/>
  <c r="G174" i="1"/>
  <c r="V173" i="1"/>
  <c r="X173" i="1" s="1"/>
  <c r="U173" i="1"/>
  <c r="W173" i="1" s="1"/>
  <c r="M173" i="1"/>
  <c r="K173" i="1"/>
  <c r="G173" i="1"/>
  <c r="W172" i="1"/>
  <c r="V172" i="1"/>
  <c r="X172" i="1" s="1"/>
  <c r="U172" i="1"/>
  <c r="M172" i="1"/>
  <c r="K172" i="1"/>
  <c r="G172" i="1"/>
  <c r="W171" i="1"/>
  <c r="V171" i="1"/>
  <c r="X171" i="1" s="1"/>
  <c r="U171" i="1"/>
  <c r="M171" i="1" s="1"/>
  <c r="K171" i="1"/>
  <c r="G171" i="1"/>
  <c r="V170" i="1"/>
  <c r="X170" i="1" s="1"/>
  <c r="U170" i="1"/>
  <c r="K170" i="1"/>
  <c r="G170" i="1"/>
  <c r="X169" i="1"/>
  <c r="V169" i="1"/>
  <c r="U169" i="1"/>
  <c r="W169" i="1" s="1"/>
  <c r="M169" i="1"/>
  <c r="K169" i="1"/>
  <c r="G169" i="1"/>
  <c r="X168" i="1"/>
  <c r="W168" i="1"/>
  <c r="V168" i="1"/>
  <c r="U168" i="1"/>
  <c r="M168" i="1" s="1"/>
  <c r="G168" i="1"/>
  <c r="V167" i="1"/>
  <c r="X167" i="1" s="1"/>
  <c r="U167" i="1"/>
  <c r="G167" i="1"/>
  <c r="W166" i="1"/>
  <c r="V166" i="1"/>
  <c r="X166" i="1" s="1"/>
  <c r="U166" i="1"/>
  <c r="M166" i="1"/>
  <c r="K166" i="1"/>
  <c r="G166" i="1"/>
  <c r="W165" i="1"/>
  <c r="V165" i="1"/>
  <c r="X165" i="1" s="1"/>
  <c r="U165" i="1"/>
  <c r="M165" i="1" s="1"/>
  <c r="K165" i="1"/>
  <c r="G165" i="1"/>
  <c r="V164" i="1"/>
  <c r="X164" i="1" s="1"/>
  <c r="U164" i="1"/>
  <c r="K164" i="1"/>
  <c r="G164" i="1"/>
  <c r="X163" i="1"/>
  <c r="V163" i="1"/>
  <c r="U163" i="1"/>
  <c r="W163" i="1" s="1"/>
  <c r="M163" i="1"/>
  <c r="K163" i="1"/>
  <c r="G163" i="1"/>
  <c r="X162" i="1"/>
  <c r="W162" i="1"/>
  <c r="V162" i="1"/>
  <c r="U162" i="1"/>
  <c r="M162" i="1" s="1"/>
  <c r="K162" i="1"/>
  <c r="G162" i="1"/>
  <c r="W161" i="1"/>
  <c r="V161" i="1"/>
  <c r="X161" i="1" s="1"/>
  <c r="U161" i="1"/>
  <c r="M161" i="1" s="1"/>
  <c r="K161" i="1"/>
  <c r="G161" i="1"/>
  <c r="V160" i="1"/>
  <c r="X160" i="1" s="1"/>
  <c r="U160" i="1"/>
  <c r="W160" i="1" s="1"/>
  <c r="M160" i="1"/>
  <c r="K160" i="1"/>
  <c r="G160" i="1"/>
  <c r="X159" i="1"/>
  <c r="W159" i="1"/>
  <c r="V159" i="1"/>
  <c r="U159" i="1"/>
  <c r="M159" i="1"/>
  <c r="K159" i="1"/>
  <c r="G159" i="1"/>
  <c r="X158" i="1"/>
  <c r="W158" i="1"/>
  <c r="V158" i="1"/>
  <c r="U158" i="1"/>
  <c r="M158" i="1"/>
  <c r="K158" i="1"/>
  <c r="G158" i="1"/>
  <c r="V157" i="1"/>
  <c r="X157" i="1" s="1"/>
  <c r="U157" i="1"/>
  <c r="M157" i="1" s="1"/>
  <c r="K157" i="1"/>
  <c r="G157" i="1"/>
  <c r="X156" i="1"/>
  <c r="V156" i="1"/>
  <c r="U156" i="1"/>
  <c r="W156" i="1" s="1"/>
  <c r="K156" i="1"/>
  <c r="G156" i="1"/>
  <c r="X155" i="1"/>
  <c r="V155" i="1"/>
  <c r="U155" i="1"/>
  <c r="W155" i="1" s="1"/>
  <c r="G155" i="1"/>
  <c r="V154" i="1"/>
  <c r="X154" i="1" s="1"/>
  <c r="U154" i="1"/>
  <c r="M154" i="1" s="1"/>
  <c r="G154" i="1"/>
  <c r="X153" i="1"/>
  <c r="W153" i="1"/>
  <c r="V153" i="1"/>
  <c r="U153" i="1"/>
  <c r="M153" i="1"/>
  <c r="G153" i="1"/>
  <c r="W152" i="1"/>
  <c r="V152" i="1"/>
  <c r="U152" i="1"/>
  <c r="G152" i="1"/>
  <c r="X151" i="1"/>
  <c r="V151" i="1"/>
  <c r="U151" i="1"/>
  <c r="W151" i="1" s="1"/>
  <c r="M151" i="1"/>
  <c r="G151" i="1"/>
  <c r="W150" i="1"/>
  <c r="V150" i="1"/>
  <c r="X150" i="1" s="1"/>
  <c r="U150" i="1"/>
  <c r="M150" i="1" s="1"/>
  <c r="G150" i="1"/>
  <c r="V149" i="1"/>
  <c r="X149" i="1" s="1"/>
  <c r="U149" i="1"/>
  <c r="W149" i="1" s="1"/>
  <c r="G149" i="1"/>
  <c r="V148" i="1"/>
  <c r="X148" i="1" s="1"/>
  <c r="U148" i="1"/>
  <c r="W148" i="1" s="1"/>
  <c r="G148" i="1"/>
  <c r="X147" i="1"/>
  <c r="V147" i="1"/>
  <c r="U147" i="1"/>
  <c r="W147" i="1" s="1"/>
  <c r="G147" i="1"/>
  <c r="V146" i="1"/>
  <c r="X146" i="1" s="1"/>
  <c r="U146" i="1"/>
  <c r="M146" i="1" s="1"/>
  <c r="G146" i="1"/>
  <c r="X145" i="1"/>
  <c r="W145" i="1"/>
  <c r="V145" i="1"/>
  <c r="U145" i="1"/>
  <c r="M145" i="1"/>
  <c r="G145" i="1"/>
  <c r="W144" i="1"/>
  <c r="V144" i="1"/>
  <c r="U144" i="1"/>
  <c r="G144" i="1"/>
  <c r="X143" i="1"/>
  <c r="V143" i="1"/>
  <c r="U143" i="1"/>
  <c r="W143" i="1" s="1"/>
  <c r="M143" i="1"/>
  <c r="G143" i="1"/>
  <c r="W142" i="1"/>
  <c r="V142" i="1"/>
  <c r="X142" i="1" s="1"/>
  <c r="U142" i="1"/>
  <c r="M142" i="1" s="1"/>
  <c r="G142" i="1"/>
  <c r="V141" i="1"/>
  <c r="X141" i="1" s="1"/>
  <c r="U141" i="1"/>
  <c r="W141" i="1" s="1"/>
  <c r="M141" i="1"/>
  <c r="G141" i="1"/>
  <c r="V140" i="1"/>
  <c r="X140" i="1" s="1"/>
  <c r="U140" i="1"/>
  <c r="W140" i="1" s="1"/>
  <c r="G140" i="1"/>
  <c r="X139" i="1"/>
  <c r="V139" i="1"/>
  <c r="U139" i="1"/>
  <c r="W139" i="1" s="1"/>
  <c r="G139" i="1"/>
  <c r="V138" i="1"/>
  <c r="X138" i="1" s="1"/>
  <c r="U138" i="1"/>
  <c r="M138" i="1" s="1"/>
  <c r="G138" i="1"/>
  <c r="X137" i="1"/>
  <c r="W137" i="1"/>
  <c r="V137" i="1"/>
  <c r="U137" i="1"/>
  <c r="M137" i="1"/>
  <c r="G137" i="1"/>
  <c r="W136" i="1"/>
  <c r="V136" i="1"/>
  <c r="U136" i="1"/>
  <c r="G136" i="1"/>
  <c r="X135" i="1"/>
  <c r="V135" i="1"/>
  <c r="U135" i="1"/>
  <c r="W135" i="1" s="1"/>
  <c r="M135" i="1"/>
  <c r="G135" i="1"/>
  <c r="W134" i="1"/>
  <c r="V134" i="1"/>
  <c r="X134" i="1" s="1"/>
  <c r="U134" i="1"/>
  <c r="M134" i="1" s="1"/>
  <c r="G134" i="1"/>
  <c r="V133" i="1"/>
  <c r="X133" i="1" s="1"/>
  <c r="U133" i="1"/>
  <c r="W133" i="1" s="1"/>
  <c r="G133" i="1"/>
  <c r="V132" i="1"/>
  <c r="X132" i="1" s="1"/>
  <c r="U132" i="1"/>
  <c r="W132" i="1" s="1"/>
  <c r="G132" i="1"/>
  <c r="X131" i="1"/>
  <c r="V131" i="1"/>
  <c r="U131" i="1"/>
  <c r="W131" i="1" s="1"/>
  <c r="G131" i="1"/>
  <c r="V130" i="1"/>
  <c r="X130" i="1" s="1"/>
  <c r="U130" i="1"/>
  <c r="M130" i="1" s="1"/>
  <c r="G130" i="1"/>
  <c r="X129" i="1"/>
  <c r="W129" i="1"/>
  <c r="V129" i="1"/>
  <c r="U129" i="1"/>
  <c r="M129" i="1"/>
  <c r="G129" i="1"/>
  <c r="W128" i="1"/>
  <c r="V128" i="1"/>
  <c r="X128" i="1" s="1"/>
  <c r="U128" i="1"/>
  <c r="G128" i="1"/>
  <c r="X127" i="1"/>
  <c r="V127" i="1"/>
  <c r="U127" i="1"/>
  <c r="W127" i="1" s="1"/>
  <c r="M127" i="1"/>
  <c r="G127" i="1"/>
  <c r="W126" i="1"/>
  <c r="V126" i="1"/>
  <c r="X126" i="1" s="1"/>
  <c r="U126" i="1"/>
  <c r="M126" i="1" s="1"/>
  <c r="G126" i="1"/>
  <c r="V125" i="1"/>
  <c r="X125" i="1" s="1"/>
  <c r="U125" i="1"/>
  <c r="W125" i="1" s="1"/>
  <c r="M125" i="1"/>
  <c r="G125" i="1"/>
  <c r="V124" i="1"/>
  <c r="X124" i="1" s="1"/>
  <c r="U124" i="1"/>
  <c r="W124" i="1" s="1"/>
  <c r="G124" i="1"/>
  <c r="X123" i="1"/>
  <c r="V123" i="1"/>
  <c r="U123" i="1"/>
  <c r="W123" i="1" s="1"/>
  <c r="G123" i="1"/>
  <c r="V122" i="1"/>
  <c r="X122" i="1" s="1"/>
  <c r="U122" i="1"/>
  <c r="M122" i="1" s="1"/>
  <c r="G122" i="1"/>
  <c r="X121" i="1"/>
  <c r="W121" i="1"/>
  <c r="V121" i="1"/>
  <c r="U121" i="1"/>
  <c r="M121" i="1"/>
  <c r="K121" i="1"/>
  <c r="G121" i="1"/>
  <c r="X120" i="1"/>
  <c r="W120" i="1"/>
  <c r="V120" i="1"/>
  <c r="U120" i="1"/>
  <c r="M120" i="1"/>
  <c r="K120" i="1"/>
  <c r="G120" i="1"/>
  <c r="V119" i="1"/>
  <c r="X119" i="1" s="1"/>
  <c r="U119" i="1"/>
  <c r="M119" i="1" s="1"/>
  <c r="K119" i="1"/>
  <c r="G119" i="1"/>
  <c r="X118" i="1"/>
  <c r="V118" i="1"/>
  <c r="U118" i="1"/>
  <c r="W118" i="1" s="1"/>
  <c r="G118" i="1"/>
  <c r="X117" i="1"/>
  <c r="W117" i="1"/>
  <c r="V117" i="1"/>
  <c r="U117" i="1"/>
  <c r="M117" i="1"/>
  <c r="G117" i="1"/>
  <c r="V116" i="1"/>
  <c r="X116" i="1" s="1"/>
  <c r="U116" i="1"/>
  <c r="W116" i="1" s="1"/>
  <c r="M116" i="1"/>
  <c r="G116" i="1"/>
  <c r="X115" i="1"/>
  <c r="W115" i="1"/>
  <c r="V115" i="1"/>
  <c r="U115" i="1"/>
  <c r="M115" i="1" s="1"/>
  <c r="K115" i="1"/>
  <c r="G115" i="1"/>
  <c r="W114" i="1"/>
  <c r="V114" i="1"/>
  <c r="U114" i="1"/>
  <c r="K114" i="1"/>
  <c r="G114" i="1"/>
  <c r="V113" i="1"/>
  <c r="X113" i="1" s="1"/>
  <c r="U113" i="1"/>
  <c r="W113" i="1" s="1"/>
  <c r="M113" i="1"/>
  <c r="K113" i="1"/>
  <c r="G113" i="1"/>
  <c r="X112" i="1"/>
  <c r="W112" i="1"/>
  <c r="V112" i="1"/>
  <c r="U112" i="1"/>
  <c r="M112" i="1"/>
  <c r="K112" i="1"/>
  <c r="G112" i="1"/>
  <c r="X111" i="1"/>
  <c r="W111" i="1"/>
  <c r="V111" i="1"/>
  <c r="U111" i="1"/>
  <c r="M111" i="1"/>
  <c r="K111" i="1"/>
  <c r="G111" i="1"/>
  <c r="V110" i="1"/>
  <c r="X110" i="1" s="1"/>
  <c r="U110" i="1"/>
  <c r="M110" i="1" s="1"/>
  <c r="K110" i="1"/>
  <c r="G110" i="1"/>
  <c r="X109" i="1"/>
  <c r="V109" i="1"/>
  <c r="U109" i="1"/>
  <c r="W109" i="1" s="1"/>
  <c r="K109" i="1"/>
  <c r="G109" i="1"/>
  <c r="X108" i="1"/>
  <c r="V108" i="1"/>
  <c r="U108" i="1"/>
  <c r="W108" i="1" s="1"/>
  <c r="M108" i="1"/>
  <c r="K108" i="1"/>
  <c r="G108" i="1"/>
  <c r="V107" i="1"/>
  <c r="X107" i="1" s="1"/>
  <c r="U107" i="1"/>
  <c r="W107" i="1" s="1"/>
  <c r="M107" i="1"/>
  <c r="K107" i="1"/>
  <c r="G107" i="1"/>
  <c r="V106" i="1"/>
  <c r="X106" i="1" s="1"/>
  <c r="U106" i="1"/>
  <c r="W106" i="1" s="1"/>
  <c r="K106" i="1"/>
  <c r="G106" i="1"/>
  <c r="V105" i="1"/>
  <c r="X105" i="1" s="1"/>
  <c r="U105" i="1"/>
  <c r="W105" i="1" s="1"/>
  <c r="K105" i="1"/>
  <c r="G105" i="1"/>
  <c r="V104" i="1"/>
  <c r="X104" i="1" s="1"/>
  <c r="U104" i="1"/>
  <c r="W104" i="1" s="1"/>
  <c r="G104" i="1"/>
  <c r="V103" i="1"/>
  <c r="X103" i="1" s="1"/>
  <c r="U103" i="1"/>
  <c r="W103" i="1" s="1"/>
  <c r="G103" i="1"/>
  <c r="X102" i="1"/>
  <c r="V102" i="1"/>
  <c r="U102" i="1"/>
  <c r="W102" i="1" s="1"/>
  <c r="M102" i="1"/>
  <c r="G102" i="1"/>
  <c r="V101" i="1"/>
  <c r="X101" i="1" s="1"/>
  <c r="U101" i="1"/>
  <c r="M101" i="1" s="1"/>
  <c r="K101" i="1"/>
  <c r="G101" i="1"/>
  <c r="X100" i="1"/>
  <c r="V100" i="1"/>
  <c r="U100" i="1"/>
  <c r="W100" i="1" s="1"/>
  <c r="G100" i="1"/>
  <c r="X99" i="1"/>
  <c r="W99" i="1"/>
  <c r="V99" i="1"/>
  <c r="U99" i="1"/>
  <c r="M99" i="1"/>
  <c r="G99" i="1"/>
  <c r="V98" i="1"/>
  <c r="X98" i="1" s="1"/>
  <c r="U98" i="1"/>
  <c r="W98" i="1" s="1"/>
  <c r="M98" i="1"/>
  <c r="G98" i="1"/>
  <c r="X97" i="1"/>
  <c r="W97" i="1"/>
  <c r="V97" i="1"/>
  <c r="U97" i="1"/>
  <c r="M97" i="1" s="1"/>
  <c r="G97" i="1"/>
  <c r="V96" i="1"/>
  <c r="X96" i="1" s="1"/>
  <c r="U96" i="1"/>
  <c r="G96" i="1"/>
  <c r="W95" i="1"/>
  <c r="V95" i="1"/>
  <c r="X95" i="1" s="1"/>
  <c r="U95" i="1"/>
  <c r="M95" i="1" s="1"/>
  <c r="K95" i="1"/>
  <c r="G95" i="1"/>
  <c r="W94" i="1"/>
  <c r="V94" i="1"/>
  <c r="X94" i="1" s="1"/>
  <c r="U94" i="1"/>
  <c r="M94" i="1" s="1"/>
  <c r="K94" i="1"/>
  <c r="G94" i="1"/>
  <c r="V93" i="1"/>
  <c r="X93" i="1" s="1"/>
  <c r="U93" i="1"/>
  <c r="K93" i="1"/>
  <c r="G93" i="1"/>
  <c r="X92" i="1"/>
  <c r="V92" i="1"/>
  <c r="U92" i="1"/>
  <c r="W92" i="1" s="1"/>
  <c r="M92" i="1"/>
  <c r="K92" i="1"/>
  <c r="G92" i="1"/>
  <c r="X91" i="1"/>
  <c r="W91" i="1"/>
  <c r="V91" i="1"/>
  <c r="M91" i="1" s="1"/>
  <c r="U91" i="1"/>
  <c r="K91" i="1"/>
  <c r="G91" i="1"/>
  <c r="W90" i="1"/>
  <c r="V90" i="1"/>
  <c r="U90" i="1"/>
  <c r="G90" i="1"/>
  <c r="X89" i="1"/>
  <c r="V89" i="1"/>
  <c r="U89" i="1"/>
  <c r="W89" i="1" s="1"/>
  <c r="M89" i="1"/>
  <c r="K89" i="1"/>
  <c r="G89" i="1"/>
  <c r="X88" i="1"/>
  <c r="W88" i="1"/>
  <c r="V88" i="1"/>
  <c r="U88" i="1"/>
  <c r="M88" i="1" s="1"/>
  <c r="K88" i="1"/>
  <c r="G88" i="1"/>
  <c r="W87" i="1"/>
  <c r="V87" i="1"/>
  <c r="U87" i="1"/>
  <c r="K87" i="1"/>
  <c r="G87" i="1"/>
  <c r="V86" i="1"/>
  <c r="X86" i="1" s="1"/>
  <c r="U86" i="1"/>
  <c r="W86" i="1" s="1"/>
  <c r="M86" i="1"/>
  <c r="G86" i="1"/>
  <c r="X85" i="1"/>
  <c r="W85" i="1"/>
  <c r="V85" i="1"/>
  <c r="U85" i="1"/>
  <c r="M85" i="1" s="1"/>
  <c r="K85" i="1"/>
  <c r="G85" i="1"/>
  <c r="W84" i="1"/>
  <c r="V84" i="1"/>
  <c r="U84" i="1"/>
  <c r="K84" i="1"/>
  <c r="G84" i="1"/>
  <c r="V83" i="1"/>
  <c r="X83" i="1" s="1"/>
  <c r="U83" i="1"/>
  <c r="W83" i="1" s="1"/>
  <c r="M83" i="1"/>
  <c r="K83" i="1"/>
  <c r="G83" i="1"/>
  <c r="X82" i="1"/>
  <c r="W82" i="1"/>
  <c r="V82" i="1"/>
  <c r="M82" i="1" s="1"/>
  <c r="U82" i="1"/>
  <c r="K82" i="1"/>
  <c r="G82" i="1"/>
  <c r="X81" i="1"/>
  <c r="W81" i="1"/>
  <c r="V81" i="1"/>
  <c r="U81" i="1"/>
  <c r="M81" i="1"/>
  <c r="K81" i="1"/>
  <c r="G81" i="1"/>
  <c r="V80" i="1"/>
  <c r="X80" i="1" s="1"/>
  <c r="U80" i="1"/>
  <c r="M80" i="1" s="1"/>
  <c r="K80" i="1"/>
  <c r="G80" i="1"/>
  <c r="X79" i="1"/>
  <c r="V79" i="1"/>
  <c r="U79" i="1"/>
  <c r="W79" i="1" s="1"/>
  <c r="G79" i="1"/>
  <c r="X78" i="1"/>
  <c r="W78" i="1"/>
  <c r="V78" i="1"/>
  <c r="U78" i="1"/>
  <c r="M78" i="1"/>
  <c r="G78" i="1"/>
  <c r="V77" i="1"/>
  <c r="X77" i="1" s="1"/>
  <c r="U77" i="1"/>
  <c r="W77" i="1" s="1"/>
  <c r="M77" i="1"/>
  <c r="G77" i="1"/>
  <c r="X76" i="1"/>
  <c r="W76" i="1"/>
  <c r="V76" i="1"/>
  <c r="U76" i="1"/>
  <c r="M76" i="1" s="1"/>
  <c r="G76" i="1"/>
  <c r="V75" i="1"/>
  <c r="X75" i="1" s="1"/>
  <c r="U75" i="1"/>
  <c r="G75" i="1"/>
  <c r="X74" i="1"/>
  <c r="W74" i="1"/>
  <c r="V74" i="1"/>
  <c r="U74" i="1"/>
  <c r="M74" i="1"/>
  <c r="K74" i="1"/>
  <c r="G74" i="1"/>
  <c r="W73" i="1"/>
  <c r="V73" i="1"/>
  <c r="X73" i="1" s="1"/>
  <c r="U73" i="1"/>
  <c r="M73" i="1" s="1"/>
  <c r="G73" i="1"/>
  <c r="X72" i="1"/>
  <c r="V72" i="1"/>
  <c r="U72" i="1"/>
  <c r="W72" i="1" s="1"/>
  <c r="M72" i="1"/>
  <c r="G72" i="1"/>
  <c r="W71" i="1"/>
  <c r="V71" i="1"/>
  <c r="X71" i="1" s="1"/>
  <c r="U71" i="1"/>
  <c r="G71" i="1"/>
  <c r="X70" i="1"/>
  <c r="V70" i="1"/>
  <c r="U70" i="1"/>
  <c r="W70" i="1" s="1"/>
  <c r="M70" i="1"/>
  <c r="K70" i="1"/>
  <c r="G70" i="1"/>
  <c r="W69" i="1"/>
  <c r="V69" i="1"/>
  <c r="X69" i="1" s="1"/>
  <c r="U69" i="1"/>
  <c r="M69" i="1"/>
  <c r="K69" i="1"/>
  <c r="G69" i="1"/>
  <c r="W68" i="1"/>
  <c r="V68" i="1"/>
  <c r="X68" i="1" s="1"/>
  <c r="U68" i="1"/>
  <c r="K68" i="1"/>
  <c r="G68" i="1"/>
  <c r="V67" i="1"/>
  <c r="X67" i="1" s="1"/>
  <c r="U67" i="1"/>
  <c r="W67" i="1" s="1"/>
  <c r="K67" i="1"/>
  <c r="G67" i="1"/>
  <c r="X66" i="1"/>
  <c r="V66" i="1"/>
  <c r="U66" i="1"/>
  <c r="W66" i="1" s="1"/>
  <c r="K66" i="1"/>
  <c r="G66" i="1"/>
  <c r="X65" i="1"/>
  <c r="V65" i="1"/>
  <c r="U65" i="1"/>
  <c r="W65" i="1" s="1"/>
  <c r="K65" i="1"/>
  <c r="G65" i="1"/>
  <c r="W64" i="1"/>
  <c r="V64" i="1"/>
  <c r="X64" i="1" s="1"/>
  <c r="U64" i="1"/>
  <c r="M64" i="1" s="1"/>
  <c r="K64" i="1"/>
  <c r="G64" i="1"/>
  <c r="V63" i="1"/>
  <c r="X63" i="1" s="1"/>
  <c r="U63" i="1"/>
  <c r="K63" i="1"/>
  <c r="G63" i="1"/>
  <c r="V62" i="1"/>
  <c r="X62" i="1" s="1"/>
  <c r="U62" i="1"/>
  <c r="W62" i="1" s="1"/>
  <c r="M62" i="1"/>
  <c r="K62" i="1"/>
  <c r="G62" i="1"/>
  <c r="X61" i="1"/>
  <c r="W61" i="1"/>
  <c r="V61" i="1"/>
  <c r="U61" i="1"/>
  <c r="M61" i="1" s="1"/>
  <c r="K61" i="1"/>
  <c r="G61" i="1"/>
  <c r="W60" i="1"/>
  <c r="V60" i="1"/>
  <c r="U60" i="1"/>
  <c r="K60" i="1"/>
  <c r="G60" i="1"/>
  <c r="V59" i="1"/>
  <c r="X59" i="1" s="1"/>
  <c r="U59" i="1"/>
  <c r="W59" i="1" s="1"/>
  <c r="M59" i="1"/>
  <c r="G59" i="1"/>
  <c r="X58" i="1"/>
  <c r="W58" i="1"/>
  <c r="V58" i="1"/>
  <c r="U58" i="1"/>
  <c r="M58" i="1" s="1"/>
  <c r="G58" i="1"/>
  <c r="V57" i="1"/>
  <c r="X57" i="1" s="1"/>
  <c r="U57" i="1"/>
  <c r="G57" i="1"/>
  <c r="X56" i="1"/>
  <c r="V56" i="1"/>
  <c r="U56" i="1"/>
  <c r="W56" i="1" s="1"/>
  <c r="K56" i="1"/>
  <c r="G56" i="1"/>
  <c r="W55" i="1"/>
  <c r="V55" i="1"/>
  <c r="X55" i="1" s="1"/>
  <c r="U55" i="1"/>
  <c r="M55" i="1" s="1"/>
  <c r="K55" i="1"/>
  <c r="G55" i="1"/>
  <c r="V54" i="1"/>
  <c r="X54" i="1" s="1"/>
  <c r="U54" i="1"/>
  <c r="K54" i="1"/>
  <c r="G54" i="1"/>
  <c r="V53" i="1"/>
  <c r="X53" i="1" s="1"/>
  <c r="U53" i="1"/>
  <c r="W53" i="1" s="1"/>
  <c r="M53" i="1"/>
  <c r="G53" i="1"/>
  <c r="W52" i="1"/>
  <c r="V52" i="1"/>
  <c r="X52" i="1" s="1"/>
  <c r="U52" i="1"/>
  <c r="M52" i="1" s="1"/>
  <c r="G52" i="1"/>
  <c r="X51" i="1"/>
  <c r="V51" i="1"/>
  <c r="U51" i="1"/>
  <c r="W51" i="1" s="1"/>
  <c r="G51" i="1"/>
  <c r="G50" i="1"/>
  <c r="W49" i="1"/>
  <c r="V49" i="1"/>
  <c r="X49" i="1" s="1"/>
  <c r="U49" i="1"/>
  <c r="M49" i="1"/>
  <c r="G49" i="1"/>
  <c r="W48" i="1"/>
  <c r="V48" i="1"/>
  <c r="X48" i="1" s="1"/>
  <c r="U48" i="1"/>
  <c r="M48" i="1" s="1"/>
  <c r="G48" i="1"/>
  <c r="X47" i="1"/>
  <c r="W47" i="1"/>
  <c r="V47" i="1"/>
  <c r="U47" i="1"/>
  <c r="M47" i="1"/>
  <c r="G47" i="1"/>
  <c r="V46" i="1"/>
  <c r="X46" i="1" s="1"/>
  <c r="U46" i="1"/>
  <c r="W46" i="1" s="1"/>
  <c r="M46" i="1"/>
  <c r="G46" i="1"/>
  <c r="X45" i="1"/>
  <c r="W45" i="1"/>
  <c r="V45" i="1"/>
  <c r="U45" i="1"/>
  <c r="M45" i="1" s="1"/>
  <c r="G45" i="1"/>
  <c r="V44" i="1"/>
  <c r="X44" i="1" s="1"/>
  <c r="U44" i="1"/>
  <c r="K44" i="1"/>
  <c r="G44" i="1"/>
  <c r="V43" i="1"/>
  <c r="X43" i="1" s="1"/>
  <c r="U43" i="1"/>
  <c r="W43" i="1" s="1"/>
  <c r="M43" i="1"/>
  <c r="K43" i="1"/>
  <c r="G43" i="1"/>
  <c r="X42" i="1"/>
  <c r="W42" i="1"/>
  <c r="V42" i="1"/>
  <c r="U42" i="1"/>
  <c r="M42" i="1" s="1"/>
  <c r="K42" i="1"/>
  <c r="G42" i="1"/>
  <c r="W41" i="1"/>
  <c r="V41" i="1"/>
  <c r="U41" i="1"/>
  <c r="K41" i="1"/>
  <c r="G41" i="1"/>
  <c r="V40" i="1"/>
  <c r="X40" i="1" s="1"/>
  <c r="U40" i="1"/>
  <c r="W40" i="1" s="1"/>
  <c r="K40" i="1"/>
  <c r="G40" i="1"/>
  <c r="X39" i="1"/>
  <c r="V39" i="1"/>
  <c r="U39" i="1"/>
  <c r="W39" i="1" s="1"/>
  <c r="G39" i="1"/>
  <c r="W38" i="1"/>
  <c r="V38" i="1"/>
  <c r="X38" i="1" s="1"/>
  <c r="U38" i="1"/>
  <c r="M38" i="1" s="1"/>
  <c r="G38" i="1"/>
  <c r="V37" i="1"/>
  <c r="X37" i="1" s="1"/>
  <c r="U37" i="1"/>
  <c r="W37" i="1" s="1"/>
  <c r="M37" i="1"/>
  <c r="G37" i="1"/>
  <c r="W36" i="1"/>
  <c r="V36" i="1"/>
  <c r="X36" i="1" s="1"/>
  <c r="U36" i="1"/>
  <c r="M36" i="1" s="1"/>
  <c r="G36" i="1"/>
  <c r="X35" i="1"/>
  <c r="V35" i="1"/>
  <c r="U35" i="1"/>
  <c r="W35" i="1" s="1"/>
  <c r="M35" i="1"/>
  <c r="G35" i="1"/>
  <c r="W34" i="1"/>
  <c r="V34" i="1"/>
  <c r="X34" i="1" s="1"/>
  <c r="U34" i="1"/>
  <c r="G34" i="1"/>
  <c r="X33" i="1"/>
  <c r="V33" i="1"/>
  <c r="U33" i="1"/>
  <c r="W33" i="1" s="1"/>
  <c r="M33" i="1"/>
  <c r="G33" i="1"/>
  <c r="V32" i="1"/>
  <c r="X32" i="1" s="1"/>
  <c r="U32" i="1"/>
  <c r="M32" i="1" s="1"/>
  <c r="G32" i="1"/>
  <c r="X31" i="1"/>
  <c r="V31" i="1"/>
  <c r="U31" i="1"/>
  <c r="W31" i="1" s="1"/>
  <c r="G31" i="1"/>
  <c r="W30" i="1"/>
  <c r="V30" i="1"/>
  <c r="X30" i="1" s="1"/>
  <c r="U30" i="1"/>
  <c r="G30" i="1"/>
  <c r="V29" i="1"/>
  <c r="X29" i="1" s="1"/>
  <c r="U29" i="1"/>
  <c r="W29" i="1" s="1"/>
  <c r="M29" i="1"/>
  <c r="G29" i="1"/>
  <c r="W28" i="1"/>
  <c r="V28" i="1"/>
  <c r="U28" i="1"/>
  <c r="G28" i="1"/>
  <c r="X27" i="1"/>
  <c r="W27" i="1"/>
  <c r="V27" i="1"/>
  <c r="U27" i="1"/>
  <c r="M27" i="1"/>
  <c r="G27" i="1"/>
  <c r="X26" i="1"/>
  <c r="W26" i="1"/>
  <c r="V26" i="1"/>
  <c r="U26" i="1"/>
  <c r="M26" i="1"/>
  <c r="G26" i="1"/>
  <c r="X25" i="1"/>
  <c r="V25" i="1"/>
  <c r="U25" i="1"/>
  <c r="W25" i="1" s="1"/>
  <c r="M25" i="1"/>
  <c r="G25" i="1"/>
  <c r="V24" i="1"/>
  <c r="X24" i="1" s="1"/>
  <c r="U24" i="1"/>
  <c r="G24" i="1"/>
  <c r="X23" i="1"/>
  <c r="V23" i="1"/>
  <c r="U23" i="1"/>
  <c r="W23" i="1" s="1"/>
  <c r="G23" i="1"/>
  <c r="W22" i="1"/>
  <c r="V22" i="1"/>
  <c r="X22" i="1" s="1"/>
  <c r="U22" i="1"/>
  <c r="K22" i="1"/>
  <c r="G22" i="1"/>
  <c r="V21" i="1"/>
  <c r="X21" i="1" s="1"/>
  <c r="U21" i="1"/>
  <c r="W21" i="1" s="1"/>
  <c r="K21" i="1"/>
  <c r="G21" i="1"/>
  <c r="X20" i="1"/>
  <c r="V20" i="1"/>
  <c r="U20" i="1"/>
  <c r="W20" i="1" s="1"/>
  <c r="K20" i="1"/>
  <c r="G20" i="1"/>
  <c r="X19" i="1"/>
  <c r="W19" i="1"/>
  <c r="V19" i="1"/>
  <c r="U19" i="1"/>
  <c r="M19" i="1"/>
  <c r="K19" i="1"/>
  <c r="G19" i="1"/>
  <c r="V18" i="1"/>
  <c r="X18" i="1" s="1"/>
  <c r="U18" i="1"/>
  <c r="K18" i="1"/>
  <c r="G18" i="1"/>
  <c r="W17" i="1"/>
  <c r="V17" i="1"/>
  <c r="X17" i="1" s="1"/>
  <c r="U17" i="1"/>
  <c r="M17" i="1" s="1"/>
  <c r="K17" i="1"/>
  <c r="G17" i="1"/>
  <c r="X16" i="1"/>
  <c r="V16" i="1"/>
  <c r="U16" i="1"/>
  <c r="W16" i="1" s="1"/>
  <c r="M16" i="1"/>
  <c r="G16" i="1"/>
  <c r="V15" i="1"/>
  <c r="X15" i="1" s="1"/>
  <c r="U15" i="1"/>
  <c r="K15" i="1"/>
  <c r="G15" i="1"/>
  <c r="W14" i="1"/>
  <c r="V14" i="1"/>
  <c r="X14" i="1" s="1"/>
  <c r="U14" i="1"/>
  <c r="M14" i="1" s="1"/>
  <c r="K14" i="1"/>
  <c r="G14" i="1"/>
  <c r="X13" i="1"/>
  <c r="V13" i="1"/>
  <c r="U13" i="1"/>
  <c r="W13" i="1" s="1"/>
  <c r="M13" i="1"/>
  <c r="K13" i="1"/>
  <c r="G13" i="1"/>
  <c r="W12" i="1"/>
  <c r="V12" i="1"/>
  <c r="X12" i="1" s="1"/>
  <c r="U12" i="1"/>
  <c r="K12" i="1"/>
  <c r="G12" i="1"/>
  <c r="X11" i="1"/>
  <c r="W11" i="1"/>
  <c r="V11" i="1"/>
  <c r="U11" i="1"/>
  <c r="M11" i="1"/>
  <c r="K11" i="1"/>
  <c r="G11" i="1"/>
  <c r="V10" i="1"/>
  <c r="X10" i="1" s="1"/>
  <c r="U10" i="1"/>
  <c r="K10" i="1"/>
  <c r="G10" i="1"/>
  <c r="X9" i="1"/>
  <c r="V9" i="1"/>
  <c r="U9" i="1"/>
  <c r="W9" i="1" s="1"/>
  <c r="K9" i="1"/>
  <c r="G9" i="1"/>
  <c r="X8" i="1"/>
  <c r="V8" i="1"/>
  <c r="U8" i="1"/>
  <c r="K8" i="1"/>
  <c r="G8" i="1"/>
  <c r="W7" i="1"/>
  <c r="V7" i="1"/>
  <c r="X7" i="1" s="1"/>
  <c r="U7" i="1"/>
  <c r="K7" i="1"/>
  <c r="G7" i="1"/>
  <c r="X6" i="1"/>
  <c r="W6" i="1"/>
  <c r="V6" i="1"/>
  <c r="U6" i="1"/>
  <c r="M6" i="1" s="1"/>
  <c r="K6" i="1"/>
  <c r="G6" i="1"/>
  <c r="X5" i="1"/>
  <c r="V5" i="1"/>
  <c r="U5" i="1"/>
  <c r="W5" i="1" s="1"/>
  <c r="M5" i="1"/>
  <c r="G5" i="1"/>
  <c r="W4" i="1"/>
  <c r="V4" i="1"/>
  <c r="X4" i="1" s="1"/>
  <c r="U4" i="1"/>
  <c r="M4" i="1" s="1"/>
  <c r="K4" i="1"/>
  <c r="G4" i="1"/>
  <c r="V3" i="1"/>
  <c r="X3" i="1" s="1"/>
  <c r="U3" i="1"/>
  <c r="W3" i="1" s="1"/>
  <c r="M3" i="1"/>
  <c r="G3" i="1"/>
  <c r="E3" i="1"/>
  <c r="F3" i="1" s="1"/>
  <c r="E4" i="1" s="1"/>
  <c r="F4" i="1" s="1"/>
  <c r="E5" i="1" s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E33" i="1" s="1"/>
  <c r="F33" i="1" s="1"/>
  <c r="E34" i="1" s="1"/>
  <c r="F34" i="1" s="1"/>
  <c r="E35" i="1" s="1"/>
  <c r="F35" i="1" s="1"/>
  <c r="E36" i="1" s="1"/>
  <c r="F36" i="1" s="1"/>
  <c r="E37" i="1" s="1"/>
  <c r="F37" i="1" s="1"/>
  <c r="E38" i="1" s="1"/>
  <c r="F38" i="1" s="1"/>
  <c r="E39" i="1" s="1"/>
  <c r="F39" i="1" s="1"/>
  <c r="E40" i="1" s="1"/>
  <c r="F40" i="1" s="1"/>
  <c r="E41" i="1" s="1"/>
  <c r="F41" i="1" s="1"/>
  <c r="E42" i="1" s="1"/>
  <c r="F42" i="1" s="1"/>
  <c r="E43" i="1" s="1"/>
  <c r="F43" i="1" s="1"/>
  <c r="E44" i="1" s="1"/>
  <c r="F44" i="1" s="1"/>
  <c r="E45" i="1" s="1"/>
  <c r="F45" i="1" s="1"/>
  <c r="E46" i="1" s="1"/>
  <c r="F46" i="1" s="1"/>
  <c r="E47" i="1" s="1"/>
  <c r="F47" i="1" s="1"/>
  <c r="E48" i="1" s="1"/>
  <c r="F48" i="1" s="1"/>
  <c r="E49" i="1" s="1"/>
  <c r="F49" i="1" s="1"/>
  <c r="E50" i="1" s="1"/>
  <c r="F50" i="1" s="1"/>
  <c r="E51" i="1" s="1"/>
  <c r="F51" i="1" s="1"/>
  <c r="E52" i="1" s="1"/>
  <c r="F52" i="1" s="1"/>
  <c r="E53" i="1" s="1"/>
  <c r="F53" i="1" s="1"/>
  <c r="E54" i="1" s="1"/>
  <c r="F54" i="1" s="1"/>
  <c r="E55" i="1" s="1"/>
  <c r="F55" i="1" s="1"/>
  <c r="E56" i="1" s="1"/>
  <c r="F56" i="1" s="1"/>
  <c r="E57" i="1" s="1"/>
  <c r="F57" i="1" s="1"/>
  <c r="E58" i="1" s="1"/>
  <c r="F58" i="1" s="1"/>
  <c r="E59" i="1" s="1"/>
  <c r="F59" i="1" s="1"/>
  <c r="E60" i="1" s="1"/>
  <c r="F60" i="1" s="1"/>
  <c r="E61" i="1" s="1"/>
  <c r="F61" i="1" s="1"/>
  <c r="E62" i="1" s="1"/>
  <c r="F62" i="1" s="1"/>
  <c r="E63" i="1" s="1"/>
  <c r="F63" i="1" s="1"/>
  <c r="E64" i="1" s="1"/>
  <c r="F64" i="1" s="1"/>
  <c r="E65" i="1" s="1"/>
  <c r="F65" i="1" s="1"/>
  <c r="E66" i="1" s="1"/>
  <c r="F66" i="1" s="1"/>
  <c r="E67" i="1" s="1"/>
  <c r="F67" i="1" s="1"/>
  <c r="E68" i="1" s="1"/>
  <c r="F68" i="1" s="1"/>
  <c r="E69" i="1" s="1"/>
  <c r="F69" i="1" s="1"/>
  <c r="E70" i="1" s="1"/>
  <c r="F70" i="1" s="1"/>
  <c r="E71" i="1" s="1"/>
  <c r="F71" i="1" s="1"/>
  <c r="E72" i="1" s="1"/>
  <c r="F72" i="1" s="1"/>
  <c r="E73" i="1" s="1"/>
  <c r="F73" i="1" s="1"/>
  <c r="E74" i="1" s="1"/>
  <c r="F74" i="1" s="1"/>
  <c r="E75" i="1" s="1"/>
  <c r="F75" i="1" s="1"/>
  <c r="E76" i="1" s="1"/>
  <c r="F76" i="1" s="1"/>
  <c r="E77" i="1" s="1"/>
  <c r="F77" i="1" s="1"/>
  <c r="E78" i="1" s="1"/>
  <c r="F78" i="1" s="1"/>
  <c r="E79" i="1" s="1"/>
  <c r="F79" i="1" s="1"/>
  <c r="E80" i="1" s="1"/>
  <c r="F80" i="1" s="1"/>
  <c r="E81" i="1" s="1"/>
  <c r="F81" i="1" s="1"/>
  <c r="E82" i="1" s="1"/>
  <c r="F82" i="1" s="1"/>
  <c r="E83" i="1" s="1"/>
  <c r="F83" i="1" s="1"/>
  <c r="E84" i="1" s="1"/>
  <c r="F84" i="1" s="1"/>
  <c r="E85" i="1" s="1"/>
  <c r="F85" i="1" s="1"/>
  <c r="E86" i="1" s="1"/>
  <c r="F86" i="1" s="1"/>
  <c r="E87" i="1" s="1"/>
  <c r="F87" i="1" s="1"/>
  <c r="E88" i="1" s="1"/>
  <c r="F88" i="1" s="1"/>
  <c r="E89" i="1" s="1"/>
  <c r="F89" i="1" s="1"/>
  <c r="E90" i="1" s="1"/>
  <c r="F90" i="1" s="1"/>
  <c r="E91" i="1" s="1"/>
  <c r="F91" i="1" s="1"/>
  <c r="E92" i="1" s="1"/>
  <c r="F92" i="1" s="1"/>
  <c r="E93" i="1" s="1"/>
  <c r="F93" i="1" s="1"/>
  <c r="E94" i="1" s="1"/>
  <c r="F94" i="1" s="1"/>
  <c r="E95" i="1" s="1"/>
  <c r="F95" i="1" s="1"/>
  <c r="E96" i="1" s="1"/>
  <c r="F96" i="1" s="1"/>
  <c r="E97" i="1" s="1"/>
  <c r="F97" i="1" s="1"/>
  <c r="E98" i="1" s="1"/>
  <c r="F98" i="1" s="1"/>
  <c r="E99" i="1" s="1"/>
  <c r="F99" i="1" s="1"/>
  <c r="E100" i="1" s="1"/>
  <c r="F100" i="1" s="1"/>
  <c r="E101" i="1" s="1"/>
  <c r="F101" i="1" s="1"/>
  <c r="E102" i="1" s="1"/>
  <c r="F102" i="1" s="1"/>
  <c r="E103" i="1" s="1"/>
  <c r="F103" i="1" s="1"/>
  <c r="E104" i="1" s="1"/>
  <c r="F104" i="1" s="1"/>
  <c r="E105" i="1" s="1"/>
  <c r="F105" i="1" s="1"/>
  <c r="E106" i="1" s="1"/>
  <c r="F106" i="1" s="1"/>
  <c r="E107" i="1" s="1"/>
  <c r="F107" i="1" s="1"/>
  <c r="E108" i="1" s="1"/>
  <c r="F108" i="1" s="1"/>
  <c r="E109" i="1" s="1"/>
  <c r="F109" i="1" s="1"/>
  <c r="E110" i="1" s="1"/>
  <c r="F110" i="1" s="1"/>
  <c r="E111" i="1" s="1"/>
  <c r="F111" i="1" s="1"/>
  <c r="E112" i="1" s="1"/>
  <c r="F112" i="1" s="1"/>
  <c r="E113" i="1" s="1"/>
  <c r="F113" i="1" s="1"/>
  <c r="E114" i="1" s="1"/>
  <c r="F114" i="1" s="1"/>
  <c r="E115" i="1" s="1"/>
  <c r="F115" i="1" s="1"/>
  <c r="E116" i="1" s="1"/>
  <c r="F116" i="1" s="1"/>
  <c r="E117" i="1" s="1"/>
  <c r="F117" i="1" s="1"/>
  <c r="E118" i="1" s="1"/>
  <c r="F118" i="1" s="1"/>
  <c r="E119" i="1" s="1"/>
  <c r="F119" i="1" s="1"/>
  <c r="E120" i="1" s="1"/>
  <c r="F120" i="1" s="1"/>
  <c r="E121" i="1" s="1"/>
  <c r="F121" i="1" s="1"/>
  <c r="E122" i="1" s="1"/>
  <c r="F122" i="1" s="1"/>
  <c r="E123" i="1" s="1"/>
  <c r="F123" i="1" s="1"/>
  <c r="E124" i="1" s="1"/>
  <c r="F124" i="1" s="1"/>
  <c r="E125" i="1" s="1"/>
  <c r="F125" i="1" s="1"/>
  <c r="E126" i="1" s="1"/>
  <c r="F126" i="1" s="1"/>
  <c r="E127" i="1" s="1"/>
  <c r="F127" i="1" s="1"/>
  <c r="E128" i="1" s="1"/>
  <c r="F128" i="1" s="1"/>
  <c r="E129" i="1" s="1"/>
  <c r="F129" i="1" s="1"/>
  <c r="E130" i="1" s="1"/>
  <c r="F130" i="1" s="1"/>
  <c r="E131" i="1" s="1"/>
  <c r="F131" i="1" s="1"/>
  <c r="E132" i="1" s="1"/>
  <c r="F132" i="1" s="1"/>
  <c r="E133" i="1" s="1"/>
  <c r="F133" i="1" s="1"/>
  <c r="E134" i="1" s="1"/>
  <c r="F134" i="1" s="1"/>
  <c r="E135" i="1" s="1"/>
  <c r="F135" i="1" s="1"/>
  <c r="E136" i="1" s="1"/>
  <c r="F136" i="1" s="1"/>
  <c r="E137" i="1" s="1"/>
  <c r="F137" i="1" s="1"/>
  <c r="E138" i="1" s="1"/>
  <c r="F138" i="1" s="1"/>
  <c r="E139" i="1" s="1"/>
  <c r="F139" i="1" s="1"/>
  <c r="E140" i="1" s="1"/>
  <c r="F140" i="1" s="1"/>
  <c r="E141" i="1" s="1"/>
  <c r="F141" i="1" s="1"/>
  <c r="E142" i="1" s="1"/>
  <c r="F142" i="1" s="1"/>
  <c r="E143" i="1" s="1"/>
  <c r="F143" i="1" s="1"/>
  <c r="E144" i="1" s="1"/>
  <c r="F144" i="1" s="1"/>
  <c r="E145" i="1" s="1"/>
  <c r="F145" i="1" s="1"/>
  <c r="E146" i="1" s="1"/>
  <c r="F146" i="1" s="1"/>
  <c r="E147" i="1" s="1"/>
  <c r="F147" i="1" s="1"/>
  <c r="E148" i="1" s="1"/>
  <c r="F148" i="1" s="1"/>
  <c r="E149" i="1" s="1"/>
  <c r="F149" i="1" s="1"/>
  <c r="E150" i="1" s="1"/>
  <c r="F150" i="1" s="1"/>
  <c r="E151" i="1" s="1"/>
  <c r="F151" i="1" s="1"/>
  <c r="E152" i="1" s="1"/>
  <c r="F152" i="1" s="1"/>
  <c r="E153" i="1" s="1"/>
  <c r="F153" i="1" s="1"/>
  <c r="E154" i="1" s="1"/>
  <c r="F154" i="1" s="1"/>
  <c r="E155" i="1" s="1"/>
  <c r="F155" i="1" s="1"/>
  <c r="E156" i="1" s="1"/>
  <c r="F156" i="1" s="1"/>
  <c r="E157" i="1" s="1"/>
  <c r="F157" i="1" s="1"/>
  <c r="E158" i="1" s="1"/>
  <c r="F158" i="1" s="1"/>
  <c r="E159" i="1" s="1"/>
  <c r="F159" i="1" s="1"/>
  <c r="E160" i="1" s="1"/>
  <c r="F160" i="1" s="1"/>
  <c r="E161" i="1" s="1"/>
  <c r="F161" i="1" s="1"/>
  <c r="E162" i="1" s="1"/>
  <c r="F162" i="1" s="1"/>
  <c r="E163" i="1" s="1"/>
  <c r="F163" i="1" s="1"/>
  <c r="E164" i="1" s="1"/>
  <c r="F164" i="1" s="1"/>
  <c r="E165" i="1" s="1"/>
  <c r="F165" i="1" s="1"/>
  <c r="E166" i="1" s="1"/>
  <c r="F166" i="1" s="1"/>
  <c r="E167" i="1" s="1"/>
  <c r="F167" i="1" s="1"/>
  <c r="E168" i="1" s="1"/>
  <c r="F168" i="1" s="1"/>
  <c r="E169" i="1" s="1"/>
  <c r="F169" i="1" s="1"/>
  <c r="E170" i="1" s="1"/>
  <c r="F170" i="1" s="1"/>
  <c r="E171" i="1" s="1"/>
  <c r="F171" i="1" s="1"/>
  <c r="E172" i="1" s="1"/>
  <c r="F172" i="1" s="1"/>
  <c r="E173" i="1" s="1"/>
  <c r="F173" i="1" s="1"/>
  <c r="E174" i="1" s="1"/>
  <c r="F174" i="1" s="1"/>
  <c r="E175" i="1" s="1"/>
  <c r="F175" i="1" s="1"/>
  <c r="E176" i="1" s="1"/>
  <c r="F176" i="1" s="1"/>
  <c r="E177" i="1" s="1"/>
  <c r="F177" i="1" s="1"/>
  <c r="E178" i="1" s="1"/>
  <c r="F178" i="1" s="1"/>
  <c r="E179" i="1" s="1"/>
  <c r="F179" i="1" s="1"/>
  <c r="E180" i="1" s="1"/>
  <c r="F180" i="1" s="1"/>
  <c r="E181" i="1" s="1"/>
  <c r="F181" i="1" s="1"/>
  <c r="E182" i="1" s="1"/>
  <c r="F182" i="1" s="1"/>
  <c r="E183" i="1" s="1"/>
  <c r="F183" i="1" s="1"/>
  <c r="E184" i="1" s="1"/>
  <c r="F184" i="1" s="1"/>
  <c r="E185" i="1" s="1"/>
  <c r="F185" i="1" s="1"/>
  <c r="E186" i="1" s="1"/>
  <c r="F186" i="1" s="1"/>
  <c r="E187" i="1" s="1"/>
  <c r="F187" i="1" s="1"/>
  <c r="E188" i="1" s="1"/>
  <c r="F188" i="1" s="1"/>
  <c r="E189" i="1" s="1"/>
  <c r="F189" i="1" s="1"/>
  <c r="E190" i="1" s="1"/>
  <c r="F190" i="1" s="1"/>
  <c r="E191" i="1" s="1"/>
  <c r="F191" i="1" s="1"/>
  <c r="E192" i="1" s="1"/>
  <c r="F192" i="1" s="1"/>
  <c r="X2" i="1"/>
  <c r="W2" i="1"/>
  <c r="V2" i="1"/>
  <c r="U2" i="1"/>
  <c r="M2" i="1"/>
  <c r="K2" i="1"/>
  <c r="G2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F2" i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X28" i="1" l="1"/>
  <c r="M28" i="1"/>
  <c r="X90" i="1"/>
  <c r="M90" i="1"/>
  <c r="W96" i="1"/>
  <c r="M96" i="1"/>
  <c r="X144" i="1"/>
  <c r="M144" i="1"/>
  <c r="W93" i="1"/>
  <c r="M93" i="1"/>
  <c r="M15" i="1"/>
  <c r="W15" i="1"/>
  <c r="M18" i="1"/>
  <c r="W18" i="1"/>
  <c r="K194" i="1"/>
  <c r="M7" i="1"/>
  <c r="M9" i="1"/>
  <c r="M104" i="1"/>
  <c r="M128" i="1"/>
  <c r="M149" i="1"/>
  <c r="X152" i="1"/>
  <c r="M152" i="1"/>
  <c r="X84" i="1"/>
  <c r="M84" i="1"/>
  <c r="W8" i="1"/>
  <c r="M8" i="1"/>
  <c r="W44" i="1"/>
  <c r="M44" i="1"/>
  <c r="M21" i="1"/>
  <c r="W75" i="1"/>
  <c r="M75" i="1"/>
  <c r="X41" i="1"/>
  <c r="X194" i="1" s="1"/>
  <c r="X195" i="1" s="1"/>
  <c r="M41" i="1"/>
  <c r="X114" i="1"/>
  <c r="M114" i="1"/>
  <c r="M24" i="1"/>
  <c r="W24" i="1"/>
  <c r="W164" i="1"/>
  <c r="M164" i="1"/>
  <c r="W167" i="1"/>
  <c r="M167" i="1"/>
  <c r="W170" i="1"/>
  <c r="M170" i="1"/>
  <c r="W176" i="1"/>
  <c r="M176" i="1"/>
  <c r="M30" i="1"/>
  <c r="X60" i="1"/>
  <c r="M60" i="1"/>
  <c r="W63" i="1"/>
  <c r="M63" i="1"/>
  <c r="M66" i="1"/>
  <c r="M133" i="1"/>
  <c r="X136" i="1"/>
  <c r="M136" i="1"/>
  <c r="X87" i="1"/>
  <c r="M87" i="1"/>
  <c r="W57" i="1"/>
  <c r="M57" i="1"/>
  <c r="W10" i="1"/>
  <c r="M10" i="1"/>
  <c r="M12" i="1"/>
  <c r="M22" i="1"/>
  <c r="M51" i="1"/>
  <c r="W54" i="1"/>
  <c r="M54" i="1"/>
  <c r="M187" i="1"/>
  <c r="M40" i="1"/>
  <c r="W32" i="1"/>
  <c r="M56" i="1"/>
  <c r="M65" i="1"/>
  <c r="W80" i="1"/>
  <c r="W101" i="1"/>
  <c r="W110" i="1"/>
  <c r="W119" i="1"/>
  <c r="W122" i="1"/>
  <c r="W130" i="1"/>
  <c r="W138" i="1"/>
  <c r="W146" i="1"/>
  <c r="W154" i="1"/>
  <c r="W157" i="1"/>
  <c r="M189" i="1"/>
  <c r="M34" i="1"/>
  <c r="M68" i="1"/>
  <c r="M71" i="1"/>
  <c r="M103" i="1"/>
  <c r="M106" i="1"/>
  <c r="M124" i="1"/>
  <c r="M132" i="1"/>
  <c r="M140" i="1"/>
  <c r="M148" i="1"/>
  <c r="M186" i="1"/>
  <c r="M192" i="1"/>
  <c r="M79" i="1"/>
  <c r="M100" i="1"/>
  <c r="M109" i="1"/>
  <c r="M118" i="1"/>
  <c r="M156" i="1"/>
  <c r="M180" i="1"/>
  <c r="M183" i="1"/>
  <c r="M20" i="1"/>
  <c r="M23" i="1"/>
  <c r="M31" i="1"/>
  <c r="M39" i="1"/>
  <c r="M67" i="1"/>
  <c r="M105" i="1"/>
  <c r="M174" i="1"/>
  <c r="M191" i="1"/>
  <c r="M123" i="1"/>
  <c r="M131" i="1"/>
  <c r="M139" i="1"/>
  <c r="M147" i="1"/>
  <c r="M155" i="1"/>
  <c r="M182" i="1"/>
  <c r="M185" i="1"/>
</calcChain>
</file>

<file path=xl/sharedStrings.xml><?xml version="1.0" encoding="utf-8"?>
<sst xmlns="http://schemas.openxmlformats.org/spreadsheetml/2006/main" count="683" uniqueCount="262">
  <si>
    <t>N° tramo</t>
  </si>
  <si>
    <t>Longitud (m) aprox.</t>
  </si>
  <si>
    <t>Pendiente (grados)</t>
  </si>
  <si>
    <t xml:space="preserve">longitud inicial </t>
  </si>
  <si>
    <t>Longitud final</t>
  </si>
  <si>
    <t xml:space="preserve">Altura de subtramos (m) </t>
  </si>
  <si>
    <t xml:space="preserve">Altura de subtramos acum </t>
  </si>
  <si>
    <t>nombre fotos</t>
  </si>
  <si>
    <t>vel max [km/hr]</t>
  </si>
  <si>
    <t>Total dismi vel</t>
  </si>
  <si>
    <t>PARE</t>
  </si>
  <si>
    <t>Pot [W]</t>
  </si>
  <si>
    <t>Tipo de tramo</t>
  </si>
  <si>
    <t>Tipo de terreno</t>
  </si>
  <si>
    <t>Coordenada x</t>
  </si>
  <si>
    <t>Coordenada  y</t>
  </si>
  <si>
    <t>SEMÁFORO</t>
  </si>
  <si>
    <t>RESALTOS</t>
  </si>
  <si>
    <t>Velocidades registradas (km/h)</t>
  </si>
  <si>
    <t>fuerza [N]</t>
  </si>
  <si>
    <t>vel max [m/s]</t>
  </si>
  <si>
    <t>Trabajo  F/g  * d  * 0,00272 [w]</t>
  </si>
  <si>
    <t>Tiempo [s]</t>
  </si>
  <si>
    <t>Tramo1-50_Trayecto_Ascendente_263_I</t>
  </si>
  <si>
    <t>Recto</t>
  </si>
  <si>
    <t>plano</t>
  </si>
  <si>
    <t>8,0; 9,6; 11,9; 8,5; 15,3; 6,4</t>
  </si>
  <si>
    <t>Tramo1-100_Trayecto_Ascendente_263_I</t>
  </si>
  <si>
    <t>el 21 de febreo se modifico el tramo 35 de 18 grados  a 12 grados debido a que no coincide con el video</t>
  </si>
  <si>
    <t>Tramo1-150_Trayecto_Ascendente_263_I</t>
  </si>
  <si>
    <t>Tramo1-190_Trayecto_Ascendente_263_I</t>
  </si>
  <si>
    <t>Tramo2-240_Trayecto_Ascendente_263_I</t>
  </si>
  <si>
    <t>Curva &gt; 50m</t>
  </si>
  <si>
    <t>Ondulado</t>
  </si>
  <si>
    <t>Tramo3-290_Trayecto_Ascendente_263_I</t>
  </si>
  <si>
    <t>11,5; 14,3; 13,1; 14,0; 8,3; 19,6</t>
  </si>
  <si>
    <t>Tramo3-340_Trayecto_Ascendente_263_I</t>
  </si>
  <si>
    <t>Tramo3-390_Trayecto_Ascendente_263_I</t>
  </si>
  <si>
    <t>Tramo3-440_Trayecto_Ascendente_263_I</t>
  </si>
  <si>
    <t>Tramo3-490_Trayecto_Ascendente_263_I</t>
  </si>
  <si>
    <t>Tramo3-520_Trayecto_Ascendente_263_I</t>
  </si>
  <si>
    <t>Tramo4-570_Trayecto_Ascendente_263_I</t>
  </si>
  <si>
    <t>Curva &gt; 50 m</t>
  </si>
  <si>
    <t>21,6; 24,0</t>
  </si>
  <si>
    <t>Tramo4-620_Trayecto_Ascendente_263_I</t>
  </si>
  <si>
    <t>Tramo5-670_Trayecto_Ascendente_263_I</t>
  </si>
  <si>
    <t>21,7; 17,6; 7,8</t>
  </si>
  <si>
    <t>Tramo5-730_Trayecto_Ascendente_263_I</t>
  </si>
  <si>
    <t>Tramo6-745_Trayecto_Ascendente_263_I</t>
  </si>
  <si>
    <t>Curva &lt; 50 m</t>
  </si>
  <si>
    <t>Tramo7-795_Trayecto_Ascendente_263_I</t>
  </si>
  <si>
    <t>5,9; 14,0; 13,6; 14,4</t>
  </si>
  <si>
    <t>Tramo7-845_Trayecto_Ascendente_263_I</t>
  </si>
  <si>
    <t>Tramo7-913_Trayecto_Ascendente_263_I</t>
  </si>
  <si>
    <t>Tramo8-958_Trayecto_Ascendente_263_I</t>
  </si>
  <si>
    <t>Tramo9-1008_Trayecto_Ascendente_263_I</t>
  </si>
  <si>
    <t>Curva &lt;50 m</t>
  </si>
  <si>
    <t>Tramo10-1058_Trayecto_Ascendente_263_I</t>
  </si>
  <si>
    <t>19,0; 20,3; 15,8; 15,0; 13,4; 16,1; 1,5; 5,4; 1,1; 9,7; 9,0; 6,8; 16,9; 13,4; 15,0; 10,7; 11,6; 15,1; 14,8; 5,9; 17,5; 10,5; 14,8</t>
  </si>
  <si>
    <t>Tramo10-1108_Trayecto_Ascendente_263_I</t>
  </si>
  <si>
    <t>Tramo10-1158_Trayecto_Ascendente_263_I</t>
  </si>
  <si>
    <t>Tramo10-1208_Trayecto_Ascendente_263_I</t>
  </si>
  <si>
    <t>Tramo10-1258_Trayecto_Ascendente_263_I</t>
  </si>
  <si>
    <t>Tramo10-1308_Trayecto_Ascendente_263_I</t>
  </si>
  <si>
    <t>Tramo10-1358_Trayecto_Ascendente_263_I</t>
  </si>
  <si>
    <t>Tramo10-1408_Trayecto_Ascendente_263_I</t>
  </si>
  <si>
    <t>Tramo10-1458_Trayecto_Ascendente_263_I</t>
  </si>
  <si>
    <t>Tramo10-1508_Trayecto_Ascendente_263_I</t>
  </si>
  <si>
    <t>Tramo10-1558_Trayecto_Ascendente_263_I</t>
  </si>
  <si>
    <t>Tramo10-1608_Trayecto_Ascendente_263_I</t>
  </si>
  <si>
    <t>Tramo10-1658_Trayecto_Ascendente_263_I</t>
  </si>
  <si>
    <t>Tramo10-1708_Trayecto_Ascendente_263_I</t>
  </si>
  <si>
    <t>Tramo10-1758_Trayecto_Ascendente_263_I</t>
  </si>
  <si>
    <t>Tramo10-1808_Trayecto_Ascendente_263_I</t>
  </si>
  <si>
    <t>Tramo10-1878_Trayecto_Ascendente_263_I</t>
  </si>
  <si>
    <t>Tramo11-1893_Trayecto_Ascendente_263_I</t>
  </si>
  <si>
    <t>Tramo12-1943_Trayecto_Ascendente_263_I</t>
  </si>
  <si>
    <t>17,3; 15,9; 16,1</t>
  </si>
  <si>
    <t>Tramo12-1993_Trayecto_Ascendente_263_I</t>
  </si>
  <si>
    <t>Tramo12-2043_Trayecto_Ascendente_263_I</t>
  </si>
  <si>
    <t>Tramo13-2058_Trayecto_Ascendente_263_I</t>
  </si>
  <si>
    <t>Tramo14-2108_Trayecto_Ascendente_263_I</t>
  </si>
  <si>
    <t>11,1; 15,4; 28,6; 15,0; 6,8; 8,1; 16,2; 6,3; 12,9; 14,4; 11,2</t>
  </si>
  <si>
    <t>Tramo14-2158_Trayecto_Ascendente_263_I</t>
  </si>
  <si>
    <t>Tramo14-2208_Trayecto_Ascendente_263_I</t>
  </si>
  <si>
    <t>Tramo14-2258_Trayecto_Ascendente_263_I</t>
  </si>
  <si>
    <t>Tramo14-2308_Trayecto_Ascendente_263_I</t>
  </si>
  <si>
    <t>Tramo14-2358_Trayecto_Ascendente_263_I</t>
  </si>
  <si>
    <t>Tramo14-2408_Trayecto_Ascendente_263_I</t>
  </si>
  <si>
    <t>Tramo14-2458_Trayecto_Ascendente_263_I</t>
  </si>
  <si>
    <t>Tramo14-2518_Trayecto_Ascendente_263_I</t>
  </si>
  <si>
    <t>Tramo15-2533_Trayecto_Ascendente_263_I</t>
  </si>
  <si>
    <t>Tramo16-2603_Trayecto_Ascendente_263_I</t>
  </si>
  <si>
    <t>15,9; 16,5</t>
  </si>
  <si>
    <t>Tramo17-2643_Trayecto_Ascendente_263_I</t>
  </si>
  <si>
    <t>Tramo18-2693_Trayecto_Ascendente_263_I</t>
  </si>
  <si>
    <t>11,7; 8,9; 30,2</t>
  </si>
  <si>
    <t>Tramo18-2743_Trayecto_Ascendente_263_I</t>
  </si>
  <si>
    <t>Tramo18-2813_Trayecto_Ascendente_263_I</t>
  </si>
  <si>
    <t>Tramo19-2873_Trayecto_Ascendente_263_I</t>
  </si>
  <si>
    <t>Tramo20-2913_Trayecto_Ascendente_263_I</t>
  </si>
  <si>
    <t>Plano</t>
  </si>
  <si>
    <t>17,3; 31,5</t>
  </si>
  <si>
    <t>Tramo21-2948_Trayecto_Ascendente_263_I</t>
  </si>
  <si>
    <t>Tramo22-3028_Trayecto_Ascendente_263_I</t>
  </si>
  <si>
    <t>Tramo23-3068_Trayecto_Ascendente_263_I</t>
  </si>
  <si>
    <t>Tramo24-3113_Trayecto_Ascendente_263_I</t>
  </si>
  <si>
    <t>Tramo25-3138_Trayecto_Ascendente_263_I</t>
  </si>
  <si>
    <t>Tramo26-3198_Trayecto_Ascendente_263_I</t>
  </si>
  <si>
    <t>31,1; 1,4</t>
  </si>
  <si>
    <t>Tramo27-3228_Trayecto_Ascendente_263_I</t>
  </si>
  <si>
    <t>Tramo28-3248_Trayecto_Ascendente_263_I</t>
  </si>
  <si>
    <t>Tramo29-3263_Trayecto_Ascendente_263_I</t>
  </si>
  <si>
    <t>Curva</t>
  </si>
  <si>
    <t>Tramo30-3313_Trayecto_Ascendente_263_I</t>
  </si>
  <si>
    <t>10,3; 18,4; 14,1; 16,0</t>
  </si>
  <si>
    <t>Tramo30-3363_Trayecto_Ascendente_263_I</t>
  </si>
  <si>
    <t>Tramo30-3433_Trayecto_Ascendente_263_I</t>
  </si>
  <si>
    <t>Tramo31-3463_Trayecto_Ascendente_263_I</t>
  </si>
  <si>
    <t>Tramo32-3513_Trayecto_Ascendente_263_I</t>
  </si>
  <si>
    <t>19,4; 33,1; 6,7</t>
  </si>
  <si>
    <t>Tramo32-3563_Trayecto_Ascendente_263_I</t>
  </si>
  <si>
    <t>Tramo32-3613_Trayecto_Ascendente_263_I</t>
  </si>
  <si>
    <t>Tramo32-3663_Trayecto_Ascendente_263_I</t>
  </si>
  <si>
    <t>Tramo32-3713_Trayecto_Ascendente_263_I</t>
  </si>
  <si>
    <t>Tramo33-3738_Trayecto_Ascendente_263_I</t>
  </si>
  <si>
    <t>Tramo34-3823_Trayecto_Ascendente_263_I</t>
  </si>
  <si>
    <t>recto</t>
  </si>
  <si>
    <t>Tramo35-3838_Trayecto_Ascendente_263_I</t>
  </si>
  <si>
    <t>Tramo36-3878_Trayecto_Ascendente_263_I</t>
  </si>
  <si>
    <t>14,6; 17,4</t>
  </si>
  <si>
    <t>Tramo37-3893_Trayecto_Ascendente_263_I</t>
  </si>
  <si>
    <t>Tramo38-3953_Trayecto_Ascendente_263_I</t>
  </si>
  <si>
    <t>Tramo38-4013_Trayecto_Ascendente_263_I</t>
  </si>
  <si>
    <t>Tramo39-4033_Trayecto_Ascendente_263_I</t>
  </si>
  <si>
    <t>29,1; 15,1</t>
  </si>
  <si>
    <t>Tramo39-4053_Trayecto_Descendente_263_I</t>
  </si>
  <si>
    <t>Tramo38-4113_Trayecto_Descendente_263_I</t>
  </si>
  <si>
    <t>5,9; 10,6; 13,0; 5,5</t>
  </si>
  <si>
    <t>Tramo38-4173_Trayecto_Descendente_263_I</t>
  </si>
  <si>
    <t>Tramo37-4188_Trayecto_Descendente_263_I</t>
  </si>
  <si>
    <t>5,5; 9,8</t>
  </si>
  <si>
    <t>Tramo36-4228_Trayecto_Descendente_263_I</t>
  </si>
  <si>
    <t>Tramo35-4243_Trayecto_Descendente_263_I</t>
  </si>
  <si>
    <t>Tramo34-4328_Trayecto_Descendente_263_I</t>
  </si>
  <si>
    <t>12,0; 1,1; 6,0</t>
  </si>
  <si>
    <t>Tramo33-4353_Trayecto_Descendente_263_I</t>
  </si>
  <si>
    <t>Tramo32-4403_Trayecto_Descendente_263_I</t>
  </si>
  <si>
    <t>10,1; 25,3; 30,3</t>
  </si>
  <si>
    <t>Tramo32-4453_Trayecto_Descendente_263_I</t>
  </si>
  <si>
    <t>Tramo32-4503_Trayecto_Descendente_263_I</t>
  </si>
  <si>
    <t>Tramo32-4553_Trayecto_Descendente_263_I</t>
  </si>
  <si>
    <t>Tramo32-4603_Trayecto_Descendente_263_I</t>
  </si>
  <si>
    <t>Tramo31-4633_Trayecto_Descendente_263_I</t>
  </si>
  <si>
    <t>Tramo30-4683_Trayecto_Descendente_263_I</t>
  </si>
  <si>
    <t>25,0; 11,4; 15,1; 17,4</t>
  </si>
  <si>
    <t>Tramo30-4733_Trayecto_Descendente_263_I</t>
  </si>
  <si>
    <t>Tramo30-4803_Trayecto_Descendente_263_I</t>
  </si>
  <si>
    <t>Tramo29-4818_Trayecto_Descendente_263_I</t>
  </si>
  <si>
    <t>Tramo28-4838_Trayecto_Descendente_263_I</t>
  </si>
  <si>
    <t>Tramo27-4868_Trayecto_Descendente_263_I</t>
  </si>
  <si>
    <t>Tramo26-4928_Trayecto_Descendente_263_I</t>
  </si>
  <si>
    <t>Tramo25-4953_Trayecto_Descendente_263_I</t>
  </si>
  <si>
    <t>Tramo24-4998_Trayecto_Descendente_263_I</t>
  </si>
  <si>
    <t>Tramo23-5038_Trayecto_Descendente_263_I</t>
  </si>
  <si>
    <t>Tramo22-5118_Trayecto_Descendente_263_I</t>
  </si>
  <si>
    <t>Tramo21-5153_Trayecto_Descendente_263_I</t>
  </si>
  <si>
    <t>28,3; 25,8</t>
  </si>
  <si>
    <t>Tramo20-5193_Trayecto_Descendente_263_I</t>
  </si>
  <si>
    <t>Tramo19-5253_Trayecto_Descendente_263_I</t>
  </si>
  <si>
    <t>16,2; 3,9</t>
  </si>
  <si>
    <t>Tramo18-5303_Trayecto_Descendente_263_I</t>
  </si>
  <si>
    <t>11,9; 20,3</t>
  </si>
  <si>
    <t>Tramo18-5353_Trayecto_Descendente_263_I</t>
  </si>
  <si>
    <t>Tramo18-5423_Trayecto_Descendente_263_I</t>
  </si>
  <si>
    <t>Tramo17-5463_Trayecto_Descendente_263_I</t>
  </si>
  <si>
    <t>Tramo16-5533_Trayecto_Descendente_263_I</t>
  </si>
  <si>
    <t>19,8; 9,1; 14,8</t>
  </si>
  <si>
    <t>Tramo15-5548_Trayecto_Descendente_263_I</t>
  </si>
  <si>
    <t>Tramo14-5598_Trayecto_Descendente_263_I</t>
  </si>
  <si>
    <t>17,2; 10,6; 15,2; 12,2; 26,4; 22,2; 12,0</t>
  </si>
  <si>
    <t>Tramo14-5648_Trayecto_Descendente_263_I</t>
  </si>
  <si>
    <t>Tramo14-5698_Trayecto_Descendente_263_I</t>
  </si>
  <si>
    <t>Tramo14-5748_Trayecto_Descendente_263_I</t>
  </si>
  <si>
    <t>Tramo14-5798_Trayecto_Descendente_263_I</t>
  </si>
  <si>
    <t>Tramo14-5848_Trayecto_Descendente_263_I</t>
  </si>
  <si>
    <t>Tramo14-5898_Trayecto_Descendente_263_I</t>
  </si>
  <si>
    <t>Tramo14-5948_Trayecto_Descendente_263_I</t>
  </si>
  <si>
    <t>Tramo14-6008_Trayecto_Descendente_263_I</t>
  </si>
  <si>
    <t>Tramo40-6058_Trayecto_Descendente_263_I</t>
  </si>
  <si>
    <t>12,8; 27,6; 2,3; 27,7; 26,7; 20,9; 12,3; 16,8; 21,6; 13,2; 14,8; 21,2; 8,4; 2,0; 12,0; 4,0; 22,4; 5,5; 5,3; 9,4; 32,2; 23,5; 36,2</t>
  </si>
  <si>
    <t>Tramo40-6108_Trayecto_Descendente_263_I</t>
  </si>
  <si>
    <t>Tramo40-6158_Trayecto_Descendente_263_I</t>
  </si>
  <si>
    <t>Tramo40-6208_Trayecto_Descendente_263_I</t>
  </si>
  <si>
    <t>Tramo40-6258_Trayecto_Descendente_263_I</t>
  </si>
  <si>
    <t>Tramo40-6308_Trayecto_Descendente_263_I</t>
  </si>
  <si>
    <t>Tramo40-6358_Trayecto_Descendente_263_I</t>
  </si>
  <si>
    <t>Tramo40-6408_Trayecto_Descendente_263_I</t>
  </si>
  <si>
    <t>Tramo40-6458_Trayecto_Descendente_263_I</t>
  </si>
  <si>
    <t>Tramo40-6508_Trayecto_Descendente_263_I</t>
  </si>
  <si>
    <t>Tramo40-6558_Trayecto_Descendente_263_I</t>
  </si>
  <si>
    <t>Tramo40-6608_Trayecto_Descendente_263_I</t>
  </si>
  <si>
    <t>Tramo40-6658_Trayecto_Descendente_263_I</t>
  </si>
  <si>
    <t>Tramo40-6708_Trayecto_Descendente_263_I</t>
  </si>
  <si>
    <t>Tramo40-6758_Trayecto_Descendente_263_I</t>
  </si>
  <si>
    <t>Tramo40-6808_Trayecto_Descendente_263_I</t>
  </si>
  <si>
    <t>Tramo40-6858_Trayecto_Descendente_263_I</t>
  </si>
  <si>
    <t>Tramo40-6908_Trayecto_Descendente_263_I</t>
  </si>
  <si>
    <t>Tramo40-6958_Trayecto_Descendente_263_I</t>
  </si>
  <si>
    <t>Tramo40-7008_Trayecto_Descendente_263_I</t>
  </si>
  <si>
    <t>Tramo40-7058_Trayecto_Descendente_263_I</t>
  </si>
  <si>
    <t>Tramo40-7108_Trayecto_Descendente_263_I</t>
  </si>
  <si>
    <t>Tramo40-7158_Trayecto_Descendente_263_I</t>
  </si>
  <si>
    <t>Tramo40-7208_Trayecto_Descendente_263_I</t>
  </si>
  <si>
    <t>Tramo40-7258_Trayecto_Descendente_263_I</t>
  </si>
  <si>
    <t>Tramo41-7273_Trayecto_Descendente_263_I</t>
  </si>
  <si>
    <t>Tramo42-7323_Trayecto_Descendente_263_I</t>
  </si>
  <si>
    <t>20,7; 41,2; 21,8; 3,8</t>
  </si>
  <si>
    <t>Tramo42-7373_Trayecto_Descendente_263_I</t>
  </si>
  <si>
    <t>Tramo42-7423_Trayecto_Descendente_263_I</t>
  </si>
  <si>
    <t>Tramo42-7473_Trayecto_Descendente_263_I</t>
  </si>
  <si>
    <t>Tramo42-7523_Trayecto_Descendente_263_I</t>
  </si>
  <si>
    <t>Tramo42-7573_Trayecto_Descendente_263_I</t>
  </si>
  <si>
    <t>Tramo43-7593_Trayecto_Descendente_263_I</t>
  </si>
  <si>
    <t>Tramo44-7663_Trayecto_Descendente_263_I</t>
  </si>
  <si>
    <t>Tramo45-7713_Trayecto_Descendente_263_I</t>
  </si>
  <si>
    <t>Curva  50 m</t>
  </si>
  <si>
    <t>Tramo46-7763_Trayecto_Descendente_263_I</t>
  </si>
  <si>
    <t>31,4; 31,3</t>
  </si>
  <si>
    <t>Tramo46-7813_Trayecto_Descendente_263_I</t>
  </si>
  <si>
    <t>Tramo46-7853_Trayecto_Descendente_263_I</t>
  </si>
  <si>
    <t>Tramo8-7898_Trayecto_Descendente_263_I</t>
  </si>
  <si>
    <t>Tramo7-7948_Trayecto_Descendente_263_I</t>
  </si>
  <si>
    <t>1,0; 30,7</t>
  </si>
  <si>
    <t>Tramo7-7998_Trayecto_Descendente_263_I</t>
  </si>
  <si>
    <t>Tramo7-8066_Trayecto_Descendente_263_I</t>
  </si>
  <si>
    <t>Tramo6-8081_Trayecto_Descendente_263_I</t>
  </si>
  <si>
    <t>Tramo5-8131_Trayecto_Descendente_263_I</t>
  </si>
  <si>
    <t>Tramo5-8191_Trayecto_Descendente_263_I</t>
  </si>
  <si>
    <t>Tramo47-8241_Trayecto_Descendente_263_I</t>
  </si>
  <si>
    <t>48,4; 44,3; 29,6</t>
  </si>
  <si>
    <t>Tramo47-8291_Trayecto_Descendente_263_I</t>
  </si>
  <si>
    <t>Tramo47-8341_Trayecto_Descendente_263_I</t>
  </si>
  <si>
    <t>Tramo47-8391_Trayecto_Descendente_263_I</t>
  </si>
  <si>
    <t>Tramo47-8451_Trayecto_Descendente_263_I</t>
  </si>
  <si>
    <t>Tramo47-8521_Trayecto_Descendente_263_I</t>
  </si>
  <si>
    <t>Tramo48-8591_Trayecto_Descendente_263_I</t>
  </si>
  <si>
    <t>Tramo49-8641_Trayecto_Descendente_263_I</t>
  </si>
  <si>
    <t>39,8; 26,4</t>
  </si>
  <si>
    <t>Tramo49-8706_Trayecto_Descendente_263_I</t>
  </si>
  <si>
    <t>Tramo50-8756_Trayecto_Descendente_263_I</t>
  </si>
  <si>
    <t>Tramo51-8806_Trayecto_Descendente_263_I</t>
  </si>
  <si>
    <t>14,1; 41,4</t>
  </si>
  <si>
    <t>Tramo51-8856_Trayecto_Descendente_263_I</t>
  </si>
  <si>
    <t>Tramo51-8926_Trayecto_Descendente_263_I</t>
  </si>
  <si>
    <t>Tramo52-8956_Trayecto_Descendente_263_I</t>
  </si>
  <si>
    <t>Semirecto</t>
  </si>
  <si>
    <t>Tramo53-9031_Trayecto_Descendente_263_I</t>
  </si>
  <si>
    <t>Tramo54-9071_Trayecto_Descendente_263_I</t>
  </si>
  <si>
    <t>Tramo55-9086_Trayecto_Descendente_263_I</t>
  </si>
  <si>
    <t>TIEMPO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</si>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</sst>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2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2" fontId="6" fillId="3" borderId="1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" fontId="5" fillId="4" borderId="1" xfId="0" applyNumberFormat="1" applyFont="1" applyFill="1" applyBorder="1" applyAlignment="1">
      <alignment horizontal="left" vertical="center" wrapText="1"/>
    </xf>
    <xf numFmtId="2" fontId="6" fillId="0" borderId="4" xfId="0" applyNumberFormat="1" applyFont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8" fillId="4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164" fontId="9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3229-133B-40A0-8389-0CBE4C2A1903}">
  <sheetPr codeName="Hoja1"/>
  <dimension ref="A1:Y196"/>
  <sheetViews>
    <sheetView tabSelected="1" zoomScale="85" zoomScaleNormal="85" workbookViewId="0">
      <pane ySplit="1" topLeftCell="A2" activePane="bottomLeft" state="frozen"/>
      <selection pane="bottomLeft" activeCell="D1" sqref="D1:D1048576"/>
    </sheetView>
  </sheetViews>
  <sheetFormatPr baseColWidth="10" defaultColWidth="11.42578125" defaultRowHeight="15" x14ac:dyDescent="0.25"/>
  <cols>
    <col min="1" max="5" width="11.42578125" style="25"/>
    <col min="6" max="6" width="12.140625" style="25" customWidth="1"/>
    <col min="7" max="8" width="11.42578125" style="37"/>
    <col min="9" max="9" width="41" style="25" bestFit="1" customWidth="1"/>
    <col min="10" max="10" width="11.42578125" style="44"/>
    <col min="11" max="11" width="11.42578125" style="9"/>
    <col min="12" max="12" width="6.140625" style="25" customWidth="1"/>
    <col min="13" max="13" width="13.7109375" style="25" customWidth="1"/>
    <col min="14" max="14" width="11.42578125" style="40"/>
    <col min="15" max="15" width="6" style="25" customWidth="1"/>
    <col min="16" max="17" width="7.42578125" style="25" customWidth="1"/>
    <col min="18" max="18" width="11.28515625" style="25" customWidth="1"/>
    <col min="19" max="19" width="11.42578125" style="25"/>
    <col min="20" max="20" width="21.85546875" style="25" customWidth="1"/>
    <col min="21" max="21" width="7.5703125" style="25" customWidth="1"/>
    <col min="22" max="22" width="9.7109375" style="25" customWidth="1"/>
    <col min="23" max="23" width="12.28515625" style="25" bestFit="1" customWidth="1"/>
    <col min="24" max="16384" width="11.42578125" style="25"/>
  </cols>
  <sheetData>
    <row r="1" spans="1:25" s="9" customFormat="1" ht="45.75" customHeight="1" x14ac:dyDescent="0.25">
      <c r="A1" s="1" t="s">
        <v>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3" t="s">
        <v>5</v>
      </c>
      <c r="H1" s="3" t="s">
        <v>6</v>
      </c>
      <c r="I1" s="6" t="s">
        <v>7</v>
      </c>
      <c r="J1" s="7" t="s">
        <v>8</v>
      </c>
      <c r="K1" s="2" t="s">
        <v>9</v>
      </c>
      <c r="L1" s="2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8" t="s">
        <v>18</v>
      </c>
      <c r="U1" s="7" t="s">
        <v>19</v>
      </c>
      <c r="V1" s="7" t="s">
        <v>20</v>
      </c>
      <c r="W1" s="7" t="s">
        <v>21</v>
      </c>
      <c r="X1" s="7" t="s">
        <v>22</v>
      </c>
    </row>
    <row r="2" spans="1:25" ht="25.5" x14ac:dyDescent="0.25">
      <c r="A2" s="10">
        <v>1</v>
      </c>
      <c r="B2" s="11">
        <f>1</f>
        <v>1</v>
      </c>
      <c r="C2" s="12">
        <v>50</v>
      </c>
      <c r="D2" s="13">
        <v>3.01</v>
      </c>
      <c r="E2" s="14">
        <v>0</v>
      </c>
      <c r="F2" s="15">
        <f>C2</f>
        <v>50</v>
      </c>
      <c r="G2" s="16">
        <f t="shared" ref="G2:G65" si="0">C2*SIN(RADIANS(D2))</f>
        <v>2.625512458941401</v>
      </c>
      <c r="H2" s="16">
        <f>G2</f>
        <v>2.625512458941401</v>
      </c>
      <c r="I2" s="14" t="s">
        <v>23</v>
      </c>
      <c r="J2" s="17">
        <v>15</v>
      </c>
      <c r="K2" s="18">
        <f>L2+R2+S2</f>
        <v>0</v>
      </c>
      <c r="L2" s="12">
        <v>0</v>
      </c>
      <c r="M2" s="19">
        <f>U2*V2</f>
        <v>15644.502290124854</v>
      </c>
      <c r="N2" s="10" t="s">
        <v>24</v>
      </c>
      <c r="O2" s="10" t="s">
        <v>25</v>
      </c>
      <c r="P2" s="20">
        <v>-75.564385000000001</v>
      </c>
      <c r="Q2" s="20">
        <v>6.292268</v>
      </c>
      <c r="R2" s="21"/>
      <c r="S2" s="21">
        <v>0</v>
      </c>
      <c r="T2" s="22" t="s">
        <v>26</v>
      </c>
      <c r="U2" s="19">
        <f>SIN(D2*6.28/360)*7300*9.8</f>
        <v>3754.6805496299648</v>
      </c>
      <c r="V2" s="23">
        <f>J2*1000/3600</f>
        <v>4.166666666666667</v>
      </c>
      <c r="W2" s="19">
        <f t="shared" ref="W2:W49" si="1">(U2/9.8)*C2*0.00272</f>
        <v>52.105770892824005</v>
      </c>
      <c r="X2" s="24">
        <f>C2/V2</f>
        <v>12</v>
      </c>
    </row>
    <row r="3" spans="1:25" ht="25.5" x14ac:dyDescent="0.25">
      <c r="A3" s="10">
        <v>1</v>
      </c>
      <c r="B3" s="11">
        <f>B2+1</f>
        <v>2</v>
      </c>
      <c r="C3" s="12">
        <v>50</v>
      </c>
      <c r="D3" s="13">
        <v>3.01</v>
      </c>
      <c r="E3" s="19">
        <f>F2</f>
        <v>50</v>
      </c>
      <c r="F3" s="15">
        <f>E3+C3</f>
        <v>100</v>
      </c>
      <c r="G3" s="16">
        <f t="shared" si="0"/>
        <v>2.625512458941401</v>
      </c>
      <c r="H3" s="16">
        <f t="shared" ref="H3:H66" si="2">H2+G3</f>
        <v>5.2510249178828019</v>
      </c>
      <c r="I3" s="14" t="s">
        <v>27</v>
      </c>
      <c r="J3" s="17">
        <v>15</v>
      </c>
      <c r="K3" s="18">
        <v>1</v>
      </c>
      <c r="L3" s="12">
        <v>0</v>
      </c>
      <c r="M3" s="19">
        <f t="shared" ref="M3:M66" si="3">U3*V3</f>
        <v>15644.502290124854</v>
      </c>
      <c r="N3" s="10" t="s">
        <v>24</v>
      </c>
      <c r="O3" s="10" t="s">
        <v>25</v>
      </c>
      <c r="P3" s="20">
        <v>-75.564385000000001</v>
      </c>
      <c r="Q3" s="20">
        <v>6.292268</v>
      </c>
      <c r="R3" s="21"/>
      <c r="S3" s="21">
        <v>0</v>
      </c>
      <c r="T3" s="22" t="s">
        <v>26</v>
      </c>
      <c r="U3" s="19">
        <f t="shared" ref="U3:U49" si="4">SIN(D3*6.28/360)*7300*9.8</f>
        <v>3754.6805496299648</v>
      </c>
      <c r="V3" s="23">
        <f t="shared" ref="V3:V49" si="5">J3*1000/3600</f>
        <v>4.166666666666667</v>
      </c>
      <c r="W3" s="19">
        <f t="shared" si="1"/>
        <v>52.105770892824005</v>
      </c>
      <c r="X3" s="24">
        <f t="shared" ref="X3:X49" si="6">C3/V3</f>
        <v>12</v>
      </c>
      <c r="Y3" s="25" t="s">
        <v>28</v>
      </c>
    </row>
    <row r="4" spans="1:25" ht="25.5" x14ac:dyDescent="0.25">
      <c r="A4" s="10">
        <v>1</v>
      </c>
      <c r="B4" s="11">
        <f>B3+1</f>
        <v>3</v>
      </c>
      <c r="C4" s="12">
        <v>50</v>
      </c>
      <c r="D4" s="13">
        <v>3.01</v>
      </c>
      <c r="E4" s="19">
        <f t="shared" ref="E4:E67" si="7">F3</f>
        <v>100</v>
      </c>
      <c r="F4" s="15">
        <f t="shared" ref="F4:F67" si="8">E4+C4</f>
        <v>150</v>
      </c>
      <c r="G4" s="16">
        <f t="shared" si="0"/>
        <v>2.625512458941401</v>
      </c>
      <c r="H4" s="16">
        <f t="shared" si="2"/>
        <v>7.8765373768242029</v>
      </c>
      <c r="I4" s="14" t="s">
        <v>29</v>
      </c>
      <c r="J4" s="17">
        <v>15</v>
      </c>
      <c r="K4" s="18">
        <f>L4+R4+S4</f>
        <v>0</v>
      </c>
      <c r="L4" s="12">
        <v>0</v>
      </c>
      <c r="M4" s="19">
        <f t="shared" si="3"/>
        <v>15644.502290124854</v>
      </c>
      <c r="N4" s="10" t="s">
        <v>24</v>
      </c>
      <c r="O4" s="10" t="s">
        <v>25</v>
      </c>
      <c r="P4" s="20">
        <v>-75.564385000000001</v>
      </c>
      <c r="Q4" s="20">
        <v>6.292268</v>
      </c>
      <c r="R4" s="21"/>
      <c r="S4" s="21">
        <v>0</v>
      </c>
      <c r="T4" s="22" t="s">
        <v>26</v>
      </c>
      <c r="U4" s="19">
        <f t="shared" si="4"/>
        <v>3754.6805496299648</v>
      </c>
      <c r="V4" s="23">
        <f t="shared" si="5"/>
        <v>4.166666666666667</v>
      </c>
      <c r="W4" s="19">
        <f t="shared" si="1"/>
        <v>52.105770892824005</v>
      </c>
      <c r="X4" s="24">
        <f t="shared" si="6"/>
        <v>12</v>
      </c>
    </row>
    <row r="5" spans="1:25" ht="25.5" x14ac:dyDescent="0.25">
      <c r="A5" s="10">
        <v>1</v>
      </c>
      <c r="B5" s="11">
        <f>B4+1</f>
        <v>4</v>
      </c>
      <c r="C5" s="12">
        <v>40</v>
      </c>
      <c r="D5" s="13">
        <v>3.01</v>
      </c>
      <c r="E5" s="19">
        <f t="shared" si="7"/>
        <v>150</v>
      </c>
      <c r="F5" s="15">
        <f t="shared" si="8"/>
        <v>190</v>
      </c>
      <c r="G5" s="16">
        <f t="shared" si="0"/>
        <v>2.1004099671531207</v>
      </c>
      <c r="H5" s="16">
        <f t="shared" si="2"/>
        <v>9.976947343977324</v>
      </c>
      <c r="I5" s="14" t="s">
        <v>30</v>
      </c>
      <c r="J5" s="17">
        <v>15</v>
      </c>
      <c r="K5" s="18">
        <v>1</v>
      </c>
      <c r="L5" s="12">
        <v>0</v>
      </c>
      <c r="M5" s="19">
        <f t="shared" si="3"/>
        <v>15644.502290124854</v>
      </c>
      <c r="N5" s="10" t="s">
        <v>24</v>
      </c>
      <c r="O5" s="10" t="s">
        <v>25</v>
      </c>
      <c r="P5" s="20">
        <v>-75.564385000000001</v>
      </c>
      <c r="Q5" s="20">
        <v>6.292268</v>
      </c>
      <c r="R5" s="21"/>
      <c r="S5" s="21">
        <v>0</v>
      </c>
      <c r="T5" s="22" t="s">
        <v>26</v>
      </c>
      <c r="U5" s="19">
        <f t="shared" si="4"/>
        <v>3754.6805496299648</v>
      </c>
      <c r="V5" s="23">
        <f t="shared" si="5"/>
        <v>4.166666666666667</v>
      </c>
      <c r="W5" s="19">
        <f t="shared" si="1"/>
        <v>41.684616714259199</v>
      </c>
      <c r="X5" s="24">
        <f t="shared" si="6"/>
        <v>9.6</v>
      </c>
    </row>
    <row r="6" spans="1:25" ht="24" x14ac:dyDescent="0.25">
      <c r="A6" s="10">
        <v>2</v>
      </c>
      <c r="B6" s="11">
        <f t="shared" ref="B6:B69" si="9">B5+1</f>
        <v>5</v>
      </c>
      <c r="C6" s="12">
        <v>50</v>
      </c>
      <c r="D6" s="13">
        <v>12.41</v>
      </c>
      <c r="E6" s="19">
        <f t="shared" si="7"/>
        <v>190</v>
      </c>
      <c r="F6" s="15">
        <f t="shared" si="8"/>
        <v>240</v>
      </c>
      <c r="G6" s="16">
        <f t="shared" si="0"/>
        <v>10.74528926826453</v>
      </c>
      <c r="H6" s="16">
        <f t="shared" si="2"/>
        <v>20.722236612241854</v>
      </c>
      <c r="I6" s="14" t="s">
        <v>31</v>
      </c>
      <c r="J6" s="17">
        <v>9</v>
      </c>
      <c r="K6" s="18">
        <f t="shared" ref="K6:K15" si="10">L6+R6+S6</f>
        <v>0</v>
      </c>
      <c r="L6" s="12">
        <v>0</v>
      </c>
      <c r="M6" s="19">
        <f t="shared" si="3"/>
        <v>38416.719784244757</v>
      </c>
      <c r="N6" s="10" t="s">
        <v>32</v>
      </c>
      <c r="O6" s="10" t="s">
        <v>33</v>
      </c>
      <c r="P6" s="20">
        <v>-75.564297999999994</v>
      </c>
      <c r="Q6" s="20">
        <v>6.2936170000000002</v>
      </c>
      <c r="R6" s="21"/>
      <c r="S6" s="21">
        <v>0</v>
      </c>
      <c r="T6" s="22">
        <v>8.8000000000000007</v>
      </c>
      <c r="U6" s="19">
        <f t="shared" si="4"/>
        <v>15366.687913697902</v>
      </c>
      <c r="V6" s="23">
        <f t="shared" si="5"/>
        <v>2.5</v>
      </c>
      <c r="W6" s="19">
        <f t="shared" si="1"/>
        <v>213.25199553703212</v>
      </c>
      <c r="X6" s="24">
        <f t="shared" si="6"/>
        <v>20</v>
      </c>
    </row>
    <row r="7" spans="1:25" ht="25.5" x14ac:dyDescent="0.25">
      <c r="A7" s="10">
        <v>3</v>
      </c>
      <c r="B7" s="11">
        <f t="shared" si="9"/>
        <v>6</v>
      </c>
      <c r="C7" s="12">
        <v>50</v>
      </c>
      <c r="D7" s="13">
        <v>1.43</v>
      </c>
      <c r="E7" s="19">
        <f t="shared" si="7"/>
        <v>240</v>
      </c>
      <c r="F7" s="15">
        <f t="shared" si="8"/>
        <v>290</v>
      </c>
      <c r="G7" s="16">
        <f t="shared" si="0"/>
        <v>1.2477808627819407</v>
      </c>
      <c r="H7" s="16">
        <f t="shared" si="2"/>
        <v>21.970017475023795</v>
      </c>
      <c r="I7" s="14" t="s">
        <v>34</v>
      </c>
      <c r="J7" s="17">
        <v>20</v>
      </c>
      <c r="K7" s="18">
        <f t="shared" si="10"/>
        <v>0</v>
      </c>
      <c r="L7" s="12">
        <v>0</v>
      </c>
      <c r="M7" s="19">
        <f t="shared" si="3"/>
        <v>9913.4442369147146</v>
      </c>
      <c r="N7" s="10" t="s">
        <v>24</v>
      </c>
      <c r="O7" s="10" t="s">
        <v>25</v>
      </c>
      <c r="P7" s="20">
        <v>-75.565652</v>
      </c>
      <c r="Q7" s="20">
        <v>6.2921360000000002</v>
      </c>
      <c r="R7" s="21"/>
      <c r="S7" s="21"/>
      <c r="T7" s="22" t="s">
        <v>35</v>
      </c>
      <c r="U7" s="19">
        <f t="shared" si="4"/>
        <v>1784.4199626446486</v>
      </c>
      <c r="V7" s="23">
        <f t="shared" si="5"/>
        <v>5.5555555555555554</v>
      </c>
      <c r="W7" s="19">
        <f t="shared" si="1"/>
        <v>24.763379073435942</v>
      </c>
      <c r="X7" s="24">
        <f t="shared" si="6"/>
        <v>9</v>
      </c>
    </row>
    <row r="8" spans="1:25" ht="25.5" x14ac:dyDescent="0.25">
      <c r="A8" s="10">
        <v>3</v>
      </c>
      <c r="B8" s="11">
        <f t="shared" si="9"/>
        <v>7</v>
      </c>
      <c r="C8" s="12">
        <v>50</v>
      </c>
      <c r="D8" s="13">
        <v>1.43</v>
      </c>
      <c r="E8" s="19">
        <f t="shared" si="7"/>
        <v>290</v>
      </c>
      <c r="F8" s="15">
        <f t="shared" si="8"/>
        <v>340</v>
      </c>
      <c r="G8" s="16">
        <f t="shared" si="0"/>
        <v>1.2477808627819407</v>
      </c>
      <c r="H8" s="16">
        <f t="shared" si="2"/>
        <v>23.217798337805736</v>
      </c>
      <c r="I8" s="14" t="s">
        <v>36</v>
      </c>
      <c r="J8" s="17">
        <v>20</v>
      </c>
      <c r="K8" s="18">
        <f t="shared" si="10"/>
        <v>0</v>
      </c>
      <c r="L8" s="12">
        <v>0</v>
      </c>
      <c r="M8" s="19">
        <f t="shared" si="3"/>
        <v>9913.4442369147146</v>
      </c>
      <c r="N8" s="10" t="s">
        <v>24</v>
      </c>
      <c r="O8" s="10" t="s">
        <v>25</v>
      </c>
      <c r="P8" s="20">
        <v>-75.565652</v>
      </c>
      <c r="Q8" s="20">
        <v>6.2921360000000002</v>
      </c>
      <c r="R8" s="21"/>
      <c r="S8" s="21"/>
      <c r="T8" s="22" t="s">
        <v>35</v>
      </c>
      <c r="U8" s="19">
        <f t="shared" si="4"/>
        <v>1784.4199626446486</v>
      </c>
      <c r="V8" s="23">
        <f t="shared" si="5"/>
        <v>5.5555555555555554</v>
      </c>
      <c r="W8" s="19">
        <f t="shared" si="1"/>
        <v>24.763379073435942</v>
      </c>
      <c r="X8" s="24">
        <f t="shared" si="6"/>
        <v>9</v>
      </c>
    </row>
    <row r="9" spans="1:25" ht="25.5" x14ac:dyDescent="0.25">
      <c r="A9" s="10">
        <v>3</v>
      </c>
      <c r="B9" s="11">
        <f t="shared" si="9"/>
        <v>8</v>
      </c>
      <c r="C9" s="12">
        <v>50</v>
      </c>
      <c r="D9" s="13">
        <v>1.43</v>
      </c>
      <c r="E9" s="19">
        <f t="shared" si="7"/>
        <v>340</v>
      </c>
      <c r="F9" s="15">
        <f t="shared" si="8"/>
        <v>390</v>
      </c>
      <c r="G9" s="16">
        <f t="shared" si="0"/>
        <v>1.2477808627819407</v>
      </c>
      <c r="H9" s="16">
        <f t="shared" si="2"/>
        <v>24.465579200587676</v>
      </c>
      <c r="I9" s="14" t="s">
        <v>37</v>
      </c>
      <c r="J9" s="17">
        <v>20</v>
      </c>
      <c r="K9" s="18">
        <f t="shared" si="10"/>
        <v>0</v>
      </c>
      <c r="L9" s="12">
        <v>0</v>
      </c>
      <c r="M9" s="19">
        <f t="shared" si="3"/>
        <v>9913.4442369147146</v>
      </c>
      <c r="N9" s="10" t="s">
        <v>24</v>
      </c>
      <c r="O9" s="10" t="s">
        <v>25</v>
      </c>
      <c r="P9" s="20">
        <v>-75.565652</v>
      </c>
      <c r="Q9" s="20">
        <v>6.2921360000000002</v>
      </c>
      <c r="R9" s="21"/>
      <c r="S9" s="21"/>
      <c r="T9" s="22" t="s">
        <v>35</v>
      </c>
      <c r="U9" s="19">
        <f t="shared" si="4"/>
        <v>1784.4199626446486</v>
      </c>
      <c r="V9" s="23">
        <f t="shared" si="5"/>
        <v>5.5555555555555554</v>
      </c>
      <c r="W9" s="19">
        <f t="shared" si="1"/>
        <v>24.763379073435942</v>
      </c>
      <c r="X9" s="24">
        <f t="shared" si="6"/>
        <v>9</v>
      </c>
    </row>
    <row r="10" spans="1:25" ht="25.5" x14ac:dyDescent="0.25">
      <c r="A10" s="10">
        <v>3</v>
      </c>
      <c r="B10" s="11">
        <f t="shared" si="9"/>
        <v>9</v>
      </c>
      <c r="C10" s="12">
        <v>50</v>
      </c>
      <c r="D10" s="13">
        <v>1.43</v>
      </c>
      <c r="E10" s="19">
        <f t="shared" si="7"/>
        <v>390</v>
      </c>
      <c r="F10" s="15">
        <f t="shared" si="8"/>
        <v>440</v>
      </c>
      <c r="G10" s="16">
        <f t="shared" si="0"/>
        <v>1.2477808627819407</v>
      </c>
      <c r="H10" s="16">
        <f t="shared" si="2"/>
        <v>25.713360063369617</v>
      </c>
      <c r="I10" s="14" t="s">
        <v>38</v>
      </c>
      <c r="J10" s="17">
        <v>20</v>
      </c>
      <c r="K10" s="18">
        <f t="shared" si="10"/>
        <v>0</v>
      </c>
      <c r="L10" s="12">
        <v>0</v>
      </c>
      <c r="M10" s="19">
        <f t="shared" si="3"/>
        <v>9913.4442369147146</v>
      </c>
      <c r="N10" s="10" t="s">
        <v>24</v>
      </c>
      <c r="O10" s="10" t="s">
        <v>25</v>
      </c>
      <c r="P10" s="20">
        <v>-75.565652</v>
      </c>
      <c r="Q10" s="20">
        <v>6.2921360000000002</v>
      </c>
      <c r="R10" s="21"/>
      <c r="S10" s="21"/>
      <c r="T10" s="22" t="s">
        <v>35</v>
      </c>
      <c r="U10" s="19">
        <f t="shared" si="4"/>
        <v>1784.4199626446486</v>
      </c>
      <c r="V10" s="23">
        <f t="shared" si="5"/>
        <v>5.5555555555555554</v>
      </c>
      <c r="W10" s="19">
        <f t="shared" si="1"/>
        <v>24.763379073435942</v>
      </c>
      <c r="X10" s="24">
        <f t="shared" si="6"/>
        <v>9</v>
      </c>
    </row>
    <row r="11" spans="1:25" ht="25.5" x14ac:dyDescent="0.25">
      <c r="A11" s="10">
        <v>3</v>
      </c>
      <c r="B11" s="11">
        <f t="shared" si="9"/>
        <v>10</v>
      </c>
      <c r="C11" s="12">
        <v>50</v>
      </c>
      <c r="D11" s="13">
        <v>1.43</v>
      </c>
      <c r="E11" s="19">
        <f t="shared" si="7"/>
        <v>440</v>
      </c>
      <c r="F11" s="15">
        <f t="shared" si="8"/>
        <v>490</v>
      </c>
      <c r="G11" s="16">
        <f t="shared" si="0"/>
        <v>1.2477808627819407</v>
      </c>
      <c r="H11" s="16">
        <f t="shared" si="2"/>
        <v>26.961140926151558</v>
      </c>
      <c r="I11" s="14" t="s">
        <v>39</v>
      </c>
      <c r="J11" s="17">
        <v>20</v>
      </c>
      <c r="K11" s="18">
        <f t="shared" si="10"/>
        <v>0</v>
      </c>
      <c r="L11" s="12">
        <v>0</v>
      </c>
      <c r="M11" s="19">
        <f t="shared" si="3"/>
        <v>9913.4442369147146</v>
      </c>
      <c r="N11" s="10" t="s">
        <v>24</v>
      </c>
      <c r="O11" s="10" t="s">
        <v>25</v>
      </c>
      <c r="P11" s="20">
        <v>-75.565652</v>
      </c>
      <c r="Q11" s="20">
        <v>6.2921360000000002</v>
      </c>
      <c r="R11" s="21"/>
      <c r="S11" s="21"/>
      <c r="T11" s="22" t="s">
        <v>35</v>
      </c>
      <c r="U11" s="19">
        <f t="shared" si="4"/>
        <v>1784.4199626446486</v>
      </c>
      <c r="V11" s="23">
        <f t="shared" si="5"/>
        <v>5.5555555555555554</v>
      </c>
      <c r="W11" s="19">
        <f t="shared" si="1"/>
        <v>24.763379073435942</v>
      </c>
      <c r="X11" s="24">
        <f t="shared" si="6"/>
        <v>9</v>
      </c>
    </row>
    <row r="12" spans="1:25" ht="25.5" x14ac:dyDescent="0.25">
      <c r="A12" s="10">
        <v>3</v>
      </c>
      <c r="B12" s="11">
        <f t="shared" si="9"/>
        <v>11</v>
      </c>
      <c r="C12" s="12">
        <v>30</v>
      </c>
      <c r="D12" s="13">
        <v>1.43</v>
      </c>
      <c r="E12" s="19">
        <f t="shared" si="7"/>
        <v>490</v>
      </c>
      <c r="F12" s="15">
        <f t="shared" si="8"/>
        <v>520</v>
      </c>
      <c r="G12" s="16">
        <f t="shared" si="0"/>
        <v>0.74866851766916442</v>
      </c>
      <c r="H12" s="16">
        <f t="shared" si="2"/>
        <v>27.709809443820721</v>
      </c>
      <c r="I12" s="14" t="s">
        <v>40</v>
      </c>
      <c r="J12" s="17">
        <v>20</v>
      </c>
      <c r="K12" s="18">
        <f t="shared" si="10"/>
        <v>0</v>
      </c>
      <c r="L12" s="12">
        <v>0</v>
      </c>
      <c r="M12" s="19">
        <f t="shared" si="3"/>
        <v>9913.4442369147146</v>
      </c>
      <c r="N12" s="10" t="s">
        <v>24</v>
      </c>
      <c r="O12" s="10" t="s">
        <v>25</v>
      </c>
      <c r="P12" s="20">
        <v>-75.565652</v>
      </c>
      <c r="Q12" s="20">
        <v>6.2921360000000002</v>
      </c>
      <c r="R12" s="21"/>
      <c r="S12" s="21"/>
      <c r="T12" s="22" t="s">
        <v>35</v>
      </c>
      <c r="U12" s="19">
        <f t="shared" si="4"/>
        <v>1784.4199626446486</v>
      </c>
      <c r="V12" s="23">
        <f t="shared" si="5"/>
        <v>5.5555555555555554</v>
      </c>
      <c r="W12" s="19">
        <f t="shared" si="1"/>
        <v>14.858027444061566</v>
      </c>
      <c r="X12" s="24">
        <f t="shared" si="6"/>
        <v>5.4</v>
      </c>
    </row>
    <row r="13" spans="1:25" ht="24" x14ac:dyDescent="0.25">
      <c r="A13" s="10">
        <v>4</v>
      </c>
      <c r="B13" s="11">
        <f t="shared" si="9"/>
        <v>12</v>
      </c>
      <c r="C13" s="12">
        <v>50</v>
      </c>
      <c r="D13" s="13">
        <v>2.86</v>
      </c>
      <c r="E13" s="19">
        <f t="shared" si="7"/>
        <v>520</v>
      </c>
      <c r="F13" s="15">
        <f t="shared" si="8"/>
        <v>570</v>
      </c>
      <c r="G13" s="16">
        <f t="shared" si="0"/>
        <v>2.4947845080354014</v>
      </c>
      <c r="H13" s="16">
        <f t="shared" si="2"/>
        <v>30.204593951856122</v>
      </c>
      <c r="I13" s="14" t="s">
        <v>41</v>
      </c>
      <c r="J13" s="17">
        <v>24</v>
      </c>
      <c r="K13" s="18">
        <f t="shared" si="10"/>
        <v>0</v>
      </c>
      <c r="L13" s="12">
        <v>0</v>
      </c>
      <c r="M13" s="19">
        <f t="shared" si="3"/>
        <v>23784.863817946614</v>
      </c>
      <c r="N13" s="10" t="s">
        <v>42</v>
      </c>
      <c r="O13" s="10" t="s">
        <v>33</v>
      </c>
      <c r="P13" s="20">
        <v>-75.567119000000005</v>
      </c>
      <c r="Q13" s="20">
        <v>6.2905259999999998</v>
      </c>
      <c r="R13" s="21"/>
      <c r="S13" s="21"/>
      <c r="T13" s="22" t="s">
        <v>43</v>
      </c>
      <c r="U13" s="19">
        <f t="shared" si="4"/>
        <v>3567.729572691992</v>
      </c>
      <c r="V13" s="23">
        <f t="shared" si="5"/>
        <v>6.666666666666667</v>
      </c>
      <c r="W13" s="19">
        <f t="shared" si="1"/>
        <v>49.511349172052142</v>
      </c>
      <c r="X13" s="24">
        <f t="shared" si="6"/>
        <v>7.5</v>
      </c>
    </row>
    <row r="14" spans="1:25" ht="24" x14ac:dyDescent="0.25">
      <c r="A14" s="10">
        <v>4</v>
      </c>
      <c r="B14" s="11">
        <f t="shared" si="9"/>
        <v>13</v>
      </c>
      <c r="C14" s="12">
        <v>50</v>
      </c>
      <c r="D14" s="13">
        <v>2.86</v>
      </c>
      <c r="E14" s="19">
        <f t="shared" si="7"/>
        <v>570</v>
      </c>
      <c r="F14" s="15">
        <f t="shared" si="8"/>
        <v>620</v>
      </c>
      <c r="G14" s="16">
        <f t="shared" si="0"/>
        <v>2.4947845080354014</v>
      </c>
      <c r="H14" s="16">
        <f t="shared" si="2"/>
        <v>32.69937845989152</v>
      </c>
      <c r="I14" s="14" t="s">
        <v>44</v>
      </c>
      <c r="J14" s="17">
        <v>24</v>
      </c>
      <c r="K14" s="18">
        <f t="shared" si="10"/>
        <v>0</v>
      </c>
      <c r="L14" s="12">
        <v>0</v>
      </c>
      <c r="M14" s="19">
        <f t="shared" si="3"/>
        <v>23784.863817946614</v>
      </c>
      <c r="N14" s="10" t="s">
        <v>42</v>
      </c>
      <c r="O14" s="10" t="s">
        <v>33</v>
      </c>
      <c r="P14" s="20">
        <v>-75.567119000000005</v>
      </c>
      <c r="Q14" s="20">
        <v>6.2905259999999998</v>
      </c>
      <c r="R14" s="21"/>
      <c r="S14" s="21"/>
      <c r="T14" s="22" t="s">
        <v>43</v>
      </c>
      <c r="U14" s="19">
        <f t="shared" si="4"/>
        <v>3567.729572691992</v>
      </c>
      <c r="V14" s="23">
        <f t="shared" si="5"/>
        <v>6.666666666666667</v>
      </c>
      <c r="W14" s="19">
        <f t="shared" si="1"/>
        <v>49.511349172052142</v>
      </c>
      <c r="X14" s="24">
        <f t="shared" si="6"/>
        <v>7.5</v>
      </c>
    </row>
    <row r="15" spans="1:25" ht="24" x14ac:dyDescent="0.25">
      <c r="A15" s="10">
        <v>5</v>
      </c>
      <c r="B15" s="11">
        <f t="shared" si="9"/>
        <v>14</v>
      </c>
      <c r="C15" s="12">
        <v>50</v>
      </c>
      <c r="D15" s="13">
        <v>7.77</v>
      </c>
      <c r="E15" s="19">
        <f t="shared" si="7"/>
        <v>620</v>
      </c>
      <c r="F15" s="15">
        <f t="shared" si="8"/>
        <v>670</v>
      </c>
      <c r="G15" s="16">
        <f t="shared" si="0"/>
        <v>6.7598399749106584</v>
      </c>
      <c r="H15" s="16">
        <f t="shared" si="2"/>
        <v>39.459218434802182</v>
      </c>
      <c r="I15" s="14" t="s">
        <v>45</v>
      </c>
      <c r="J15" s="17">
        <v>22</v>
      </c>
      <c r="K15" s="18">
        <f t="shared" si="10"/>
        <v>1</v>
      </c>
      <c r="L15" s="12">
        <v>0</v>
      </c>
      <c r="M15" s="19">
        <f t="shared" si="3"/>
        <v>59076.757832529322</v>
      </c>
      <c r="N15" s="10" t="s">
        <v>24</v>
      </c>
      <c r="O15" s="10" t="s">
        <v>33</v>
      </c>
      <c r="P15" s="20">
        <v>-75.567300000000003</v>
      </c>
      <c r="Q15" s="20">
        <v>6.2913079999999999</v>
      </c>
      <c r="R15" s="21"/>
      <c r="S15" s="21">
        <v>1</v>
      </c>
      <c r="T15" s="22" t="s">
        <v>46</v>
      </c>
      <c r="U15" s="19">
        <f t="shared" si="4"/>
        <v>9667.1058271411621</v>
      </c>
      <c r="V15" s="23">
        <f t="shared" si="5"/>
        <v>6.1111111111111107</v>
      </c>
      <c r="W15" s="19">
        <f t="shared" si="1"/>
        <v>134.15575433583655</v>
      </c>
      <c r="X15" s="24">
        <f t="shared" si="6"/>
        <v>8.1818181818181817</v>
      </c>
    </row>
    <row r="16" spans="1:25" ht="24" x14ac:dyDescent="0.25">
      <c r="A16" s="10">
        <v>5</v>
      </c>
      <c r="B16" s="11">
        <f t="shared" si="9"/>
        <v>15</v>
      </c>
      <c r="C16" s="12">
        <v>60</v>
      </c>
      <c r="D16" s="13">
        <v>7.77</v>
      </c>
      <c r="E16" s="19">
        <f t="shared" si="7"/>
        <v>670</v>
      </c>
      <c r="F16" s="15">
        <f t="shared" si="8"/>
        <v>730</v>
      </c>
      <c r="G16" s="16">
        <f t="shared" si="0"/>
        <v>8.1118079698927907</v>
      </c>
      <c r="H16" s="16">
        <f t="shared" si="2"/>
        <v>47.571026404694976</v>
      </c>
      <c r="I16" s="14" t="s">
        <v>47</v>
      </c>
      <c r="J16" s="17">
        <v>22</v>
      </c>
      <c r="K16" s="18">
        <v>0</v>
      </c>
      <c r="L16" s="12">
        <v>0</v>
      </c>
      <c r="M16" s="19">
        <f t="shared" si="3"/>
        <v>59076.757832529322</v>
      </c>
      <c r="N16" s="10" t="s">
        <v>24</v>
      </c>
      <c r="O16" s="10" t="s">
        <v>33</v>
      </c>
      <c r="P16" s="20">
        <v>-75.567300000000003</v>
      </c>
      <c r="Q16" s="20">
        <v>6.2913079999999999</v>
      </c>
      <c r="R16" s="21"/>
      <c r="S16" s="21">
        <v>1</v>
      </c>
      <c r="T16" s="22" t="s">
        <v>46</v>
      </c>
      <c r="U16" s="19">
        <f t="shared" si="4"/>
        <v>9667.1058271411621</v>
      </c>
      <c r="V16" s="23">
        <f t="shared" si="5"/>
        <v>6.1111111111111107</v>
      </c>
      <c r="W16" s="19">
        <f t="shared" si="1"/>
        <v>160.98690520300386</v>
      </c>
      <c r="X16" s="24">
        <f t="shared" si="6"/>
        <v>9.8181818181818183</v>
      </c>
    </row>
    <row r="17" spans="1:24" ht="24" x14ac:dyDescent="0.25">
      <c r="A17" s="10">
        <v>6</v>
      </c>
      <c r="B17" s="11">
        <f t="shared" si="9"/>
        <v>16</v>
      </c>
      <c r="C17" s="12">
        <v>15</v>
      </c>
      <c r="D17" s="13">
        <v>3.81</v>
      </c>
      <c r="E17" s="19">
        <f t="shared" si="7"/>
        <v>730</v>
      </c>
      <c r="F17" s="15">
        <f t="shared" si="8"/>
        <v>745</v>
      </c>
      <c r="G17" s="16">
        <f t="shared" si="0"/>
        <v>0.99672072898104103</v>
      </c>
      <c r="H17" s="16">
        <f t="shared" si="2"/>
        <v>48.567747133676015</v>
      </c>
      <c r="I17" s="14" t="s">
        <v>48</v>
      </c>
      <c r="J17" s="17">
        <v>8</v>
      </c>
      <c r="K17" s="18">
        <f t="shared" ref="K17:K22" si="11">L17+R17+S17</f>
        <v>0</v>
      </c>
      <c r="L17" s="12">
        <v>0</v>
      </c>
      <c r="M17" s="19">
        <f t="shared" si="3"/>
        <v>10558.415616097853</v>
      </c>
      <c r="N17" s="10" t="s">
        <v>49</v>
      </c>
      <c r="O17" s="10" t="s">
        <v>33</v>
      </c>
      <c r="P17" s="20">
        <v>-75.566986</v>
      </c>
      <c r="Q17" s="20">
        <v>6.2918079999999996</v>
      </c>
      <c r="R17" s="21"/>
      <c r="S17" s="21"/>
      <c r="T17" s="22">
        <v>7.8</v>
      </c>
      <c r="U17" s="19">
        <f t="shared" si="4"/>
        <v>4751.2870272440332</v>
      </c>
      <c r="V17" s="23">
        <f t="shared" si="5"/>
        <v>2.2222222222222223</v>
      </c>
      <c r="W17" s="19">
        <f t="shared" si="1"/>
        <v>19.780868439954752</v>
      </c>
      <c r="X17" s="24">
        <f t="shared" si="6"/>
        <v>6.75</v>
      </c>
    </row>
    <row r="18" spans="1:24" x14ac:dyDescent="0.25">
      <c r="A18" s="10">
        <v>7</v>
      </c>
      <c r="B18" s="11">
        <f t="shared" si="9"/>
        <v>17</v>
      </c>
      <c r="C18" s="12">
        <v>50</v>
      </c>
      <c r="D18" s="13">
        <v>0.68</v>
      </c>
      <c r="E18" s="19">
        <f t="shared" si="7"/>
        <v>745</v>
      </c>
      <c r="F18" s="15">
        <f t="shared" si="8"/>
        <v>795</v>
      </c>
      <c r="G18" s="16">
        <f t="shared" si="0"/>
        <v>0.59339801492686184</v>
      </c>
      <c r="H18" s="16">
        <f t="shared" si="2"/>
        <v>49.161145148602877</v>
      </c>
      <c r="I18" s="14" t="s">
        <v>50</v>
      </c>
      <c r="J18" s="17">
        <v>14</v>
      </c>
      <c r="K18" s="18">
        <f t="shared" si="11"/>
        <v>0</v>
      </c>
      <c r="L18" s="12">
        <v>0</v>
      </c>
      <c r="M18" s="19">
        <f t="shared" si="3"/>
        <v>3300.1246287241679</v>
      </c>
      <c r="N18" s="10" t="s">
        <v>24</v>
      </c>
      <c r="O18" s="10" t="s">
        <v>25</v>
      </c>
      <c r="P18" s="20">
        <v>-75.567998000000003</v>
      </c>
      <c r="Q18" s="20">
        <v>6.2921279999999999</v>
      </c>
      <c r="R18" s="21"/>
      <c r="S18" s="21"/>
      <c r="T18" s="22" t="s">
        <v>51</v>
      </c>
      <c r="U18" s="19">
        <f t="shared" si="4"/>
        <v>848.60347595764324</v>
      </c>
      <c r="V18" s="23">
        <f t="shared" si="5"/>
        <v>3.8888888888888888</v>
      </c>
      <c r="W18" s="19">
        <f t="shared" si="1"/>
        <v>11.776538033697905</v>
      </c>
      <c r="X18" s="24">
        <f t="shared" si="6"/>
        <v>12.857142857142858</v>
      </c>
    </row>
    <row r="19" spans="1:24" x14ac:dyDescent="0.25">
      <c r="A19" s="10">
        <v>7</v>
      </c>
      <c r="B19" s="11">
        <f t="shared" si="9"/>
        <v>18</v>
      </c>
      <c r="C19" s="12">
        <v>50</v>
      </c>
      <c r="D19" s="13">
        <v>0.68</v>
      </c>
      <c r="E19" s="19">
        <f t="shared" si="7"/>
        <v>795</v>
      </c>
      <c r="F19" s="15">
        <f t="shared" si="8"/>
        <v>845</v>
      </c>
      <c r="G19" s="16">
        <f t="shared" si="0"/>
        <v>0.59339801492686184</v>
      </c>
      <c r="H19" s="16">
        <f t="shared" si="2"/>
        <v>49.754543163529739</v>
      </c>
      <c r="I19" s="14" t="s">
        <v>52</v>
      </c>
      <c r="J19" s="17">
        <v>14</v>
      </c>
      <c r="K19" s="18">
        <f t="shared" si="11"/>
        <v>0</v>
      </c>
      <c r="L19" s="12">
        <v>0</v>
      </c>
      <c r="M19" s="19">
        <f t="shared" si="3"/>
        <v>3300.1246287241679</v>
      </c>
      <c r="N19" s="10" t="s">
        <v>24</v>
      </c>
      <c r="O19" s="10" t="s">
        <v>25</v>
      </c>
      <c r="P19" s="20">
        <v>-75.567998000000003</v>
      </c>
      <c r="Q19" s="20">
        <v>6.2921279999999999</v>
      </c>
      <c r="R19" s="21"/>
      <c r="S19" s="21"/>
      <c r="T19" s="22" t="s">
        <v>51</v>
      </c>
      <c r="U19" s="19">
        <f t="shared" si="4"/>
        <v>848.60347595764324</v>
      </c>
      <c r="V19" s="23">
        <f t="shared" si="5"/>
        <v>3.8888888888888888</v>
      </c>
      <c r="W19" s="19">
        <f t="shared" si="1"/>
        <v>11.776538033697905</v>
      </c>
      <c r="X19" s="24">
        <f t="shared" si="6"/>
        <v>12.857142857142858</v>
      </c>
    </row>
    <row r="20" spans="1:24" x14ac:dyDescent="0.25">
      <c r="A20" s="10">
        <v>7</v>
      </c>
      <c r="B20" s="11">
        <f t="shared" si="9"/>
        <v>19</v>
      </c>
      <c r="C20" s="12">
        <v>68</v>
      </c>
      <c r="D20" s="13">
        <v>0.68</v>
      </c>
      <c r="E20" s="19">
        <f t="shared" si="7"/>
        <v>845</v>
      </c>
      <c r="F20" s="15">
        <f t="shared" si="8"/>
        <v>913</v>
      </c>
      <c r="G20" s="16">
        <f t="shared" si="0"/>
        <v>0.8070213003005321</v>
      </c>
      <c r="H20" s="16">
        <f t="shared" si="2"/>
        <v>50.561564463830273</v>
      </c>
      <c r="I20" s="14" t="s">
        <v>53</v>
      </c>
      <c r="J20" s="17">
        <v>14</v>
      </c>
      <c r="K20" s="18">
        <f t="shared" si="11"/>
        <v>0</v>
      </c>
      <c r="L20" s="12">
        <v>0</v>
      </c>
      <c r="M20" s="19">
        <f t="shared" si="3"/>
        <v>3300.1246287241679</v>
      </c>
      <c r="N20" s="10" t="s">
        <v>24</v>
      </c>
      <c r="O20" s="10" t="s">
        <v>25</v>
      </c>
      <c r="P20" s="20">
        <v>-75.567998000000003</v>
      </c>
      <c r="Q20" s="20">
        <v>6.2921279999999999</v>
      </c>
      <c r="R20" s="21"/>
      <c r="S20" s="21"/>
      <c r="T20" s="22" t="s">
        <v>51</v>
      </c>
      <c r="U20" s="19">
        <f t="shared" si="4"/>
        <v>848.60347595764324</v>
      </c>
      <c r="V20" s="23">
        <f t="shared" si="5"/>
        <v>3.8888888888888888</v>
      </c>
      <c r="W20" s="19">
        <f t="shared" si="1"/>
        <v>16.016091725829153</v>
      </c>
      <c r="X20" s="24">
        <f t="shared" si="6"/>
        <v>17.485714285714288</v>
      </c>
    </row>
    <row r="21" spans="1:24" x14ac:dyDescent="0.25">
      <c r="A21" s="10">
        <v>8</v>
      </c>
      <c r="B21" s="11">
        <f t="shared" si="9"/>
        <v>20</v>
      </c>
      <c r="C21" s="12">
        <v>45</v>
      </c>
      <c r="D21" s="13">
        <v>2.54</v>
      </c>
      <c r="E21" s="19">
        <f t="shared" si="7"/>
        <v>913</v>
      </c>
      <c r="F21" s="15">
        <f t="shared" si="8"/>
        <v>958</v>
      </c>
      <c r="G21" s="16">
        <f t="shared" si="0"/>
        <v>1.9942579760855386</v>
      </c>
      <c r="H21" s="16">
        <f t="shared" si="2"/>
        <v>52.555822439915808</v>
      </c>
      <c r="I21" s="14" t="s">
        <v>54</v>
      </c>
      <c r="J21" s="17">
        <v>15</v>
      </c>
      <c r="K21" s="18">
        <f t="shared" si="11"/>
        <v>0</v>
      </c>
      <c r="L21" s="12">
        <v>0</v>
      </c>
      <c r="M21" s="19">
        <f t="shared" si="3"/>
        <v>13203.419976667257</v>
      </c>
      <c r="N21" s="10" t="s">
        <v>49</v>
      </c>
      <c r="O21" s="10" t="s">
        <v>25</v>
      </c>
      <c r="P21" s="20">
        <v>-75.568809000000002</v>
      </c>
      <c r="Q21" s="20">
        <v>6.292319</v>
      </c>
      <c r="R21" s="21"/>
      <c r="S21" s="21"/>
      <c r="T21" s="22">
        <v>15.2</v>
      </c>
      <c r="U21" s="19">
        <f t="shared" si="4"/>
        <v>3168.8207944001415</v>
      </c>
      <c r="V21" s="23">
        <f t="shared" si="5"/>
        <v>4.166666666666667</v>
      </c>
      <c r="W21" s="19">
        <f t="shared" si="1"/>
        <v>39.577925023936459</v>
      </c>
      <c r="X21" s="24">
        <f t="shared" si="6"/>
        <v>10.799999999999999</v>
      </c>
    </row>
    <row r="22" spans="1:24" x14ac:dyDescent="0.25">
      <c r="A22" s="10">
        <v>9</v>
      </c>
      <c r="B22" s="11">
        <f t="shared" si="9"/>
        <v>21</v>
      </c>
      <c r="C22" s="12">
        <v>50</v>
      </c>
      <c r="D22" s="13">
        <v>2.29</v>
      </c>
      <c r="E22" s="19">
        <f t="shared" si="7"/>
        <v>958</v>
      </c>
      <c r="F22" s="15">
        <f t="shared" si="8"/>
        <v>1008</v>
      </c>
      <c r="G22" s="16">
        <f t="shared" si="0"/>
        <v>1.9978699800790378</v>
      </c>
      <c r="H22" s="16">
        <f t="shared" si="2"/>
        <v>54.553692419994846</v>
      </c>
      <c r="I22" s="14" t="s">
        <v>55</v>
      </c>
      <c r="J22" s="17">
        <v>15</v>
      </c>
      <c r="K22" s="18">
        <f t="shared" si="11"/>
        <v>0</v>
      </c>
      <c r="L22" s="12">
        <v>0</v>
      </c>
      <c r="M22" s="19">
        <f t="shared" si="3"/>
        <v>11904.599893410359</v>
      </c>
      <c r="N22" s="10" t="s">
        <v>56</v>
      </c>
      <c r="O22" s="10" t="s">
        <v>25</v>
      </c>
      <c r="P22" s="20">
        <v>-75.569447999999994</v>
      </c>
      <c r="Q22" s="20">
        <v>6.2916869999999996</v>
      </c>
      <c r="R22" s="21"/>
      <c r="S22" s="21"/>
      <c r="T22" s="22">
        <v>14.9</v>
      </c>
      <c r="U22" s="19">
        <f t="shared" si="4"/>
        <v>2857.1039744184859</v>
      </c>
      <c r="V22" s="23">
        <f t="shared" si="5"/>
        <v>4.166666666666667</v>
      </c>
      <c r="W22" s="19">
        <f t="shared" si="1"/>
        <v>39.649606175603481</v>
      </c>
      <c r="X22" s="24">
        <f t="shared" si="6"/>
        <v>12</v>
      </c>
    </row>
    <row r="23" spans="1:24" ht="129.75" customHeight="1" x14ac:dyDescent="0.25">
      <c r="A23" s="10">
        <v>10</v>
      </c>
      <c r="B23" s="11">
        <f t="shared" si="9"/>
        <v>22</v>
      </c>
      <c r="C23" s="12">
        <v>50</v>
      </c>
      <c r="D23" s="13">
        <v>5.91</v>
      </c>
      <c r="E23" s="19">
        <f t="shared" si="7"/>
        <v>1008</v>
      </c>
      <c r="F23" s="15">
        <f t="shared" si="8"/>
        <v>1058</v>
      </c>
      <c r="G23" s="16">
        <f t="shared" si="0"/>
        <v>5.1483071806560563</v>
      </c>
      <c r="H23" s="16">
        <f t="shared" si="2"/>
        <v>59.7019996006509</v>
      </c>
      <c r="I23" s="14" t="s">
        <v>57</v>
      </c>
      <c r="J23" s="17">
        <v>20</v>
      </c>
      <c r="K23" s="18">
        <v>1</v>
      </c>
      <c r="L23" s="12">
        <v>12</v>
      </c>
      <c r="M23" s="19">
        <f t="shared" si="3"/>
        <v>40902.648939586754</v>
      </c>
      <c r="N23" s="10" t="s">
        <v>24</v>
      </c>
      <c r="O23" s="10" t="s">
        <v>33</v>
      </c>
      <c r="P23" s="20">
        <v>-75.574360999999996</v>
      </c>
      <c r="Q23" s="20">
        <v>6.2933440000000003</v>
      </c>
      <c r="R23" s="21"/>
      <c r="S23" s="21">
        <v>3</v>
      </c>
      <c r="T23" s="22" t="s">
        <v>58</v>
      </c>
      <c r="U23" s="19">
        <f t="shared" si="4"/>
        <v>7362.4768091256155</v>
      </c>
      <c r="V23" s="23">
        <f t="shared" si="5"/>
        <v>5.5555555555555554</v>
      </c>
      <c r="W23" s="19">
        <f t="shared" si="1"/>
        <v>102.17314755521262</v>
      </c>
      <c r="X23" s="24">
        <f t="shared" si="6"/>
        <v>9</v>
      </c>
    </row>
    <row r="24" spans="1:24" ht="129.75" customHeight="1" x14ac:dyDescent="0.25">
      <c r="A24" s="10">
        <v>10</v>
      </c>
      <c r="B24" s="11">
        <f t="shared" si="9"/>
        <v>23</v>
      </c>
      <c r="C24" s="12">
        <v>50</v>
      </c>
      <c r="D24" s="13">
        <v>5.91</v>
      </c>
      <c r="E24" s="19">
        <f t="shared" si="7"/>
        <v>1058</v>
      </c>
      <c r="F24" s="15">
        <f t="shared" si="8"/>
        <v>1108</v>
      </c>
      <c r="G24" s="16">
        <f t="shared" si="0"/>
        <v>5.1483071806560563</v>
      </c>
      <c r="H24" s="16">
        <f t="shared" si="2"/>
        <v>64.850306781306955</v>
      </c>
      <c r="I24" s="14" t="s">
        <v>59</v>
      </c>
      <c r="J24" s="17">
        <v>20</v>
      </c>
      <c r="K24" s="18">
        <v>0</v>
      </c>
      <c r="L24" s="12">
        <v>12</v>
      </c>
      <c r="M24" s="19">
        <f t="shared" si="3"/>
        <v>40902.648939586754</v>
      </c>
      <c r="N24" s="10" t="s">
        <v>24</v>
      </c>
      <c r="O24" s="10" t="s">
        <v>33</v>
      </c>
      <c r="P24" s="20">
        <v>-75.574360999999996</v>
      </c>
      <c r="Q24" s="20">
        <v>6.2933440000000003</v>
      </c>
      <c r="R24" s="21"/>
      <c r="S24" s="21">
        <v>3</v>
      </c>
      <c r="T24" s="22" t="s">
        <v>58</v>
      </c>
      <c r="U24" s="19">
        <f t="shared" si="4"/>
        <v>7362.4768091256155</v>
      </c>
      <c r="V24" s="23">
        <f t="shared" si="5"/>
        <v>5.5555555555555554</v>
      </c>
      <c r="W24" s="19">
        <f t="shared" si="1"/>
        <v>102.17314755521262</v>
      </c>
      <c r="X24" s="24">
        <f t="shared" si="6"/>
        <v>9</v>
      </c>
    </row>
    <row r="25" spans="1:24" ht="129.75" customHeight="1" x14ac:dyDescent="0.25">
      <c r="A25" s="10">
        <v>10</v>
      </c>
      <c r="B25" s="11">
        <f t="shared" si="9"/>
        <v>24</v>
      </c>
      <c r="C25" s="12">
        <v>50</v>
      </c>
      <c r="D25" s="13">
        <v>5.91</v>
      </c>
      <c r="E25" s="19">
        <f t="shared" si="7"/>
        <v>1108</v>
      </c>
      <c r="F25" s="15">
        <f t="shared" si="8"/>
        <v>1158</v>
      </c>
      <c r="G25" s="16">
        <f t="shared" si="0"/>
        <v>5.1483071806560563</v>
      </c>
      <c r="H25" s="16">
        <f t="shared" si="2"/>
        <v>69.998613961963017</v>
      </c>
      <c r="I25" s="14" t="s">
        <v>60</v>
      </c>
      <c r="J25" s="17">
        <v>20</v>
      </c>
      <c r="K25" s="18">
        <v>1</v>
      </c>
      <c r="L25" s="12">
        <v>12</v>
      </c>
      <c r="M25" s="19">
        <f t="shared" si="3"/>
        <v>40902.648939586754</v>
      </c>
      <c r="N25" s="10" t="s">
        <v>24</v>
      </c>
      <c r="O25" s="10" t="s">
        <v>33</v>
      </c>
      <c r="P25" s="20">
        <v>-75.574360999999996</v>
      </c>
      <c r="Q25" s="20">
        <v>6.2933440000000003</v>
      </c>
      <c r="R25" s="21"/>
      <c r="S25" s="21">
        <v>3</v>
      </c>
      <c r="T25" s="22" t="s">
        <v>58</v>
      </c>
      <c r="U25" s="19">
        <f t="shared" si="4"/>
        <v>7362.4768091256155</v>
      </c>
      <c r="V25" s="23">
        <f t="shared" si="5"/>
        <v>5.5555555555555554</v>
      </c>
      <c r="W25" s="19">
        <f t="shared" si="1"/>
        <v>102.17314755521262</v>
      </c>
      <c r="X25" s="24">
        <f t="shared" si="6"/>
        <v>9</v>
      </c>
    </row>
    <row r="26" spans="1:24" ht="129.75" customHeight="1" x14ac:dyDescent="0.25">
      <c r="A26" s="10">
        <v>10</v>
      </c>
      <c r="B26" s="11">
        <f t="shared" si="9"/>
        <v>25</v>
      </c>
      <c r="C26" s="12">
        <v>50</v>
      </c>
      <c r="D26" s="13">
        <v>5.91</v>
      </c>
      <c r="E26" s="19">
        <f t="shared" si="7"/>
        <v>1158</v>
      </c>
      <c r="F26" s="15">
        <f t="shared" si="8"/>
        <v>1208</v>
      </c>
      <c r="G26" s="16">
        <f t="shared" si="0"/>
        <v>5.1483071806560563</v>
      </c>
      <c r="H26" s="16">
        <f t="shared" si="2"/>
        <v>75.146921142619078</v>
      </c>
      <c r="I26" s="14" t="s">
        <v>61</v>
      </c>
      <c r="J26" s="17">
        <v>20</v>
      </c>
      <c r="K26" s="18">
        <v>0</v>
      </c>
      <c r="L26" s="12">
        <v>12</v>
      </c>
      <c r="M26" s="19">
        <f t="shared" si="3"/>
        <v>40902.648939586754</v>
      </c>
      <c r="N26" s="10" t="s">
        <v>24</v>
      </c>
      <c r="O26" s="10" t="s">
        <v>33</v>
      </c>
      <c r="P26" s="20">
        <v>-75.574360999999996</v>
      </c>
      <c r="Q26" s="20">
        <v>6.2933440000000003</v>
      </c>
      <c r="R26" s="21"/>
      <c r="S26" s="21">
        <v>3</v>
      </c>
      <c r="T26" s="22" t="s">
        <v>58</v>
      </c>
      <c r="U26" s="19">
        <f t="shared" si="4"/>
        <v>7362.4768091256155</v>
      </c>
      <c r="V26" s="23">
        <f t="shared" si="5"/>
        <v>5.5555555555555554</v>
      </c>
      <c r="W26" s="19">
        <f t="shared" si="1"/>
        <v>102.17314755521262</v>
      </c>
      <c r="X26" s="24">
        <f t="shared" si="6"/>
        <v>9</v>
      </c>
    </row>
    <row r="27" spans="1:24" ht="129.75" customHeight="1" x14ac:dyDescent="0.25">
      <c r="A27" s="10">
        <v>10</v>
      </c>
      <c r="B27" s="11">
        <f t="shared" si="9"/>
        <v>26</v>
      </c>
      <c r="C27" s="12">
        <v>50</v>
      </c>
      <c r="D27" s="13">
        <v>5.91</v>
      </c>
      <c r="E27" s="19">
        <f t="shared" si="7"/>
        <v>1208</v>
      </c>
      <c r="F27" s="15">
        <f t="shared" si="8"/>
        <v>1258</v>
      </c>
      <c r="G27" s="16">
        <f t="shared" si="0"/>
        <v>5.1483071806560563</v>
      </c>
      <c r="H27" s="16">
        <f t="shared" si="2"/>
        <v>80.29522832327514</v>
      </c>
      <c r="I27" s="14" t="s">
        <v>62</v>
      </c>
      <c r="J27" s="17">
        <v>20</v>
      </c>
      <c r="K27" s="18">
        <v>1</v>
      </c>
      <c r="L27" s="12">
        <v>12</v>
      </c>
      <c r="M27" s="19">
        <f t="shared" si="3"/>
        <v>40902.648939586754</v>
      </c>
      <c r="N27" s="10" t="s">
        <v>24</v>
      </c>
      <c r="O27" s="10" t="s">
        <v>33</v>
      </c>
      <c r="P27" s="20">
        <v>-75.574360999999996</v>
      </c>
      <c r="Q27" s="20">
        <v>6.2933440000000003</v>
      </c>
      <c r="R27" s="21"/>
      <c r="S27" s="21">
        <v>3</v>
      </c>
      <c r="T27" s="22" t="s">
        <v>58</v>
      </c>
      <c r="U27" s="19">
        <f t="shared" si="4"/>
        <v>7362.4768091256155</v>
      </c>
      <c r="V27" s="23">
        <f t="shared" si="5"/>
        <v>5.5555555555555554</v>
      </c>
      <c r="W27" s="19">
        <f t="shared" si="1"/>
        <v>102.17314755521262</v>
      </c>
      <c r="X27" s="24">
        <f t="shared" si="6"/>
        <v>9</v>
      </c>
    </row>
    <row r="28" spans="1:24" ht="129.75" customHeight="1" x14ac:dyDescent="0.25">
      <c r="A28" s="10">
        <v>10</v>
      </c>
      <c r="B28" s="11">
        <f t="shared" si="9"/>
        <v>27</v>
      </c>
      <c r="C28" s="12">
        <v>50</v>
      </c>
      <c r="D28" s="13">
        <v>5.91</v>
      </c>
      <c r="E28" s="19">
        <f t="shared" si="7"/>
        <v>1258</v>
      </c>
      <c r="F28" s="15">
        <f t="shared" si="8"/>
        <v>1308</v>
      </c>
      <c r="G28" s="16">
        <f t="shared" si="0"/>
        <v>5.1483071806560563</v>
      </c>
      <c r="H28" s="16">
        <f t="shared" si="2"/>
        <v>85.443535503931201</v>
      </c>
      <c r="I28" s="14" t="s">
        <v>63</v>
      </c>
      <c r="J28" s="17">
        <v>20</v>
      </c>
      <c r="K28" s="18">
        <v>1</v>
      </c>
      <c r="L28" s="12">
        <v>12</v>
      </c>
      <c r="M28" s="19">
        <f t="shared" si="3"/>
        <v>40902.648939586754</v>
      </c>
      <c r="N28" s="10" t="s">
        <v>24</v>
      </c>
      <c r="O28" s="10" t="s">
        <v>33</v>
      </c>
      <c r="P28" s="20">
        <v>-75.574360999999996</v>
      </c>
      <c r="Q28" s="20">
        <v>6.2933440000000003</v>
      </c>
      <c r="R28" s="21"/>
      <c r="S28" s="21">
        <v>3</v>
      </c>
      <c r="T28" s="22" t="s">
        <v>58</v>
      </c>
      <c r="U28" s="19">
        <f t="shared" si="4"/>
        <v>7362.4768091256155</v>
      </c>
      <c r="V28" s="23">
        <f t="shared" si="5"/>
        <v>5.5555555555555554</v>
      </c>
      <c r="W28" s="19">
        <f t="shared" si="1"/>
        <v>102.17314755521262</v>
      </c>
      <c r="X28" s="24">
        <f t="shared" si="6"/>
        <v>9</v>
      </c>
    </row>
    <row r="29" spans="1:24" ht="129.75" customHeight="1" x14ac:dyDescent="0.25">
      <c r="A29" s="10">
        <v>10</v>
      </c>
      <c r="B29" s="11">
        <f t="shared" si="9"/>
        <v>28</v>
      </c>
      <c r="C29" s="12">
        <v>50</v>
      </c>
      <c r="D29" s="13">
        <v>5.91</v>
      </c>
      <c r="E29" s="19">
        <f t="shared" si="7"/>
        <v>1308</v>
      </c>
      <c r="F29" s="15">
        <f t="shared" si="8"/>
        <v>1358</v>
      </c>
      <c r="G29" s="16">
        <f t="shared" si="0"/>
        <v>5.1483071806560563</v>
      </c>
      <c r="H29" s="16">
        <f t="shared" si="2"/>
        <v>90.591842684587263</v>
      </c>
      <c r="I29" s="14" t="s">
        <v>64</v>
      </c>
      <c r="J29" s="17">
        <v>20</v>
      </c>
      <c r="K29" s="18">
        <v>1</v>
      </c>
      <c r="L29" s="12">
        <v>12</v>
      </c>
      <c r="M29" s="19">
        <f t="shared" si="3"/>
        <v>40902.648939586754</v>
      </c>
      <c r="N29" s="10" t="s">
        <v>24</v>
      </c>
      <c r="O29" s="10" t="s">
        <v>33</v>
      </c>
      <c r="P29" s="20">
        <v>-75.574360999999996</v>
      </c>
      <c r="Q29" s="20">
        <v>6.2933440000000003</v>
      </c>
      <c r="R29" s="21"/>
      <c r="S29" s="21">
        <v>3</v>
      </c>
      <c r="T29" s="22" t="s">
        <v>58</v>
      </c>
      <c r="U29" s="19">
        <f t="shared" si="4"/>
        <v>7362.4768091256155</v>
      </c>
      <c r="V29" s="23">
        <f t="shared" si="5"/>
        <v>5.5555555555555554</v>
      </c>
      <c r="W29" s="19">
        <f t="shared" si="1"/>
        <v>102.17314755521262</v>
      </c>
      <c r="X29" s="24">
        <f t="shared" si="6"/>
        <v>9</v>
      </c>
    </row>
    <row r="30" spans="1:24" ht="129.75" customHeight="1" x14ac:dyDescent="0.25">
      <c r="A30" s="10">
        <v>10</v>
      </c>
      <c r="B30" s="11">
        <f t="shared" si="9"/>
        <v>29</v>
      </c>
      <c r="C30" s="12">
        <v>50</v>
      </c>
      <c r="D30" s="13">
        <v>5.91</v>
      </c>
      <c r="E30" s="19">
        <f t="shared" si="7"/>
        <v>1358</v>
      </c>
      <c r="F30" s="15">
        <f t="shared" si="8"/>
        <v>1408</v>
      </c>
      <c r="G30" s="16">
        <f t="shared" si="0"/>
        <v>5.1483071806560563</v>
      </c>
      <c r="H30" s="16">
        <f t="shared" si="2"/>
        <v>95.740149865243325</v>
      </c>
      <c r="I30" s="14" t="s">
        <v>65</v>
      </c>
      <c r="J30" s="17">
        <v>20</v>
      </c>
      <c r="K30" s="18">
        <v>1</v>
      </c>
      <c r="L30" s="12">
        <v>12</v>
      </c>
      <c r="M30" s="19">
        <f t="shared" si="3"/>
        <v>40902.648939586754</v>
      </c>
      <c r="N30" s="10" t="s">
        <v>24</v>
      </c>
      <c r="O30" s="10" t="s">
        <v>33</v>
      </c>
      <c r="P30" s="20">
        <v>-75.574360999999996</v>
      </c>
      <c r="Q30" s="20">
        <v>6.2933440000000003</v>
      </c>
      <c r="R30" s="21"/>
      <c r="S30" s="21">
        <v>3</v>
      </c>
      <c r="T30" s="22" t="s">
        <v>58</v>
      </c>
      <c r="U30" s="19">
        <f t="shared" si="4"/>
        <v>7362.4768091256155</v>
      </c>
      <c r="V30" s="23">
        <f t="shared" si="5"/>
        <v>5.5555555555555554</v>
      </c>
      <c r="W30" s="19">
        <f t="shared" si="1"/>
        <v>102.17314755521262</v>
      </c>
      <c r="X30" s="24">
        <f t="shared" si="6"/>
        <v>9</v>
      </c>
    </row>
    <row r="31" spans="1:24" ht="129.75" customHeight="1" x14ac:dyDescent="0.25">
      <c r="A31" s="10">
        <v>10</v>
      </c>
      <c r="B31" s="11">
        <f t="shared" si="9"/>
        <v>30</v>
      </c>
      <c r="C31" s="12">
        <v>50</v>
      </c>
      <c r="D31" s="13">
        <v>5.91</v>
      </c>
      <c r="E31" s="19">
        <f t="shared" si="7"/>
        <v>1408</v>
      </c>
      <c r="F31" s="15">
        <f t="shared" si="8"/>
        <v>1458</v>
      </c>
      <c r="G31" s="16">
        <f t="shared" si="0"/>
        <v>5.1483071806560563</v>
      </c>
      <c r="H31" s="16">
        <f t="shared" si="2"/>
        <v>100.88845704589939</v>
      </c>
      <c r="I31" s="14" t="s">
        <v>66</v>
      </c>
      <c r="J31" s="17">
        <v>20</v>
      </c>
      <c r="K31" s="18">
        <v>1</v>
      </c>
      <c r="L31" s="12">
        <v>12</v>
      </c>
      <c r="M31" s="19">
        <f t="shared" si="3"/>
        <v>40902.648939586754</v>
      </c>
      <c r="N31" s="10" t="s">
        <v>24</v>
      </c>
      <c r="O31" s="10" t="s">
        <v>33</v>
      </c>
      <c r="P31" s="20">
        <v>-75.574360999999996</v>
      </c>
      <c r="Q31" s="20">
        <v>6.2933440000000003</v>
      </c>
      <c r="R31" s="21"/>
      <c r="S31" s="21">
        <v>3</v>
      </c>
      <c r="T31" s="22" t="s">
        <v>58</v>
      </c>
      <c r="U31" s="19">
        <f t="shared" si="4"/>
        <v>7362.4768091256155</v>
      </c>
      <c r="V31" s="23">
        <f t="shared" si="5"/>
        <v>5.5555555555555554</v>
      </c>
      <c r="W31" s="19">
        <f t="shared" si="1"/>
        <v>102.17314755521262</v>
      </c>
      <c r="X31" s="24">
        <f t="shared" si="6"/>
        <v>9</v>
      </c>
    </row>
    <row r="32" spans="1:24" ht="129.75" customHeight="1" x14ac:dyDescent="0.25">
      <c r="A32" s="10">
        <v>10</v>
      </c>
      <c r="B32" s="11">
        <f t="shared" si="9"/>
        <v>31</v>
      </c>
      <c r="C32" s="12">
        <v>50</v>
      </c>
      <c r="D32" s="13">
        <v>5.91</v>
      </c>
      <c r="E32" s="19">
        <f t="shared" si="7"/>
        <v>1458</v>
      </c>
      <c r="F32" s="15">
        <f t="shared" si="8"/>
        <v>1508</v>
      </c>
      <c r="G32" s="16">
        <f t="shared" si="0"/>
        <v>5.1483071806560563</v>
      </c>
      <c r="H32" s="16">
        <f t="shared" si="2"/>
        <v>106.03676422655545</v>
      </c>
      <c r="I32" s="14" t="s">
        <v>67</v>
      </c>
      <c r="J32" s="17">
        <v>20</v>
      </c>
      <c r="K32" s="18">
        <v>1</v>
      </c>
      <c r="L32" s="12">
        <v>12</v>
      </c>
      <c r="M32" s="19">
        <f t="shared" si="3"/>
        <v>40902.648939586754</v>
      </c>
      <c r="N32" s="10" t="s">
        <v>24</v>
      </c>
      <c r="O32" s="10" t="s">
        <v>33</v>
      </c>
      <c r="P32" s="20">
        <v>-75.574360999999996</v>
      </c>
      <c r="Q32" s="20">
        <v>6.2933440000000003</v>
      </c>
      <c r="R32" s="21"/>
      <c r="S32" s="21">
        <v>3</v>
      </c>
      <c r="T32" s="22" t="s">
        <v>58</v>
      </c>
      <c r="U32" s="19">
        <f t="shared" si="4"/>
        <v>7362.4768091256155</v>
      </c>
      <c r="V32" s="23">
        <f t="shared" si="5"/>
        <v>5.5555555555555554</v>
      </c>
      <c r="W32" s="19">
        <f t="shared" si="1"/>
        <v>102.17314755521262</v>
      </c>
      <c r="X32" s="24">
        <f t="shared" si="6"/>
        <v>9</v>
      </c>
    </row>
    <row r="33" spans="1:24" ht="129.75" customHeight="1" x14ac:dyDescent="0.25">
      <c r="A33" s="10">
        <v>10</v>
      </c>
      <c r="B33" s="11">
        <f t="shared" si="9"/>
        <v>32</v>
      </c>
      <c r="C33" s="12">
        <v>50</v>
      </c>
      <c r="D33" s="13">
        <v>5.91</v>
      </c>
      <c r="E33" s="19">
        <f t="shared" si="7"/>
        <v>1508</v>
      </c>
      <c r="F33" s="15">
        <f t="shared" si="8"/>
        <v>1558</v>
      </c>
      <c r="G33" s="16">
        <f t="shared" si="0"/>
        <v>5.1483071806560563</v>
      </c>
      <c r="H33" s="16">
        <f t="shared" si="2"/>
        <v>111.18507140721151</v>
      </c>
      <c r="I33" s="14" t="s">
        <v>68</v>
      </c>
      <c r="J33" s="17">
        <v>20</v>
      </c>
      <c r="K33" s="18">
        <v>1</v>
      </c>
      <c r="L33" s="12">
        <v>12</v>
      </c>
      <c r="M33" s="19">
        <f t="shared" si="3"/>
        <v>40902.648939586754</v>
      </c>
      <c r="N33" s="10" t="s">
        <v>24</v>
      </c>
      <c r="O33" s="10" t="s">
        <v>33</v>
      </c>
      <c r="P33" s="20">
        <v>-75.574360999999996</v>
      </c>
      <c r="Q33" s="20">
        <v>6.2933440000000003</v>
      </c>
      <c r="R33" s="21"/>
      <c r="S33" s="21">
        <v>3</v>
      </c>
      <c r="T33" s="22" t="s">
        <v>58</v>
      </c>
      <c r="U33" s="19">
        <f t="shared" si="4"/>
        <v>7362.4768091256155</v>
      </c>
      <c r="V33" s="23">
        <f t="shared" si="5"/>
        <v>5.5555555555555554</v>
      </c>
      <c r="W33" s="19">
        <f t="shared" si="1"/>
        <v>102.17314755521262</v>
      </c>
      <c r="X33" s="24">
        <f t="shared" si="6"/>
        <v>9</v>
      </c>
    </row>
    <row r="34" spans="1:24" ht="129.75" customHeight="1" x14ac:dyDescent="0.25">
      <c r="A34" s="10">
        <v>10</v>
      </c>
      <c r="B34" s="11">
        <f t="shared" si="9"/>
        <v>33</v>
      </c>
      <c r="C34" s="12">
        <v>50</v>
      </c>
      <c r="D34" s="13">
        <v>5.91</v>
      </c>
      <c r="E34" s="19">
        <f t="shared" si="7"/>
        <v>1558</v>
      </c>
      <c r="F34" s="15">
        <f t="shared" si="8"/>
        <v>1608</v>
      </c>
      <c r="G34" s="16">
        <f t="shared" si="0"/>
        <v>5.1483071806560563</v>
      </c>
      <c r="H34" s="16">
        <f t="shared" si="2"/>
        <v>116.33337858786757</v>
      </c>
      <c r="I34" s="14" t="s">
        <v>69</v>
      </c>
      <c r="J34" s="17">
        <v>20</v>
      </c>
      <c r="K34" s="18">
        <v>1</v>
      </c>
      <c r="L34" s="12">
        <v>12</v>
      </c>
      <c r="M34" s="19">
        <f t="shared" si="3"/>
        <v>40902.648939586754</v>
      </c>
      <c r="N34" s="10" t="s">
        <v>24</v>
      </c>
      <c r="O34" s="10" t="s">
        <v>33</v>
      </c>
      <c r="P34" s="20">
        <v>-75.574360999999996</v>
      </c>
      <c r="Q34" s="20">
        <v>6.2933440000000003</v>
      </c>
      <c r="R34" s="21"/>
      <c r="S34" s="21">
        <v>3</v>
      </c>
      <c r="T34" s="22" t="s">
        <v>58</v>
      </c>
      <c r="U34" s="19">
        <f t="shared" si="4"/>
        <v>7362.4768091256155</v>
      </c>
      <c r="V34" s="23">
        <f t="shared" si="5"/>
        <v>5.5555555555555554</v>
      </c>
      <c r="W34" s="19">
        <f t="shared" si="1"/>
        <v>102.17314755521262</v>
      </c>
      <c r="X34" s="24">
        <f t="shared" si="6"/>
        <v>9</v>
      </c>
    </row>
    <row r="35" spans="1:24" ht="129.75" customHeight="1" x14ac:dyDescent="0.25">
      <c r="A35" s="10">
        <v>10</v>
      </c>
      <c r="B35" s="11">
        <f t="shared" si="9"/>
        <v>34</v>
      </c>
      <c r="C35" s="12">
        <v>50</v>
      </c>
      <c r="D35" s="13">
        <v>5.91</v>
      </c>
      <c r="E35" s="19">
        <f t="shared" si="7"/>
        <v>1608</v>
      </c>
      <c r="F35" s="15">
        <f t="shared" si="8"/>
        <v>1658</v>
      </c>
      <c r="G35" s="16">
        <f t="shared" si="0"/>
        <v>5.1483071806560563</v>
      </c>
      <c r="H35" s="16">
        <f t="shared" si="2"/>
        <v>121.48168576852363</v>
      </c>
      <c r="I35" s="14" t="s">
        <v>70</v>
      </c>
      <c r="J35" s="17">
        <v>20</v>
      </c>
      <c r="K35" s="18">
        <v>1</v>
      </c>
      <c r="L35" s="12">
        <v>12</v>
      </c>
      <c r="M35" s="19">
        <f t="shared" si="3"/>
        <v>40902.648939586754</v>
      </c>
      <c r="N35" s="10" t="s">
        <v>24</v>
      </c>
      <c r="O35" s="10" t="s">
        <v>33</v>
      </c>
      <c r="P35" s="20">
        <v>-75.574360999999996</v>
      </c>
      <c r="Q35" s="20">
        <v>6.2933440000000003</v>
      </c>
      <c r="R35" s="21"/>
      <c r="S35" s="21">
        <v>3</v>
      </c>
      <c r="T35" s="22" t="s">
        <v>58</v>
      </c>
      <c r="U35" s="19">
        <f t="shared" si="4"/>
        <v>7362.4768091256155</v>
      </c>
      <c r="V35" s="23">
        <f t="shared" si="5"/>
        <v>5.5555555555555554</v>
      </c>
      <c r="W35" s="19">
        <f t="shared" si="1"/>
        <v>102.17314755521262</v>
      </c>
      <c r="X35" s="24">
        <f t="shared" si="6"/>
        <v>9</v>
      </c>
    </row>
    <row r="36" spans="1:24" ht="129.75" customHeight="1" x14ac:dyDescent="0.25">
      <c r="A36" s="10">
        <v>10</v>
      </c>
      <c r="B36" s="11">
        <f t="shared" si="9"/>
        <v>35</v>
      </c>
      <c r="C36" s="12">
        <v>50</v>
      </c>
      <c r="D36" s="13">
        <v>5.91</v>
      </c>
      <c r="E36" s="19">
        <f t="shared" si="7"/>
        <v>1658</v>
      </c>
      <c r="F36" s="15">
        <f t="shared" si="8"/>
        <v>1708</v>
      </c>
      <c r="G36" s="16">
        <f t="shared" si="0"/>
        <v>5.1483071806560563</v>
      </c>
      <c r="H36" s="16">
        <f t="shared" si="2"/>
        <v>126.62999294917969</v>
      </c>
      <c r="I36" s="14" t="s">
        <v>71</v>
      </c>
      <c r="J36" s="17">
        <v>20</v>
      </c>
      <c r="K36" s="18">
        <v>1</v>
      </c>
      <c r="L36" s="12">
        <v>12</v>
      </c>
      <c r="M36" s="19">
        <f t="shared" si="3"/>
        <v>40902.648939586754</v>
      </c>
      <c r="N36" s="10" t="s">
        <v>24</v>
      </c>
      <c r="O36" s="10" t="s">
        <v>33</v>
      </c>
      <c r="P36" s="20">
        <v>-75.574360999999996</v>
      </c>
      <c r="Q36" s="20">
        <v>6.2933440000000003</v>
      </c>
      <c r="R36" s="21"/>
      <c r="S36" s="21">
        <v>3</v>
      </c>
      <c r="T36" s="22" t="s">
        <v>58</v>
      </c>
      <c r="U36" s="19">
        <f t="shared" si="4"/>
        <v>7362.4768091256155</v>
      </c>
      <c r="V36" s="23">
        <f t="shared" si="5"/>
        <v>5.5555555555555554</v>
      </c>
      <c r="W36" s="19">
        <f t="shared" si="1"/>
        <v>102.17314755521262</v>
      </c>
      <c r="X36" s="24">
        <f t="shared" si="6"/>
        <v>9</v>
      </c>
    </row>
    <row r="37" spans="1:24" ht="129.75" customHeight="1" x14ac:dyDescent="0.25">
      <c r="A37" s="10">
        <v>10</v>
      </c>
      <c r="B37" s="11">
        <f t="shared" si="9"/>
        <v>36</v>
      </c>
      <c r="C37" s="12">
        <v>50</v>
      </c>
      <c r="D37" s="13">
        <v>5.91</v>
      </c>
      <c r="E37" s="19">
        <f t="shared" si="7"/>
        <v>1708</v>
      </c>
      <c r="F37" s="15">
        <f t="shared" si="8"/>
        <v>1758</v>
      </c>
      <c r="G37" s="16">
        <f t="shared" si="0"/>
        <v>5.1483071806560563</v>
      </c>
      <c r="H37" s="16">
        <f t="shared" si="2"/>
        <v>131.77830012983574</v>
      </c>
      <c r="I37" s="14" t="s">
        <v>72</v>
      </c>
      <c r="J37" s="17">
        <v>20</v>
      </c>
      <c r="K37" s="18">
        <v>1</v>
      </c>
      <c r="L37" s="12">
        <v>12</v>
      </c>
      <c r="M37" s="19">
        <f t="shared" si="3"/>
        <v>40902.648939586754</v>
      </c>
      <c r="N37" s="10" t="s">
        <v>24</v>
      </c>
      <c r="O37" s="10" t="s">
        <v>33</v>
      </c>
      <c r="P37" s="20">
        <v>-75.574360999999996</v>
      </c>
      <c r="Q37" s="20">
        <v>6.2933440000000003</v>
      </c>
      <c r="R37" s="21"/>
      <c r="S37" s="21">
        <v>3</v>
      </c>
      <c r="T37" s="22" t="s">
        <v>58</v>
      </c>
      <c r="U37" s="19">
        <f t="shared" si="4"/>
        <v>7362.4768091256155</v>
      </c>
      <c r="V37" s="23">
        <f t="shared" si="5"/>
        <v>5.5555555555555554</v>
      </c>
      <c r="W37" s="19">
        <f t="shared" si="1"/>
        <v>102.17314755521262</v>
      </c>
      <c r="X37" s="24">
        <f t="shared" si="6"/>
        <v>9</v>
      </c>
    </row>
    <row r="38" spans="1:24" ht="129.75" customHeight="1" x14ac:dyDescent="0.25">
      <c r="A38" s="10">
        <v>10</v>
      </c>
      <c r="B38" s="11">
        <f t="shared" si="9"/>
        <v>37</v>
      </c>
      <c r="C38" s="12">
        <v>50</v>
      </c>
      <c r="D38" s="13">
        <v>5.91</v>
      </c>
      <c r="E38" s="19">
        <f t="shared" si="7"/>
        <v>1758</v>
      </c>
      <c r="F38" s="15">
        <f t="shared" si="8"/>
        <v>1808</v>
      </c>
      <c r="G38" s="16">
        <f t="shared" si="0"/>
        <v>5.1483071806560563</v>
      </c>
      <c r="H38" s="16">
        <f t="shared" si="2"/>
        <v>136.92660731049179</v>
      </c>
      <c r="I38" s="14" t="s">
        <v>73</v>
      </c>
      <c r="J38" s="17">
        <v>20</v>
      </c>
      <c r="K38" s="18">
        <v>1</v>
      </c>
      <c r="L38" s="12">
        <v>12</v>
      </c>
      <c r="M38" s="19">
        <f t="shared" si="3"/>
        <v>40902.648939586754</v>
      </c>
      <c r="N38" s="10" t="s">
        <v>24</v>
      </c>
      <c r="O38" s="10" t="s">
        <v>33</v>
      </c>
      <c r="P38" s="20">
        <v>-75.574360999999996</v>
      </c>
      <c r="Q38" s="20">
        <v>6.2933440000000003</v>
      </c>
      <c r="R38" s="21"/>
      <c r="S38" s="21">
        <v>3</v>
      </c>
      <c r="T38" s="22" t="s">
        <v>58</v>
      </c>
      <c r="U38" s="19">
        <f t="shared" si="4"/>
        <v>7362.4768091256155</v>
      </c>
      <c r="V38" s="23">
        <f t="shared" si="5"/>
        <v>5.5555555555555554</v>
      </c>
      <c r="W38" s="19">
        <f t="shared" si="1"/>
        <v>102.17314755521262</v>
      </c>
      <c r="X38" s="24">
        <f t="shared" si="6"/>
        <v>9</v>
      </c>
    </row>
    <row r="39" spans="1:24" ht="129.75" customHeight="1" x14ac:dyDescent="0.25">
      <c r="A39" s="10">
        <v>10</v>
      </c>
      <c r="B39" s="11">
        <f t="shared" si="9"/>
        <v>38</v>
      </c>
      <c r="C39" s="12">
        <v>70</v>
      </c>
      <c r="D39" s="13">
        <v>5.91</v>
      </c>
      <c r="E39" s="19">
        <f t="shared" si="7"/>
        <v>1808</v>
      </c>
      <c r="F39" s="15">
        <f t="shared" si="8"/>
        <v>1878</v>
      </c>
      <c r="G39" s="16">
        <f t="shared" si="0"/>
        <v>7.2076300529184794</v>
      </c>
      <c r="H39" s="16">
        <f t="shared" si="2"/>
        <v>144.13423736341028</v>
      </c>
      <c r="I39" s="14" t="s">
        <v>74</v>
      </c>
      <c r="J39" s="17">
        <v>20</v>
      </c>
      <c r="K39" s="18">
        <v>1</v>
      </c>
      <c r="L39" s="12">
        <v>12</v>
      </c>
      <c r="M39" s="19">
        <f t="shared" si="3"/>
        <v>40902.648939586754</v>
      </c>
      <c r="N39" s="10" t="s">
        <v>24</v>
      </c>
      <c r="O39" s="10" t="s">
        <v>33</v>
      </c>
      <c r="P39" s="20">
        <v>-75.574360999999996</v>
      </c>
      <c r="Q39" s="20">
        <v>6.2933440000000003</v>
      </c>
      <c r="R39" s="21"/>
      <c r="S39" s="21">
        <v>3</v>
      </c>
      <c r="T39" s="22" t="s">
        <v>58</v>
      </c>
      <c r="U39" s="19">
        <f t="shared" si="4"/>
        <v>7362.4768091256155</v>
      </c>
      <c r="V39" s="23">
        <f t="shared" si="5"/>
        <v>5.5555555555555554</v>
      </c>
      <c r="W39" s="19">
        <f t="shared" si="1"/>
        <v>143.04240657729767</v>
      </c>
      <c r="X39" s="24">
        <f t="shared" si="6"/>
        <v>12.6</v>
      </c>
    </row>
    <row r="40" spans="1:24" ht="24" x14ac:dyDescent="0.25">
      <c r="A40" s="10">
        <v>11</v>
      </c>
      <c r="B40" s="11">
        <f t="shared" si="9"/>
        <v>39</v>
      </c>
      <c r="C40" s="12">
        <v>15</v>
      </c>
      <c r="D40" s="13">
        <v>0</v>
      </c>
      <c r="E40" s="19">
        <f t="shared" si="7"/>
        <v>1878</v>
      </c>
      <c r="F40" s="15">
        <f t="shared" si="8"/>
        <v>1893</v>
      </c>
      <c r="G40" s="16">
        <f t="shared" si="0"/>
        <v>0</v>
      </c>
      <c r="H40" s="16">
        <f t="shared" si="2"/>
        <v>144.13423736341028</v>
      </c>
      <c r="I40" s="14" t="s">
        <v>75</v>
      </c>
      <c r="J40" s="17">
        <v>13</v>
      </c>
      <c r="K40" s="18">
        <f>L40+R40+S40</f>
        <v>1</v>
      </c>
      <c r="L40" s="12">
        <v>0</v>
      </c>
      <c r="M40" s="19">
        <f t="shared" si="3"/>
        <v>0</v>
      </c>
      <c r="N40" s="10" t="s">
        <v>49</v>
      </c>
      <c r="O40" s="10" t="s">
        <v>33</v>
      </c>
      <c r="P40" s="20">
        <v>-75.577188000000007</v>
      </c>
      <c r="Q40" s="20">
        <v>6.2941469999999997</v>
      </c>
      <c r="R40" s="21"/>
      <c r="S40" s="21">
        <v>1</v>
      </c>
      <c r="T40" s="22">
        <v>12.9</v>
      </c>
      <c r="U40" s="19">
        <f t="shared" si="4"/>
        <v>0</v>
      </c>
      <c r="V40" s="23">
        <f t="shared" si="5"/>
        <v>3.6111111111111112</v>
      </c>
      <c r="W40" s="19">
        <f t="shared" si="1"/>
        <v>0</v>
      </c>
      <c r="X40" s="24">
        <f t="shared" si="6"/>
        <v>4.1538461538461542</v>
      </c>
    </row>
    <row r="41" spans="1:24" ht="24" x14ac:dyDescent="0.25">
      <c r="A41" s="10">
        <v>12</v>
      </c>
      <c r="B41" s="11">
        <f t="shared" si="9"/>
        <v>40</v>
      </c>
      <c r="C41" s="12">
        <v>50</v>
      </c>
      <c r="D41" s="13">
        <v>2.29</v>
      </c>
      <c r="E41" s="19">
        <f t="shared" si="7"/>
        <v>1893</v>
      </c>
      <c r="F41" s="15">
        <f t="shared" si="8"/>
        <v>1943</v>
      </c>
      <c r="G41" s="16">
        <f t="shared" si="0"/>
        <v>1.9978699800790378</v>
      </c>
      <c r="H41" s="16">
        <f t="shared" si="2"/>
        <v>146.13210734348931</v>
      </c>
      <c r="I41" s="14" t="s">
        <v>76</v>
      </c>
      <c r="J41" s="17">
        <v>17</v>
      </c>
      <c r="K41" s="18">
        <f>L41+R41+S41</f>
        <v>0</v>
      </c>
      <c r="L41" s="12">
        <v>0</v>
      </c>
      <c r="M41" s="19">
        <f t="shared" si="3"/>
        <v>13491.879879198406</v>
      </c>
      <c r="N41" s="10" t="s">
        <v>24</v>
      </c>
      <c r="O41" s="10" t="s">
        <v>33</v>
      </c>
      <c r="P41" s="20">
        <v>-75.576981000000004</v>
      </c>
      <c r="Q41" s="20">
        <v>6.2949130000000002</v>
      </c>
      <c r="R41" s="21"/>
      <c r="S41" s="21"/>
      <c r="T41" s="22" t="s">
        <v>77</v>
      </c>
      <c r="U41" s="19">
        <f t="shared" si="4"/>
        <v>2857.1039744184859</v>
      </c>
      <c r="V41" s="23">
        <f t="shared" si="5"/>
        <v>4.7222222222222223</v>
      </c>
      <c r="W41" s="19">
        <f t="shared" si="1"/>
        <v>39.649606175603481</v>
      </c>
      <c r="X41" s="24">
        <f t="shared" si="6"/>
        <v>10.588235294117647</v>
      </c>
    </row>
    <row r="42" spans="1:24" ht="24" x14ac:dyDescent="0.25">
      <c r="A42" s="10">
        <v>12</v>
      </c>
      <c r="B42" s="11">
        <f t="shared" si="9"/>
        <v>41</v>
      </c>
      <c r="C42" s="12">
        <v>50</v>
      </c>
      <c r="D42" s="13">
        <v>2.29</v>
      </c>
      <c r="E42" s="19">
        <f t="shared" si="7"/>
        <v>1943</v>
      </c>
      <c r="F42" s="15">
        <f t="shared" si="8"/>
        <v>1993</v>
      </c>
      <c r="G42" s="16">
        <f t="shared" si="0"/>
        <v>1.9978699800790378</v>
      </c>
      <c r="H42" s="16">
        <f t="shared" si="2"/>
        <v>148.12997732356834</v>
      </c>
      <c r="I42" s="14" t="s">
        <v>78</v>
      </c>
      <c r="J42" s="17">
        <v>17</v>
      </c>
      <c r="K42" s="18">
        <f>L42+R42+S42</f>
        <v>0</v>
      </c>
      <c r="L42" s="12">
        <v>0</v>
      </c>
      <c r="M42" s="19">
        <f t="shared" si="3"/>
        <v>13491.879879198406</v>
      </c>
      <c r="N42" s="10" t="s">
        <v>24</v>
      </c>
      <c r="O42" s="10" t="s">
        <v>33</v>
      </c>
      <c r="P42" s="20">
        <v>-75.576981000000004</v>
      </c>
      <c r="Q42" s="20">
        <v>6.2949130000000002</v>
      </c>
      <c r="R42" s="21"/>
      <c r="S42" s="21"/>
      <c r="T42" s="22" t="s">
        <v>77</v>
      </c>
      <c r="U42" s="19">
        <f t="shared" si="4"/>
        <v>2857.1039744184859</v>
      </c>
      <c r="V42" s="23">
        <f t="shared" si="5"/>
        <v>4.7222222222222223</v>
      </c>
      <c r="W42" s="19">
        <f t="shared" si="1"/>
        <v>39.649606175603481</v>
      </c>
      <c r="X42" s="24">
        <f t="shared" si="6"/>
        <v>10.588235294117647</v>
      </c>
    </row>
    <row r="43" spans="1:24" ht="24" x14ac:dyDescent="0.25">
      <c r="A43" s="10">
        <v>12</v>
      </c>
      <c r="B43" s="11">
        <f t="shared" si="9"/>
        <v>42</v>
      </c>
      <c r="C43" s="12">
        <v>50</v>
      </c>
      <c r="D43" s="13">
        <v>2.29</v>
      </c>
      <c r="E43" s="19">
        <f t="shared" si="7"/>
        <v>1993</v>
      </c>
      <c r="F43" s="15">
        <f t="shared" si="8"/>
        <v>2043</v>
      </c>
      <c r="G43" s="16">
        <f t="shared" si="0"/>
        <v>1.9978699800790378</v>
      </c>
      <c r="H43" s="16">
        <f t="shared" si="2"/>
        <v>150.12784730364737</v>
      </c>
      <c r="I43" s="14" t="s">
        <v>79</v>
      </c>
      <c r="J43" s="17">
        <v>17</v>
      </c>
      <c r="K43" s="18">
        <f>L43+R43+S43</f>
        <v>0</v>
      </c>
      <c r="L43" s="12">
        <v>0</v>
      </c>
      <c r="M43" s="19">
        <f t="shared" si="3"/>
        <v>13491.879879198406</v>
      </c>
      <c r="N43" s="10" t="s">
        <v>24</v>
      </c>
      <c r="O43" s="10" t="s">
        <v>33</v>
      </c>
      <c r="P43" s="20">
        <v>-75.576981000000004</v>
      </c>
      <c r="Q43" s="20">
        <v>6.2949130000000002</v>
      </c>
      <c r="R43" s="21"/>
      <c r="S43" s="21"/>
      <c r="T43" s="22" t="s">
        <v>77</v>
      </c>
      <c r="U43" s="19">
        <f t="shared" si="4"/>
        <v>2857.1039744184859</v>
      </c>
      <c r="V43" s="23">
        <f t="shared" si="5"/>
        <v>4.7222222222222223</v>
      </c>
      <c r="W43" s="19">
        <f t="shared" si="1"/>
        <v>39.649606175603481</v>
      </c>
      <c r="X43" s="24">
        <f t="shared" si="6"/>
        <v>10.588235294117647</v>
      </c>
    </row>
    <row r="44" spans="1:24" ht="24" x14ac:dyDescent="0.25">
      <c r="A44" s="10">
        <v>13</v>
      </c>
      <c r="B44" s="11">
        <f t="shared" si="9"/>
        <v>43</v>
      </c>
      <c r="C44" s="12">
        <v>15</v>
      </c>
      <c r="D44" s="13">
        <v>3.81</v>
      </c>
      <c r="E44" s="19">
        <f t="shared" si="7"/>
        <v>2043</v>
      </c>
      <c r="F44" s="15">
        <f t="shared" si="8"/>
        <v>2058</v>
      </c>
      <c r="G44" s="16">
        <f t="shared" si="0"/>
        <v>0.99672072898104103</v>
      </c>
      <c r="H44" s="16">
        <f t="shared" si="2"/>
        <v>151.12456803262842</v>
      </c>
      <c r="I44" s="14" t="s">
        <v>80</v>
      </c>
      <c r="J44" s="17">
        <v>16</v>
      </c>
      <c r="K44" s="18">
        <f>L44+R44+S44</f>
        <v>0</v>
      </c>
      <c r="L44" s="12">
        <v>0</v>
      </c>
      <c r="M44" s="19">
        <f t="shared" si="3"/>
        <v>21116.831232195706</v>
      </c>
      <c r="N44" s="10" t="s">
        <v>49</v>
      </c>
      <c r="O44" s="10" t="s">
        <v>33</v>
      </c>
      <c r="P44" s="20">
        <v>-75.576661000000001</v>
      </c>
      <c r="Q44" s="20">
        <v>6.2956070000000004</v>
      </c>
      <c r="R44" s="21"/>
      <c r="S44" s="21"/>
      <c r="T44" s="22">
        <v>16.100000000000001</v>
      </c>
      <c r="U44" s="19">
        <f t="shared" si="4"/>
        <v>4751.2870272440332</v>
      </c>
      <c r="V44" s="23">
        <f t="shared" si="5"/>
        <v>4.4444444444444446</v>
      </c>
      <c r="W44" s="19">
        <f t="shared" si="1"/>
        <v>19.780868439954752</v>
      </c>
      <c r="X44" s="24">
        <f t="shared" si="6"/>
        <v>3.375</v>
      </c>
    </row>
    <row r="45" spans="1:24" ht="38.25" x14ac:dyDescent="0.25">
      <c r="A45" s="10">
        <v>14</v>
      </c>
      <c r="B45" s="11">
        <f t="shared" si="9"/>
        <v>44</v>
      </c>
      <c r="C45" s="12">
        <v>50</v>
      </c>
      <c r="D45" s="13">
        <v>8.65</v>
      </c>
      <c r="E45" s="19">
        <f t="shared" si="7"/>
        <v>2058</v>
      </c>
      <c r="F45" s="15">
        <f t="shared" si="8"/>
        <v>2108</v>
      </c>
      <c r="G45" s="16">
        <f t="shared" si="0"/>
        <v>7.5199069556413551</v>
      </c>
      <c r="H45" s="16">
        <f t="shared" si="2"/>
        <v>158.64447498826976</v>
      </c>
      <c r="I45" s="14" t="s">
        <v>81</v>
      </c>
      <c r="J45" s="17">
        <v>29</v>
      </c>
      <c r="K45" s="18">
        <v>1</v>
      </c>
      <c r="L45" s="12">
        <v>1</v>
      </c>
      <c r="M45" s="19">
        <f t="shared" si="3"/>
        <v>86630.006281510025</v>
      </c>
      <c r="N45" s="10" t="s">
        <v>24</v>
      </c>
      <c r="O45" s="10" t="s">
        <v>33</v>
      </c>
      <c r="P45" s="20">
        <v>-75.578847999999994</v>
      </c>
      <c r="Q45" s="20">
        <v>6.2964079999999996</v>
      </c>
      <c r="R45" s="21"/>
      <c r="S45" s="21">
        <v>4</v>
      </c>
      <c r="T45" s="22" t="s">
        <v>82</v>
      </c>
      <c r="U45" s="19">
        <f t="shared" si="4"/>
        <v>10754.069745290901</v>
      </c>
      <c r="V45" s="23">
        <f t="shared" si="5"/>
        <v>8.0555555555555554</v>
      </c>
      <c r="W45" s="19">
        <f t="shared" si="1"/>
        <v>149.24015156730232</v>
      </c>
      <c r="X45" s="24">
        <f t="shared" si="6"/>
        <v>6.2068965517241379</v>
      </c>
    </row>
    <row r="46" spans="1:24" ht="38.25" x14ac:dyDescent="0.25">
      <c r="A46" s="10">
        <v>14</v>
      </c>
      <c r="B46" s="11">
        <f t="shared" si="9"/>
        <v>45</v>
      </c>
      <c r="C46" s="12">
        <v>50</v>
      </c>
      <c r="D46" s="13">
        <v>8.65</v>
      </c>
      <c r="E46" s="19">
        <f t="shared" si="7"/>
        <v>2108</v>
      </c>
      <c r="F46" s="15">
        <f t="shared" si="8"/>
        <v>2158</v>
      </c>
      <c r="G46" s="16">
        <f t="shared" si="0"/>
        <v>7.5199069556413551</v>
      </c>
      <c r="H46" s="16">
        <f t="shared" si="2"/>
        <v>166.16438194391111</v>
      </c>
      <c r="I46" s="14" t="s">
        <v>83</v>
      </c>
      <c r="J46" s="17">
        <v>29</v>
      </c>
      <c r="K46" s="18">
        <v>0</v>
      </c>
      <c r="L46" s="12">
        <v>1</v>
      </c>
      <c r="M46" s="19">
        <f t="shared" si="3"/>
        <v>86630.006281510025</v>
      </c>
      <c r="N46" s="10" t="s">
        <v>24</v>
      </c>
      <c r="O46" s="10" t="s">
        <v>33</v>
      </c>
      <c r="P46" s="20">
        <v>-75.578847999999994</v>
      </c>
      <c r="Q46" s="20">
        <v>6.2964079999999996</v>
      </c>
      <c r="R46" s="21"/>
      <c r="S46" s="21">
        <v>4</v>
      </c>
      <c r="T46" s="22" t="s">
        <v>82</v>
      </c>
      <c r="U46" s="19">
        <f t="shared" si="4"/>
        <v>10754.069745290901</v>
      </c>
      <c r="V46" s="23">
        <f t="shared" si="5"/>
        <v>8.0555555555555554</v>
      </c>
      <c r="W46" s="19">
        <f t="shared" si="1"/>
        <v>149.24015156730232</v>
      </c>
      <c r="X46" s="24">
        <f t="shared" si="6"/>
        <v>6.2068965517241379</v>
      </c>
    </row>
    <row r="47" spans="1:24" ht="38.25" x14ac:dyDescent="0.25">
      <c r="A47" s="10">
        <v>14</v>
      </c>
      <c r="B47" s="11">
        <f t="shared" si="9"/>
        <v>46</v>
      </c>
      <c r="C47" s="12">
        <v>50</v>
      </c>
      <c r="D47" s="13">
        <v>8.65</v>
      </c>
      <c r="E47" s="19">
        <f t="shared" si="7"/>
        <v>2158</v>
      </c>
      <c r="F47" s="15">
        <f t="shared" si="8"/>
        <v>2208</v>
      </c>
      <c r="G47" s="16">
        <f t="shared" si="0"/>
        <v>7.5199069556413551</v>
      </c>
      <c r="H47" s="16">
        <f t="shared" si="2"/>
        <v>173.68428889955246</v>
      </c>
      <c r="I47" s="14" t="s">
        <v>84</v>
      </c>
      <c r="J47" s="17">
        <v>29</v>
      </c>
      <c r="K47" s="18">
        <v>1</v>
      </c>
      <c r="L47" s="12">
        <v>1</v>
      </c>
      <c r="M47" s="19">
        <f t="shared" si="3"/>
        <v>86630.006281510025</v>
      </c>
      <c r="N47" s="10" t="s">
        <v>24</v>
      </c>
      <c r="O47" s="10" t="s">
        <v>33</v>
      </c>
      <c r="P47" s="20">
        <v>-75.578847999999994</v>
      </c>
      <c r="Q47" s="20">
        <v>6.2964079999999996</v>
      </c>
      <c r="R47" s="21"/>
      <c r="S47" s="21">
        <v>4</v>
      </c>
      <c r="T47" s="22" t="s">
        <v>82</v>
      </c>
      <c r="U47" s="19">
        <f t="shared" si="4"/>
        <v>10754.069745290901</v>
      </c>
      <c r="V47" s="23">
        <f t="shared" si="5"/>
        <v>8.0555555555555554</v>
      </c>
      <c r="W47" s="19">
        <f t="shared" si="1"/>
        <v>149.24015156730232</v>
      </c>
      <c r="X47" s="24">
        <f t="shared" si="6"/>
        <v>6.2068965517241379</v>
      </c>
    </row>
    <row r="48" spans="1:24" ht="38.25" x14ac:dyDescent="0.25">
      <c r="A48" s="10">
        <v>14</v>
      </c>
      <c r="B48" s="11">
        <f t="shared" si="9"/>
        <v>47</v>
      </c>
      <c r="C48" s="12">
        <v>50</v>
      </c>
      <c r="D48" s="13">
        <v>8.65</v>
      </c>
      <c r="E48" s="19">
        <f t="shared" si="7"/>
        <v>2208</v>
      </c>
      <c r="F48" s="15">
        <f t="shared" si="8"/>
        <v>2258</v>
      </c>
      <c r="G48" s="16">
        <f t="shared" si="0"/>
        <v>7.5199069556413551</v>
      </c>
      <c r="H48" s="16">
        <f t="shared" si="2"/>
        <v>181.2041958551938</v>
      </c>
      <c r="I48" s="14" t="s">
        <v>85</v>
      </c>
      <c r="J48" s="17">
        <v>29</v>
      </c>
      <c r="K48" s="18">
        <v>0</v>
      </c>
      <c r="L48" s="12">
        <v>1</v>
      </c>
      <c r="M48" s="19">
        <f t="shared" si="3"/>
        <v>86630.006281510025</v>
      </c>
      <c r="N48" s="10" t="s">
        <v>24</v>
      </c>
      <c r="O48" s="10" t="s">
        <v>33</v>
      </c>
      <c r="P48" s="20">
        <v>-75.578847999999994</v>
      </c>
      <c r="Q48" s="20">
        <v>6.2964079999999996</v>
      </c>
      <c r="R48" s="21"/>
      <c r="S48" s="21">
        <v>4</v>
      </c>
      <c r="T48" s="22" t="s">
        <v>82</v>
      </c>
      <c r="U48" s="19">
        <f t="shared" si="4"/>
        <v>10754.069745290901</v>
      </c>
      <c r="V48" s="23">
        <f t="shared" si="5"/>
        <v>8.0555555555555554</v>
      </c>
      <c r="W48" s="19">
        <f t="shared" si="1"/>
        <v>149.24015156730232</v>
      </c>
      <c r="X48" s="24">
        <f t="shared" si="6"/>
        <v>6.2068965517241379</v>
      </c>
    </row>
    <row r="49" spans="1:24" ht="38.25" x14ac:dyDescent="0.25">
      <c r="A49" s="10">
        <v>14</v>
      </c>
      <c r="B49" s="11">
        <f t="shared" si="9"/>
        <v>48</v>
      </c>
      <c r="C49" s="12">
        <v>50</v>
      </c>
      <c r="D49" s="13">
        <v>8.65</v>
      </c>
      <c r="E49" s="19">
        <f t="shared" si="7"/>
        <v>2258</v>
      </c>
      <c r="F49" s="15">
        <f t="shared" si="8"/>
        <v>2308</v>
      </c>
      <c r="G49" s="16">
        <f t="shared" si="0"/>
        <v>7.5199069556413551</v>
      </c>
      <c r="H49" s="16">
        <f t="shared" si="2"/>
        <v>188.72410281083515</v>
      </c>
      <c r="I49" s="14" t="s">
        <v>86</v>
      </c>
      <c r="J49" s="17">
        <v>29</v>
      </c>
      <c r="K49" s="18">
        <v>1</v>
      </c>
      <c r="L49" s="12">
        <v>1</v>
      </c>
      <c r="M49" s="19">
        <f t="shared" si="3"/>
        <v>86630.006281510025</v>
      </c>
      <c r="N49" s="10" t="s">
        <v>24</v>
      </c>
      <c r="O49" s="10" t="s">
        <v>33</v>
      </c>
      <c r="P49" s="20">
        <v>-75.578847999999994</v>
      </c>
      <c r="Q49" s="20">
        <v>6.2964079999999996</v>
      </c>
      <c r="R49" s="21"/>
      <c r="S49" s="21">
        <v>4</v>
      </c>
      <c r="T49" s="22" t="s">
        <v>82</v>
      </c>
      <c r="U49" s="19">
        <f t="shared" si="4"/>
        <v>10754.069745290901</v>
      </c>
      <c r="V49" s="23">
        <f t="shared" si="5"/>
        <v>8.0555555555555554</v>
      </c>
      <c r="W49" s="19">
        <f t="shared" si="1"/>
        <v>149.24015156730232</v>
      </c>
      <c r="X49" s="24">
        <f t="shared" si="6"/>
        <v>6.2068965517241379</v>
      </c>
    </row>
    <row r="50" spans="1:24" ht="38.25" x14ac:dyDescent="0.25">
      <c r="A50" s="10">
        <v>14</v>
      </c>
      <c r="B50" s="11">
        <f t="shared" si="9"/>
        <v>49</v>
      </c>
      <c r="C50" s="12">
        <v>50</v>
      </c>
      <c r="D50" s="13">
        <v>8.65</v>
      </c>
      <c r="E50" s="19">
        <f t="shared" si="7"/>
        <v>2308</v>
      </c>
      <c r="F50" s="15">
        <f t="shared" si="8"/>
        <v>2358</v>
      </c>
      <c r="G50" s="16">
        <f t="shared" si="0"/>
        <v>7.5199069556413551</v>
      </c>
      <c r="H50" s="16">
        <f t="shared" si="2"/>
        <v>196.24400976647649</v>
      </c>
      <c r="I50" s="14" t="s">
        <v>87</v>
      </c>
      <c r="J50" s="17">
        <v>29</v>
      </c>
      <c r="K50" s="18">
        <v>0</v>
      </c>
      <c r="L50" s="12">
        <v>1</v>
      </c>
      <c r="M50" s="19">
        <v>86630.006281510025</v>
      </c>
      <c r="N50" s="10" t="s">
        <v>24</v>
      </c>
      <c r="O50" s="10" t="s">
        <v>33</v>
      </c>
      <c r="P50" s="20">
        <v>-75.578847999999994</v>
      </c>
      <c r="Q50" s="20">
        <v>6.2964079999999996</v>
      </c>
      <c r="R50" s="21"/>
      <c r="S50" s="21">
        <v>4</v>
      </c>
      <c r="T50" s="22" t="s">
        <v>82</v>
      </c>
      <c r="U50" s="19">
        <v>10754.069745290901</v>
      </c>
      <c r="V50" s="23">
        <v>8.0555555555555554</v>
      </c>
      <c r="W50" s="19">
        <v>1373.0093944191813</v>
      </c>
      <c r="X50" s="24">
        <v>57.103448275862071</v>
      </c>
    </row>
    <row r="51" spans="1:24" ht="38.25" x14ac:dyDescent="0.25">
      <c r="A51" s="10">
        <v>14</v>
      </c>
      <c r="B51" s="11">
        <f t="shared" si="9"/>
        <v>50</v>
      </c>
      <c r="C51" s="12">
        <v>50</v>
      </c>
      <c r="D51" s="13">
        <v>8.65</v>
      </c>
      <c r="E51" s="19">
        <f t="shared" si="7"/>
        <v>2358</v>
      </c>
      <c r="F51" s="15">
        <f t="shared" si="8"/>
        <v>2408</v>
      </c>
      <c r="G51" s="16">
        <f t="shared" si="0"/>
        <v>7.5199069556413551</v>
      </c>
      <c r="H51" s="16">
        <f t="shared" si="2"/>
        <v>203.76391672211784</v>
      </c>
      <c r="I51" s="14" t="s">
        <v>88</v>
      </c>
      <c r="J51" s="17">
        <v>29</v>
      </c>
      <c r="K51" s="18">
        <v>1</v>
      </c>
      <c r="L51" s="12">
        <v>1</v>
      </c>
      <c r="M51" s="19">
        <f t="shared" ref="M51:M52" si="12">U51*V51</f>
        <v>86630.006281510025</v>
      </c>
      <c r="N51" s="10" t="s">
        <v>24</v>
      </c>
      <c r="O51" s="10" t="s">
        <v>33</v>
      </c>
      <c r="P51" s="20">
        <v>-75.578847999999994</v>
      </c>
      <c r="Q51" s="20">
        <v>6.2964079999999996</v>
      </c>
      <c r="R51" s="21"/>
      <c r="S51" s="21">
        <v>4</v>
      </c>
      <c r="T51" s="22" t="s">
        <v>82</v>
      </c>
      <c r="U51" s="19">
        <f t="shared" ref="U51:U114" si="13">SIN(D51*6.28/360)*7300*9.8</f>
        <v>10754.069745290901</v>
      </c>
      <c r="V51" s="23">
        <f t="shared" ref="V51:V114" si="14">J51*1000/3600</f>
        <v>8.0555555555555554</v>
      </c>
      <c r="W51" s="19">
        <f t="shared" ref="W51:W114" si="15">(U51/9.8)*C51*0.00272</f>
        <v>149.24015156730232</v>
      </c>
      <c r="X51" s="24">
        <f t="shared" ref="X51:X114" si="16">C51/V51</f>
        <v>6.2068965517241379</v>
      </c>
    </row>
    <row r="52" spans="1:24" ht="38.25" x14ac:dyDescent="0.25">
      <c r="A52" s="10">
        <v>14</v>
      </c>
      <c r="B52" s="11">
        <f t="shared" si="9"/>
        <v>51</v>
      </c>
      <c r="C52" s="12">
        <v>50</v>
      </c>
      <c r="D52" s="13">
        <v>8.65</v>
      </c>
      <c r="E52" s="19">
        <f t="shared" si="7"/>
        <v>2408</v>
      </c>
      <c r="F52" s="15">
        <f t="shared" si="8"/>
        <v>2458</v>
      </c>
      <c r="G52" s="16">
        <f t="shared" si="0"/>
        <v>7.5199069556413551</v>
      </c>
      <c r="H52" s="16">
        <f t="shared" si="2"/>
        <v>211.28382367775919</v>
      </c>
      <c r="I52" s="14" t="s">
        <v>89</v>
      </c>
      <c r="J52" s="17">
        <v>29</v>
      </c>
      <c r="K52" s="18">
        <v>0</v>
      </c>
      <c r="L52" s="12">
        <v>1</v>
      </c>
      <c r="M52" s="19">
        <f t="shared" si="12"/>
        <v>86630.006281510025</v>
      </c>
      <c r="N52" s="10" t="s">
        <v>24</v>
      </c>
      <c r="O52" s="10" t="s">
        <v>33</v>
      </c>
      <c r="P52" s="20">
        <v>-75.578847999999994</v>
      </c>
      <c r="Q52" s="20">
        <v>6.2964079999999996</v>
      </c>
      <c r="R52" s="21"/>
      <c r="S52" s="21">
        <v>4</v>
      </c>
      <c r="T52" s="22" t="s">
        <v>82</v>
      </c>
      <c r="U52" s="19">
        <f t="shared" si="13"/>
        <v>10754.069745290901</v>
      </c>
      <c r="V52" s="23">
        <f t="shared" si="14"/>
        <v>8.0555555555555554</v>
      </c>
      <c r="W52" s="19">
        <f t="shared" si="15"/>
        <v>149.24015156730232</v>
      </c>
      <c r="X52" s="24">
        <f t="shared" si="16"/>
        <v>6.2068965517241379</v>
      </c>
    </row>
    <row r="53" spans="1:24" ht="38.25" x14ac:dyDescent="0.25">
      <c r="A53" s="10">
        <v>14</v>
      </c>
      <c r="B53" s="11">
        <f t="shared" si="9"/>
        <v>52</v>
      </c>
      <c r="C53" s="12">
        <v>60</v>
      </c>
      <c r="D53" s="13">
        <v>8.65</v>
      </c>
      <c r="E53" s="19">
        <f t="shared" si="7"/>
        <v>2458</v>
      </c>
      <c r="F53" s="15">
        <f t="shared" si="8"/>
        <v>2518</v>
      </c>
      <c r="G53" s="16">
        <f t="shared" si="0"/>
        <v>9.0238883467696258</v>
      </c>
      <c r="H53" s="16">
        <f t="shared" si="2"/>
        <v>220.30771202452883</v>
      </c>
      <c r="I53" s="14" t="s">
        <v>90</v>
      </c>
      <c r="J53" s="17">
        <v>29</v>
      </c>
      <c r="K53" s="18">
        <v>1</v>
      </c>
      <c r="L53" s="12">
        <v>1</v>
      </c>
      <c r="M53" s="19">
        <f t="shared" si="3"/>
        <v>86630.006281510025</v>
      </c>
      <c r="N53" s="10" t="s">
        <v>24</v>
      </c>
      <c r="O53" s="10" t="s">
        <v>33</v>
      </c>
      <c r="P53" s="20">
        <v>-75.578847999999994</v>
      </c>
      <c r="Q53" s="20">
        <v>6.2964079999999996</v>
      </c>
      <c r="R53" s="21"/>
      <c r="S53" s="21">
        <v>4</v>
      </c>
      <c r="T53" s="22" t="s">
        <v>82</v>
      </c>
      <c r="U53" s="19">
        <f t="shared" si="13"/>
        <v>10754.069745290901</v>
      </c>
      <c r="V53" s="23">
        <f t="shared" si="14"/>
        <v>8.0555555555555554</v>
      </c>
      <c r="W53" s="19">
        <f t="shared" si="15"/>
        <v>179.08818188076276</v>
      </c>
      <c r="X53" s="24">
        <f t="shared" si="16"/>
        <v>7.4482758620689653</v>
      </c>
    </row>
    <row r="54" spans="1:24" ht="24" x14ac:dyDescent="0.25">
      <c r="A54" s="10">
        <v>15</v>
      </c>
      <c r="B54" s="11">
        <f t="shared" si="9"/>
        <v>53</v>
      </c>
      <c r="C54" s="12">
        <v>15</v>
      </c>
      <c r="D54" s="13">
        <v>14.93</v>
      </c>
      <c r="E54" s="19">
        <f t="shared" si="7"/>
        <v>2518</v>
      </c>
      <c r="F54" s="15">
        <f t="shared" si="8"/>
        <v>2533</v>
      </c>
      <c r="G54" s="16">
        <f t="shared" si="0"/>
        <v>3.864581268244041</v>
      </c>
      <c r="H54" s="16">
        <f t="shared" si="2"/>
        <v>224.17229329277288</v>
      </c>
      <c r="I54" s="14" t="s">
        <v>91</v>
      </c>
      <c r="J54" s="17">
        <v>11</v>
      </c>
      <c r="K54" s="18">
        <f>L54+R54+S54</f>
        <v>0</v>
      </c>
      <c r="L54" s="12">
        <v>0</v>
      </c>
      <c r="M54" s="19">
        <f t="shared" si="3"/>
        <v>56290.497325660472</v>
      </c>
      <c r="N54" s="10" t="s">
        <v>56</v>
      </c>
      <c r="O54" s="10" t="s">
        <v>33</v>
      </c>
      <c r="P54" s="20">
        <v>-75.580397000000005</v>
      </c>
      <c r="Q54" s="20">
        <v>6.2968460000000004</v>
      </c>
      <c r="R54" s="21"/>
      <c r="S54" s="21"/>
      <c r="T54" s="22">
        <v>11.2</v>
      </c>
      <c r="U54" s="19">
        <f t="shared" si="13"/>
        <v>18422.344579307064</v>
      </c>
      <c r="V54" s="23">
        <f t="shared" si="14"/>
        <v>3.0555555555555554</v>
      </c>
      <c r="W54" s="19">
        <f t="shared" si="15"/>
        <v>76.69710804446207</v>
      </c>
      <c r="X54" s="24">
        <f t="shared" si="16"/>
        <v>4.9090909090909092</v>
      </c>
    </row>
    <row r="55" spans="1:24" ht="24" x14ac:dyDescent="0.25">
      <c r="A55" s="10">
        <v>16</v>
      </c>
      <c r="B55" s="11">
        <f t="shared" si="9"/>
        <v>54</v>
      </c>
      <c r="C55" s="12">
        <v>70</v>
      </c>
      <c r="D55" s="13">
        <v>1.64</v>
      </c>
      <c r="E55" s="19">
        <f t="shared" si="7"/>
        <v>2533</v>
      </c>
      <c r="F55" s="15">
        <f t="shared" si="8"/>
        <v>2603</v>
      </c>
      <c r="G55" s="16">
        <f t="shared" si="0"/>
        <v>2.0033643960606371</v>
      </c>
      <c r="H55" s="16">
        <f t="shared" si="2"/>
        <v>226.17565768883352</v>
      </c>
      <c r="I55" s="14" t="s">
        <v>92</v>
      </c>
      <c r="J55" s="17">
        <v>16</v>
      </c>
      <c r="K55" s="18">
        <f>L55+R55+S55</f>
        <v>1</v>
      </c>
      <c r="L55" s="12">
        <v>0</v>
      </c>
      <c r="M55" s="19">
        <f t="shared" si="3"/>
        <v>9095.1143645430275</v>
      </c>
      <c r="N55" s="10" t="s">
        <v>24</v>
      </c>
      <c r="O55" s="10" t="s">
        <v>33</v>
      </c>
      <c r="P55" s="20">
        <v>-75.580558999999994</v>
      </c>
      <c r="Q55" s="20">
        <v>6.2972700000000001</v>
      </c>
      <c r="R55" s="21"/>
      <c r="S55" s="21">
        <v>1</v>
      </c>
      <c r="T55" s="22" t="s">
        <v>93</v>
      </c>
      <c r="U55" s="19">
        <f t="shared" si="13"/>
        <v>2046.4007320221813</v>
      </c>
      <c r="V55" s="23">
        <f t="shared" si="14"/>
        <v>4.4444444444444446</v>
      </c>
      <c r="W55" s="19">
        <f t="shared" si="15"/>
        <v>39.758642793573806</v>
      </c>
      <c r="X55" s="24">
        <f t="shared" si="16"/>
        <v>15.75</v>
      </c>
    </row>
    <row r="56" spans="1:24" ht="24" x14ac:dyDescent="0.25">
      <c r="A56" s="10">
        <v>17</v>
      </c>
      <c r="B56" s="11">
        <f t="shared" si="9"/>
        <v>55</v>
      </c>
      <c r="C56" s="12">
        <v>40</v>
      </c>
      <c r="D56" s="13">
        <v>1.43</v>
      </c>
      <c r="E56" s="19">
        <f t="shared" si="7"/>
        <v>2603</v>
      </c>
      <c r="F56" s="15">
        <f t="shared" si="8"/>
        <v>2643</v>
      </c>
      <c r="G56" s="16">
        <f t="shared" si="0"/>
        <v>0.9982246902255526</v>
      </c>
      <c r="H56" s="16">
        <f t="shared" si="2"/>
        <v>227.17388237905908</v>
      </c>
      <c r="I56" s="14" t="s">
        <v>94</v>
      </c>
      <c r="J56" s="17">
        <v>15</v>
      </c>
      <c r="K56" s="18">
        <f>L56+R56+S56</f>
        <v>0</v>
      </c>
      <c r="L56" s="12">
        <v>0</v>
      </c>
      <c r="M56" s="19">
        <f t="shared" si="3"/>
        <v>7435.0831776860368</v>
      </c>
      <c r="N56" s="10" t="s">
        <v>56</v>
      </c>
      <c r="O56" s="10" t="s">
        <v>33</v>
      </c>
      <c r="P56" s="20">
        <v>-75.580668000000003</v>
      </c>
      <c r="Q56" s="20">
        <v>6.2976349999999996</v>
      </c>
      <c r="R56" s="21"/>
      <c r="S56" s="21"/>
      <c r="T56" s="22">
        <v>15.1</v>
      </c>
      <c r="U56" s="19">
        <f t="shared" si="13"/>
        <v>1784.4199626446486</v>
      </c>
      <c r="V56" s="23">
        <f t="shared" si="14"/>
        <v>4.166666666666667</v>
      </c>
      <c r="W56" s="19">
        <f t="shared" si="15"/>
        <v>19.810703258748752</v>
      </c>
      <c r="X56" s="24">
        <f t="shared" si="16"/>
        <v>9.6</v>
      </c>
    </row>
    <row r="57" spans="1:24" ht="24" x14ac:dyDescent="0.25">
      <c r="A57" s="10">
        <v>18</v>
      </c>
      <c r="B57" s="11">
        <f t="shared" si="9"/>
        <v>56</v>
      </c>
      <c r="C57" s="12">
        <v>50</v>
      </c>
      <c r="D57" s="13">
        <v>1.35</v>
      </c>
      <c r="E57" s="19">
        <f t="shared" si="7"/>
        <v>2643</v>
      </c>
      <c r="F57" s="15">
        <f t="shared" si="8"/>
        <v>2693</v>
      </c>
      <c r="G57" s="16">
        <f t="shared" si="0"/>
        <v>1.1779882416805076</v>
      </c>
      <c r="H57" s="16">
        <f t="shared" si="2"/>
        <v>228.35187062073959</v>
      </c>
      <c r="I57" s="14" t="s">
        <v>95</v>
      </c>
      <c r="J57" s="17">
        <v>30</v>
      </c>
      <c r="K57" s="18">
        <v>0</v>
      </c>
      <c r="L57" s="12">
        <v>0</v>
      </c>
      <c r="M57" s="19">
        <f t="shared" si="3"/>
        <v>14038.427291555427</v>
      </c>
      <c r="N57" s="10" t="s">
        <v>24</v>
      </c>
      <c r="O57" s="10" t="s">
        <v>33</v>
      </c>
      <c r="P57" s="20">
        <v>-75.580162999999999</v>
      </c>
      <c r="Q57" s="20">
        <v>6.2985740000000003</v>
      </c>
      <c r="R57" s="21"/>
      <c r="S57" s="21">
        <v>1</v>
      </c>
      <c r="T57" s="22" t="s">
        <v>96</v>
      </c>
      <c r="U57" s="19">
        <f t="shared" si="13"/>
        <v>1684.6112749866511</v>
      </c>
      <c r="V57" s="23">
        <f t="shared" si="14"/>
        <v>8.3333333333333339</v>
      </c>
      <c r="W57" s="19">
        <f t="shared" si="15"/>
        <v>23.378278918182097</v>
      </c>
      <c r="X57" s="24">
        <f t="shared" si="16"/>
        <v>6</v>
      </c>
    </row>
    <row r="58" spans="1:24" ht="24" x14ac:dyDescent="0.25">
      <c r="A58" s="10">
        <v>18</v>
      </c>
      <c r="B58" s="11">
        <f t="shared" si="9"/>
        <v>57</v>
      </c>
      <c r="C58" s="12">
        <v>50</v>
      </c>
      <c r="D58" s="13">
        <v>1.35</v>
      </c>
      <c r="E58" s="19">
        <f t="shared" si="7"/>
        <v>2693</v>
      </c>
      <c r="F58" s="15">
        <f t="shared" si="8"/>
        <v>2743</v>
      </c>
      <c r="G58" s="16">
        <f t="shared" si="0"/>
        <v>1.1779882416805076</v>
      </c>
      <c r="H58" s="16">
        <f t="shared" si="2"/>
        <v>229.5298588624201</v>
      </c>
      <c r="I58" s="14" t="s">
        <v>97</v>
      </c>
      <c r="J58" s="17">
        <v>30</v>
      </c>
      <c r="K58" s="18">
        <v>1</v>
      </c>
      <c r="L58" s="12">
        <v>0</v>
      </c>
      <c r="M58" s="19">
        <f t="shared" si="3"/>
        <v>14038.427291555427</v>
      </c>
      <c r="N58" s="10" t="s">
        <v>24</v>
      </c>
      <c r="O58" s="10" t="s">
        <v>33</v>
      </c>
      <c r="P58" s="20">
        <v>-75.580162999999999</v>
      </c>
      <c r="Q58" s="20">
        <v>6.2985740000000003</v>
      </c>
      <c r="R58" s="21"/>
      <c r="S58" s="21">
        <v>1</v>
      </c>
      <c r="T58" s="22" t="s">
        <v>96</v>
      </c>
      <c r="U58" s="19">
        <f t="shared" si="13"/>
        <v>1684.6112749866511</v>
      </c>
      <c r="V58" s="23">
        <f t="shared" si="14"/>
        <v>8.3333333333333339</v>
      </c>
      <c r="W58" s="19">
        <f t="shared" si="15"/>
        <v>23.378278918182097</v>
      </c>
      <c r="X58" s="24">
        <f t="shared" si="16"/>
        <v>6</v>
      </c>
    </row>
    <row r="59" spans="1:24" ht="24" x14ac:dyDescent="0.25">
      <c r="A59" s="10">
        <v>18</v>
      </c>
      <c r="B59" s="11">
        <f t="shared" si="9"/>
        <v>58</v>
      </c>
      <c r="C59" s="12">
        <v>70</v>
      </c>
      <c r="D59" s="13">
        <v>1.35</v>
      </c>
      <c r="E59" s="19">
        <f t="shared" si="7"/>
        <v>2743</v>
      </c>
      <c r="F59" s="15">
        <f t="shared" si="8"/>
        <v>2813</v>
      </c>
      <c r="G59" s="16">
        <f t="shared" si="0"/>
        <v>1.6491835383527107</v>
      </c>
      <c r="H59" s="16">
        <f t="shared" si="2"/>
        <v>231.1790424007728</v>
      </c>
      <c r="I59" s="14" t="s">
        <v>98</v>
      </c>
      <c r="J59" s="17">
        <v>30</v>
      </c>
      <c r="K59" s="18">
        <v>0</v>
      </c>
      <c r="L59" s="12">
        <v>0</v>
      </c>
      <c r="M59" s="19">
        <f t="shared" si="3"/>
        <v>14038.427291555427</v>
      </c>
      <c r="N59" s="10" t="s">
        <v>24</v>
      </c>
      <c r="O59" s="10" t="s">
        <v>33</v>
      </c>
      <c r="P59" s="20">
        <v>-75.580162999999999</v>
      </c>
      <c r="Q59" s="20">
        <v>6.2985740000000003</v>
      </c>
      <c r="R59" s="21"/>
      <c r="S59" s="21">
        <v>1</v>
      </c>
      <c r="T59" s="22" t="s">
        <v>96</v>
      </c>
      <c r="U59" s="19">
        <f t="shared" si="13"/>
        <v>1684.6112749866511</v>
      </c>
      <c r="V59" s="23">
        <f t="shared" si="14"/>
        <v>8.3333333333333339</v>
      </c>
      <c r="W59" s="19">
        <f t="shared" si="15"/>
        <v>32.729590485454935</v>
      </c>
      <c r="X59" s="24">
        <f t="shared" si="16"/>
        <v>8.3999999999999986</v>
      </c>
    </row>
    <row r="60" spans="1:24" ht="24" x14ac:dyDescent="0.25">
      <c r="A60" s="10">
        <v>19</v>
      </c>
      <c r="B60" s="11">
        <f t="shared" si="9"/>
        <v>59</v>
      </c>
      <c r="C60" s="12">
        <v>60</v>
      </c>
      <c r="D60" s="13">
        <v>0.95</v>
      </c>
      <c r="E60" s="19">
        <f t="shared" si="7"/>
        <v>2813</v>
      </c>
      <c r="F60" s="15">
        <f t="shared" si="8"/>
        <v>2873</v>
      </c>
      <c r="G60" s="16">
        <f t="shared" si="0"/>
        <v>0.99479209126185153</v>
      </c>
      <c r="H60" s="16">
        <f t="shared" si="2"/>
        <v>232.17383449203464</v>
      </c>
      <c r="I60" s="14" t="s">
        <v>99</v>
      </c>
      <c r="J60" s="17">
        <v>17</v>
      </c>
      <c r="K60" s="18">
        <f t="shared" ref="K60:K70" si="17">L60+R60+S60</f>
        <v>0</v>
      </c>
      <c r="L60" s="12">
        <v>0</v>
      </c>
      <c r="M60" s="19">
        <f t="shared" si="3"/>
        <v>5598.3007464293369</v>
      </c>
      <c r="N60" s="10" t="s">
        <v>49</v>
      </c>
      <c r="O60" s="10" t="s">
        <v>33</v>
      </c>
      <c r="P60" s="20">
        <v>-75.579759999999993</v>
      </c>
      <c r="Q60" s="20">
        <v>6.2991409999999997</v>
      </c>
      <c r="R60" s="21"/>
      <c r="S60" s="21"/>
      <c r="T60" s="22">
        <v>17.3</v>
      </c>
      <c r="U60" s="19">
        <f t="shared" si="13"/>
        <v>1185.5225110085655</v>
      </c>
      <c r="V60" s="23">
        <f t="shared" si="14"/>
        <v>4.7222222222222223</v>
      </c>
      <c r="W60" s="19">
        <f t="shared" si="15"/>
        <v>19.742578958836518</v>
      </c>
      <c r="X60" s="24">
        <f t="shared" si="16"/>
        <v>12.705882352941176</v>
      </c>
    </row>
    <row r="61" spans="1:24" x14ac:dyDescent="0.25">
      <c r="A61" s="10">
        <v>20</v>
      </c>
      <c r="B61" s="11">
        <f t="shared" si="9"/>
        <v>60</v>
      </c>
      <c r="C61" s="12">
        <v>40</v>
      </c>
      <c r="D61" s="13">
        <v>1.43</v>
      </c>
      <c r="E61" s="19">
        <f t="shared" si="7"/>
        <v>2873</v>
      </c>
      <c r="F61" s="15">
        <f t="shared" si="8"/>
        <v>2913</v>
      </c>
      <c r="G61" s="16">
        <f t="shared" si="0"/>
        <v>0.9982246902255526</v>
      </c>
      <c r="H61" s="16">
        <f t="shared" si="2"/>
        <v>233.1720591822602</v>
      </c>
      <c r="I61" s="14" t="s">
        <v>100</v>
      </c>
      <c r="J61" s="17">
        <v>31</v>
      </c>
      <c r="K61" s="18">
        <f t="shared" si="17"/>
        <v>0</v>
      </c>
      <c r="L61" s="12">
        <v>0</v>
      </c>
      <c r="M61" s="19">
        <f t="shared" si="3"/>
        <v>15365.838567217806</v>
      </c>
      <c r="N61" s="10" t="s">
        <v>24</v>
      </c>
      <c r="O61" s="10" t="s">
        <v>101</v>
      </c>
      <c r="P61" s="20">
        <v>-75.579712999999998</v>
      </c>
      <c r="Q61" s="20">
        <v>6.2994560000000002</v>
      </c>
      <c r="R61" s="21"/>
      <c r="S61" s="21"/>
      <c r="T61" s="22" t="s">
        <v>102</v>
      </c>
      <c r="U61" s="19">
        <f t="shared" si="13"/>
        <v>1784.4199626446486</v>
      </c>
      <c r="V61" s="23">
        <f t="shared" si="14"/>
        <v>8.6111111111111107</v>
      </c>
      <c r="W61" s="19">
        <f t="shared" si="15"/>
        <v>19.810703258748752</v>
      </c>
      <c r="X61" s="24">
        <f t="shared" si="16"/>
        <v>4.645161290322581</v>
      </c>
    </row>
    <row r="62" spans="1:24" ht="24" x14ac:dyDescent="0.25">
      <c r="A62" s="10">
        <v>21</v>
      </c>
      <c r="B62" s="11">
        <f t="shared" si="9"/>
        <v>61</v>
      </c>
      <c r="C62" s="12">
        <v>35</v>
      </c>
      <c r="D62" s="26">
        <v>-4.9000000000000004</v>
      </c>
      <c r="E62" s="19">
        <f t="shared" si="7"/>
        <v>2913</v>
      </c>
      <c r="F62" s="15">
        <f t="shared" si="8"/>
        <v>2948</v>
      </c>
      <c r="G62" s="16">
        <f t="shared" si="0"/>
        <v>-2.9895923098078616</v>
      </c>
      <c r="H62" s="16">
        <f t="shared" si="2"/>
        <v>230.18246687245232</v>
      </c>
      <c r="I62" s="14" t="s">
        <v>103</v>
      </c>
      <c r="J62" s="17">
        <v>31</v>
      </c>
      <c r="K62" s="18">
        <f t="shared" si="17"/>
        <v>0</v>
      </c>
      <c r="L62" s="12">
        <v>0</v>
      </c>
      <c r="M62" s="19">
        <f t="shared" si="3"/>
        <v>-52593.535267719206</v>
      </c>
      <c r="N62" s="10" t="s">
        <v>49</v>
      </c>
      <c r="O62" s="10" t="s">
        <v>33</v>
      </c>
      <c r="P62" s="20">
        <v>-75.579751999999999</v>
      </c>
      <c r="Q62" s="20">
        <v>6.299715</v>
      </c>
      <c r="R62" s="21"/>
      <c r="S62" s="21"/>
      <c r="T62" s="22">
        <v>31.5</v>
      </c>
      <c r="U62" s="19">
        <f t="shared" si="13"/>
        <v>-6107.6363536706176</v>
      </c>
      <c r="V62" s="23">
        <f t="shared" si="14"/>
        <v>8.6111111111111107</v>
      </c>
      <c r="W62" s="19">
        <f t="shared" si="15"/>
        <v>-59.331324578514575</v>
      </c>
      <c r="X62" s="24">
        <f t="shared" si="16"/>
        <v>4.064516129032258</v>
      </c>
    </row>
    <row r="63" spans="1:24" ht="24" x14ac:dyDescent="0.25">
      <c r="A63" s="10">
        <v>22</v>
      </c>
      <c r="B63" s="11">
        <f t="shared" si="9"/>
        <v>62</v>
      </c>
      <c r="C63" s="12">
        <v>80</v>
      </c>
      <c r="D63" s="26">
        <v>-2.15</v>
      </c>
      <c r="E63" s="19">
        <f t="shared" si="7"/>
        <v>2948</v>
      </c>
      <c r="F63" s="15">
        <f t="shared" si="8"/>
        <v>3028</v>
      </c>
      <c r="G63" s="16">
        <f t="shared" si="0"/>
        <v>-3.0012618545587788</v>
      </c>
      <c r="H63" s="16">
        <f t="shared" si="2"/>
        <v>227.18120501789355</v>
      </c>
      <c r="I63" s="14" t="s">
        <v>104</v>
      </c>
      <c r="J63" s="17">
        <v>31</v>
      </c>
      <c r="K63" s="18">
        <f t="shared" si="17"/>
        <v>1</v>
      </c>
      <c r="L63" s="12">
        <v>0</v>
      </c>
      <c r="M63" s="19">
        <f t="shared" si="3"/>
        <v>-23099.464341519259</v>
      </c>
      <c r="N63" s="10" t="s">
        <v>24</v>
      </c>
      <c r="O63" s="10" t="s">
        <v>33</v>
      </c>
      <c r="P63" s="20">
        <v>-75.579656</v>
      </c>
      <c r="Q63" s="20">
        <v>6.3000220000000002</v>
      </c>
      <c r="R63" s="21"/>
      <c r="S63" s="21">
        <v>1</v>
      </c>
      <c r="T63" s="22">
        <v>31.5</v>
      </c>
      <c r="U63" s="19">
        <f t="shared" si="13"/>
        <v>-2682.5184396603013</v>
      </c>
      <c r="V63" s="23">
        <f t="shared" si="14"/>
        <v>8.6111111111111107</v>
      </c>
      <c r="W63" s="19">
        <f t="shared" si="15"/>
        <v>-59.562858415314444</v>
      </c>
      <c r="X63" s="24">
        <f t="shared" si="16"/>
        <v>9.2903225806451619</v>
      </c>
    </row>
    <row r="64" spans="1:24" ht="24" x14ac:dyDescent="0.25">
      <c r="A64" s="10">
        <v>23</v>
      </c>
      <c r="B64" s="11">
        <f t="shared" si="9"/>
        <v>63</v>
      </c>
      <c r="C64" s="12">
        <v>40</v>
      </c>
      <c r="D64" s="26">
        <v>-5.71</v>
      </c>
      <c r="E64" s="19">
        <f t="shared" si="7"/>
        <v>3028</v>
      </c>
      <c r="F64" s="15">
        <f t="shared" si="8"/>
        <v>3068</v>
      </c>
      <c r="G64" s="16">
        <f t="shared" si="0"/>
        <v>-3.9797367275756934</v>
      </c>
      <c r="H64" s="16">
        <f t="shared" si="2"/>
        <v>223.20146829031785</v>
      </c>
      <c r="I64" s="14" t="s">
        <v>105</v>
      </c>
      <c r="J64" s="17">
        <v>27</v>
      </c>
      <c r="K64" s="18">
        <f t="shared" si="17"/>
        <v>0</v>
      </c>
      <c r="L64" s="12">
        <v>0</v>
      </c>
      <c r="M64" s="19">
        <f t="shared" si="3"/>
        <v>-53356.220111267132</v>
      </c>
      <c r="N64" s="10" t="s">
        <v>49</v>
      </c>
      <c r="O64" s="10" t="s">
        <v>33</v>
      </c>
      <c r="P64" s="20">
        <v>-75.579618999999994</v>
      </c>
      <c r="Q64" s="20">
        <v>6.3007809999999997</v>
      </c>
      <c r="R64" s="21"/>
      <c r="S64" s="21"/>
      <c r="T64" s="22">
        <v>27.2</v>
      </c>
      <c r="U64" s="19">
        <f t="shared" si="13"/>
        <v>-7114.1626815022846</v>
      </c>
      <c r="V64" s="23">
        <f t="shared" si="14"/>
        <v>7.5</v>
      </c>
      <c r="W64" s="19">
        <f t="shared" si="15"/>
        <v>-78.981724464025362</v>
      </c>
      <c r="X64" s="24">
        <f t="shared" si="16"/>
        <v>5.333333333333333</v>
      </c>
    </row>
    <row r="65" spans="1:24" ht="24" x14ac:dyDescent="0.25">
      <c r="A65" s="10">
        <v>24</v>
      </c>
      <c r="B65" s="11">
        <f t="shared" si="9"/>
        <v>64</v>
      </c>
      <c r="C65" s="12">
        <v>45</v>
      </c>
      <c r="D65" s="26">
        <v>-1.27</v>
      </c>
      <c r="E65" s="19">
        <f t="shared" si="7"/>
        <v>3068</v>
      </c>
      <c r="F65" s="15">
        <f t="shared" si="8"/>
        <v>3113</v>
      </c>
      <c r="G65" s="16">
        <f t="shared" si="0"/>
        <v>-0.99737399162764795</v>
      </c>
      <c r="H65" s="16">
        <f t="shared" si="2"/>
        <v>222.20409429869019</v>
      </c>
      <c r="I65" s="14" t="s">
        <v>106</v>
      </c>
      <c r="J65" s="17">
        <v>27</v>
      </c>
      <c r="K65" s="18">
        <f t="shared" si="17"/>
        <v>0</v>
      </c>
      <c r="L65" s="12">
        <v>0</v>
      </c>
      <c r="M65" s="19">
        <f t="shared" si="3"/>
        <v>-11885.99479816396</v>
      </c>
      <c r="N65" s="10" t="s">
        <v>24</v>
      </c>
      <c r="O65" s="10" t="s">
        <v>33</v>
      </c>
      <c r="P65" s="20">
        <v>-75.579363000000001</v>
      </c>
      <c r="Q65" s="20">
        <v>6.300999</v>
      </c>
      <c r="R65" s="21"/>
      <c r="S65" s="21"/>
      <c r="T65" s="22">
        <v>27.2</v>
      </c>
      <c r="U65" s="19">
        <f t="shared" si="13"/>
        <v>-1584.7993064218613</v>
      </c>
      <c r="V65" s="23">
        <f t="shared" si="14"/>
        <v>7.5</v>
      </c>
      <c r="W65" s="19">
        <f t="shared" si="15"/>
        <v>-19.793819908779167</v>
      </c>
      <c r="X65" s="24">
        <f t="shared" si="16"/>
        <v>6</v>
      </c>
    </row>
    <row r="66" spans="1:24" ht="24" x14ac:dyDescent="0.25">
      <c r="A66" s="10">
        <v>25</v>
      </c>
      <c r="B66" s="11">
        <f t="shared" si="9"/>
        <v>65</v>
      </c>
      <c r="C66" s="12">
        <v>25</v>
      </c>
      <c r="D66" s="26">
        <v>-4.57</v>
      </c>
      <c r="E66" s="19">
        <f t="shared" si="7"/>
        <v>3113</v>
      </c>
      <c r="F66" s="15">
        <f t="shared" si="8"/>
        <v>3138</v>
      </c>
      <c r="G66" s="16">
        <f t="shared" ref="G66:G129" si="18">C66*SIN(RADIANS(D66))</f>
        <v>-1.9919250289727388</v>
      </c>
      <c r="H66" s="16">
        <f t="shared" si="2"/>
        <v>220.21216926971746</v>
      </c>
      <c r="I66" s="14" t="s">
        <v>107</v>
      </c>
      <c r="J66" s="17">
        <v>31</v>
      </c>
      <c r="K66" s="18">
        <f t="shared" si="17"/>
        <v>0</v>
      </c>
      <c r="L66" s="12">
        <v>0</v>
      </c>
      <c r="M66" s="19">
        <f t="shared" si="3"/>
        <v>-49059.300452428317</v>
      </c>
      <c r="N66" s="10" t="s">
        <v>49</v>
      </c>
      <c r="O66" s="10" t="s">
        <v>33</v>
      </c>
      <c r="P66" s="20">
        <v>-75.579147000000006</v>
      </c>
      <c r="Q66" s="20">
        <v>6.3010479999999998</v>
      </c>
      <c r="R66" s="21"/>
      <c r="S66" s="21"/>
      <c r="T66" s="22">
        <v>30.8</v>
      </c>
      <c r="U66" s="19">
        <f t="shared" si="13"/>
        <v>-5697.2090847981272</v>
      </c>
      <c r="V66" s="23">
        <f t="shared" si="14"/>
        <v>8.6111111111111107</v>
      </c>
      <c r="W66" s="19">
        <f t="shared" si="15"/>
        <v>-39.531654874109449</v>
      </c>
      <c r="X66" s="24">
        <f t="shared" si="16"/>
        <v>2.903225806451613</v>
      </c>
    </row>
    <row r="67" spans="1:24" ht="24" x14ac:dyDescent="0.25">
      <c r="A67" s="10">
        <v>26</v>
      </c>
      <c r="B67" s="11">
        <f t="shared" si="9"/>
        <v>66</v>
      </c>
      <c r="C67" s="12">
        <v>60</v>
      </c>
      <c r="D67" s="26">
        <v>-3.81</v>
      </c>
      <c r="E67" s="19">
        <f t="shared" si="7"/>
        <v>3138</v>
      </c>
      <c r="F67" s="15">
        <f t="shared" si="8"/>
        <v>3198</v>
      </c>
      <c r="G67" s="16">
        <f t="shared" si="18"/>
        <v>-3.9868829159241641</v>
      </c>
      <c r="H67" s="16">
        <f t="shared" ref="H67:H130" si="19">H66+G67</f>
        <v>216.22528635379331</v>
      </c>
      <c r="I67" s="14" t="s">
        <v>108</v>
      </c>
      <c r="J67" s="17">
        <v>31</v>
      </c>
      <c r="K67" s="18">
        <f t="shared" si="17"/>
        <v>1</v>
      </c>
      <c r="L67" s="12">
        <v>0</v>
      </c>
      <c r="M67" s="19">
        <f t="shared" ref="M67:M135" si="20">U67*V67</f>
        <v>-40913.860512379171</v>
      </c>
      <c r="N67" s="10" t="s">
        <v>24</v>
      </c>
      <c r="O67" s="10" t="s">
        <v>33</v>
      </c>
      <c r="P67" s="20">
        <v>-75.578993999999994</v>
      </c>
      <c r="Q67" s="20">
        <v>6.3013490000000001</v>
      </c>
      <c r="R67" s="21"/>
      <c r="S67" s="21">
        <v>1</v>
      </c>
      <c r="T67" s="22" t="s">
        <v>109</v>
      </c>
      <c r="U67" s="19">
        <f t="shared" si="13"/>
        <v>-4751.2870272440332</v>
      </c>
      <c r="V67" s="23">
        <f t="shared" si="14"/>
        <v>8.6111111111111107</v>
      </c>
      <c r="W67" s="19">
        <f t="shared" si="15"/>
        <v>-79.123473759819007</v>
      </c>
      <c r="X67" s="24">
        <f t="shared" si="16"/>
        <v>6.967741935483871</v>
      </c>
    </row>
    <row r="68" spans="1:24" x14ac:dyDescent="0.25">
      <c r="A68" s="10">
        <v>27</v>
      </c>
      <c r="B68" s="11">
        <f t="shared" si="9"/>
        <v>67</v>
      </c>
      <c r="C68" s="12">
        <v>30</v>
      </c>
      <c r="D68" s="26">
        <v>-5.71</v>
      </c>
      <c r="E68" s="19">
        <f t="shared" ref="E68:E131" si="21">F67</f>
        <v>3198</v>
      </c>
      <c r="F68" s="15">
        <f t="shared" ref="F68:F131" si="22">E68+C68</f>
        <v>3228</v>
      </c>
      <c r="G68" s="16">
        <f t="shared" si="18"/>
        <v>-2.9848025456817702</v>
      </c>
      <c r="H68" s="16">
        <f t="shared" si="19"/>
        <v>213.24048380811155</v>
      </c>
      <c r="I68" s="14" t="s">
        <v>110</v>
      </c>
      <c r="J68" s="17">
        <v>10</v>
      </c>
      <c r="K68" s="18">
        <f t="shared" si="17"/>
        <v>0</v>
      </c>
      <c r="L68" s="12">
        <v>0</v>
      </c>
      <c r="M68" s="19">
        <f t="shared" si="20"/>
        <v>-19761.563004173011</v>
      </c>
      <c r="N68" s="10" t="s">
        <v>49</v>
      </c>
      <c r="O68" s="10" t="s">
        <v>25</v>
      </c>
      <c r="P68" s="20">
        <v>-75.578841999999995</v>
      </c>
      <c r="Q68" s="20">
        <v>6.301596</v>
      </c>
      <c r="R68" s="21"/>
      <c r="S68" s="21"/>
      <c r="T68" s="22">
        <v>9.6999999999999993</v>
      </c>
      <c r="U68" s="19">
        <f t="shared" si="13"/>
        <v>-7114.1626815022846</v>
      </c>
      <c r="V68" s="23">
        <f t="shared" si="14"/>
        <v>2.7777777777777777</v>
      </c>
      <c r="W68" s="19">
        <f t="shared" si="15"/>
        <v>-59.236293348019025</v>
      </c>
      <c r="X68" s="24">
        <f t="shared" si="16"/>
        <v>10.8</v>
      </c>
    </row>
    <row r="69" spans="1:24" x14ac:dyDescent="0.25">
      <c r="A69" s="10">
        <v>28</v>
      </c>
      <c r="B69" s="11">
        <f t="shared" si="9"/>
        <v>68</v>
      </c>
      <c r="C69" s="12">
        <v>20</v>
      </c>
      <c r="D69" s="13">
        <v>0</v>
      </c>
      <c r="E69" s="19">
        <f t="shared" si="21"/>
        <v>3228</v>
      </c>
      <c r="F69" s="15">
        <f t="shared" si="22"/>
        <v>3248</v>
      </c>
      <c r="G69" s="16">
        <f t="shared" si="18"/>
        <v>0</v>
      </c>
      <c r="H69" s="16">
        <f t="shared" si="19"/>
        <v>213.24048380811155</v>
      </c>
      <c r="I69" s="14" t="s">
        <v>111</v>
      </c>
      <c r="J69" s="17">
        <v>10</v>
      </c>
      <c r="K69" s="18">
        <f t="shared" si="17"/>
        <v>0</v>
      </c>
      <c r="L69" s="12">
        <v>0</v>
      </c>
      <c r="M69" s="19">
        <f t="shared" si="20"/>
        <v>0</v>
      </c>
      <c r="N69" s="10" t="s">
        <v>24</v>
      </c>
      <c r="O69" s="10" t="s">
        <v>25</v>
      </c>
      <c r="P69" s="20">
        <v>-75.578717999999995</v>
      </c>
      <c r="Q69" s="20">
        <v>6.3017539999999999</v>
      </c>
      <c r="R69" s="21"/>
      <c r="S69" s="21"/>
      <c r="T69" s="22">
        <v>9.6999999999999993</v>
      </c>
      <c r="U69" s="19">
        <f t="shared" si="13"/>
        <v>0</v>
      </c>
      <c r="V69" s="23">
        <f t="shared" si="14"/>
        <v>2.7777777777777777</v>
      </c>
      <c r="W69" s="19">
        <f t="shared" si="15"/>
        <v>0</v>
      </c>
      <c r="X69" s="24">
        <f t="shared" si="16"/>
        <v>7.2</v>
      </c>
    </row>
    <row r="70" spans="1:24" x14ac:dyDescent="0.25">
      <c r="A70" s="10">
        <v>29</v>
      </c>
      <c r="B70" s="11">
        <f t="shared" ref="B70:B133" si="23">B69+1</f>
        <v>69</v>
      </c>
      <c r="C70" s="12">
        <v>15</v>
      </c>
      <c r="D70" s="13">
        <v>0</v>
      </c>
      <c r="E70" s="19">
        <f t="shared" si="21"/>
        <v>3248</v>
      </c>
      <c r="F70" s="15">
        <f t="shared" si="22"/>
        <v>3263</v>
      </c>
      <c r="G70" s="16">
        <f t="shared" si="18"/>
        <v>0</v>
      </c>
      <c r="H70" s="16">
        <f t="shared" si="19"/>
        <v>213.24048380811155</v>
      </c>
      <c r="I70" s="14" t="s">
        <v>112</v>
      </c>
      <c r="J70" s="17">
        <v>10</v>
      </c>
      <c r="K70" s="18">
        <f t="shared" si="17"/>
        <v>0</v>
      </c>
      <c r="L70" s="12">
        <v>0</v>
      </c>
      <c r="M70" s="19">
        <f t="shared" si="20"/>
        <v>0</v>
      </c>
      <c r="N70" s="10" t="s">
        <v>113</v>
      </c>
      <c r="O70" s="10" t="s">
        <v>25</v>
      </c>
      <c r="P70" s="20">
        <v>-75.578545000000005</v>
      </c>
      <c r="Q70" s="20">
        <v>6.3018270000000003</v>
      </c>
      <c r="R70" s="21"/>
      <c r="S70" s="21"/>
      <c r="T70" s="22">
        <v>9.6999999999999993</v>
      </c>
      <c r="U70" s="19">
        <f t="shared" si="13"/>
        <v>0</v>
      </c>
      <c r="V70" s="23">
        <f t="shared" si="14"/>
        <v>2.7777777777777777</v>
      </c>
      <c r="W70" s="19">
        <f t="shared" si="15"/>
        <v>0</v>
      </c>
      <c r="X70" s="24">
        <f t="shared" si="16"/>
        <v>5.4</v>
      </c>
    </row>
    <row r="71" spans="1:24" x14ac:dyDescent="0.25">
      <c r="A71" s="10">
        <v>30</v>
      </c>
      <c r="B71" s="11">
        <f t="shared" si="23"/>
        <v>70</v>
      </c>
      <c r="C71" s="12">
        <v>50</v>
      </c>
      <c r="D71" s="13">
        <v>2.69</v>
      </c>
      <c r="E71" s="19">
        <f t="shared" si="21"/>
        <v>3263</v>
      </c>
      <c r="F71" s="15">
        <f t="shared" si="22"/>
        <v>3313</v>
      </c>
      <c r="G71" s="16">
        <f t="shared" si="18"/>
        <v>2.3466055410613147</v>
      </c>
      <c r="H71" s="16">
        <f t="shared" si="19"/>
        <v>215.58708934917286</v>
      </c>
      <c r="I71" s="14" t="s">
        <v>114</v>
      </c>
      <c r="J71" s="17">
        <v>18</v>
      </c>
      <c r="K71" s="18">
        <v>1</v>
      </c>
      <c r="L71" s="12">
        <v>0</v>
      </c>
      <c r="M71" s="19">
        <f t="shared" si="20"/>
        <v>16779.111684169617</v>
      </c>
      <c r="N71" s="10" t="s">
        <v>24</v>
      </c>
      <c r="O71" s="10" t="s">
        <v>25</v>
      </c>
      <c r="P71" s="20">
        <v>-75.578581</v>
      </c>
      <c r="Q71" s="20">
        <v>6.3026770000000001</v>
      </c>
      <c r="R71" s="21"/>
      <c r="S71" s="21">
        <v>3</v>
      </c>
      <c r="T71" s="22" t="s">
        <v>115</v>
      </c>
      <c r="U71" s="19">
        <f t="shared" si="13"/>
        <v>3355.8223368339236</v>
      </c>
      <c r="V71" s="23">
        <f t="shared" si="14"/>
        <v>5</v>
      </c>
      <c r="W71" s="19">
        <f t="shared" si="15"/>
        <v>46.570595694838126</v>
      </c>
      <c r="X71" s="24">
        <f t="shared" si="16"/>
        <v>10</v>
      </c>
    </row>
    <row r="72" spans="1:24" x14ac:dyDescent="0.25">
      <c r="A72" s="10">
        <v>30</v>
      </c>
      <c r="B72" s="11">
        <f t="shared" si="23"/>
        <v>71</v>
      </c>
      <c r="C72" s="12">
        <v>50</v>
      </c>
      <c r="D72" s="13">
        <v>2.69</v>
      </c>
      <c r="E72" s="19">
        <f t="shared" si="21"/>
        <v>3313</v>
      </c>
      <c r="F72" s="15">
        <f t="shared" si="22"/>
        <v>3363</v>
      </c>
      <c r="G72" s="16">
        <f t="shared" si="18"/>
        <v>2.3466055410613147</v>
      </c>
      <c r="H72" s="16">
        <f t="shared" si="19"/>
        <v>217.93369489023416</v>
      </c>
      <c r="I72" s="14" t="s">
        <v>116</v>
      </c>
      <c r="J72" s="17">
        <v>18</v>
      </c>
      <c r="K72" s="18">
        <v>1</v>
      </c>
      <c r="L72" s="12">
        <v>0</v>
      </c>
      <c r="M72" s="19">
        <f t="shared" si="20"/>
        <v>16779.111684169617</v>
      </c>
      <c r="N72" s="10" t="s">
        <v>24</v>
      </c>
      <c r="O72" s="10" t="s">
        <v>25</v>
      </c>
      <c r="P72" s="20">
        <v>-75.578581</v>
      </c>
      <c r="Q72" s="20">
        <v>6.3026770000000001</v>
      </c>
      <c r="R72" s="21"/>
      <c r="S72" s="21">
        <v>3</v>
      </c>
      <c r="T72" s="22" t="s">
        <v>115</v>
      </c>
      <c r="U72" s="19">
        <f t="shared" si="13"/>
        <v>3355.8223368339236</v>
      </c>
      <c r="V72" s="23">
        <f t="shared" si="14"/>
        <v>5</v>
      </c>
      <c r="W72" s="19">
        <f t="shared" si="15"/>
        <v>46.570595694838126</v>
      </c>
      <c r="X72" s="24">
        <f t="shared" si="16"/>
        <v>10</v>
      </c>
    </row>
    <row r="73" spans="1:24" x14ac:dyDescent="0.25">
      <c r="A73" s="10">
        <v>30</v>
      </c>
      <c r="B73" s="11">
        <f t="shared" si="23"/>
        <v>72</v>
      </c>
      <c r="C73" s="12">
        <v>70</v>
      </c>
      <c r="D73" s="13">
        <v>2.69</v>
      </c>
      <c r="E73" s="19">
        <f t="shared" si="21"/>
        <v>3363</v>
      </c>
      <c r="F73" s="15">
        <f t="shared" si="22"/>
        <v>3433</v>
      </c>
      <c r="G73" s="16">
        <f t="shared" si="18"/>
        <v>3.2852477574858407</v>
      </c>
      <c r="H73" s="16">
        <f t="shared" si="19"/>
        <v>221.21894264772001</v>
      </c>
      <c r="I73" s="14" t="s">
        <v>117</v>
      </c>
      <c r="J73" s="17">
        <v>18</v>
      </c>
      <c r="K73" s="18">
        <v>1</v>
      </c>
      <c r="L73" s="12">
        <v>0</v>
      </c>
      <c r="M73" s="19">
        <f t="shared" si="20"/>
        <v>16779.111684169617</v>
      </c>
      <c r="N73" s="10" t="s">
        <v>24</v>
      </c>
      <c r="O73" s="10" t="s">
        <v>25</v>
      </c>
      <c r="P73" s="20">
        <v>-75.578581</v>
      </c>
      <c r="Q73" s="20">
        <v>6.3026770000000001</v>
      </c>
      <c r="R73" s="21"/>
      <c r="S73" s="21">
        <v>3</v>
      </c>
      <c r="T73" s="22" t="s">
        <v>115</v>
      </c>
      <c r="U73" s="19">
        <f t="shared" si="13"/>
        <v>3355.8223368339236</v>
      </c>
      <c r="V73" s="23">
        <f t="shared" si="14"/>
        <v>5</v>
      </c>
      <c r="W73" s="19">
        <f t="shared" si="15"/>
        <v>65.198833972773372</v>
      </c>
      <c r="X73" s="24">
        <f t="shared" si="16"/>
        <v>14</v>
      </c>
    </row>
    <row r="74" spans="1:24" x14ac:dyDescent="0.25">
      <c r="A74" s="10">
        <v>31</v>
      </c>
      <c r="B74" s="11">
        <f t="shared" si="23"/>
        <v>73</v>
      </c>
      <c r="C74" s="12">
        <v>30</v>
      </c>
      <c r="D74" s="13">
        <v>1.91</v>
      </c>
      <c r="E74" s="19">
        <f t="shared" si="21"/>
        <v>3433</v>
      </c>
      <c r="F74" s="15">
        <f t="shared" si="22"/>
        <v>3463</v>
      </c>
      <c r="G74" s="16">
        <f t="shared" si="18"/>
        <v>0.99988844557313838</v>
      </c>
      <c r="H74" s="16">
        <f t="shared" si="19"/>
        <v>222.21883109329315</v>
      </c>
      <c r="I74" s="14" t="s">
        <v>118</v>
      </c>
      <c r="J74" s="17">
        <v>7</v>
      </c>
      <c r="K74" s="18">
        <f>L74+R74+S74</f>
        <v>0</v>
      </c>
      <c r="L74" s="12">
        <v>0</v>
      </c>
      <c r="M74" s="19">
        <f t="shared" si="20"/>
        <v>4633.9850365090624</v>
      </c>
      <c r="N74" s="10" t="s">
        <v>49</v>
      </c>
      <c r="O74" s="10" t="s">
        <v>25</v>
      </c>
      <c r="P74" s="20">
        <v>-75.578620999999998</v>
      </c>
      <c r="Q74" s="20">
        <v>6.3034470000000002</v>
      </c>
      <c r="R74" s="21"/>
      <c r="S74" s="21"/>
      <c r="T74" s="22">
        <v>7.5</v>
      </c>
      <c r="U74" s="19">
        <f t="shared" si="13"/>
        <v>2383.1923044903751</v>
      </c>
      <c r="V74" s="23">
        <f t="shared" si="14"/>
        <v>1.9444444444444444</v>
      </c>
      <c r="W74" s="19">
        <f t="shared" si="15"/>
        <v>19.843723678205571</v>
      </c>
      <c r="X74" s="24">
        <f t="shared" si="16"/>
        <v>15.428571428571429</v>
      </c>
    </row>
    <row r="75" spans="1:24" x14ac:dyDescent="0.25">
      <c r="A75" s="10">
        <v>32</v>
      </c>
      <c r="B75" s="11">
        <f t="shared" si="23"/>
        <v>74</v>
      </c>
      <c r="C75" s="12">
        <v>50</v>
      </c>
      <c r="D75" s="13">
        <v>1.6</v>
      </c>
      <c r="E75" s="19">
        <f t="shared" si="21"/>
        <v>3463</v>
      </c>
      <c r="F75" s="15">
        <f t="shared" si="22"/>
        <v>3513</v>
      </c>
      <c r="G75" s="16">
        <f t="shared" si="18"/>
        <v>1.396081936178444</v>
      </c>
      <c r="H75" s="16">
        <f t="shared" si="19"/>
        <v>223.61491302947158</v>
      </c>
      <c r="I75" s="14" t="s">
        <v>119</v>
      </c>
      <c r="J75" s="17">
        <v>33</v>
      </c>
      <c r="K75" s="18">
        <v>0</v>
      </c>
      <c r="L75" s="12">
        <v>0</v>
      </c>
      <c r="M75" s="19">
        <f t="shared" si="20"/>
        <v>18301.265059368088</v>
      </c>
      <c r="N75" s="10" t="s">
        <v>24</v>
      </c>
      <c r="O75" s="10" t="s">
        <v>101</v>
      </c>
      <c r="P75" s="20">
        <v>-75.577585999999997</v>
      </c>
      <c r="Q75" s="20">
        <v>6.305021</v>
      </c>
      <c r="R75" s="21"/>
      <c r="S75" s="21">
        <v>2</v>
      </c>
      <c r="T75" s="22" t="s">
        <v>120</v>
      </c>
      <c r="U75" s="19">
        <f t="shared" si="13"/>
        <v>1996.5016428401552</v>
      </c>
      <c r="V75" s="23">
        <f t="shared" si="14"/>
        <v>9.1666666666666661</v>
      </c>
      <c r="W75" s="19">
        <f t="shared" si="15"/>
        <v>27.706553410842972</v>
      </c>
      <c r="X75" s="24">
        <f t="shared" si="16"/>
        <v>5.454545454545455</v>
      </c>
    </row>
    <row r="76" spans="1:24" x14ac:dyDescent="0.25">
      <c r="A76" s="10">
        <v>32</v>
      </c>
      <c r="B76" s="11">
        <f t="shared" si="23"/>
        <v>75</v>
      </c>
      <c r="C76" s="12">
        <v>50</v>
      </c>
      <c r="D76" s="13">
        <v>1.6</v>
      </c>
      <c r="E76" s="19">
        <f t="shared" si="21"/>
        <v>3513</v>
      </c>
      <c r="F76" s="15">
        <f t="shared" si="22"/>
        <v>3563</v>
      </c>
      <c r="G76" s="16">
        <f t="shared" si="18"/>
        <v>1.396081936178444</v>
      </c>
      <c r="H76" s="16">
        <f t="shared" si="19"/>
        <v>225.01099496565001</v>
      </c>
      <c r="I76" s="14" t="s">
        <v>121</v>
      </c>
      <c r="J76" s="17">
        <v>33</v>
      </c>
      <c r="K76" s="18">
        <v>1</v>
      </c>
      <c r="L76" s="12">
        <v>0</v>
      </c>
      <c r="M76" s="19">
        <f t="shared" si="20"/>
        <v>18301.265059368088</v>
      </c>
      <c r="N76" s="10" t="s">
        <v>24</v>
      </c>
      <c r="O76" s="10" t="s">
        <v>101</v>
      </c>
      <c r="P76" s="20">
        <v>-75.577585999999997</v>
      </c>
      <c r="Q76" s="20">
        <v>6.305021</v>
      </c>
      <c r="R76" s="21"/>
      <c r="S76" s="21">
        <v>2</v>
      </c>
      <c r="T76" s="22" t="s">
        <v>120</v>
      </c>
      <c r="U76" s="19">
        <f t="shared" si="13"/>
        <v>1996.5016428401552</v>
      </c>
      <c r="V76" s="23">
        <f t="shared" si="14"/>
        <v>9.1666666666666661</v>
      </c>
      <c r="W76" s="19">
        <f t="shared" si="15"/>
        <v>27.706553410842972</v>
      </c>
      <c r="X76" s="24">
        <f t="shared" si="16"/>
        <v>5.454545454545455</v>
      </c>
    </row>
    <row r="77" spans="1:24" x14ac:dyDescent="0.25">
      <c r="A77" s="10">
        <v>32</v>
      </c>
      <c r="B77" s="11">
        <f t="shared" si="23"/>
        <v>76</v>
      </c>
      <c r="C77" s="12">
        <v>50</v>
      </c>
      <c r="D77" s="13">
        <v>1.6</v>
      </c>
      <c r="E77" s="19">
        <f t="shared" si="21"/>
        <v>3563</v>
      </c>
      <c r="F77" s="15">
        <f t="shared" si="22"/>
        <v>3613</v>
      </c>
      <c r="G77" s="16">
        <f t="shared" si="18"/>
        <v>1.396081936178444</v>
      </c>
      <c r="H77" s="16">
        <f t="shared" si="19"/>
        <v>226.40707690182845</v>
      </c>
      <c r="I77" s="14" t="s">
        <v>122</v>
      </c>
      <c r="J77" s="17">
        <v>33</v>
      </c>
      <c r="K77" s="18">
        <v>0</v>
      </c>
      <c r="L77" s="12">
        <v>0</v>
      </c>
      <c r="M77" s="19">
        <f t="shared" si="20"/>
        <v>18301.265059368088</v>
      </c>
      <c r="N77" s="10" t="s">
        <v>24</v>
      </c>
      <c r="O77" s="10" t="s">
        <v>101</v>
      </c>
      <c r="P77" s="20">
        <v>-75.577585999999997</v>
      </c>
      <c r="Q77" s="20">
        <v>6.305021</v>
      </c>
      <c r="R77" s="21"/>
      <c r="S77" s="21">
        <v>2</v>
      </c>
      <c r="T77" s="22" t="s">
        <v>120</v>
      </c>
      <c r="U77" s="19">
        <f t="shared" si="13"/>
        <v>1996.5016428401552</v>
      </c>
      <c r="V77" s="23">
        <f t="shared" si="14"/>
        <v>9.1666666666666661</v>
      </c>
      <c r="W77" s="19">
        <f t="shared" si="15"/>
        <v>27.706553410842972</v>
      </c>
      <c r="X77" s="24">
        <f t="shared" si="16"/>
        <v>5.454545454545455</v>
      </c>
    </row>
    <row r="78" spans="1:24" x14ac:dyDescent="0.25">
      <c r="A78" s="10">
        <v>32</v>
      </c>
      <c r="B78" s="11">
        <f t="shared" si="23"/>
        <v>77</v>
      </c>
      <c r="C78" s="12">
        <v>50</v>
      </c>
      <c r="D78" s="13">
        <v>1.6</v>
      </c>
      <c r="E78" s="19">
        <f t="shared" si="21"/>
        <v>3613</v>
      </c>
      <c r="F78" s="15">
        <f t="shared" si="22"/>
        <v>3663</v>
      </c>
      <c r="G78" s="16">
        <f t="shared" si="18"/>
        <v>1.396081936178444</v>
      </c>
      <c r="H78" s="16">
        <f t="shared" si="19"/>
        <v>227.80315883800688</v>
      </c>
      <c r="I78" s="14" t="s">
        <v>123</v>
      </c>
      <c r="J78" s="17">
        <v>33</v>
      </c>
      <c r="K78" s="18">
        <v>1</v>
      </c>
      <c r="L78" s="12">
        <v>0</v>
      </c>
      <c r="M78" s="19">
        <f t="shared" si="20"/>
        <v>18301.265059368088</v>
      </c>
      <c r="N78" s="10" t="s">
        <v>24</v>
      </c>
      <c r="O78" s="10" t="s">
        <v>101</v>
      </c>
      <c r="P78" s="20">
        <v>-75.577585999999997</v>
      </c>
      <c r="Q78" s="20">
        <v>6.305021</v>
      </c>
      <c r="R78" s="21"/>
      <c r="S78" s="21">
        <v>2</v>
      </c>
      <c r="T78" s="22" t="s">
        <v>120</v>
      </c>
      <c r="U78" s="19">
        <f t="shared" si="13"/>
        <v>1996.5016428401552</v>
      </c>
      <c r="V78" s="23">
        <f t="shared" si="14"/>
        <v>9.1666666666666661</v>
      </c>
      <c r="W78" s="19">
        <f t="shared" si="15"/>
        <v>27.706553410842972</v>
      </c>
      <c r="X78" s="24">
        <f t="shared" si="16"/>
        <v>5.454545454545455</v>
      </c>
    </row>
    <row r="79" spans="1:24" x14ac:dyDescent="0.25">
      <c r="A79" s="10">
        <v>32</v>
      </c>
      <c r="B79" s="11">
        <f t="shared" si="23"/>
        <v>78</v>
      </c>
      <c r="C79" s="12">
        <v>50</v>
      </c>
      <c r="D79" s="13">
        <v>1.6</v>
      </c>
      <c r="E79" s="19">
        <f t="shared" si="21"/>
        <v>3663</v>
      </c>
      <c r="F79" s="15">
        <f t="shared" si="22"/>
        <v>3713</v>
      </c>
      <c r="G79" s="16">
        <f t="shared" si="18"/>
        <v>1.396081936178444</v>
      </c>
      <c r="H79" s="16">
        <f t="shared" si="19"/>
        <v>229.19924077418531</v>
      </c>
      <c r="I79" s="14" t="s">
        <v>124</v>
      </c>
      <c r="J79" s="17">
        <v>33</v>
      </c>
      <c r="K79" s="18">
        <v>0</v>
      </c>
      <c r="L79" s="12">
        <v>0</v>
      </c>
      <c r="M79" s="19">
        <f t="shared" si="20"/>
        <v>18301.265059368088</v>
      </c>
      <c r="N79" s="10" t="s">
        <v>24</v>
      </c>
      <c r="O79" s="10" t="s">
        <v>101</v>
      </c>
      <c r="P79" s="20">
        <v>-75.577585999999997</v>
      </c>
      <c r="Q79" s="20">
        <v>6.305021</v>
      </c>
      <c r="R79" s="21"/>
      <c r="S79" s="21">
        <v>2</v>
      </c>
      <c r="T79" s="22" t="s">
        <v>120</v>
      </c>
      <c r="U79" s="19">
        <f t="shared" si="13"/>
        <v>1996.5016428401552</v>
      </c>
      <c r="V79" s="23">
        <f t="shared" si="14"/>
        <v>9.1666666666666661</v>
      </c>
      <c r="W79" s="19">
        <f t="shared" si="15"/>
        <v>27.706553410842972</v>
      </c>
      <c r="X79" s="24">
        <f t="shared" si="16"/>
        <v>5.454545454545455</v>
      </c>
    </row>
    <row r="80" spans="1:24" ht="24" x14ac:dyDescent="0.25">
      <c r="A80" s="10">
        <v>33</v>
      </c>
      <c r="B80" s="11">
        <f t="shared" si="23"/>
        <v>79</v>
      </c>
      <c r="C80" s="12">
        <v>25</v>
      </c>
      <c r="D80" s="13">
        <v>2.29</v>
      </c>
      <c r="E80" s="19">
        <f t="shared" si="21"/>
        <v>3713</v>
      </c>
      <c r="F80" s="15">
        <f t="shared" si="22"/>
        <v>3738</v>
      </c>
      <c r="G80" s="16">
        <f t="shared" si="18"/>
        <v>0.99893499003951891</v>
      </c>
      <c r="H80" s="16">
        <f t="shared" si="19"/>
        <v>230.19817576422483</v>
      </c>
      <c r="I80" s="14" t="s">
        <v>125</v>
      </c>
      <c r="J80" s="17">
        <v>26</v>
      </c>
      <c r="K80" s="18">
        <f t="shared" ref="K80:K85" si="24">L80+R80+S80</f>
        <v>0</v>
      </c>
      <c r="L80" s="12">
        <v>0</v>
      </c>
      <c r="M80" s="19">
        <f t="shared" si="20"/>
        <v>20634.63981524462</v>
      </c>
      <c r="N80" s="10" t="s">
        <v>49</v>
      </c>
      <c r="O80" s="10" t="s">
        <v>33</v>
      </c>
      <c r="P80" s="20">
        <v>-75.576994999999997</v>
      </c>
      <c r="Q80" s="20">
        <v>6.3053470000000003</v>
      </c>
      <c r="R80" s="21"/>
      <c r="S80" s="21"/>
      <c r="T80" s="22">
        <v>26.5</v>
      </c>
      <c r="U80" s="19">
        <f t="shared" si="13"/>
        <v>2857.1039744184859</v>
      </c>
      <c r="V80" s="23">
        <f t="shared" si="14"/>
        <v>7.2222222222222223</v>
      </c>
      <c r="W80" s="19">
        <f t="shared" si="15"/>
        <v>19.82480308780174</v>
      </c>
      <c r="X80" s="24">
        <f t="shared" si="16"/>
        <v>3.4615384615384617</v>
      </c>
    </row>
    <row r="81" spans="1:24" ht="24" x14ac:dyDescent="0.25">
      <c r="A81" s="10">
        <v>34</v>
      </c>
      <c r="B81" s="11">
        <f t="shared" si="23"/>
        <v>80</v>
      </c>
      <c r="C81" s="12">
        <v>85</v>
      </c>
      <c r="D81" s="13">
        <v>1.35</v>
      </c>
      <c r="E81" s="19">
        <f t="shared" si="21"/>
        <v>3738</v>
      </c>
      <c r="F81" s="15">
        <f t="shared" si="22"/>
        <v>3823</v>
      </c>
      <c r="G81" s="16">
        <f t="shared" si="18"/>
        <v>2.002580010856863</v>
      </c>
      <c r="H81" s="16">
        <f t="shared" si="19"/>
        <v>232.20075577508169</v>
      </c>
      <c r="I81" s="14" t="s">
        <v>126</v>
      </c>
      <c r="J81" s="17">
        <v>26</v>
      </c>
      <c r="K81" s="18">
        <f t="shared" si="24"/>
        <v>1</v>
      </c>
      <c r="L81" s="12">
        <v>0</v>
      </c>
      <c r="M81" s="19">
        <f t="shared" si="20"/>
        <v>12166.636986014702</v>
      </c>
      <c r="N81" s="10" t="s">
        <v>127</v>
      </c>
      <c r="O81" s="10" t="s">
        <v>33</v>
      </c>
      <c r="P81" s="20">
        <v>-75.576903999999999</v>
      </c>
      <c r="Q81" s="20">
        <v>6.3058079999999999</v>
      </c>
      <c r="R81" s="21"/>
      <c r="S81" s="21">
        <v>1</v>
      </c>
      <c r="T81" s="22">
        <v>26.3</v>
      </c>
      <c r="U81" s="19">
        <f t="shared" si="13"/>
        <v>1684.6112749866511</v>
      </c>
      <c r="V81" s="23">
        <f t="shared" si="14"/>
        <v>7.2222222222222223</v>
      </c>
      <c r="W81" s="19">
        <f t="shared" si="15"/>
        <v>39.743074160909565</v>
      </c>
      <c r="X81" s="24">
        <f t="shared" si="16"/>
        <v>11.769230769230768</v>
      </c>
    </row>
    <row r="82" spans="1:24" ht="24" x14ac:dyDescent="0.25">
      <c r="A82" s="10">
        <v>35</v>
      </c>
      <c r="B82" s="11">
        <f t="shared" si="23"/>
        <v>81</v>
      </c>
      <c r="C82" s="12">
        <v>15</v>
      </c>
      <c r="D82" s="13">
        <v>12</v>
      </c>
      <c r="E82" s="19">
        <f t="shared" si="21"/>
        <v>3823</v>
      </c>
      <c r="F82" s="15">
        <f t="shared" si="22"/>
        <v>3838</v>
      </c>
      <c r="G82" s="16">
        <f t="shared" si="18"/>
        <v>3.1186753622663903</v>
      </c>
      <c r="H82" s="16">
        <f t="shared" si="19"/>
        <v>235.31943113734809</v>
      </c>
      <c r="I82" s="14" t="s">
        <v>128</v>
      </c>
      <c r="J82" s="17">
        <v>15</v>
      </c>
      <c r="K82" s="18">
        <f t="shared" si="24"/>
        <v>1</v>
      </c>
      <c r="L82" s="12">
        <v>0</v>
      </c>
      <c r="M82" s="19">
        <f t="shared" si="20"/>
        <v>61944.051541541288</v>
      </c>
      <c r="N82" s="10" t="s">
        <v>49</v>
      </c>
      <c r="O82" s="10" t="s">
        <v>33</v>
      </c>
      <c r="P82" s="20">
        <v>-75.576706000000001</v>
      </c>
      <c r="Q82" s="20">
        <v>6.306171</v>
      </c>
      <c r="R82" s="21"/>
      <c r="S82" s="21">
        <v>1</v>
      </c>
      <c r="T82" s="22">
        <v>14.6</v>
      </c>
      <c r="U82" s="19">
        <f t="shared" si="13"/>
        <v>14866.572369969908</v>
      </c>
      <c r="V82" s="23">
        <f t="shared" si="14"/>
        <v>4.166666666666667</v>
      </c>
      <c r="W82" s="19">
        <f t="shared" si="15"/>
        <v>61.89348496885431</v>
      </c>
      <c r="X82" s="24">
        <f t="shared" si="16"/>
        <v>3.5999999999999996</v>
      </c>
    </row>
    <row r="83" spans="1:24" ht="24" x14ac:dyDescent="0.25">
      <c r="A83" s="10">
        <v>36</v>
      </c>
      <c r="B83" s="11">
        <f t="shared" si="23"/>
        <v>82</v>
      </c>
      <c r="C83" s="12">
        <v>40</v>
      </c>
      <c r="D83" s="13">
        <v>0</v>
      </c>
      <c r="E83" s="19">
        <f t="shared" si="21"/>
        <v>3838</v>
      </c>
      <c r="F83" s="15">
        <f t="shared" si="22"/>
        <v>3878</v>
      </c>
      <c r="G83" s="16">
        <f t="shared" si="18"/>
        <v>0</v>
      </c>
      <c r="H83" s="16">
        <f t="shared" si="19"/>
        <v>235.31943113734809</v>
      </c>
      <c r="I83" s="14" t="s">
        <v>129</v>
      </c>
      <c r="J83" s="17">
        <v>17</v>
      </c>
      <c r="K83" s="18">
        <f t="shared" si="24"/>
        <v>0</v>
      </c>
      <c r="L83" s="12">
        <v>0</v>
      </c>
      <c r="M83" s="19">
        <f t="shared" si="20"/>
        <v>0</v>
      </c>
      <c r="N83" s="10" t="s">
        <v>127</v>
      </c>
      <c r="O83" s="10" t="s">
        <v>33</v>
      </c>
      <c r="P83" s="20">
        <v>-75.576505999999995</v>
      </c>
      <c r="Q83" s="20">
        <v>6.3061689999999997</v>
      </c>
      <c r="R83" s="21"/>
      <c r="S83" s="21"/>
      <c r="T83" s="22" t="s">
        <v>130</v>
      </c>
      <c r="U83" s="19">
        <f t="shared" si="13"/>
        <v>0</v>
      </c>
      <c r="V83" s="23">
        <f t="shared" si="14"/>
        <v>4.7222222222222223</v>
      </c>
      <c r="W83" s="19">
        <f t="shared" si="15"/>
        <v>0</v>
      </c>
      <c r="X83" s="24">
        <f t="shared" si="16"/>
        <v>8.4705882352941178</v>
      </c>
    </row>
    <row r="84" spans="1:24" ht="24" x14ac:dyDescent="0.25">
      <c r="A84" s="10">
        <v>37</v>
      </c>
      <c r="B84" s="11">
        <f t="shared" si="23"/>
        <v>83</v>
      </c>
      <c r="C84" s="12">
        <v>15</v>
      </c>
      <c r="D84" s="13">
        <v>0</v>
      </c>
      <c r="E84" s="19">
        <f t="shared" si="21"/>
        <v>3878</v>
      </c>
      <c r="F84" s="15">
        <f t="shared" si="22"/>
        <v>3893</v>
      </c>
      <c r="G84" s="16">
        <f t="shared" si="18"/>
        <v>0</v>
      </c>
      <c r="H84" s="16">
        <f t="shared" si="19"/>
        <v>235.31943113734809</v>
      </c>
      <c r="I84" s="14" t="s">
        <v>131</v>
      </c>
      <c r="J84" s="17">
        <v>6</v>
      </c>
      <c r="K84" s="18">
        <f t="shared" si="24"/>
        <v>0</v>
      </c>
      <c r="L84" s="12">
        <v>0</v>
      </c>
      <c r="M84" s="19">
        <f t="shared" si="20"/>
        <v>0</v>
      </c>
      <c r="N84" s="10" t="s">
        <v>49</v>
      </c>
      <c r="O84" s="10" t="s">
        <v>33</v>
      </c>
      <c r="P84" s="20">
        <v>-75.576273</v>
      </c>
      <c r="Q84" s="20">
        <v>6.3061550000000004</v>
      </c>
      <c r="R84" s="21"/>
      <c r="S84" s="21"/>
      <c r="T84" s="22">
        <v>6.4</v>
      </c>
      <c r="U84" s="19">
        <f t="shared" si="13"/>
        <v>0</v>
      </c>
      <c r="V84" s="23">
        <f t="shared" si="14"/>
        <v>1.6666666666666667</v>
      </c>
      <c r="W84" s="19">
        <f t="shared" si="15"/>
        <v>0</v>
      </c>
      <c r="X84" s="24">
        <f t="shared" si="16"/>
        <v>9</v>
      </c>
    </row>
    <row r="85" spans="1:24" ht="24" x14ac:dyDescent="0.25">
      <c r="A85" s="10">
        <v>38</v>
      </c>
      <c r="B85" s="11">
        <f t="shared" si="23"/>
        <v>84</v>
      </c>
      <c r="C85" s="12">
        <v>60</v>
      </c>
      <c r="D85" s="13">
        <v>0.95</v>
      </c>
      <c r="E85" s="19">
        <f t="shared" si="21"/>
        <v>3893</v>
      </c>
      <c r="F85" s="15">
        <f t="shared" si="22"/>
        <v>3953</v>
      </c>
      <c r="G85" s="16">
        <f t="shared" si="18"/>
        <v>0.99479209126185153</v>
      </c>
      <c r="H85" s="16">
        <f t="shared" si="19"/>
        <v>236.31422322860993</v>
      </c>
      <c r="I85" s="14" t="s">
        <v>132</v>
      </c>
      <c r="J85" s="17">
        <v>7</v>
      </c>
      <c r="K85" s="18">
        <f t="shared" si="24"/>
        <v>1</v>
      </c>
      <c r="L85" s="12">
        <v>0</v>
      </c>
      <c r="M85" s="19">
        <f t="shared" si="20"/>
        <v>2305.1826602944329</v>
      </c>
      <c r="N85" s="10" t="s">
        <v>24</v>
      </c>
      <c r="O85" s="10" t="s">
        <v>33</v>
      </c>
      <c r="P85" s="20">
        <v>-75.576020999999997</v>
      </c>
      <c r="Q85" s="20">
        <v>6.306864</v>
      </c>
      <c r="R85" s="21"/>
      <c r="S85" s="21">
        <v>1</v>
      </c>
      <c r="T85" s="22">
        <v>7.1</v>
      </c>
      <c r="U85" s="19">
        <f t="shared" si="13"/>
        <v>1185.5225110085655</v>
      </c>
      <c r="V85" s="23">
        <f t="shared" si="14"/>
        <v>1.9444444444444444</v>
      </c>
      <c r="W85" s="19">
        <f t="shared" si="15"/>
        <v>19.742578958836518</v>
      </c>
      <c r="X85" s="24">
        <f t="shared" si="16"/>
        <v>30.857142857142858</v>
      </c>
    </row>
    <row r="86" spans="1:24" ht="24" x14ac:dyDescent="0.25">
      <c r="A86" s="10">
        <v>38</v>
      </c>
      <c r="B86" s="11">
        <f t="shared" si="23"/>
        <v>85</v>
      </c>
      <c r="C86" s="12">
        <v>60</v>
      </c>
      <c r="D86" s="13">
        <v>0.95</v>
      </c>
      <c r="E86" s="19">
        <f t="shared" si="21"/>
        <v>3953</v>
      </c>
      <c r="F86" s="15">
        <f t="shared" si="22"/>
        <v>4013</v>
      </c>
      <c r="G86" s="16">
        <f t="shared" si="18"/>
        <v>0.99479209126185153</v>
      </c>
      <c r="H86" s="16">
        <f t="shared" si="19"/>
        <v>237.30901531987178</v>
      </c>
      <c r="I86" s="14" t="s">
        <v>133</v>
      </c>
      <c r="J86" s="17">
        <v>7</v>
      </c>
      <c r="K86" s="18">
        <v>0</v>
      </c>
      <c r="L86" s="12">
        <v>0</v>
      </c>
      <c r="M86" s="19">
        <f t="shared" si="20"/>
        <v>2305.1826602944329</v>
      </c>
      <c r="N86" s="10" t="s">
        <v>24</v>
      </c>
      <c r="O86" s="10" t="s">
        <v>33</v>
      </c>
      <c r="P86" s="20">
        <v>-75.576020999999997</v>
      </c>
      <c r="Q86" s="20">
        <v>6.306864</v>
      </c>
      <c r="R86" s="21"/>
      <c r="S86" s="21">
        <v>1</v>
      </c>
      <c r="T86" s="22">
        <v>7.1</v>
      </c>
      <c r="U86" s="19">
        <f t="shared" si="13"/>
        <v>1185.5225110085655</v>
      </c>
      <c r="V86" s="23">
        <f t="shared" si="14"/>
        <v>1.9444444444444444</v>
      </c>
      <c r="W86" s="19">
        <f t="shared" si="15"/>
        <v>19.742578958836518</v>
      </c>
      <c r="X86" s="24">
        <f t="shared" si="16"/>
        <v>30.857142857142858</v>
      </c>
    </row>
    <row r="87" spans="1:24" ht="24" x14ac:dyDescent="0.25">
      <c r="A87" s="10">
        <v>39</v>
      </c>
      <c r="B87" s="11">
        <f t="shared" si="23"/>
        <v>86</v>
      </c>
      <c r="C87" s="12">
        <v>20</v>
      </c>
      <c r="D87" s="26">
        <v>-8.5299999999999994</v>
      </c>
      <c r="E87" s="19">
        <f t="shared" si="21"/>
        <v>4013</v>
      </c>
      <c r="F87" s="15">
        <f t="shared" si="22"/>
        <v>4033</v>
      </c>
      <c r="G87" s="16">
        <f t="shared" si="18"/>
        <v>-2.9665447667931639</v>
      </c>
      <c r="H87" s="16">
        <f t="shared" si="19"/>
        <v>234.34247055307861</v>
      </c>
      <c r="I87" s="14" t="s">
        <v>134</v>
      </c>
      <c r="J87" s="17">
        <v>29</v>
      </c>
      <c r="K87" s="18">
        <f>L87+R87+S87</f>
        <v>0</v>
      </c>
      <c r="L87" s="12">
        <v>0</v>
      </c>
      <c r="M87" s="19">
        <f t="shared" si="20"/>
        <v>-85437.149006586478</v>
      </c>
      <c r="N87" s="10" t="s">
        <v>113</v>
      </c>
      <c r="O87" s="10" t="s">
        <v>33</v>
      </c>
      <c r="P87" s="20">
        <v>-75.575637</v>
      </c>
      <c r="Q87" s="20">
        <v>6.3073199999999998</v>
      </c>
      <c r="R87" s="21"/>
      <c r="S87" s="21"/>
      <c r="T87" s="22" t="s">
        <v>135</v>
      </c>
      <c r="U87" s="19">
        <f t="shared" si="13"/>
        <v>-10605.99091116246</v>
      </c>
      <c r="V87" s="23">
        <f t="shared" si="14"/>
        <v>8.0555555555555554</v>
      </c>
      <c r="W87" s="19">
        <f t="shared" si="15"/>
        <v>-58.874071996656923</v>
      </c>
      <c r="X87" s="24">
        <f t="shared" si="16"/>
        <v>2.4827586206896552</v>
      </c>
    </row>
    <row r="88" spans="1:24" ht="24" x14ac:dyDescent="0.25">
      <c r="A88" s="10">
        <v>39</v>
      </c>
      <c r="B88" s="11">
        <f t="shared" si="23"/>
        <v>87</v>
      </c>
      <c r="C88" s="12">
        <v>20</v>
      </c>
      <c r="D88" s="13">
        <v>8.5299999999999994</v>
      </c>
      <c r="E88" s="19">
        <f t="shared" si="21"/>
        <v>4033</v>
      </c>
      <c r="F88" s="15">
        <f t="shared" si="22"/>
        <v>4053</v>
      </c>
      <c r="G88" s="16">
        <f t="shared" si="18"/>
        <v>2.9665447667931639</v>
      </c>
      <c r="H88" s="16">
        <f t="shared" si="19"/>
        <v>237.30901531987178</v>
      </c>
      <c r="I88" s="14" t="s">
        <v>136</v>
      </c>
      <c r="J88" s="17">
        <v>5</v>
      </c>
      <c r="K88" s="18">
        <f>L88+R88+S88</f>
        <v>0</v>
      </c>
      <c r="L88" s="12">
        <v>0</v>
      </c>
      <c r="M88" s="19">
        <f t="shared" si="20"/>
        <v>14730.542932170083</v>
      </c>
      <c r="N88" s="10" t="s">
        <v>113</v>
      </c>
      <c r="O88" s="10" t="s">
        <v>33</v>
      </c>
      <c r="P88" s="20">
        <v>-75.575637</v>
      </c>
      <c r="Q88" s="20">
        <v>6.3073199999999998</v>
      </c>
      <c r="R88" s="21"/>
      <c r="S88" s="21"/>
      <c r="T88" s="27">
        <v>0</v>
      </c>
      <c r="U88" s="19">
        <f t="shared" si="13"/>
        <v>10605.99091116246</v>
      </c>
      <c r="V88" s="23">
        <f t="shared" si="14"/>
        <v>1.3888888888888888</v>
      </c>
      <c r="W88" s="19">
        <f t="shared" si="15"/>
        <v>58.874071996656923</v>
      </c>
      <c r="X88" s="24">
        <f t="shared" si="16"/>
        <v>14.4</v>
      </c>
    </row>
    <row r="89" spans="1:24" ht="24" x14ac:dyDescent="0.25">
      <c r="A89" s="10">
        <v>38</v>
      </c>
      <c r="B89" s="11">
        <f t="shared" si="23"/>
        <v>88</v>
      </c>
      <c r="C89" s="12">
        <v>60</v>
      </c>
      <c r="D89" s="26">
        <v>-0.95</v>
      </c>
      <c r="E89" s="19">
        <f t="shared" si="21"/>
        <v>4053</v>
      </c>
      <c r="F89" s="15">
        <f t="shared" si="22"/>
        <v>4113</v>
      </c>
      <c r="G89" s="16">
        <f t="shared" si="18"/>
        <v>-0.99479209126185153</v>
      </c>
      <c r="H89" s="16">
        <f t="shared" si="19"/>
        <v>236.31422322860993</v>
      </c>
      <c r="I89" s="14" t="s">
        <v>137</v>
      </c>
      <c r="J89" s="17">
        <v>13</v>
      </c>
      <c r="K89" s="18">
        <f>L89+R89+S89</f>
        <v>1</v>
      </c>
      <c r="L89" s="12">
        <v>0</v>
      </c>
      <c r="M89" s="19">
        <f t="shared" si="20"/>
        <v>-4281.0535119753758</v>
      </c>
      <c r="N89" s="10" t="s">
        <v>24</v>
      </c>
      <c r="O89" s="10" t="s">
        <v>33</v>
      </c>
      <c r="P89" s="20">
        <v>-75.576020999999997</v>
      </c>
      <c r="Q89" s="20">
        <v>6.306864</v>
      </c>
      <c r="R89" s="21"/>
      <c r="S89" s="21">
        <v>1</v>
      </c>
      <c r="T89" s="27" t="s">
        <v>138</v>
      </c>
      <c r="U89" s="19">
        <f t="shared" si="13"/>
        <v>-1185.5225110085655</v>
      </c>
      <c r="V89" s="23">
        <f t="shared" si="14"/>
        <v>3.6111111111111112</v>
      </c>
      <c r="W89" s="19">
        <f t="shared" si="15"/>
        <v>-19.742578958836518</v>
      </c>
      <c r="X89" s="24">
        <f t="shared" si="16"/>
        <v>16.615384615384617</v>
      </c>
    </row>
    <row r="90" spans="1:24" ht="24" x14ac:dyDescent="0.25">
      <c r="A90" s="10">
        <v>38</v>
      </c>
      <c r="B90" s="11">
        <f t="shared" si="23"/>
        <v>89</v>
      </c>
      <c r="C90" s="12">
        <v>60</v>
      </c>
      <c r="D90" s="26">
        <v>-0.95</v>
      </c>
      <c r="E90" s="19">
        <f t="shared" si="21"/>
        <v>4113</v>
      </c>
      <c r="F90" s="15">
        <f t="shared" si="22"/>
        <v>4173</v>
      </c>
      <c r="G90" s="16">
        <f t="shared" si="18"/>
        <v>-0.99479209126185153</v>
      </c>
      <c r="H90" s="16">
        <f t="shared" si="19"/>
        <v>235.31943113734809</v>
      </c>
      <c r="I90" s="14" t="s">
        <v>139</v>
      </c>
      <c r="J90" s="17">
        <v>13</v>
      </c>
      <c r="K90" s="18">
        <v>0</v>
      </c>
      <c r="L90" s="12">
        <v>0</v>
      </c>
      <c r="M90" s="19">
        <f t="shared" si="20"/>
        <v>-4281.0535119753758</v>
      </c>
      <c r="N90" s="10" t="s">
        <v>24</v>
      </c>
      <c r="O90" s="10" t="s">
        <v>33</v>
      </c>
      <c r="P90" s="20">
        <v>-75.576020999999997</v>
      </c>
      <c r="Q90" s="20">
        <v>6.306864</v>
      </c>
      <c r="R90" s="21"/>
      <c r="S90" s="21">
        <v>1</v>
      </c>
      <c r="T90" s="27" t="s">
        <v>138</v>
      </c>
      <c r="U90" s="19">
        <f t="shared" si="13"/>
        <v>-1185.5225110085655</v>
      </c>
      <c r="V90" s="23">
        <f t="shared" si="14"/>
        <v>3.6111111111111112</v>
      </c>
      <c r="W90" s="19">
        <f t="shared" si="15"/>
        <v>-19.742578958836518</v>
      </c>
      <c r="X90" s="24">
        <f t="shared" si="16"/>
        <v>16.615384615384617</v>
      </c>
    </row>
    <row r="91" spans="1:24" ht="24" x14ac:dyDescent="0.25">
      <c r="A91" s="10">
        <v>37</v>
      </c>
      <c r="B91" s="11">
        <f t="shared" si="23"/>
        <v>90</v>
      </c>
      <c r="C91" s="12">
        <v>15</v>
      </c>
      <c r="D91" s="13">
        <v>0</v>
      </c>
      <c r="E91" s="19">
        <f t="shared" si="21"/>
        <v>4173</v>
      </c>
      <c r="F91" s="15">
        <f t="shared" si="22"/>
        <v>4188</v>
      </c>
      <c r="G91" s="16">
        <f t="shared" si="18"/>
        <v>0</v>
      </c>
      <c r="H91" s="16">
        <f t="shared" si="19"/>
        <v>235.31943113734809</v>
      </c>
      <c r="I91" s="14" t="s">
        <v>140</v>
      </c>
      <c r="J91" s="17">
        <v>10</v>
      </c>
      <c r="K91" s="18">
        <f>L91+R91+S91</f>
        <v>0</v>
      </c>
      <c r="L91" s="12">
        <v>0</v>
      </c>
      <c r="M91" s="19">
        <f t="shared" si="20"/>
        <v>0</v>
      </c>
      <c r="N91" s="10" t="s">
        <v>49</v>
      </c>
      <c r="O91" s="10" t="s">
        <v>33</v>
      </c>
      <c r="P91" s="20">
        <v>-75.576273</v>
      </c>
      <c r="Q91" s="20">
        <v>6.3061550000000004</v>
      </c>
      <c r="R91" s="21"/>
      <c r="S91" s="21"/>
      <c r="T91" s="27" t="s">
        <v>141</v>
      </c>
      <c r="U91" s="19">
        <f t="shared" si="13"/>
        <v>0</v>
      </c>
      <c r="V91" s="23">
        <f t="shared" si="14"/>
        <v>2.7777777777777777</v>
      </c>
      <c r="W91" s="19">
        <f t="shared" si="15"/>
        <v>0</v>
      </c>
      <c r="X91" s="24">
        <f t="shared" si="16"/>
        <v>5.4</v>
      </c>
    </row>
    <row r="92" spans="1:24" ht="24" x14ac:dyDescent="0.25">
      <c r="A92" s="10">
        <v>36</v>
      </c>
      <c r="B92" s="11">
        <f t="shared" si="23"/>
        <v>91</v>
      </c>
      <c r="C92" s="12">
        <v>40</v>
      </c>
      <c r="D92" s="13">
        <v>0</v>
      </c>
      <c r="E92" s="19">
        <f t="shared" si="21"/>
        <v>4188</v>
      </c>
      <c r="F92" s="15">
        <f t="shared" si="22"/>
        <v>4228</v>
      </c>
      <c r="G92" s="16">
        <f t="shared" si="18"/>
        <v>0</v>
      </c>
      <c r="H92" s="16">
        <f t="shared" si="19"/>
        <v>235.31943113734809</v>
      </c>
      <c r="I92" s="14" t="s">
        <v>142</v>
      </c>
      <c r="J92" s="17">
        <v>10</v>
      </c>
      <c r="K92" s="18">
        <f>L92+R92+S92</f>
        <v>0</v>
      </c>
      <c r="L92" s="12">
        <v>0</v>
      </c>
      <c r="M92" s="19">
        <f t="shared" si="20"/>
        <v>0</v>
      </c>
      <c r="N92" s="10" t="s">
        <v>127</v>
      </c>
      <c r="O92" s="10" t="s">
        <v>33</v>
      </c>
      <c r="P92" s="20">
        <v>-75.576505999999995</v>
      </c>
      <c r="Q92" s="20">
        <v>6.3061689999999997</v>
      </c>
      <c r="R92" s="21"/>
      <c r="S92" s="21"/>
      <c r="T92" s="27">
        <v>9.8000000000000007</v>
      </c>
      <c r="U92" s="19">
        <f t="shared" si="13"/>
        <v>0</v>
      </c>
      <c r="V92" s="23">
        <f t="shared" si="14"/>
        <v>2.7777777777777777</v>
      </c>
      <c r="W92" s="19">
        <f t="shared" si="15"/>
        <v>0</v>
      </c>
      <c r="X92" s="24">
        <f t="shared" si="16"/>
        <v>14.4</v>
      </c>
    </row>
    <row r="93" spans="1:24" ht="24" x14ac:dyDescent="0.25">
      <c r="A93" s="10">
        <v>35</v>
      </c>
      <c r="B93" s="11">
        <f t="shared" si="23"/>
        <v>92</v>
      </c>
      <c r="C93" s="12">
        <v>15</v>
      </c>
      <c r="D93" s="26">
        <v>-18.43</v>
      </c>
      <c r="E93" s="19">
        <f t="shared" si="21"/>
        <v>4228</v>
      </c>
      <c r="F93" s="15">
        <f t="shared" si="22"/>
        <v>4243</v>
      </c>
      <c r="G93" s="16">
        <f t="shared" si="18"/>
        <v>-4.7421873596070867</v>
      </c>
      <c r="H93" s="16">
        <f t="shared" si="19"/>
        <v>230.57724377774099</v>
      </c>
      <c r="I93" s="14" t="s">
        <v>143</v>
      </c>
      <c r="J93" s="17">
        <v>11</v>
      </c>
      <c r="K93" s="18">
        <f>L93+R93+S93</f>
        <v>1</v>
      </c>
      <c r="L93" s="12">
        <v>0</v>
      </c>
      <c r="M93" s="19">
        <f t="shared" si="20"/>
        <v>-69073.901905426115</v>
      </c>
      <c r="N93" s="10" t="s">
        <v>49</v>
      </c>
      <c r="O93" s="10" t="s">
        <v>33</v>
      </c>
      <c r="P93" s="20">
        <v>-75.576706000000001</v>
      </c>
      <c r="Q93" s="20">
        <v>6.306171</v>
      </c>
      <c r="R93" s="21"/>
      <c r="S93" s="21">
        <v>1</v>
      </c>
      <c r="T93" s="27">
        <v>10.7</v>
      </c>
      <c r="U93" s="19">
        <f t="shared" si="13"/>
        <v>-22606.004259957641</v>
      </c>
      <c r="V93" s="23">
        <f t="shared" si="14"/>
        <v>3.0555555555555554</v>
      </c>
      <c r="W93" s="19">
        <f t="shared" si="15"/>
        <v>-94.114793245537939</v>
      </c>
      <c r="X93" s="24">
        <f t="shared" si="16"/>
        <v>4.9090909090909092</v>
      </c>
    </row>
    <row r="94" spans="1:24" ht="24" x14ac:dyDescent="0.25">
      <c r="A94" s="10">
        <v>34</v>
      </c>
      <c r="B94" s="11">
        <f t="shared" si="23"/>
        <v>93</v>
      </c>
      <c r="C94" s="12">
        <v>85</v>
      </c>
      <c r="D94" s="26">
        <v>-1.35</v>
      </c>
      <c r="E94" s="19">
        <f t="shared" si="21"/>
        <v>4243</v>
      </c>
      <c r="F94" s="15">
        <f t="shared" si="22"/>
        <v>4328</v>
      </c>
      <c r="G94" s="16">
        <f t="shared" si="18"/>
        <v>-2.002580010856863</v>
      </c>
      <c r="H94" s="16">
        <f t="shared" si="19"/>
        <v>228.57466376688413</v>
      </c>
      <c r="I94" s="14" t="s">
        <v>144</v>
      </c>
      <c r="J94" s="17">
        <v>12</v>
      </c>
      <c r="K94" s="18">
        <f>L94+R94+S94</f>
        <v>1</v>
      </c>
      <c r="L94" s="12">
        <v>0</v>
      </c>
      <c r="M94" s="19">
        <f t="shared" si="20"/>
        <v>-5615.3709166221706</v>
      </c>
      <c r="N94" s="10" t="s">
        <v>127</v>
      </c>
      <c r="O94" s="10" t="s">
        <v>33</v>
      </c>
      <c r="P94" s="20">
        <v>-75.576903999999999</v>
      </c>
      <c r="Q94" s="20">
        <v>6.3058079999999999</v>
      </c>
      <c r="R94" s="21"/>
      <c r="S94" s="21">
        <v>1</v>
      </c>
      <c r="T94" s="27" t="s">
        <v>145</v>
      </c>
      <c r="U94" s="19">
        <f t="shared" si="13"/>
        <v>-1684.6112749866511</v>
      </c>
      <c r="V94" s="23">
        <f t="shared" si="14"/>
        <v>3.3333333333333335</v>
      </c>
      <c r="W94" s="19">
        <f t="shared" si="15"/>
        <v>-39.743074160909565</v>
      </c>
      <c r="X94" s="24">
        <f t="shared" si="16"/>
        <v>25.5</v>
      </c>
    </row>
    <row r="95" spans="1:24" ht="24" x14ac:dyDescent="0.25">
      <c r="A95" s="10">
        <v>33</v>
      </c>
      <c r="B95" s="11">
        <f t="shared" si="23"/>
        <v>94</v>
      </c>
      <c r="C95" s="12">
        <v>25</v>
      </c>
      <c r="D95" s="26">
        <v>-2.29</v>
      </c>
      <c r="E95" s="19">
        <f t="shared" si="21"/>
        <v>4328</v>
      </c>
      <c r="F95" s="15">
        <f t="shared" si="22"/>
        <v>4353</v>
      </c>
      <c r="G95" s="16">
        <f t="shared" si="18"/>
        <v>-0.99893499003951891</v>
      </c>
      <c r="H95" s="16">
        <f t="shared" si="19"/>
        <v>227.57572877684461</v>
      </c>
      <c r="I95" s="14" t="s">
        <v>146</v>
      </c>
      <c r="J95" s="17">
        <v>6</v>
      </c>
      <c r="K95" s="18">
        <f>L95+R95+S95</f>
        <v>0</v>
      </c>
      <c r="L95" s="12">
        <v>0</v>
      </c>
      <c r="M95" s="19">
        <f t="shared" si="20"/>
        <v>-4761.8399573641436</v>
      </c>
      <c r="N95" s="10" t="s">
        <v>49</v>
      </c>
      <c r="O95" s="10" t="s">
        <v>33</v>
      </c>
      <c r="P95" s="20">
        <v>-75.576994999999997</v>
      </c>
      <c r="Q95" s="20">
        <v>6.3053470000000003</v>
      </c>
      <c r="R95" s="21"/>
      <c r="S95" s="21"/>
      <c r="T95" s="27">
        <v>6</v>
      </c>
      <c r="U95" s="19">
        <f t="shared" si="13"/>
        <v>-2857.1039744184859</v>
      </c>
      <c r="V95" s="23">
        <f t="shared" si="14"/>
        <v>1.6666666666666667</v>
      </c>
      <c r="W95" s="19">
        <f t="shared" si="15"/>
        <v>-19.82480308780174</v>
      </c>
      <c r="X95" s="24">
        <f t="shared" si="16"/>
        <v>15</v>
      </c>
    </row>
    <row r="96" spans="1:24" x14ac:dyDescent="0.25">
      <c r="A96" s="10">
        <v>32</v>
      </c>
      <c r="B96" s="11">
        <f t="shared" si="23"/>
        <v>95</v>
      </c>
      <c r="C96" s="12">
        <v>50</v>
      </c>
      <c r="D96" s="26">
        <v>-1.67</v>
      </c>
      <c r="E96" s="19">
        <f t="shared" si="21"/>
        <v>4353</v>
      </c>
      <c r="F96" s="15">
        <f t="shared" si="22"/>
        <v>4403</v>
      </c>
      <c r="G96" s="16">
        <f t="shared" si="18"/>
        <v>-1.4571435861772284</v>
      </c>
      <c r="H96" s="16">
        <f t="shared" si="19"/>
        <v>226.11858519066737</v>
      </c>
      <c r="I96" s="14" t="s">
        <v>147</v>
      </c>
      <c r="J96" s="17">
        <v>30</v>
      </c>
      <c r="K96" s="18">
        <v>0</v>
      </c>
      <c r="L96" s="12">
        <v>0</v>
      </c>
      <c r="M96" s="19">
        <f t="shared" si="20"/>
        <v>-17365.203303025621</v>
      </c>
      <c r="N96" s="10" t="s">
        <v>24</v>
      </c>
      <c r="O96" s="10" t="s">
        <v>101</v>
      </c>
      <c r="P96" s="20">
        <v>-75.577585999999997</v>
      </c>
      <c r="Q96" s="20">
        <v>6.305021</v>
      </c>
      <c r="R96" s="21"/>
      <c r="S96" s="21">
        <v>2</v>
      </c>
      <c r="T96" s="27" t="s">
        <v>148</v>
      </c>
      <c r="U96" s="19">
        <f t="shared" si="13"/>
        <v>-2083.8243963630744</v>
      </c>
      <c r="V96" s="23">
        <f t="shared" si="14"/>
        <v>8.3333333333333339</v>
      </c>
      <c r="W96" s="19">
        <f t="shared" si="15"/>
        <v>-28.918379378099807</v>
      </c>
      <c r="X96" s="24">
        <f t="shared" si="16"/>
        <v>6</v>
      </c>
    </row>
    <row r="97" spans="1:24" x14ac:dyDescent="0.25">
      <c r="A97" s="10">
        <v>32</v>
      </c>
      <c r="B97" s="11">
        <f t="shared" si="23"/>
        <v>96</v>
      </c>
      <c r="C97" s="12">
        <v>50</v>
      </c>
      <c r="D97" s="26">
        <v>-1.67</v>
      </c>
      <c r="E97" s="19">
        <f t="shared" si="21"/>
        <v>4403</v>
      </c>
      <c r="F97" s="15">
        <f t="shared" si="22"/>
        <v>4453</v>
      </c>
      <c r="G97" s="16">
        <f t="shared" si="18"/>
        <v>-1.4571435861772284</v>
      </c>
      <c r="H97" s="16">
        <f t="shared" si="19"/>
        <v>224.66144160449014</v>
      </c>
      <c r="I97" s="14" t="s">
        <v>149</v>
      </c>
      <c r="J97" s="17">
        <v>30</v>
      </c>
      <c r="K97" s="18">
        <v>1</v>
      </c>
      <c r="L97" s="12">
        <v>0</v>
      </c>
      <c r="M97" s="19">
        <f t="shared" si="20"/>
        <v>-17365.203303025621</v>
      </c>
      <c r="N97" s="10" t="s">
        <v>24</v>
      </c>
      <c r="O97" s="10" t="s">
        <v>101</v>
      </c>
      <c r="P97" s="20">
        <v>-75.577585999999997</v>
      </c>
      <c r="Q97" s="20">
        <v>6.305021</v>
      </c>
      <c r="R97" s="21"/>
      <c r="S97" s="21">
        <v>2</v>
      </c>
      <c r="T97" s="27" t="s">
        <v>148</v>
      </c>
      <c r="U97" s="19">
        <f t="shared" si="13"/>
        <v>-2083.8243963630744</v>
      </c>
      <c r="V97" s="23">
        <f t="shared" si="14"/>
        <v>8.3333333333333339</v>
      </c>
      <c r="W97" s="19">
        <f t="shared" si="15"/>
        <v>-28.918379378099807</v>
      </c>
      <c r="X97" s="24">
        <f t="shared" si="16"/>
        <v>6</v>
      </c>
    </row>
    <row r="98" spans="1:24" x14ac:dyDescent="0.25">
      <c r="A98" s="10">
        <v>32</v>
      </c>
      <c r="B98" s="11">
        <f t="shared" si="23"/>
        <v>97</v>
      </c>
      <c r="C98" s="12">
        <v>50</v>
      </c>
      <c r="D98" s="26">
        <v>-1.67</v>
      </c>
      <c r="E98" s="19">
        <f t="shared" si="21"/>
        <v>4453</v>
      </c>
      <c r="F98" s="15">
        <f t="shared" si="22"/>
        <v>4503</v>
      </c>
      <c r="G98" s="16">
        <f t="shared" si="18"/>
        <v>-1.4571435861772284</v>
      </c>
      <c r="H98" s="16">
        <f t="shared" si="19"/>
        <v>223.2042980183129</v>
      </c>
      <c r="I98" s="14" t="s">
        <v>150</v>
      </c>
      <c r="J98" s="17">
        <v>30</v>
      </c>
      <c r="K98" s="18">
        <v>0</v>
      </c>
      <c r="L98" s="12">
        <v>0</v>
      </c>
      <c r="M98" s="19">
        <f t="shared" si="20"/>
        <v>-17365.203303025621</v>
      </c>
      <c r="N98" s="10" t="s">
        <v>24</v>
      </c>
      <c r="O98" s="10" t="s">
        <v>101</v>
      </c>
      <c r="P98" s="20">
        <v>-75.577585999999997</v>
      </c>
      <c r="Q98" s="20">
        <v>6.305021</v>
      </c>
      <c r="R98" s="21"/>
      <c r="S98" s="21">
        <v>2</v>
      </c>
      <c r="T98" s="27" t="s">
        <v>148</v>
      </c>
      <c r="U98" s="19">
        <f t="shared" si="13"/>
        <v>-2083.8243963630744</v>
      </c>
      <c r="V98" s="23">
        <f t="shared" si="14"/>
        <v>8.3333333333333339</v>
      </c>
      <c r="W98" s="19">
        <f t="shared" si="15"/>
        <v>-28.918379378099807</v>
      </c>
      <c r="X98" s="24">
        <f t="shared" si="16"/>
        <v>6</v>
      </c>
    </row>
    <row r="99" spans="1:24" x14ac:dyDescent="0.25">
      <c r="A99" s="10">
        <v>32</v>
      </c>
      <c r="B99" s="11">
        <f t="shared" si="23"/>
        <v>98</v>
      </c>
      <c r="C99" s="12">
        <v>50</v>
      </c>
      <c r="D99" s="26">
        <v>-1.67</v>
      </c>
      <c r="E99" s="19">
        <f t="shared" si="21"/>
        <v>4503</v>
      </c>
      <c r="F99" s="15">
        <f t="shared" si="22"/>
        <v>4553</v>
      </c>
      <c r="G99" s="16">
        <f t="shared" si="18"/>
        <v>-1.4571435861772284</v>
      </c>
      <c r="H99" s="16">
        <f t="shared" si="19"/>
        <v>221.74715443213566</v>
      </c>
      <c r="I99" s="14" t="s">
        <v>151</v>
      </c>
      <c r="J99" s="17">
        <v>30</v>
      </c>
      <c r="K99" s="18">
        <v>1</v>
      </c>
      <c r="L99" s="12">
        <v>0</v>
      </c>
      <c r="M99" s="19">
        <f t="shared" si="20"/>
        <v>-17365.203303025621</v>
      </c>
      <c r="N99" s="10" t="s">
        <v>24</v>
      </c>
      <c r="O99" s="10" t="s">
        <v>101</v>
      </c>
      <c r="P99" s="20">
        <v>-75.577585999999997</v>
      </c>
      <c r="Q99" s="20">
        <v>6.305021</v>
      </c>
      <c r="R99" s="21"/>
      <c r="S99" s="21">
        <v>2</v>
      </c>
      <c r="T99" s="27" t="s">
        <v>148</v>
      </c>
      <c r="U99" s="19">
        <f t="shared" si="13"/>
        <v>-2083.8243963630744</v>
      </c>
      <c r="V99" s="23">
        <f t="shared" si="14"/>
        <v>8.3333333333333339</v>
      </c>
      <c r="W99" s="19">
        <f t="shared" si="15"/>
        <v>-28.918379378099807</v>
      </c>
      <c r="X99" s="24">
        <f t="shared" si="16"/>
        <v>6</v>
      </c>
    </row>
    <row r="100" spans="1:24" x14ac:dyDescent="0.25">
      <c r="A100" s="10">
        <v>32</v>
      </c>
      <c r="B100" s="11">
        <f t="shared" si="23"/>
        <v>99</v>
      </c>
      <c r="C100" s="12">
        <v>50</v>
      </c>
      <c r="D100" s="26">
        <v>-1.67</v>
      </c>
      <c r="E100" s="19">
        <f t="shared" si="21"/>
        <v>4553</v>
      </c>
      <c r="F100" s="15">
        <f t="shared" si="22"/>
        <v>4603</v>
      </c>
      <c r="G100" s="16">
        <f t="shared" si="18"/>
        <v>-1.4571435861772284</v>
      </c>
      <c r="H100" s="16">
        <f t="shared" si="19"/>
        <v>220.29001084595842</v>
      </c>
      <c r="I100" s="14" t="s">
        <v>152</v>
      </c>
      <c r="J100" s="17">
        <v>30</v>
      </c>
      <c r="K100" s="18">
        <v>0</v>
      </c>
      <c r="L100" s="12">
        <v>0</v>
      </c>
      <c r="M100" s="19">
        <f t="shared" si="20"/>
        <v>-17365.203303025621</v>
      </c>
      <c r="N100" s="10" t="s">
        <v>24</v>
      </c>
      <c r="O100" s="10" t="s">
        <v>101</v>
      </c>
      <c r="P100" s="20">
        <v>-75.577585999999997</v>
      </c>
      <c r="Q100" s="20">
        <v>6.305021</v>
      </c>
      <c r="R100" s="21"/>
      <c r="S100" s="21">
        <v>2</v>
      </c>
      <c r="T100" s="27" t="s">
        <v>148</v>
      </c>
      <c r="U100" s="19">
        <f t="shared" si="13"/>
        <v>-2083.8243963630744</v>
      </c>
      <c r="V100" s="23">
        <f t="shared" si="14"/>
        <v>8.3333333333333339</v>
      </c>
      <c r="W100" s="19">
        <f t="shared" si="15"/>
        <v>-28.918379378099807</v>
      </c>
      <c r="X100" s="24">
        <f t="shared" si="16"/>
        <v>6</v>
      </c>
    </row>
    <row r="101" spans="1:24" x14ac:dyDescent="0.25">
      <c r="A101" s="10">
        <v>31</v>
      </c>
      <c r="B101" s="11">
        <f t="shared" si="23"/>
        <v>100</v>
      </c>
      <c r="C101" s="12">
        <v>30</v>
      </c>
      <c r="D101" s="26">
        <v>-1.91</v>
      </c>
      <c r="E101" s="19">
        <f t="shared" si="21"/>
        <v>4603</v>
      </c>
      <c r="F101" s="15">
        <f t="shared" si="22"/>
        <v>4633</v>
      </c>
      <c r="G101" s="16">
        <f t="shared" si="18"/>
        <v>-0.99988844557313838</v>
      </c>
      <c r="H101" s="16">
        <f t="shared" si="19"/>
        <v>219.29012240038529</v>
      </c>
      <c r="I101" s="14" t="s">
        <v>153</v>
      </c>
      <c r="J101" s="17">
        <v>21</v>
      </c>
      <c r="K101" s="18">
        <f>L101+R101+S101</f>
        <v>0</v>
      </c>
      <c r="L101" s="12">
        <v>0</v>
      </c>
      <c r="M101" s="19">
        <f t="shared" si="20"/>
        <v>-13901.955109527187</v>
      </c>
      <c r="N101" s="10" t="s">
        <v>49</v>
      </c>
      <c r="O101" s="10" t="s">
        <v>25</v>
      </c>
      <c r="P101" s="20">
        <v>-75.578620999999998</v>
      </c>
      <c r="Q101" s="20">
        <v>6.3034470000000002</v>
      </c>
      <c r="R101" s="21"/>
      <c r="S101" s="21"/>
      <c r="T101" s="27">
        <v>21</v>
      </c>
      <c r="U101" s="19">
        <f t="shared" si="13"/>
        <v>-2383.1923044903751</v>
      </c>
      <c r="V101" s="23">
        <f t="shared" si="14"/>
        <v>5.833333333333333</v>
      </c>
      <c r="W101" s="19">
        <f t="shared" si="15"/>
        <v>-19.843723678205571</v>
      </c>
      <c r="X101" s="24">
        <f t="shared" si="16"/>
        <v>5.1428571428571432</v>
      </c>
    </row>
    <row r="102" spans="1:24" x14ac:dyDescent="0.25">
      <c r="A102" s="10">
        <v>30</v>
      </c>
      <c r="B102" s="11">
        <f t="shared" si="23"/>
        <v>101</v>
      </c>
      <c r="C102" s="12">
        <v>50</v>
      </c>
      <c r="D102" s="26">
        <v>-2.69</v>
      </c>
      <c r="E102" s="19">
        <f t="shared" si="21"/>
        <v>4633</v>
      </c>
      <c r="F102" s="15">
        <f t="shared" si="22"/>
        <v>4683</v>
      </c>
      <c r="G102" s="16">
        <f t="shared" si="18"/>
        <v>-2.3466055410613147</v>
      </c>
      <c r="H102" s="16">
        <f t="shared" si="19"/>
        <v>216.94351685932398</v>
      </c>
      <c r="I102" s="14" t="s">
        <v>154</v>
      </c>
      <c r="J102" s="17">
        <v>25</v>
      </c>
      <c r="K102" s="18">
        <v>1</v>
      </c>
      <c r="L102" s="12">
        <v>0</v>
      </c>
      <c r="M102" s="19">
        <f t="shared" si="20"/>
        <v>-23304.321783568914</v>
      </c>
      <c r="N102" s="10" t="s">
        <v>24</v>
      </c>
      <c r="O102" s="10" t="s">
        <v>25</v>
      </c>
      <c r="P102" s="20">
        <v>-75.578581</v>
      </c>
      <c r="Q102" s="20">
        <v>6.3026770000000001</v>
      </c>
      <c r="R102" s="21"/>
      <c r="S102" s="21">
        <v>3</v>
      </c>
      <c r="T102" s="27" t="s">
        <v>155</v>
      </c>
      <c r="U102" s="19">
        <f t="shared" si="13"/>
        <v>-3355.8223368339236</v>
      </c>
      <c r="V102" s="23">
        <f t="shared" si="14"/>
        <v>6.9444444444444446</v>
      </c>
      <c r="W102" s="19">
        <f t="shared" si="15"/>
        <v>-46.570595694838126</v>
      </c>
      <c r="X102" s="24">
        <f t="shared" si="16"/>
        <v>7.2</v>
      </c>
    </row>
    <row r="103" spans="1:24" x14ac:dyDescent="0.25">
      <c r="A103" s="10">
        <v>30</v>
      </c>
      <c r="B103" s="11">
        <f t="shared" si="23"/>
        <v>102</v>
      </c>
      <c r="C103" s="12">
        <v>50</v>
      </c>
      <c r="D103" s="26">
        <v>-2.69</v>
      </c>
      <c r="E103" s="19">
        <f t="shared" si="21"/>
        <v>4683</v>
      </c>
      <c r="F103" s="15">
        <f t="shared" si="22"/>
        <v>4733</v>
      </c>
      <c r="G103" s="16">
        <f t="shared" si="18"/>
        <v>-2.3466055410613147</v>
      </c>
      <c r="H103" s="16">
        <f t="shared" si="19"/>
        <v>214.59691131826267</v>
      </c>
      <c r="I103" s="14" t="s">
        <v>156</v>
      </c>
      <c r="J103" s="17">
        <v>25</v>
      </c>
      <c r="K103" s="18">
        <v>1</v>
      </c>
      <c r="L103" s="12">
        <v>0</v>
      </c>
      <c r="M103" s="19">
        <f t="shared" si="20"/>
        <v>-23304.321783568914</v>
      </c>
      <c r="N103" s="10" t="s">
        <v>24</v>
      </c>
      <c r="O103" s="10" t="s">
        <v>25</v>
      </c>
      <c r="P103" s="20">
        <v>-75.578581</v>
      </c>
      <c r="Q103" s="20">
        <v>6.3026770000000001</v>
      </c>
      <c r="R103" s="21"/>
      <c r="S103" s="21">
        <v>3</v>
      </c>
      <c r="T103" s="27" t="s">
        <v>155</v>
      </c>
      <c r="U103" s="19">
        <f t="shared" si="13"/>
        <v>-3355.8223368339236</v>
      </c>
      <c r="V103" s="23">
        <f t="shared" si="14"/>
        <v>6.9444444444444446</v>
      </c>
      <c r="W103" s="19">
        <f t="shared" si="15"/>
        <v>-46.570595694838126</v>
      </c>
      <c r="X103" s="24">
        <f t="shared" si="16"/>
        <v>7.2</v>
      </c>
    </row>
    <row r="104" spans="1:24" x14ac:dyDescent="0.25">
      <c r="A104" s="10">
        <v>30</v>
      </c>
      <c r="B104" s="11">
        <f t="shared" si="23"/>
        <v>103</v>
      </c>
      <c r="C104" s="12">
        <v>70</v>
      </c>
      <c r="D104" s="26">
        <v>-2.69</v>
      </c>
      <c r="E104" s="19">
        <f t="shared" si="21"/>
        <v>4733</v>
      </c>
      <c r="F104" s="15">
        <f t="shared" si="22"/>
        <v>4803</v>
      </c>
      <c r="G104" s="16">
        <f t="shared" si="18"/>
        <v>-3.2852477574858407</v>
      </c>
      <c r="H104" s="16">
        <f t="shared" si="19"/>
        <v>211.31166356077682</v>
      </c>
      <c r="I104" s="14" t="s">
        <v>157</v>
      </c>
      <c r="J104" s="17">
        <v>25</v>
      </c>
      <c r="K104" s="18">
        <v>1</v>
      </c>
      <c r="L104" s="12">
        <v>0</v>
      </c>
      <c r="M104" s="19">
        <f t="shared" si="20"/>
        <v>-23304.321783568914</v>
      </c>
      <c r="N104" s="10" t="s">
        <v>24</v>
      </c>
      <c r="O104" s="10" t="s">
        <v>25</v>
      </c>
      <c r="P104" s="20">
        <v>-75.578581</v>
      </c>
      <c r="Q104" s="20">
        <v>6.3026770000000001</v>
      </c>
      <c r="R104" s="21"/>
      <c r="S104" s="21">
        <v>3</v>
      </c>
      <c r="T104" s="27" t="s">
        <v>155</v>
      </c>
      <c r="U104" s="19">
        <f t="shared" si="13"/>
        <v>-3355.8223368339236</v>
      </c>
      <c r="V104" s="23">
        <f t="shared" si="14"/>
        <v>6.9444444444444446</v>
      </c>
      <c r="W104" s="19">
        <f t="shared" si="15"/>
        <v>-65.198833972773372</v>
      </c>
      <c r="X104" s="24">
        <f t="shared" si="16"/>
        <v>10.08</v>
      </c>
    </row>
    <row r="105" spans="1:24" x14ac:dyDescent="0.25">
      <c r="A105" s="10">
        <v>29</v>
      </c>
      <c r="B105" s="11">
        <f t="shared" si="23"/>
        <v>104</v>
      </c>
      <c r="C105" s="12">
        <v>15</v>
      </c>
      <c r="D105" s="13">
        <v>0</v>
      </c>
      <c r="E105" s="19">
        <f t="shared" si="21"/>
        <v>4803</v>
      </c>
      <c r="F105" s="15">
        <f t="shared" si="22"/>
        <v>4818</v>
      </c>
      <c r="G105" s="16">
        <f t="shared" si="18"/>
        <v>0</v>
      </c>
      <c r="H105" s="16">
        <f t="shared" si="19"/>
        <v>211.31166356077682</v>
      </c>
      <c r="I105" s="14" t="s">
        <v>158</v>
      </c>
      <c r="J105" s="17">
        <v>17</v>
      </c>
      <c r="K105" s="18">
        <f t="shared" ref="K105:K115" si="25">L105+R105+S105</f>
        <v>0</v>
      </c>
      <c r="L105" s="12">
        <v>0</v>
      </c>
      <c r="M105" s="19">
        <f t="shared" si="20"/>
        <v>0</v>
      </c>
      <c r="N105" s="10" t="s">
        <v>113</v>
      </c>
      <c r="O105" s="10" t="s">
        <v>25</v>
      </c>
      <c r="P105" s="20">
        <v>-75.578545000000005</v>
      </c>
      <c r="Q105" s="20">
        <v>6.3018270000000003</v>
      </c>
      <c r="R105" s="21"/>
      <c r="S105" s="21"/>
      <c r="T105" s="27">
        <v>17.399999999999999</v>
      </c>
      <c r="U105" s="19">
        <f t="shared" si="13"/>
        <v>0</v>
      </c>
      <c r="V105" s="23">
        <f t="shared" si="14"/>
        <v>4.7222222222222223</v>
      </c>
      <c r="W105" s="19">
        <f t="shared" si="15"/>
        <v>0</v>
      </c>
      <c r="X105" s="24">
        <f t="shared" si="16"/>
        <v>3.1764705882352939</v>
      </c>
    </row>
    <row r="106" spans="1:24" x14ac:dyDescent="0.25">
      <c r="A106" s="10">
        <v>28</v>
      </c>
      <c r="B106" s="11">
        <f t="shared" si="23"/>
        <v>105</v>
      </c>
      <c r="C106" s="12">
        <v>20</v>
      </c>
      <c r="D106" s="13">
        <v>0</v>
      </c>
      <c r="E106" s="19">
        <f t="shared" si="21"/>
        <v>4818</v>
      </c>
      <c r="F106" s="15">
        <f t="shared" si="22"/>
        <v>4838</v>
      </c>
      <c r="G106" s="16">
        <f t="shared" si="18"/>
        <v>0</v>
      </c>
      <c r="H106" s="16">
        <f t="shared" si="19"/>
        <v>211.31166356077682</v>
      </c>
      <c r="I106" s="14" t="s">
        <v>159</v>
      </c>
      <c r="J106" s="17">
        <v>17</v>
      </c>
      <c r="K106" s="18">
        <f t="shared" si="25"/>
        <v>0</v>
      </c>
      <c r="L106" s="12">
        <v>0</v>
      </c>
      <c r="M106" s="19">
        <f t="shared" si="20"/>
        <v>0</v>
      </c>
      <c r="N106" s="10" t="s">
        <v>24</v>
      </c>
      <c r="O106" s="10" t="s">
        <v>25</v>
      </c>
      <c r="P106" s="20">
        <v>-75.578717999999995</v>
      </c>
      <c r="Q106" s="20">
        <v>6.3017539999999999</v>
      </c>
      <c r="R106" s="21"/>
      <c r="S106" s="21"/>
      <c r="T106" s="27">
        <v>17.399999999999999</v>
      </c>
      <c r="U106" s="19">
        <f t="shared" si="13"/>
        <v>0</v>
      </c>
      <c r="V106" s="23">
        <f t="shared" si="14"/>
        <v>4.7222222222222223</v>
      </c>
      <c r="W106" s="19">
        <f t="shared" si="15"/>
        <v>0</v>
      </c>
      <c r="X106" s="24">
        <f t="shared" si="16"/>
        <v>4.2352941176470589</v>
      </c>
    </row>
    <row r="107" spans="1:24" x14ac:dyDescent="0.25">
      <c r="A107" s="10">
        <v>27</v>
      </c>
      <c r="B107" s="11">
        <f t="shared" si="23"/>
        <v>106</v>
      </c>
      <c r="C107" s="12">
        <v>30</v>
      </c>
      <c r="D107" s="13">
        <v>5.71</v>
      </c>
      <c r="E107" s="19">
        <f t="shared" si="21"/>
        <v>4838</v>
      </c>
      <c r="F107" s="15">
        <f t="shared" si="22"/>
        <v>4868</v>
      </c>
      <c r="G107" s="16">
        <f t="shared" si="18"/>
        <v>2.9848025456817702</v>
      </c>
      <c r="H107" s="16">
        <f t="shared" si="19"/>
        <v>214.29646610645858</v>
      </c>
      <c r="I107" s="14" t="s">
        <v>160</v>
      </c>
      <c r="J107" s="17">
        <v>22</v>
      </c>
      <c r="K107" s="18">
        <f t="shared" si="25"/>
        <v>0</v>
      </c>
      <c r="L107" s="12">
        <v>0</v>
      </c>
      <c r="M107" s="19">
        <f t="shared" si="20"/>
        <v>43475.438609180623</v>
      </c>
      <c r="N107" s="10" t="s">
        <v>49</v>
      </c>
      <c r="O107" s="10" t="s">
        <v>25</v>
      </c>
      <c r="P107" s="20">
        <v>-75.578841999999995</v>
      </c>
      <c r="Q107" s="20">
        <v>6.301596</v>
      </c>
      <c r="R107" s="21"/>
      <c r="S107" s="21"/>
      <c r="T107" s="27">
        <v>2.2999999999999998</v>
      </c>
      <c r="U107" s="19">
        <f t="shared" si="13"/>
        <v>7114.1626815022846</v>
      </c>
      <c r="V107" s="23">
        <f t="shared" si="14"/>
        <v>6.1111111111111107</v>
      </c>
      <c r="W107" s="19">
        <f t="shared" si="15"/>
        <v>59.236293348019025</v>
      </c>
      <c r="X107" s="24">
        <f t="shared" si="16"/>
        <v>4.9090909090909092</v>
      </c>
    </row>
    <row r="108" spans="1:24" ht="24" x14ac:dyDescent="0.25">
      <c r="A108" s="10">
        <v>26</v>
      </c>
      <c r="B108" s="11">
        <f t="shared" si="23"/>
        <v>107</v>
      </c>
      <c r="C108" s="12">
        <v>60</v>
      </c>
      <c r="D108" s="13">
        <v>3.81</v>
      </c>
      <c r="E108" s="19">
        <f t="shared" si="21"/>
        <v>4868</v>
      </c>
      <c r="F108" s="15">
        <f t="shared" si="22"/>
        <v>4928</v>
      </c>
      <c r="G108" s="16">
        <f t="shared" si="18"/>
        <v>3.9868829159241641</v>
      </c>
      <c r="H108" s="16">
        <f t="shared" si="19"/>
        <v>218.28334902238274</v>
      </c>
      <c r="I108" s="14" t="s">
        <v>161</v>
      </c>
      <c r="J108" s="17">
        <v>22</v>
      </c>
      <c r="K108" s="18">
        <f t="shared" si="25"/>
        <v>1</v>
      </c>
      <c r="L108" s="12">
        <v>0</v>
      </c>
      <c r="M108" s="19">
        <f t="shared" si="20"/>
        <v>29035.64294426909</v>
      </c>
      <c r="N108" s="10" t="s">
        <v>24</v>
      </c>
      <c r="O108" s="10" t="s">
        <v>33</v>
      </c>
      <c r="P108" s="20">
        <v>-75.578993999999994</v>
      </c>
      <c r="Q108" s="20">
        <v>6.3013490000000001</v>
      </c>
      <c r="R108" s="21"/>
      <c r="S108" s="21">
        <v>1</v>
      </c>
      <c r="T108" s="27">
        <v>21.6</v>
      </c>
      <c r="U108" s="19">
        <f t="shared" si="13"/>
        <v>4751.2870272440332</v>
      </c>
      <c r="V108" s="23">
        <f t="shared" si="14"/>
        <v>6.1111111111111107</v>
      </c>
      <c r="W108" s="19">
        <f t="shared" si="15"/>
        <v>79.123473759819007</v>
      </c>
      <c r="X108" s="24">
        <f t="shared" si="16"/>
        <v>9.8181818181818183</v>
      </c>
    </row>
    <row r="109" spans="1:24" ht="24" x14ac:dyDescent="0.25">
      <c r="A109" s="10">
        <v>25</v>
      </c>
      <c r="B109" s="11">
        <f t="shared" si="23"/>
        <v>108</v>
      </c>
      <c r="C109" s="12">
        <v>25</v>
      </c>
      <c r="D109" s="13">
        <v>4.57</v>
      </c>
      <c r="E109" s="19">
        <f t="shared" si="21"/>
        <v>4928</v>
      </c>
      <c r="F109" s="15">
        <f t="shared" si="22"/>
        <v>4953</v>
      </c>
      <c r="G109" s="16">
        <f t="shared" si="18"/>
        <v>1.9919250289727388</v>
      </c>
      <c r="H109" s="16">
        <f t="shared" si="19"/>
        <v>220.27527405135547</v>
      </c>
      <c r="I109" s="14" t="s">
        <v>162</v>
      </c>
      <c r="J109" s="17">
        <v>22</v>
      </c>
      <c r="K109" s="18">
        <f t="shared" si="25"/>
        <v>0</v>
      </c>
      <c r="L109" s="12">
        <v>0</v>
      </c>
      <c r="M109" s="19">
        <f t="shared" si="20"/>
        <v>34816.277740432997</v>
      </c>
      <c r="N109" s="10" t="s">
        <v>49</v>
      </c>
      <c r="O109" s="10" t="s">
        <v>33</v>
      </c>
      <c r="P109" s="20">
        <v>-75.579147000000006</v>
      </c>
      <c r="Q109" s="20">
        <v>6.3010479999999998</v>
      </c>
      <c r="R109" s="21"/>
      <c r="S109" s="21"/>
      <c r="T109" s="27">
        <v>21.6</v>
      </c>
      <c r="U109" s="19">
        <f t="shared" si="13"/>
        <v>5697.2090847981272</v>
      </c>
      <c r="V109" s="23">
        <f t="shared" si="14"/>
        <v>6.1111111111111107</v>
      </c>
      <c r="W109" s="19">
        <f t="shared" si="15"/>
        <v>39.531654874109449</v>
      </c>
      <c r="X109" s="24">
        <f t="shared" si="16"/>
        <v>4.0909090909090908</v>
      </c>
    </row>
    <row r="110" spans="1:24" ht="24" x14ac:dyDescent="0.25">
      <c r="A110" s="10">
        <v>24</v>
      </c>
      <c r="B110" s="11">
        <f t="shared" si="23"/>
        <v>109</v>
      </c>
      <c r="C110" s="12">
        <v>45</v>
      </c>
      <c r="D110" s="13">
        <v>1.27</v>
      </c>
      <c r="E110" s="19">
        <f t="shared" si="21"/>
        <v>4953</v>
      </c>
      <c r="F110" s="15">
        <f t="shared" si="22"/>
        <v>4998</v>
      </c>
      <c r="G110" s="16">
        <f t="shared" si="18"/>
        <v>0.99737399162764795</v>
      </c>
      <c r="H110" s="16">
        <f t="shared" si="19"/>
        <v>221.27264804298312</v>
      </c>
      <c r="I110" s="14" t="s">
        <v>163</v>
      </c>
      <c r="J110" s="17">
        <v>22</v>
      </c>
      <c r="K110" s="18">
        <f t="shared" si="25"/>
        <v>0</v>
      </c>
      <c r="L110" s="12">
        <v>0</v>
      </c>
      <c r="M110" s="19">
        <f t="shared" si="20"/>
        <v>9684.8846503558179</v>
      </c>
      <c r="N110" s="10" t="s">
        <v>24</v>
      </c>
      <c r="O110" s="10" t="s">
        <v>33</v>
      </c>
      <c r="P110" s="20">
        <v>-75.579363000000001</v>
      </c>
      <c r="Q110" s="20">
        <v>6.300999</v>
      </c>
      <c r="R110" s="21"/>
      <c r="S110" s="21"/>
      <c r="T110" s="27">
        <v>21.6</v>
      </c>
      <c r="U110" s="19">
        <f t="shared" si="13"/>
        <v>1584.7993064218613</v>
      </c>
      <c r="V110" s="23">
        <f t="shared" si="14"/>
        <v>6.1111111111111107</v>
      </c>
      <c r="W110" s="19">
        <f t="shared" si="15"/>
        <v>19.793819908779167</v>
      </c>
      <c r="X110" s="24">
        <f t="shared" si="16"/>
        <v>7.3636363636363642</v>
      </c>
    </row>
    <row r="111" spans="1:24" ht="24" x14ac:dyDescent="0.25">
      <c r="A111" s="10">
        <v>23</v>
      </c>
      <c r="B111" s="11">
        <f t="shared" si="23"/>
        <v>110</v>
      </c>
      <c r="C111" s="12">
        <v>40</v>
      </c>
      <c r="D111" s="13">
        <v>5.71</v>
      </c>
      <c r="E111" s="19">
        <f t="shared" si="21"/>
        <v>4998</v>
      </c>
      <c r="F111" s="15">
        <f t="shared" si="22"/>
        <v>5038</v>
      </c>
      <c r="G111" s="16">
        <f t="shared" si="18"/>
        <v>3.9797367275756934</v>
      </c>
      <c r="H111" s="16">
        <f t="shared" si="19"/>
        <v>225.25238477055882</v>
      </c>
      <c r="I111" s="14" t="s">
        <v>164</v>
      </c>
      <c r="J111" s="17">
        <v>22</v>
      </c>
      <c r="K111" s="18">
        <f t="shared" si="25"/>
        <v>0</v>
      </c>
      <c r="L111" s="12">
        <v>0</v>
      </c>
      <c r="M111" s="19">
        <f t="shared" si="20"/>
        <v>43475.438609180623</v>
      </c>
      <c r="N111" s="10" t="s">
        <v>49</v>
      </c>
      <c r="O111" s="10" t="s">
        <v>33</v>
      </c>
      <c r="P111" s="20">
        <v>-75.579618999999994</v>
      </c>
      <c r="Q111" s="20">
        <v>6.3007809999999997</v>
      </c>
      <c r="R111" s="21"/>
      <c r="S111" s="21"/>
      <c r="T111" s="27">
        <v>21.9</v>
      </c>
      <c r="U111" s="19">
        <f t="shared" si="13"/>
        <v>7114.1626815022846</v>
      </c>
      <c r="V111" s="23">
        <f t="shared" si="14"/>
        <v>6.1111111111111107</v>
      </c>
      <c r="W111" s="19">
        <f t="shared" si="15"/>
        <v>78.981724464025362</v>
      </c>
      <c r="X111" s="24">
        <f t="shared" si="16"/>
        <v>6.5454545454545459</v>
      </c>
    </row>
    <row r="112" spans="1:24" ht="24" x14ac:dyDescent="0.25">
      <c r="A112" s="10">
        <v>22</v>
      </c>
      <c r="B112" s="11">
        <f t="shared" si="23"/>
        <v>111</v>
      </c>
      <c r="C112" s="12">
        <v>80</v>
      </c>
      <c r="D112" s="13">
        <v>2.15</v>
      </c>
      <c r="E112" s="19">
        <f t="shared" si="21"/>
        <v>5038</v>
      </c>
      <c r="F112" s="15">
        <f t="shared" si="22"/>
        <v>5118</v>
      </c>
      <c r="G112" s="16">
        <f t="shared" si="18"/>
        <v>3.0012618545587788</v>
      </c>
      <c r="H112" s="16">
        <f t="shared" si="19"/>
        <v>228.2536466251176</v>
      </c>
      <c r="I112" s="14" t="s">
        <v>165</v>
      </c>
      <c r="J112" s="17">
        <v>28</v>
      </c>
      <c r="K112" s="18">
        <f t="shared" si="25"/>
        <v>1</v>
      </c>
      <c r="L112" s="12">
        <v>0</v>
      </c>
      <c r="M112" s="19">
        <f t="shared" si="20"/>
        <v>20864.03230846901</v>
      </c>
      <c r="N112" s="10" t="s">
        <v>24</v>
      </c>
      <c r="O112" s="10" t="s">
        <v>33</v>
      </c>
      <c r="P112" s="20">
        <v>-75.579656</v>
      </c>
      <c r="Q112" s="20">
        <v>6.3000220000000002</v>
      </c>
      <c r="R112" s="21"/>
      <c r="S112" s="21">
        <v>1</v>
      </c>
      <c r="T112" s="27">
        <v>28.3</v>
      </c>
      <c r="U112" s="19">
        <f t="shared" si="13"/>
        <v>2682.5184396603013</v>
      </c>
      <c r="V112" s="23">
        <f t="shared" si="14"/>
        <v>7.7777777777777777</v>
      </c>
      <c r="W112" s="19">
        <f t="shared" si="15"/>
        <v>59.562858415314444</v>
      </c>
      <c r="X112" s="24">
        <f t="shared" si="16"/>
        <v>10.285714285714286</v>
      </c>
    </row>
    <row r="113" spans="1:24" ht="24" x14ac:dyDescent="0.25">
      <c r="A113" s="10">
        <v>21</v>
      </c>
      <c r="B113" s="11">
        <f t="shared" si="23"/>
        <v>112</v>
      </c>
      <c r="C113" s="12">
        <v>35</v>
      </c>
      <c r="D113" s="13">
        <v>4.9000000000000004</v>
      </c>
      <c r="E113" s="19">
        <f t="shared" si="21"/>
        <v>5118</v>
      </c>
      <c r="F113" s="15">
        <f t="shared" si="22"/>
        <v>5153</v>
      </c>
      <c r="G113" s="16">
        <f t="shared" si="18"/>
        <v>2.9895923098078616</v>
      </c>
      <c r="H113" s="16">
        <f t="shared" si="19"/>
        <v>231.24323893492547</v>
      </c>
      <c r="I113" s="14" t="s">
        <v>166</v>
      </c>
      <c r="J113" s="17">
        <v>28</v>
      </c>
      <c r="K113" s="18">
        <f t="shared" si="25"/>
        <v>0</v>
      </c>
      <c r="L113" s="12">
        <v>0</v>
      </c>
      <c r="M113" s="19">
        <f t="shared" si="20"/>
        <v>47503.838306327023</v>
      </c>
      <c r="N113" s="10" t="s">
        <v>49</v>
      </c>
      <c r="O113" s="10" t="s">
        <v>33</v>
      </c>
      <c r="P113" s="20">
        <v>-75.579751999999999</v>
      </c>
      <c r="Q113" s="20">
        <v>6.299715</v>
      </c>
      <c r="R113" s="21"/>
      <c r="S113" s="21"/>
      <c r="T113" s="27" t="s">
        <v>167</v>
      </c>
      <c r="U113" s="19">
        <f t="shared" si="13"/>
        <v>6107.6363536706176</v>
      </c>
      <c r="V113" s="23">
        <f t="shared" si="14"/>
        <v>7.7777777777777777</v>
      </c>
      <c r="W113" s="19">
        <f t="shared" si="15"/>
        <v>59.331324578514575</v>
      </c>
      <c r="X113" s="24">
        <f t="shared" si="16"/>
        <v>4.5</v>
      </c>
    </row>
    <row r="114" spans="1:24" x14ac:dyDescent="0.25">
      <c r="A114" s="10">
        <v>20</v>
      </c>
      <c r="B114" s="11">
        <f t="shared" si="23"/>
        <v>113</v>
      </c>
      <c r="C114" s="12">
        <v>40</v>
      </c>
      <c r="D114" s="26">
        <v>-1.43</v>
      </c>
      <c r="E114" s="19">
        <f t="shared" si="21"/>
        <v>5153</v>
      </c>
      <c r="F114" s="15">
        <f t="shared" si="22"/>
        <v>5193</v>
      </c>
      <c r="G114" s="16">
        <f t="shared" si="18"/>
        <v>-0.9982246902255526</v>
      </c>
      <c r="H114" s="16">
        <f t="shared" si="19"/>
        <v>230.24501424469992</v>
      </c>
      <c r="I114" s="14" t="s">
        <v>168</v>
      </c>
      <c r="J114" s="17">
        <v>26</v>
      </c>
      <c r="K114" s="18">
        <f t="shared" si="25"/>
        <v>0</v>
      </c>
      <c r="L114" s="12">
        <v>0</v>
      </c>
      <c r="M114" s="19">
        <f t="shared" si="20"/>
        <v>-12887.47750798913</v>
      </c>
      <c r="N114" s="10" t="s">
        <v>24</v>
      </c>
      <c r="O114" s="10" t="s">
        <v>101</v>
      </c>
      <c r="P114" s="20">
        <v>-75.579712999999998</v>
      </c>
      <c r="Q114" s="20">
        <v>6.2994560000000002</v>
      </c>
      <c r="R114" s="21"/>
      <c r="S114" s="21"/>
      <c r="T114" s="27">
        <v>25.8</v>
      </c>
      <c r="U114" s="19">
        <f t="shared" si="13"/>
        <v>-1784.4199626446486</v>
      </c>
      <c r="V114" s="23">
        <f t="shared" si="14"/>
        <v>7.2222222222222223</v>
      </c>
      <c r="W114" s="19">
        <f t="shared" si="15"/>
        <v>-19.810703258748752</v>
      </c>
      <c r="X114" s="24">
        <f t="shared" si="16"/>
        <v>5.5384615384615383</v>
      </c>
    </row>
    <row r="115" spans="1:24" ht="24" x14ac:dyDescent="0.25">
      <c r="A115" s="10">
        <v>19</v>
      </c>
      <c r="B115" s="11">
        <f t="shared" si="23"/>
        <v>114</v>
      </c>
      <c r="C115" s="12">
        <v>60</v>
      </c>
      <c r="D115" s="26">
        <v>-0.95</v>
      </c>
      <c r="E115" s="19">
        <f t="shared" si="21"/>
        <v>5193</v>
      </c>
      <c r="F115" s="15">
        <f t="shared" si="22"/>
        <v>5253</v>
      </c>
      <c r="G115" s="16">
        <f t="shared" si="18"/>
        <v>-0.99479209126185153</v>
      </c>
      <c r="H115" s="16">
        <f t="shared" si="19"/>
        <v>229.25022215343807</v>
      </c>
      <c r="I115" s="14" t="s">
        <v>169</v>
      </c>
      <c r="J115" s="17">
        <v>16</v>
      </c>
      <c r="K115" s="18">
        <f t="shared" si="25"/>
        <v>0</v>
      </c>
      <c r="L115" s="12">
        <v>0</v>
      </c>
      <c r="M115" s="19">
        <f t="shared" si="20"/>
        <v>-5268.9889378158468</v>
      </c>
      <c r="N115" s="10" t="s">
        <v>49</v>
      </c>
      <c r="O115" s="10" t="s">
        <v>33</v>
      </c>
      <c r="P115" s="20">
        <v>-75.579759999999993</v>
      </c>
      <c r="Q115" s="20">
        <v>6.2991409999999997</v>
      </c>
      <c r="R115" s="21"/>
      <c r="S115" s="21"/>
      <c r="T115" s="27" t="s">
        <v>170</v>
      </c>
      <c r="U115" s="19">
        <f t="shared" ref="U115:U178" si="26">SIN(D115*6.28/360)*7300*9.8</f>
        <v>-1185.5225110085655</v>
      </c>
      <c r="V115" s="23">
        <f t="shared" ref="V115:V178" si="27">J115*1000/3600</f>
        <v>4.4444444444444446</v>
      </c>
      <c r="W115" s="19">
        <f t="shared" ref="W115:W178" si="28">(U115/9.8)*C115*0.00272</f>
        <v>-19.742578958836518</v>
      </c>
      <c r="X115" s="24">
        <f t="shared" ref="X115:X178" si="29">C115/V115</f>
        <v>13.5</v>
      </c>
    </row>
    <row r="116" spans="1:24" ht="24" x14ac:dyDescent="0.25">
      <c r="A116" s="10">
        <v>18</v>
      </c>
      <c r="B116" s="11">
        <f t="shared" si="23"/>
        <v>115</v>
      </c>
      <c r="C116" s="12">
        <v>50</v>
      </c>
      <c r="D116" s="26">
        <v>-1.35</v>
      </c>
      <c r="E116" s="19">
        <f t="shared" si="21"/>
        <v>5253</v>
      </c>
      <c r="F116" s="15">
        <f t="shared" si="22"/>
        <v>5303</v>
      </c>
      <c r="G116" s="16">
        <f t="shared" si="18"/>
        <v>-1.1779882416805076</v>
      </c>
      <c r="H116" s="16">
        <f t="shared" si="19"/>
        <v>228.07223391175756</v>
      </c>
      <c r="I116" s="14" t="s">
        <v>171</v>
      </c>
      <c r="J116" s="17">
        <v>20</v>
      </c>
      <c r="K116" s="18">
        <v>0</v>
      </c>
      <c r="L116" s="12">
        <v>0</v>
      </c>
      <c r="M116" s="19">
        <f t="shared" si="20"/>
        <v>-9358.9515277036171</v>
      </c>
      <c r="N116" s="10" t="s">
        <v>24</v>
      </c>
      <c r="O116" s="10" t="s">
        <v>33</v>
      </c>
      <c r="P116" s="20">
        <v>-75.580162999999999</v>
      </c>
      <c r="Q116" s="20">
        <v>6.2985740000000003</v>
      </c>
      <c r="R116" s="21"/>
      <c r="S116" s="21">
        <v>1</v>
      </c>
      <c r="T116" s="27" t="s">
        <v>172</v>
      </c>
      <c r="U116" s="19">
        <f t="shared" si="26"/>
        <v>-1684.6112749866511</v>
      </c>
      <c r="V116" s="23">
        <f t="shared" si="27"/>
        <v>5.5555555555555554</v>
      </c>
      <c r="W116" s="19">
        <f t="shared" si="28"/>
        <v>-23.378278918182097</v>
      </c>
      <c r="X116" s="24">
        <f t="shared" si="29"/>
        <v>9</v>
      </c>
    </row>
    <row r="117" spans="1:24" ht="24" x14ac:dyDescent="0.25">
      <c r="A117" s="10">
        <v>18</v>
      </c>
      <c r="B117" s="11">
        <f t="shared" si="23"/>
        <v>116</v>
      </c>
      <c r="C117" s="12">
        <v>50</v>
      </c>
      <c r="D117" s="26">
        <v>-1.35</v>
      </c>
      <c r="E117" s="19">
        <f t="shared" si="21"/>
        <v>5303</v>
      </c>
      <c r="F117" s="15">
        <f t="shared" si="22"/>
        <v>5353</v>
      </c>
      <c r="G117" s="16">
        <f t="shared" si="18"/>
        <v>-1.1779882416805076</v>
      </c>
      <c r="H117" s="16">
        <f t="shared" si="19"/>
        <v>226.89424567007705</v>
      </c>
      <c r="I117" s="14" t="s">
        <v>173</v>
      </c>
      <c r="J117" s="17">
        <v>20</v>
      </c>
      <c r="K117" s="18">
        <v>1</v>
      </c>
      <c r="L117" s="12">
        <v>0</v>
      </c>
      <c r="M117" s="19">
        <f t="shared" si="20"/>
        <v>-9358.9515277036171</v>
      </c>
      <c r="N117" s="10" t="s">
        <v>24</v>
      </c>
      <c r="O117" s="10" t="s">
        <v>33</v>
      </c>
      <c r="P117" s="20">
        <v>-75.580162999999999</v>
      </c>
      <c r="Q117" s="20">
        <v>6.2985740000000003</v>
      </c>
      <c r="R117" s="21"/>
      <c r="S117" s="21">
        <v>1</v>
      </c>
      <c r="T117" s="27" t="s">
        <v>172</v>
      </c>
      <c r="U117" s="19">
        <f t="shared" si="26"/>
        <v>-1684.6112749866511</v>
      </c>
      <c r="V117" s="23">
        <f t="shared" si="27"/>
        <v>5.5555555555555554</v>
      </c>
      <c r="W117" s="19">
        <f t="shared" si="28"/>
        <v>-23.378278918182097</v>
      </c>
      <c r="X117" s="24">
        <f t="shared" si="29"/>
        <v>9</v>
      </c>
    </row>
    <row r="118" spans="1:24" ht="24" x14ac:dyDescent="0.25">
      <c r="A118" s="10">
        <v>18</v>
      </c>
      <c r="B118" s="11">
        <f t="shared" si="23"/>
        <v>117</v>
      </c>
      <c r="C118" s="12">
        <v>70</v>
      </c>
      <c r="D118" s="26">
        <v>-1.35</v>
      </c>
      <c r="E118" s="19">
        <f t="shared" si="21"/>
        <v>5353</v>
      </c>
      <c r="F118" s="15">
        <f t="shared" si="22"/>
        <v>5423</v>
      </c>
      <c r="G118" s="16">
        <f t="shared" si="18"/>
        <v>-1.6491835383527107</v>
      </c>
      <c r="H118" s="16">
        <f t="shared" si="19"/>
        <v>225.24506213172435</v>
      </c>
      <c r="I118" s="14" t="s">
        <v>174</v>
      </c>
      <c r="J118" s="17">
        <v>20</v>
      </c>
      <c r="K118" s="18">
        <v>0</v>
      </c>
      <c r="L118" s="12">
        <v>0</v>
      </c>
      <c r="M118" s="19">
        <f t="shared" si="20"/>
        <v>-9358.9515277036171</v>
      </c>
      <c r="N118" s="10" t="s">
        <v>24</v>
      </c>
      <c r="O118" s="10" t="s">
        <v>33</v>
      </c>
      <c r="P118" s="20">
        <v>-75.580162999999999</v>
      </c>
      <c r="Q118" s="20">
        <v>6.2985740000000003</v>
      </c>
      <c r="R118" s="21"/>
      <c r="S118" s="21">
        <v>1</v>
      </c>
      <c r="T118" s="27" t="s">
        <v>172</v>
      </c>
      <c r="U118" s="19">
        <f t="shared" si="26"/>
        <v>-1684.6112749866511</v>
      </c>
      <c r="V118" s="23">
        <f t="shared" si="27"/>
        <v>5.5555555555555554</v>
      </c>
      <c r="W118" s="19">
        <f t="shared" si="28"/>
        <v>-32.729590485454935</v>
      </c>
      <c r="X118" s="24">
        <f t="shared" si="29"/>
        <v>12.6</v>
      </c>
    </row>
    <row r="119" spans="1:24" ht="24" x14ac:dyDescent="0.25">
      <c r="A119" s="10">
        <v>17</v>
      </c>
      <c r="B119" s="11">
        <f t="shared" si="23"/>
        <v>118</v>
      </c>
      <c r="C119" s="12">
        <v>40</v>
      </c>
      <c r="D119" s="26">
        <v>-14.93</v>
      </c>
      <c r="E119" s="19">
        <f t="shared" si="21"/>
        <v>5423</v>
      </c>
      <c r="F119" s="15">
        <f t="shared" si="22"/>
        <v>5463</v>
      </c>
      <c r="G119" s="16">
        <f t="shared" si="18"/>
        <v>-10.305550048650776</v>
      </c>
      <c r="H119" s="16">
        <f t="shared" si="19"/>
        <v>214.93951208307357</v>
      </c>
      <c r="I119" s="14" t="s">
        <v>175</v>
      </c>
      <c r="J119" s="17">
        <v>22</v>
      </c>
      <c r="K119" s="18">
        <f>L119+R119+S119</f>
        <v>0</v>
      </c>
      <c r="L119" s="12">
        <v>0</v>
      </c>
      <c r="M119" s="19">
        <f t="shared" si="20"/>
        <v>-112580.99465132094</v>
      </c>
      <c r="N119" s="10" t="s">
        <v>56</v>
      </c>
      <c r="O119" s="10" t="s">
        <v>33</v>
      </c>
      <c r="P119" s="20">
        <v>-75.580668000000003</v>
      </c>
      <c r="Q119" s="20">
        <v>6.2976349999999996</v>
      </c>
      <c r="R119" s="21"/>
      <c r="S119" s="21"/>
      <c r="T119" s="27">
        <v>22.3</v>
      </c>
      <c r="U119" s="19">
        <f t="shared" si="26"/>
        <v>-18422.344579307064</v>
      </c>
      <c r="V119" s="23">
        <f t="shared" si="27"/>
        <v>6.1111111111111107</v>
      </c>
      <c r="W119" s="19">
        <f t="shared" si="28"/>
        <v>-204.52562145189881</v>
      </c>
      <c r="X119" s="24">
        <f t="shared" si="29"/>
        <v>6.5454545454545459</v>
      </c>
    </row>
    <row r="120" spans="1:24" ht="24" x14ac:dyDescent="0.25">
      <c r="A120" s="10">
        <v>16</v>
      </c>
      <c r="B120" s="11">
        <f t="shared" si="23"/>
        <v>119</v>
      </c>
      <c r="C120" s="12">
        <v>70</v>
      </c>
      <c r="D120" s="26">
        <v>-1.64</v>
      </c>
      <c r="E120" s="19">
        <f t="shared" si="21"/>
        <v>5463</v>
      </c>
      <c r="F120" s="15">
        <f t="shared" si="22"/>
        <v>5533</v>
      </c>
      <c r="G120" s="16">
        <f t="shared" si="18"/>
        <v>-2.0033643960606371</v>
      </c>
      <c r="H120" s="16">
        <f t="shared" si="19"/>
        <v>212.93614768701292</v>
      </c>
      <c r="I120" s="14" t="s">
        <v>176</v>
      </c>
      <c r="J120" s="17">
        <v>20</v>
      </c>
      <c r="K120" s="18">
        <f>L120+R120+S120</f>
        <v>1</v>
      </c>
      <c r="L120" s="12">
        <v>0</v>
      </c>
      <c r="M120" s="19">
        <f t="shared" si="20"/>
        <v>-11368.892955678784</v>
      </c>
      <c r="N120" s="10" t="s">
        <v>24</v>
      </c>
      <c r="O120" s="10" t="s">
        <v>33</v>
      </c>
      <c r="P120" s="20">
        <v>-75.580558999999994</v>
      </c>
      <c r="Q120" s="20">
        <v>6.2972700000000001</v>
      </c>
      <c r="R120" s="21"/>
      <c r="S120" s="21">
        <v>1</v>
      </c>
      <c r="T120" s="27" t="s">
        <v>177</v>
      </c>
      <c r="U120" s="19">
        <f t="shared" si="26"/>
        <v>-2046.4007320221813</v>
      </c>
      <c r="V120" s="23">
        <f t="shared" si="27"/>
        <v>5.5555555555555554</v>
      </c>
      <c r="W120" s="19">
        <f t="shared" si="28"/>
        <v>-39.758642793573806</v>
      </c>
      <c r="X120" s="24">
        <f t="shared" si="29"/>
        <v>12.6</v>
      </c>
    </row>
    <row r="121" spans="1:24" ht="24" x14ac:dyDescent="0.25">
      <c r="A121" s="10">
        <v>15</v>
      </c>
      <c r="B121" s="11">
        <f t="shared" si="23"/>
        <v>120</v>
      </c>
      <c r="C121" s="12">
        <v>15</v>
      </c>
      <c r="D121" s="26">
        <v>-14.93</v>
      </c>
      <c r="E121" s="19">
        <f t="shared" si="21"/>
        <v>5533</v>
      </c>
      <c r="F121" s="15">
        <f t="shared" si="22"/>
        <v>5548</v>
      </c>
      <c r="G121" s="16">
        <f t="shared" si="18"/>
        <v>-3.864581268244041</v>
      </c>
      <c r="H121" s="16">
        <f t="shared" si="19"/>
        <v>209.07156641876887</v>
      </c>
      <c r="I121" s="14" t="s">
        <v>178</v>
      </c>
      <c r="J121" s="17">
        <v>15</v>
      </c>
      <c r="K121" s="18">
        <f>L121+R121+S121</f>
        <v>0</v>
      </c>
      <c r="L121" s="12">
        <v>0</v>
      </c>
      <c r="M121" s="19">
        <f t="shared" si="20"/>
        <v>-76759.769080446102</v>
      </c>
      <c r="N121" s="10" t="s">
        <v>56</v>
      </c>
      <c r="O121" s="10" t="s">
        <v>33</v>
      </c>
      <c r="P121" s="20">
        <v>-75.580397000000005</v>
      </c>
      <c r="Q121" s="20">
        <v>6.2968460000000004</v>
      </c>
      <c r="R121" s="21"/>
      <c r="S121" s="21"/>
      <c r="T121" s="27">
        <v>14.8</v>
      </c>
      <c r="U121" s="19">
        <f t="shared" si="26"/>
        <v>-18422.344579307064</v>
      </c>
      <c r="V121" s="23">
        <f t="shared" si="27"/>
        <v>4.166666666666667</v>
      </c>
      <c r="W121" s="19">
        <f t="shared" si="28"/>
        <v>-76.69710804446207</v>
      </c>
      <c r="X121" s="24">
        <f t="shared" si="29"/>
        <v>3.5999999999999996</v>
      </c>
    </row>
    <row r="122" spans="1:24" ht="59.25" customHeight="1" x14ac:dyDescent="0.25">
      <c r="A122" s="10">
        <v>14</v>
      </c>
      <c r="B122" s="11">
        <f t="shared" si="23"/>
        <v>121</v>
      </c>
      <c r="C122" s="12">
        <v>50</v>
      </c>
      <c r="D122" s="13">
        <v>8.65</v>
      </c>
      <c r="E122" s="19">
        <f t="shared" si="21"/>
        <v>5548</v>
      </c>
      <c r="F122" s="15">
        <f t="shared" si="22"/>
        <v>5598</v>
      </c>
      <c r="G122" s="16">
        <f t="shared" si="18"/>
        <v>7.5199069556413551</v>
      </c>
      <c r="H122" s="16">
        <f t="shared" si="19"/>
        <v>216.59147337441021</v>
      </c>
      <c r="I122" s="14" t="s">
        <v>179</v>
      </c>
      <c r="J122" s="17">
        <v>26</v>
      </c>
      <c r="K122" s="18">
        <v>1</v>
      </c>
      <c r="L122" s="12">
        <v>1</v>
      </c>
      <c r="M122" s="19">
        <f t="shared" si="20"/>
        <v>77668.281493767616</v>
      </c>
      <c r="N122" s="10" t="s">
        <v>24</v>
      </c>
      <c r="O122" s="10" t="s">
        <v>33</v>
      </c>
      <c r="P122" s="20">
        <v>-75.578847999999994</v>
      </c>
      <c r="Q122" s="20">
        <v>6.2964079999999996</v>
      </c>
      <c r="R122" s="21"/>
      <c r="S122" s="21">
        <v>4</v>
      </c>
      <c r="T122" s="28" t="s">
        <v>180</v>
      </c>
      <c r="U122" s="19">
        <f t="shared" si="26"/>
        <v>10754.069745290901</v>
      </c>
      <c r="V122" s="23">
        <f t="shared" si="27"/>
        <v>7.2222222222222223</v>
      </c>
      <c r="W122" s="19">
        <f t="shared" si="28"/>
        <v>149.24015156730232</v>
      </c>
      <c r="X122" s="24">
        <f t="shared" si="29"/>
        <v>6.9230769230769234</v>
      </c>
    </row>
    <row r="123" spans="1:24" ht="59.25" customHeight="1" x14ac:dyDescent="0.25">
      <c r="A123" s="10">
        <v>14</v>
      </c>
      <c r="B123" s="11">
        <f t="shared" si="23"/>
        <v>122</v>
      </c>
      <c r="C123" s="12">
        <v>50</v>
      </c>
      <c r="D123" s="13">
        <v>8.65</v>
      </c>
      <c r="E123" s="19">
        <f t="shared" si="21"/>
        <v>5598</v>
      </c>
      <c r="F123" s="15">
        <f t="shared" si="22"/>
        <v>5648</v>
      </c>
      <c r="G123" s="16">
        <f t="shared" si="18"/>
        <v>7.5199069556413551</v>
      </c>
      <c r="H123" s="16">
        <f t="shared" si="19"/>
        <v>224.11138033005156</v>
      </c>
      <c r="I123" s="14" t="s">
        <v>181</v>
      </c>
      <c r="J123" s="17">
        <v>26</v>
      </c>
      <c r="K123" s="18">
        <v>0</v>
      </c>
      <c r="L123" s="12">
        <v>1</v>
      </c>
      <c r="M123" s="19">
        <f t="shared" si="20"/>
        <v>77668.281493767616</v>
      </c>
      <c r="N123" s="10" t="s">
        <v>24</v>
      </c>
      <c r="O123" s="10" t="s">
        <v>33</v>
      </c>
      <c r="P123" s="20">
        <v>-75.578847999999994</v>
      </c>
      <c r="Q123" s="20">
        <v>6.2964079999999996</v>
      </c>
      <c r="R123" s="21"/>
      <c r="S123" s="21">
        <v>4</v>
      </c>
      <c r="T123" s="28" t="s">
        <v>180</v>
      </c>
      <c r="U123" s="19">
        <f t="shared" si="26"/>
        <v>10754.069745290901</v>
      </c>
      <c r="V123" s="23">
        <f t="shared" si="27"/>
        <v>7.2222222222222223</v>
      </c>
      <c r="W123" s="19">
        <f t="shared" si="28"/>
        <v>149.24015156730232</v>
      </c>
      <c r="X123" s="24">
        <f t="shared" si="29"/>
        <v>6.9230769230769234</v>
      </c>
    </row>
    <row r="124" spans="1:24" ht="59.25" customHeight="1" x14ac:dyDescent="0.25">
      <c r="A124" s="10">
        <v>14</v>
      </c>
      <c r="B124" s="11">
        <f t="shared" si="23"/>
        <v>123</v>
      </c>
      <c r="C124" s="12">
        <v>50</v>
      </c>
      <c r="D124" s="13">
        <v>8.65</v>
      </c>
      <c r="E124" s="19">
        <f t="shared" si="21"/>
        <v>5648</v>
      </c>
      <c r="F124" s="15">
        <f t="shared" si="22"/>
        <v>5698</v>
      </c>
      <c r="G124" s="16">
        <f t="shared" si="18"/>
        <v>7.5199069556413551</v>
      </c>
      <c r="H124" s="16">
        <f t="shared" si="19"/>
        <v>231.63128728569291</v>
      </c>
      <c r="I124" s="14" t="s">
        <v>182</v>
      </c>
      <c r="J124" s="17">
        <v>26</v>
      </c>
      <c r="K124" s="18">
        <v>1</v>
      </c>
      <c r="L124" s="12">
        <v>1</v>
      </c>
      <c r="M124" s="19">
        <f t="shared" si="20"/>
        <v>77668.281493767616</v>
      </c>
      <c r="N124" s="10" t="s">
        <v>24</v>
      </c>
      <c r="O124" s="10" t="s">
        <v>33</v>
      </c>
      <c r="P124" s="20">
        <v>-75.578847999999994</v>
      </c>
      <c r="Q124" s="20">
        <v>6.2964079999999996</v>
      </c>
      <c r="R124" s="21"/>
      <c r="S124" s="21">
        <v>4</v>
      </c>
      <c r="T124" s="28" t="s">
        <v>180</v>
      </c>
      <c r="U124" s="19">
        <f t="shared" si="26"/>
        <v>10754.069745290901</v>
      </c>
      <c r="V124" s="23">
        <f t="shared" si="27"/>
        <v>7.2222222222222223</v>
      </c>
      <c r="W124" s="19">
        <f t="shared" si="28"/>
        <v>149.24015156730232</v>
      </c>
      <c r="X124" s="24">
        <f t="shared" si="29"/>
        <v>6.9230769230769234</v>
      </c>
    </row>
    <row r="125" spans="1:24" ht="59.25" customHeight="1" x14ac:dyDescent="0.25">
      <c r="A125" s="10">
        <v>14</v>
      </c>
      <c r="B125" s="11">
        <f t="shared" si="23"/>
        <v>124</v>
      </c>
      <c r="C125" s="12">
        <v>50</v>
      </c>
      <c r="D125" s="13">
        <v>8.65</v>
      </c>
      <c r="E125" s="19">
        <f t="shared" si="21"/>
        <v>5698</v>
      </c>
      <c r="F125" s="15">
        <f t="shared" si="22"/>
        <v>5748</v>
      </c>
      <c r="G125" s="16">
        <f t="shared" si="18"/>
        <v>7.5199069556413551</v>
      </c>
      <c r="H125" s="16">
        <f t="shared" si="19"/>
        <v>239.15119424133425</v>
      </c>
      <c r="I125" s="14" t="s">
        <v>183</v>
      </c>
      <c r="J125" s="17">
        <v>26</v>
      </c>
      <c r="K125" s="18">
        <v>0</v>
      </c>
      <c r="L125" s="12">
        <v>1</v>
      </c>
      <c r="M125" s="19">
        <f t="shared" si="20"/>
        <v>77668.281493767616</v>
      </c>
      <c r="N125" s="10" t="s">
        <v>24</v>
      </c>
      <c r="O125" s="10" t="s">
        <v>33</v>
      </c>
      <c r="P125" s="20">
        <v>-75.578847999999994</v>
      </c>
      <c r="Q125" s="20">
        <v>6.2964079999999996</v>
      </c>
      <c r="R125" s="21"/>
      <c r="S125" s="21">
        <v>4</v>
      </c>
      <c r="T125" s="28" t="s">
        <v>180</v>
      </c>
      <c r="U125" s="19">
        <f t="shared" si="26"/>
        <v>10754.069745290901</v>
      </c>
      <c r="V125" s="23">
        <f t="shared" si="27"/>
        <v>7.2222222222222223</v>
      </c>
      <c r="W125" s="19">
        <f t="shared" si="28"/>
        <v>149.24015156730232</v>
      </c>
      <c r="X125" s="24">
        <f t="shared" si="29"/>
        <v>6.9230769230769234</v>
      </c>
    </row>
    <row r="126" spans="1:24" ht="59.25" customHeight="1" x14ac:dyDescent="0.25">
      <c r="A126" s="10">
        <v>14</v>
      </c>
      <c r="B126" s="11">
        <f t="shared" si="23"/>
        <v>125</v>
      </c>
      <c r="C126" s="12">
        <v>50</v>
      </c>
      <c r="D126" s="13">
        <v>8.65</v>
      </c>
      <c r="E126" s="19">
        <f t="shared" si="21"/>
        <v>5748</v>
      </c>
      <c r="F126" s="15">
        <f t="shared" si="22"/>
        <v>5798</v>
      </c>
      <c r="G126" s="16">
        <f t="shared" si="18"/>
        <v>7.5199069556413551</v>
      </c>
      <c r="H126" s="16">
        <f t="shared" si="19"/>
        <v>246.6711011969756</v>
      </c>
      <c r="I126" s="14" t="s">
        <v>184</v>
      </c>
      <c r="J126" s="17">
        <v>26</v>
      </c>
      <c r="K126" s="18">
        <v>1</v>
      </c>
      <c r="L126" s="12">
        <v>1</v>
      </c>
      <c r="M126" s="19">
        <f t="shared" si="20"/>
        <v>77668.281493767616</v>
      </c>
      <c r="N126" s="10" t="s">
        <v>24</v>
      </c>
      <c r="O126" s="10" t="s">
        <v>33</v>
      </c>
      <c r="P126" s="20">
        <v>-75.578847999999994</v>
      </c>
      <c r="Q126" s="20">
        <v>6.2964079999999996</v>
      </c>
      <c r="R126" s="21"/>
      <c r="S126" s="21">
        <v>4</v>
      </c>
      <c r="T126" s="28" t="s">
        <v>180</v>
      </c>
      <c r="U126" s="19">
        <f t="shared" si="26"/>
        <v>10754.069745290901</v>
      </c>
      <c r="V126" s="23">
        <f t="shared" si="27"/>
        <v>7.2222222222222223</v>
      </c>
      <c r="W126" s="19">
        <f t="shared" si="28"/>
        <v>149.24015156730232</v>
      </c>
      <c r="X126" s="24">
        <f t="shared" si="29"/>
        <v>6.9230769230769234</v>
      </c>
    </row>
    <row r="127" spans="1:24" ht="59.25" customHeight="1" x14ac:dyDescent="0.25">
      <c r="A127" s="10">
        <v>14</v>
      </c>
      <c r="B127" s="11">
        <f t="shared" si="23"/>
        <v>126</v>
      </c>
      <c r="C127" s="12">
        <v>50</v>
      </c>
      <c r="D127" s="13">
        <v>8.65</v>
      </c>
      <c r="E127" s="19">
        <f t="shared" si="21"/>
        <v>5798</v>
      </c>
      <c r="F127" s="15">
        <f t="shared" si="22"/>
        <v>5848</v>
      </c>
      <c r="G127" s="16">
        <f t="shared" si="18"/>
        <v>7.5199069556413551</v>
      </c>
      <c r="H127" s="16">
        <f t="shared" si="19"/>
        <v>254.19100815261694</v>
      </c>
      <c r="I127" s="14" t="s">
        <v>185</v>
      </c>
      <c r="J127" s="17">
        <v>26</v>
      </c>
      <c r="K127" s="18">
        <v>0</v>
      </c>
      <c r="L127" s="12">
        <v>1</v>
      </c>
      <c r="M127" s="19">
        <f t="shared" si="20"/>
        <v>77668.281493767616</v>
      </c>
      <c r="N127" s="10" t="s">
        <v>24</v>
      </c>
      <c r="O127" s="10" t="s">
        <v>33</v>
      </c>
      <c r="P127" s="20">
        <v>-75.578847999999994</v>
      </c>
      <c r="Q127" s="20">
        <v>6.2964079999999996</v>
      </c>
      <c r="R127" s="21"/>
      <c r="S127" s="21">
        <v>4</v>
      </c>
      <c r="T127" s="28" t="s">
        <v>180</v>
      </c>
      <c r="U127" s="19">
        <f t="shared" si="26"/>
        <v>10754.069745290901</v>
      </c>
      <c r="V127" s="23">
        <f t="shared" si="27"/>
        <v>7.2222222222222223</v>
      </c>
      <c r="W127" s="19">
        <f t="shared" si="28"/>
        <v>149.24015156730232</v>
      </c>
      <c r="X127" s="24">
        <f t="shared" si="29"/>
        <v>6.9230769230769234</v>
      </c>
    </row>
    <row r="128" spans="1:24" ht="59.25" customHeight="1" x14ac:dyDescent="0.25">
      <c r="A128" s="10">
        <v>14</v>
      </c>
      <c r="B128" s="11">
        <f t="shared" si="23"/>
        <v>127</v>
      </c>
      <c r="C128" s="12">
        <v>50</v>
      </c>
      <c r="D128" s="13">
        <v>8.65</v>
      </c>
      <c r="E128" s="19">
        <f t="shared" si="21"/>
        <v>5848</v>
      </c>
      <c r="F128" s="15">
        <f t="shared" si="22"/>
        <v>5898</v>
      </c>
      <c r="G128" s="16">
        <f t="shared" si="18"/>
        <v>7.5199069556413551</v>
      </c>
      <c r="H128" s="16">
        <f t="shared" si="19"/>
        <v>261.71091510825829</v>
      </c>
      <c r="I128" s="14" t="s">
        <v>186</v>
      </c>
      <c r="J128" s="17">
        <v>26</v>
      </c>
      <c r="K128" s="18">
        <v>1</v>
      </c>
      <c r="L128" s="12">
        <v>1</v>
      </c>
      <c r="M128" s="19">
        <f t="shared" si="20"/>
        <v>77668.281493767616</v>
      </c>
      <c r="N128" s="10" t="s">
        <v>24</v>
      </c>
      <c r="O128" s="10" t="s">
        <v>33</v>
      </c>
      <c r="P128" s="20">
        <v>-75.578847999999994</v>
      </c>
      <c r="Q128" s="20">
        <v>6.2964079999999996</v>
      </c>
      <c r="R128" s="21"/>
      <c r="S128" s="21">
        <v>4</v>
      </c>
      <c r="T128" s="28" t="s">
        <v>180</v>
      </c>
      <c r="U128" s="19">
        <f t="shared" si="26"/>
        <v>10754.069745290901</v>
      </c>
      <c r="V128" s="23">
        <f t="shared" si="27"/>
        <v>7.2222222222222223</v>
      </c>
      <c r="W128" s="19">
        <f t="shared" si="28"/>
        <v>149.24015156730232</v>
      </c>
      <c r="X128" s="24">
        <f t="shared" si="29"/>
        <v>6.9230769230769234</v>
      </c>
    </row>
    <row r="129" spans="1:24" ht="59.25" customHeight="1" x14ac:dyDescent="0.25">
      <c r="A129" s="10">
        <v>14</v>
      </c>
      <c r="B129" s="11">
        <f t="shared" si="23"/>
        <v>128</v>
      </c>
      <c r="C129" s="12">
        <v>50</v>
      </c>
      <c r="D129" s="13">
        <v>8.65</v>
      </c>
      <c r="E129" s="19">
        <f t="shared" si="21"/>
        <v>5898</v>
      </c>
      <c r="F129" s="15">
        <f t="shared" si="22"/>
        <v>5948</v>
      </c>
      <c r="G129" s="16">
        <f t="shared" si="18"/>
        <v>7.5199069556413551</v>
      </c>
      <c r="H129" s="16">
        <f t="shared" si="19"/>
        <v>269.23082206389967</v>
      </c>
      <c r="I129" s="14" t="s">
        <v>187</v>
      </c>
      <c r="J129" s="17">
        <v>26</v>
      </c>
      <c r="K129" s="18">
        <v>0</v>
      </c>
      <c r="L129" s="12">
        <v>1</v>
      </c>
      <c r="M129" s="19">
        <f t="shared" si="20"/>
        <v>77668.281493767616</v>
      </c>
      <c r="N129" s="10" t="s">
        <v>24</v>
      </c>
      <c r="O129" s="10" t="s">
        <v>33</v>
      </c>
      <c r="P129" s="20">
        <v>-75.578847999999994</v>
      </c>
      <c r="Q129" s="20">
        <v>6.2964079999999996</v>
      </c>
      <c r="R129" s="21"/>
      <c r="S129" s="21">
        <v>4</v>
      </c>
      <c r="T129" s="28" t="s">
        <v>180</v>
      </c>
      <c r="U129" s="19">
        <f t="shared" si="26"/>
        <v>10754.069745290901</v>
      </c>
      <c r="V129" s="23">
        <f t="shared" si="27"/>
        <v>7.2222222222222223</v>
      </c>
      <c r="W129" s="19">
        <f t="shared" si="28"/>
        <v>149.24015156730232</v>
      </c>
      <c r="X129" s="24">
        <f t="shared" si="29"/>
        <v>6.9230769230769234</v>
      </c>
    </row>
    <row r="130" spans="1:24" ht="59.25" customHeight="1" x14ac:dyDescent="0.25">
      <c r="A130" s="10">
        <v>14</v>
      </c>
      <c r="B130" s="11">
        <f t="shared" si="23"/>
        <v>129</v>
      </c>
      <c r="C130" s="12">
        <v>60</v>
      </c>
      <c r="D130" s="13">
        <v>8.65</v>
      </c>
      <c r="E130" s="19">
        <f t="shared" si="21"/>
        <v>5948</v>
      </c>
      <c r="F130" s="15">
        <f t="shared" si="22"/>
        <v>6008</v>
      </c>
      <c r="G130" s="16">
        <f t="shared" ref="G130:G193" si="30">C130*SIN(RADIANS(D130))</f>
        <v>9.0238883467696258</v>
      </c>
      <c r="H130" s="16">
        <f t="shared" si="19"/>
        <v>278.2547104106693</v>
      </c>
      <c r="I130" s="14" t="s">
        <v>188</v>
      </c>
      <c r="J130" s="17">
        <v>26</v>
      </c>
      <c r="K130" s="18">
        <v>1</v>
      </c>
      <c r="L130" s="12">
        <v>1</v>
      </c>
      <c r="M130" s="19">
        <f t="shared" si="20"/>
        <v>77668.281493767616</v>
      </c>
      <c r="N130" s="10" t="s">
        <v>24</v>
      </c>
      <c r="O130" s="10" t="s">
        <v>33</v>
      </c>
      <c r="P130" s="20">
        <v>-75.578847999999994</v>
      </c>
      <c r="Q130" s="20">
        <v>6.2964079999999996</v>
      </c>
      <c r="R130" s="21"/>
      <c r="S130" s="21">
        <v>4</v>
      </c>
      <c r="T130" s="28" t="s">
        <v>180</v>
      </c>
      <c r="U130" s="19">
        <f t="shared" si="26"/>
        <v>10754.069745290901</v>
      </c>
      <c r="V130" s="23">
        <f t="shared" si="27"/>
        <v>7.2222222222222223</v>
      </c>
      <c r="W130" s="19">
        <f t="shared" si="28"/>
        <v>179.08818188076276</v>
      </c>
      <c r="X130" s="24">
        <f t="shared" si="29"/>
        <v>8.3076923076923084</v>
      </c>
    </row>
    <row r="131" spans="1:24" s="31" customFormat="1" ht="102.75" customHeight="1" x14ac:dyDescent="0.25">
      <c r="A131" s="10">
        <v>40</v>
      </c>
      <c r="B131" s="11">
        <f t="shared" si="23"/>
        <v>130</v>
      </c>
      <c r="C131" s="12">
        <v>50</v>
      </c>
      <c r="D131" s="26">
        <v>-7.02</v>
      </c>
      <c r="E131" s="19">
        <f t="shared" si="21"/>
        <v>6008</v>
      </c>
      <c r="F131" s="15">
        <f t="shared" si="22"/>
        <v>6058</v>
      </c>
      <c r="G131" s="16">
        <f t="shared" si="30"/>
        <v>-6.1107899969944715</v>
      </c>
      <c r="H131" s="16">
        <f t="shared" ref="H131:H192" si="31">H130+G131</f>
        <v>272.14392041367483</v>
      </c>
      <c r="I131" s="29" t="s">
        <v>189</v>
      </c>
      <c r="J131" s="30">
        <v>28</v>
      </c>
      <c r="K131" s="18">
        <v>0</v>
      </c>
      <c r="L131" s="12">
        <v>3</v>
      </c>
      <c r="M131" s="19">
        <f t="shared" si="20"/>
        <v>-67969.284623150699</v>
      </c>
      <c r="N131" s="10" t="s">
        <v>24</v>
      </c>
      <c r="O131" s="10"/>
      <c r="P131" s="20">
        <v>-75.573569000000006</v>
      </c>
      <c r="Q131" s="20">
        <v>6.2945159999999998</v>
      </c>
      <c r="R131" s="21"/>
      <c r="S131" s="21">
        <v>8</v>
      </c>
      <c r="T131" s="28" t="s">
        <v>190</v>
      </c>
      <c r="U131" s="19">
        <f t="shared" si="26"/>
        <v>-8738.9080229765186</v>
      </c>
      <c r="V131" s="23">
        <f t="shared" si="27"/>
        <v>7.7777777777777777</v>
      </c>
      <c r="W131" s="19">
        <f t="shared" si="28"/>
        <v>-121.27464195151086</v>
      </c>
      <c r="X131" s="24">
        <f t="shared" si="29"/>
        <v>6.4285714285714288</v>
      </c>
    </row>
    <row r="132" spans="1:24" s="31" customFormat="1" ht="102.75" customHeight="1" x14ac:dyDescent="0.25">
      <c r="A132" s="10">
        <v>40</v>
      </c>
      <c r="B132" s="11">
        <f t="shared" si="23"/>
        <v>131</v>
      </c>
      <c r="C132" s="12">
        <v>50</v>
      </c>
      <c r="D132" s="26">
        <v>-7.02</v>
      </c>
      <c r="E132" s="19">
        <f t="shared" ref="E132:E192" si="32">F131</f>
        <v>6058</v>
      </c>
      <c r="F132" s="15">
        <f t="shared" ref="F132:F192" si="33">E132+C132</f>
        <v>6108</v>
      </c>
      <c r="G132" s="16">
        <f t="shared" si="30"/>
        <v>-6.1107899969944715</v>
      </c>
      <c r="H132" s="16">
        <f t="shared" si="31"/>
        <v>266.03313041668036</v>
      </c>
      <c r="I132" s="29" t="s">
        <v>191</v>
      </c>
      <c r="J132" s="30">
        <v>28</v>
      </c>
      <c r="K132" s="18">
        <v>1</v>
      </c>
      <c r="L132" s="12">
        <v>3</v>
      </c>
      <c r="M132" s="19">
        <f t="shared" si="20"/>
        <v>-67969.284623150699</v>
      </c>
      <c r="N132" s="10" t="s">
        <v>24</v>
      </c>
      <c r="O132" s="10"/>
      <c r="P132" s="20">
        <v>-75.573569000000006</v>
      </c>
      <c r="Q132" s="20">
        <v>6.2945159999999998</v>
      </c>
      <c r="R132" s="21"/>
      <c r="S132" s="21">
        <v>8</v>
      </c>
      <c r="T132" s="28" t="s">
        <v>190</v>
      </c>
      <c r="U132" s="19">
        <f t="shared" si="26"/>
        <v>-8738.9080229765186</v>
      </c>
      <c r="V132" s="23">
        <f t="shared" si="27"/>
        <v>7.7777777777777777</v>
      </c>
      <c r="W132" s="19">
        <f t="shared" si="28"/>
        <v>-121.27464195151086</v>
      </c>
      <c r="X132" s="24">
        <f t="shared" si="29"/>
        <v>6.4285714285714288</v>
      </c>
    </row>
    <row r="133" spans="1:24" s="31" customFormat="1" ht="102.75" customHeight="1" x14ac:dyDescent="0.25">
      <c r="A133" s="10">
        <v>40</v>
      </c>
      <c r="B133" s="11">
        <f t="shared" si="23"/>
        <v>132</v>
      </c>
      <c r="C133" s="12">
        <v>50</v>
      </c>
      <c r="D133" s="26">
        <v>-7.02</v>
      </c>
      <c r="E133" s="19">
        <f t="shared" si="32"/>
        <v>6108</v>
      </c>
      <c r="F133" s="15">
        <f t="shared" si="33"/>
        <v>6158</v>
      </c>
      <c r="G133" s="16">
        <f t="shared" si="30"/>
        <v>-6.1107899969944715</v>
      </c>
      <c r="H133" s="16">
        <f t="shared" si="31"/>
        <v>259.9223404196859</v>
      </c>
      <c r="I133" s="29" t="s">
        <v>192</v>
      </c>
      <c r="J133" s="30">
        <v>28</v>
      </c>
      <c r="K133" s="18">
        <v>0</v>
      </c>
      <c r="L133" s="12">
        <v>3</v>
      </c>
      <c r="M133" s="19">
        <f t="shared" si="20"/>
        <v>-67969.284623150699</v>
      </c>
      <c r="N133" s="10" t="s">
        <v>24</v>
      </c>
      <c r="O133" s="10"/>
      <c r="P133" s="20">
        <v>-75.573569000000006</v>
      </c>
      <c r="Q133" s="20">
        <v>6.2945159999999998</v>
      </c>
      <c r="R133" s="21"/>
      <c r="S133" s="21">
        <v>8</v>
      </c>
      <c r="T133" s="28" t="s">
        <v>190</v>
      </c>
      <c r="U133" s="19">
        <f t="shared" si="26"/>
        <v>-8738.9080229765186</v>
      </c>
      <c r="V133" s="23">
        <f t="shared" si="27"/>
        <v>7.7777777777777777</v>
      </c>
      <c r="W133" s="19">
        <f t="shared" si="28"/>
        <v>-121.27464195151086</v>
      </c>
      <c r="X133" s="24">
        <f t="shared" si="29"/>
        <v>6.4285714285714288</v>
      </c>
    </row>
    <row r="134" spans="1:24" s="31" customFormat="1" ht="102.75" customHeight="1" x14ac:dyDescent="0.25">
      <c r="A134" s="10">
        <v>40</v>
      </c>
      <c r="B134" s="11">
        <f t="shared" ref="B134:B192" si="34">B133+1</f>
        <v>133</v>
      </c>
      <c r="C134" s="12">
        <v>50</v>
      </c>
      <c r="D134" s="26">
        <v>-7.02</v>
      </c>
      <c r="E134" s="19">
        <f t="shared" si="32"/>
        <v>6158</v>
      </c>
      <c r="F134" s="15">
        <f t="shared" si="33"/>
        <v>6208</v>
      </c>
      <c r="G134" s="16">
        <f t="shared" si="30"/>
        <v>-6.1107899969944715</v>
      </c>
      <c r="H134" s="16">
        <f t="shared" si="31"/>
        <v>253.81155042269143</v>
      </c>
      <c r="I134" s="29" t="s">
        <v>193</v>
      </c>
      <c r="J134" s="30">
        <v>28</v>
      </c>
      <c r="K134" s="18">
        <v>1</v>
      </c>
      <c r="L134" s="12">
        <v>3</v>
      </c>
      <c r="M134" s="19">
        <f t="shared" si="20"/>
        <v>-67969.284623150699</v>
      </c>
      <c r="N134" s="10" t="s">
        <v>24</v>
      </c>
      <c r="O134" s="10"/>
      <c r="P134" s="20">
        <v>-75.573569000000006</v>
      </c>
      <c r="Q134" s="20">
        <v>6.2945159999999998</v>
      </c>
      <c r="R134" s="21"/>
      <c r="S134" s="21">
        <v>8</v>
      </c>
      <c r="T134" s="28" t="s">
        <v>190</v>
      </c>
      <c r="U134" s="19">
        <f t="shared" si="26"/>
        <v>-8738.9080229765186</v>
      </c>
      <c r="V134" s="23">
        <f t="shared" si="27"/>
        <v>7.7777777777777777</v>
      </c>
      <c r="W134" s="19">
        <f t="shared" si="28"/>
        <v>-121.27464195151086</v>
      </c>
      <c r="X134" s="24">
        <f t="shared" si="29"/>
        <v>6.4285714285714288</v>
      </c>
    </row>
    <row r="135" spans="1:24" s="31" customFormat="1" ht="102.75" customHeight="1" x14ac:dyDescent="0.25">
      <c r="A135" s="10">
        <v>40</v>
      </c>
      <c r="B135" s="11">
        <f t="shared" si="34"/>
        <v>134</v>
      </c>
      <c r="C135" s="12">
        <v>50</v>
      </c>
      <c r="D135" s="26">
        <v>-7.02</v>
      </c>
      <c r="E135" s="19">
        <f t="shared" si="32"/>
        <v>6208</v>
      </c>
      <c r="F135" s="15">
        <f t="shared" si="33"/>
        <v>6258</v>
      </c>
      <c r="G135" s="16">
        <f t="shared" si="30"/>
        <v>-6.1107899969944715</v>
      </c>
      <c r="H135" s="16">
        <f t="shared" si="31"/>
        <v>247.70076042569696</v>
      </c>
      <c r="I135" s="29" t="s">
        <v>194</v>
      </c>
      <c r="J135" s="30">
        <v>28</v>
      </c>
      <c r="K135" s="18">
        <v>0</v>
      </c>
      <c r="L135" s="12">
        <v>3</v>
      </c>
      <c r="M135" s="19">
        <f t="shared" si="20"/>
        <v>-67969.284623150699</v>
      </c>
      <c r="N135" s="10" t="s">
        <v>24</v>
      </c>
      <c r="O135" s="10"/>
      <c r="P135" s="20">
        <v>-75.573569000000006</v>
      </c>
      <c r="Q135" s="20">
        <v>6.2945159999999998</v>
      </c>
      <c r="R135" s="21"/>
      <c r="S135" s="21">
        <v>8</v>
      </c>
      <c r="T135" s="28" t="s">
        <v>190</v>
      </c>
      <c r="U135" s="19">
        <f t="shared" si="26"/>
        <v>-8738.9080229765186</v>
      </c>
      <c r="V135" s="23">
        <f t="shared" si="27"/>
        <v>7.7777777777777777</v>
      </c>
      <c r="W135" s="19">
        <f t="shared" si="28"/>
        <v>-121.27464195151086</v>
      </c>
      <c r="X135" s="24">
        <f t="shared" si="29"/>
        <v>6.4285714285714288</v>
      </c>
    </row>
    <row r="136" spans="1:24" s="31" customFormat="1" ht="102.75" customHeight="1" x14ac:dyDescent="0.25">
      <c r="A136" s="10">
        <v>40</v>
      </c>
      <c r="B136" s="11">
        <f t="shared" si="34"/>
        <v>135</v>
      </c>
      <c r="C136" s="12">
        <v>50</v>
      </c>
      <c r="D136" s="26">
        <v>-7.02</v>
      </c>
      <c r="E136" s="19">
        <f t="shared" si="32"/>
        <v>6258</v>
      </c>
      <c r="F136" s="15">
        <f t="shared" si="33"/>
        <v>6308</v>
      </c>
      <c r="G136" s="16">
        <f t="shared" si="30"/>
        <v>-6.1107899969944715</v>
      </c>
      <c r="H136" s="16">
        <f t="shared" si="31"/>
        <v>241.58997042870249</v>
      </c>
      <c r="I136" s="29" t="s">
        <v>195</v>
      </c>
      <c r="J136" s="30">
        <v>28</v>
      </c>
      <c r="K136" s="18">
        <v>1</v>
      </c>
      <c r="L136" s="12">
        <v>3</v>
      </c>
      <c r="M136" s="19">
        <f t="shared" ref="M136:M193" si="35">U136*V136</f>
        <v>-67969.284623150699</v>
      </c>
      <c r="N136" s="10" t="s">
        <v>24</v>
      </c>
      <c r="O136" s="10"/>
      <c r="P136" s="20">
        <v>-75.573569000000006</v>
      </c>
      <c r="Q136" s="20">
        <v>6.2945159999999998</v>
      </c>
      <c r="R136" s="21"/>
      <c r="S136" s="21">
        <v>8</v>
      </c>
      <c r="T136" s="28" t="s">
        <v>190</v>
      </c>
      <c r="U136" s="19">
        <f t="shared" si="26"/>
        <v>-8738.9080229765186</v>
      </c>
      <c r="V136" s="23">
        <f t="shared" si="27"/>
        <v>7.7777777777777777</v>
      </c>
      <c r="W136" s="19">
        <f t="shared" si="28"/>
        <v>-121.27464195151086</v>
      </c>
      <c r="X136" s="24">
        <f t="shared" si="29"/>
        <v>6.4285714285714288</v>
      </c>
    </row>
    <row r="137" spans="1:24" s="31" customFormat="1" ht="102.75" customHeight="1" x14ac:dyDescent="0.25">
      <c r="A137" s="10">
        <v>40</v>
      </c>
      <c r="B137" s="11">
        <f t="shared" si="34"/>
        <v>136</v>
      </c>
      <c r="C137" s="12">
        <v>50</v>
      </c>
      <c r="D137" s="26">
        <v>-7.02</v>
      </c>
      <c r="E137" s="19">
        <f t="shared" si="32"/>
        <v>6308</v>
      </c>
      <c r="F137" s="15">
        <f t="shared" si="33"/>
        <v>6358</v>
      </c>
      <c r="G137" s="16">
        <f t="shared" si="30"/>
        <v>-6.1107899969944715</v>
      </c>
      <c r="H137" s="16">
        <f t="shared" si="31"/>
        <v>235.47918043170802</v>
      </c>
      <c r="I137" s="29" t="s">
        <v>196</v>
      </c>
      <c r="J137" s="30">
        <v>28</v>
      </c>
      <c r="K137" s="18">
        <v>0</v>
      </c>
      <c r="L137" s="12">
        <v>3</v>
      </c>
      <c r="M137" s="19">
        <f t="shared" si="35"/>
        <v>-67969.284623150699</v>
      </c>
      <c r="N137" s="10" t="s">
        <v>24</v>
      </c>
      <c r="O137" s="10"/>
      <c r="P137" s="20">
        <v>-75.573569000000006</v>
      </c>
      <c r="Q137" s="20">
        <v>6.2945159999999998</v>
      </c>
      <c r="R137" s="21"/>
      <c r="S137" s="21">
        <v>8</v>
      </c>
      <c r="T137" s="28" t="s">
        <v>190</v>
      </c>
      <c r="U137" s="19">
        <f t="shared" si="26"/>
        <v>-8738.9080229765186</v>
      </c>
      <c r="V137" s="23">
        <f t="shared" si="27"/>
        <v>7.7777777777777777</v>
      </c>
      <c r="W137" s="19">
        <f t="shared" si="28"/>
        <v>-121.27464195151086</v>
      </c>
      <c r="X137" s="24">
        <f t="shared" si="29"/>
        <v>6.4285714285714288</v>
      </c>
    </row>
    <row r="138" spans="1:24" s="31" customFormat="1" ht="102.75" customHeight="1" x14ac:dyDescent="0.25">
      <c r="A138" s="10">
        <v>40</v>
      </c>
      <c r="B138" s="11">
        <f t="shared" si="34"/>
        <v>137</v>
      </c>
      <c r="C138" s="12">
        <v>50</v>
      </c>
      <c r="D138" s="26">
        <v>-7.02</v>
      </c>
      <c r="E138" s="19">
        <f t="shared" si="32"/>
        <v>6358</v>
      </c>
      <c r="F138" s="15">
        <f t="shared" si="33"/>
        <v>6408</v>
      </c>
      <c r="G138" s="16">
        <f t="shared" si="30"/>
        <v>-6.1107899969944715</v>
      </c>
      <c r="H138" s="16">
        <f t="shared" si="31"/>
        <v>229.36839043471355</v>
      </c>
      <c r="I138" s="29" t="s">
        <v>197</v>
      </c>
      <c r="J138" s="30">
        <v>28</v>
      </c>
      <c r="K138" s="18">
        <v>1</v>
      </c>
      <c r="L138" s="12">
        <v>3</v>
      </c>
      <c r="M138" s="19">
        <f t="shared" si="35"/>
        <v>-67969.284623150699</v>
      </c>
      <c r="N138" s="10" t="s">
        <v>24</v>
      </c>
      <c r="O138" s="10"/>
      <c r="P138" s="20">
        <v>-75.573569000000006</v>
      </c>
      <c r="Q138" s="20">
        <v>6.2945159999999998</v>
      </c>
      <c r="R138" s="21"/>
      <c r="S138" s="21">
        <v>8</v>
      </c>
      <c r="T138" s="28" t="s">
        <v>190</v>
      </c>
      <c r="U138" s="19">
        <f t="shared" si="26"/>
        <v>-8738.9080229765186</v>
      </c>
      <c r="V138" s="23">
        <f t="shared" si="27"/>
        <v>7.7777777777777777</v>
      </c>
      <c r="W138" s="19">
        <f t="shared" si="28"/>
        <v>-121.27464195151086</v>
      </c>
      <c r="X138" s="24">
        <f t="shared" si="29"/>
        <v>6.4285714285714288</v>
      </c>
    </row>
    <row r="139" spans="1:24" s="31" customFormat="1" ht="102.75" customHeight="1" x14ac:dyDescent="0.25">
      <c r="A139" s="10">
        <v>40</v>
      </c>
      <c r="B139" s="11">
        <f t="shared" si="34"/>
        <v>138</v>
      </c>
      <c r="C139" s="12">
        <v>50</v>
      </c>
      <c r="D139" s="26">
        <v>-7.02</v>
      </c>
      <c r="E139" s="19">
        <f t="shared" si="32"/>
        <v>6408</v>
      </c>
      <c r="F139" s="15">
        <f t="shared" si="33"/>
        <v>6458</v>
      </c>
      <c r="G139" s="16">
        <f t="shared" si="30"/>
        <v>-6.1107899969944715</v>
      </c>
      <c r="H139" s="16">
        <f t="shared" si="31"/>
        <v>223.25760043771908</v>
      </c>
      <c r="I139" s="29" t="s">
        <v>198</v>
      </c>
      <c r="J139" s="30">
        <v>28</v>
      </c>
      <c r="K139" s="18">
        <v>0</v>
      </c>
      <c r="L139" s="12">
        <v>3</v>
      </c>
      <c r="M139" s="19">
        <f t="shared" si="35"/>
        <v>-67969.284623150699</v>
      </c>
      <c r="N139" s="10" t="s">
        <v>24</v>
      </c>
      <c r="O139" s="10"/>
      <c r="P139" s="20">
        <v>-75.573569000000006</v>
      </c>
      <c r="Q139" s="20">
        <v>6.2945159999999998</v>
      </c>
      <c r="R139" s="21"/>
      <c r="S139" s="21">
        <v>8</v>
      </c>
      <c r="T139" s="28" t="s">
        <v>190</v>
      </c>
      <c r="U139" s="19">
        <f t="shared" si="26"/>
        <v>-8738.9080229765186</v>
      </c>
      <c r="V139" s="23">
        <f t="shared" si="27"/>
        <v>7.7777777777777777</v>
      </c>
      <c r="W139" s="19">
        <f t="shared" si="28"/>
        <v>-121.27464195151086</v>
      </c>
      <c r="X139" s="24">
        <f t="shared" si="29"/>
        <v>6.4285714285714288</v>
      </c>
    </row>
    <row r="140" spans="1:24" s="31" customFormat="1" ht="102.75" customHeight="1" x14ac:dyDescent="0.25">
      <c r="A140" s="10">
        <v>40</v>
      </c>
      <c r="B140" s="11">
        <f t="shared" si="34"/>
        <v>139</v>
      </c>
      <c r="C140" s="12">
        <v>50</v>
      </c>
      <c r="D140" s="26">
        <v>-7.02</v>
      </c>
      <c r="E140" s="19">
        <f t="shared" si="32"/>
        <v>6458</v>
      </c>
      <c r="F140" s="15">
        <f t="shared" si="33"/>
        <v>6508</v>
      </c>
      <c r="G140" s="16">
        <f t="shared" si="30"/>
        <v>-6.1107899969944715</v>
      </c>
      <c r="H140" s="16">
        <f t="shared" si="31"/>
        <v>217.14681044072461</v>
      </c>
      <c r="I140" s="29" t="s">
        <v>199</v>
      </c>
      <c r="J140" s="30">
        <v>28</v>
      </c>
      <c r="K140" s="18">
        <v>1</v>
      </c>
      <c r="L140" s="12">
        <v>3</v>
      </c>
      <c r="M140" s="19">
        <f t="shared" si="35"/>
        <v>-67969.284623150699</v>
      </c>
      <c r="N140" s="10" t="s">
        <v>24</v>
      </c>
      <c r="O140" s="10"/>
      <c r="P140" s="20">
        <v>-75.573569000000006</v>
      </c>
      <c r="Q140" s="20">
        <v>6.2945159999999998</v>
      </c>
      <c r="R140" s="21"/>
      <c r="S140" s="21">
        <v>8</v>
      </c>
      <c r="T140" s="28" t="s">
        <v>190</v>
      </c>
      <c r="U140" s="19">
        <f t="shared" si="26"/>
        <v>-8738.9080229765186</v>
      </c>
      <c r="V140" s="23">
        <f t="shared" si="27"/>
        <v>7.7777777777777777</v>
      </c>
      <c r="W140" s="19">
        <f t="shared" si="28"/>
        <v>-121.27464195151086</v>
      </c>
      <c r="X140" s="24">
        <f t="shared" si="29"/>
        <v>6.4285714285714288</v>
      </c>
    </row>
    <row r="141" spans="1:24" s="31" customFormat="1" ht="102.75" customHeight="1" x14ac:dyDescent="0.25">
      <c r="A141" s="10">
        <v>40</v>
      </c>
      <c r="B141" s="11">
        <f t="shared" si="34"/>
        <v>140</v>
      </c>
      <c r="C141" s="12">
        <v>50</v>
      </c>
      <c r="D141" s="26">
        <v>-7.02</v>
      </c>
      <c r="E141" s="19">
        <f t="shared" si="32"/>
        <v>6508</v>
      </c>
      <c r="F141" s="15">
        <f t="shared" si="33"/>
        <v>6558</v>
      </c>
      <c r="G141" s="16">
        <f t="shared" si="30"/>
        <v>-6.1107899969944715</v>
      </c>
      <c r="H141" s="16">
        <f t="shared" si="31"/>
        <v>211.03602044373014</v>
      </c>
      <c r="I141" s="29" t="s">
        <v>200</v>
      </c>
      <c r="J141" s="30">
        <v>28</v>
      </c>
      <c r="K141" s="18">
        <v>0</v>
      </c>
      <c r="L141" s="12">
        <v>3</v>
      </c>
      <c r="M141" s="19">
        <f t="shared" si="35"/>
        <v>-67969.284623150699</v>
      </c>
      <c r="N141" s="10" t="s">
        <v>24</v>
      </c>
      <c r="O141" s="10"/>
      <c r="P141" s="20">
        <v>-75.573569000000006</v>
      </c>
      <c r="Q141" s="20">
        <v>6.2945159999999998</v>
      </c>
      <c r="R141" s="21"/>
      <c r="S141" s="21">
        <v>8</v>
      </c>
      <c r="T141" s="28" t="s">
        <v>190</v>
      </c>
      <c r="U141" s="19">
        <f t="shared" si="26"/>
        <v>-8738.9080229765186</v>
      </c>
      <c r="V141" s="23">
        <f t="shared" si="27"/>
        <v>7.7777777777777777</v>
      </c>
      <c r="W141" s="19">
        <f t="shared" si="28"/>
        <v>-121.27464195151086</v>
      </c>
      <c r="X141" s="24">
        <f t="shared" si="29"/>
        <v>6.4285714285714288</v>
      </c>
    </row>
    <row r="142" spans="1:24" s="31" customFormat="1" ht="102.75" customHeight="1" x14ac:dyDescent="0.25">
      <c r="A142" s="10">
        <v>40</v>
      </c>
      <c r="B142" s="11">
        <f t="shared" si="34"/>
        <v>141</v>
      </c>
      <c r="C142" s="12">
        <v>50</v>
      </c>
      <c r="D142" s="26">
        <v>-7.02</v>
      </c>
      <c r="E142" s="19">
        <f t="shared" si="32"/>
        <v>6558</v>
      </c>
      <c r="F142" s="15">
        <f t="shared" si="33"/>
        <v>6608</v>
      </c>
      <c r="G142" s="16">
        <f t="shared" si="30"/>
        <v>-6.1107899969944715</v>
      </c>
      <c r="H142" s="16">
        <f t="shared" si="31"/>
        <v>204.92523044673567</v>
      </c>
      <c r="I142" s="29" t="s">
        <v>201</v>
      </c>
      <c r="J142" s="30">
        <v>28</v>
      </c>
      <c r="K142" s="18">
        <v>1</v>
      </c>
      <c r="L142" s="12">
        <v>3</v>
      </c>
      <c r="M142" s="19">
        <f t="shared" si="35"/>
        <v>-67969.284623150699</v>
      </c>
      <c r="N142" s="10" t="s">
        <v>24</v>
      </c>
      <c r="O142" s="10"/>
      <c r="P142" s="20">
        <v>-75.573569000000006</v>
      </c>
      <c r="Q142" s="20">
        <v>6.2945159999999998</v>
      </c>
      <c r="R142" s="21"/>
      <c r="S142" s="21">
        <v>8</v>
      </c>
      <c r="T142" s="28" t="s">
        <v>190</v>
      </c>
      <c r="U142" s="19">
        <f t="shared" si="26"/>
        <v>-8738.9080229765186</v>
      </c>
      <c r="V142" s="23">
        <f t="shared" si="27"/>
        <v>7.7777777777777777</v>
      </c>
      <c r="W142" s="19">
        <f t="shared" si="28"/>
        <v>-121.27464195151086</v>
      </c>
      <c r="X142" s="24">
        <f t="shared" si="29"/>
        <v>6.4285714285714288</v>
      </c>
    </row>
    <row r="143" spans="1:24" s="31" customFormat="1" ht="102.75" customHeight="1" x14ac:dyDescent="0.25">
      <c r="A143" s="10">
        <v>40</v>
      </c>
      <c r="B143" s="11">
        <f t="shared" si="34"/>
        <v>142</v>
      </c>
      <c r="C143" s="12">
        <v>50</v>
      </c>
      <c r="D143" s="26">
        <v>-7.02</v>
      </c>
      <c r="E143" s="19">
        <f t="shared" si="32"/>
        <v>6608</v>
      </c>
      <c r="F143" s="15">
        <f t="shared" si="33"/>
        <v>6658</v>
      </c>
      <c r="G143" s="16">
        <f t="shared" si="30"/>
        <v>-6.1107899969944715</v>
      </c>
      <c r="H143" s="16">
        <f t="shared" si="31"/>
        <v>198.8144404497412</v>
      </c>
      <c r="I143" s="29" t="s">
        <v>202</v>
      </c>
      <c r="J143" s="30">
        <v>28</v>
      </c>
      <c r="K143" s="18">
        <v>0</v>
      </c>
      <c r="L143" s="12">
        <v>3</v>
      </c>
      <c r="M143" s="19">
        <f t="shared" si="35"/>
        <v>-67969.284623150699</v>
      </c>
      <c r="N143" s="10" t="s">
        <v>24</v>
      </c>
      <c r="O143" s="10"/>
      <c r="P143" s="20">
        <v>-75.573569000000006</v>
      </c>
      <c r="Q143" s="20">
        <v>6.2945159999999998</v>
      </c>
      <c r="R143" s="21"/>
      <c r="S143" s="21">
        <v>8</v>
      </c>
      <c r="T143" s="28" t="s">
        <v>190</v>
      </c>
      <c r="U143" s="19">
        <f t="shared" si="26"/>
        <v>-8738.9080229765186</v>
      </c>
      <c r="V143" s="23">
        <f t="shared" si="27"/>
        <v>7.7777777777777777</v>
      </c>
      <c r="W143" s="19">
        <f t="shared" si="28"/>
        <v>-121.27464195151086</v>
      </c>
      <c r="X143" s="24">
        <f t="shared" si="29"/>
        <v>6.4285714285714288</v>
      </c>
    </row>
    <row r="144" spans="1:24" s="31" customFormat="1" ht="102.75" customHeight="1" x14ac:dyDescent="0.25">
      <c r="A144" s="10">
        <v>40</v>
      </c>
      <c r="B144" s="11">
        <f t="shared" si="34"/>
        <v>143</v>
      </c>
      <c r="C144" s="12">
        <v>50</v>
      </c>
      <c r="D144" s="26">
        <v>-7.02</v>
      </c>
      <c r="E144" s="19">
        <f t="shared" si="32"/>
        <v>6658</v>
      </c>
      <c r="F144" s="15">
        <f t="shared" si="33"/>
        <v>6708</v>
      </c>
      <c r="G144" s="16">
        <f t="shared" si="30"/>
        <v>-6.1107899969944715</v>
      </c>
      <c r="H144" s="16">
        <f t="shared" si="31"/>
        <v>192.70365045274673</v>
      </c>
      <c r="I144" s="29" t="s">
        <v>203</v>
      </c>
      <c r="J144" s="30">
        <v>28</v>
      </c>
      <c r="K144" s="18">
        <v>1</v>
      </c>
      <c r="L144" s="12">
        <v>3</v>
      </c>
      <c r="M144" s="19">
        <f t="shared" si="35"/>
        <v>-67969.284623150699</v>
      </c>
      <c r="N144" s="10" t="s">
        <v>24</v>
      </c>
      <c r="O144" s="10"/>
      <c r="P144" s="20">
        <v>-75.573569000000006</v>
      </c>
      <c r="Q144" s="20">
        <v>6.2945159999999998</v>
      </c>
      <c r="R144" s="21"/>
      <c r="S144" s="21">
        <v>8</v>
      </c>
      <c r="T144" s="28" t="s">
        <v>190</v>
      </c>
      <c r="U144" s="19">
        <f t="shared" si="26"/>
        <v>-8738.9080229765186</v>
      </c>
      <c r="V144" s="23">
        <f t="shared" si="27"/>
        <v>7.7777777777777777</v>
      </c>
      <c r="W144" s="19">
        <f t="shared" si="28"/>
        <v>-121.27464195151086</v>
      </c>
      <c r="X144" s="24">
        <f t="shared" si="29"/>
        <v>6.4285714285714288</v>
      </c>
    </row>
    <row r="145" spans="1:24" s="31" customFormat="1" ht="102.75" customHeight="1" x14ac:dyDescent="0.25">
      <c r="A145" s="10">
        <v>40</v>
      </c>
      <c r="B145" s="11">
        <f t="shared" si="34"/>
        <v>144</v>
      </c>
      <c r="C145" s="12">
        <v>50</v>
      </c>
      <c r="D145" s="26">
        <v>-7.02</v>
      </c>
      <c r="E145" s="19">
        <f t="shared" si="32"/>
        <v>6708</v>
      </c>
      <c r="F145" s="15">
        <f t="shared" si="33"/>
        <v>6758</v>
      </c>
      <c r="G145" s="16">
        <f t="shared" si="30"/>
        <v>-6.1107899969944715</v>
      </c>
      <c r="H145" s="16">
        <f t="shared" si="31"/>
        <v>186.59286045575226</v>
      </c>
      <c r="I145" s="29" t="s">
        <v>204</v>
      </c>
      <c r="J145" s="30">
        <v>28</v>
      </c>
      <c r="K145" s="18">
        <v>0</v>
      </c>
      <c r="L145" s="12">
        <v>3</v>
      </c>
      <c r="M145" s="19">
        <f t="shared" si="35"/>
        <v>-67969.284623150699</v>
      </c>
      <c r="N145" s="10" t="s">
        <v>24</v>
      </c>
      <c r="O145" s="10"/>
      <c r="P145" s="20">
        <v>-75.573569000000006</v>
      </c>
      <c r="Q145" s="20">
        <v>6.2945159999999998</v>
      </c>
      <c r="R145" s="21"/>
      <c r="S145" s="21">
        <v>8</v>
      </c>
      <c r="T145" s="28" t="s">
        <v>190</v>
      </c>
      <c r="U145" s="19">
        <f t="shared" si="26"/>
        <v>-8738.9080229765186</v>
      </c>
      <c r="V145" s="23">
        <f t="shared" si="27"/>
        <v>7.7777777777777777</v>
      </c>
      <c r="W145" s="19">
        <f t="shared" si="28"/>
        <v>-121.27464195151086</v>
      </c>
      <c r="X145" s="24">
        <f t="shared" si="29"/>
        <v>6.4285714285714288</v>
      </c>
    </row>
    <row r="146" spans="1:24" s="31" customFormat="1" ht="102.75" customHeight="1" x14ac:dyDescent="0.25">
      <c r="A146" s="10">
        <v>40</v>
      </c>
      <c r="B146" s="11">
        <f t="shared" si="34"/>
        <v>145</v>
      </c>
      <c r="C146" s="12">
        <v>50</v>
      </c>
      <c r="D146" s="26">
        <v>-7.02</v>
      </c>
      <c r="E146" s="19">
        <f t="shared" si="32"/>
        <v>6758</v>
      </c>
      <c r="F146" s="15">
        <f t="shared" si="33"/>
        <v>6808</v>
      </c>
      <c r="G146" s="16">
        <f t="shared" si="30"/>
        <v>-6.1107899969944715</v>
      </c>
      <c r="H146" s="16">
        <f t="shared" si="31"/>
        <v>180.48207045875779</v>
      </c>
      <c r="I146" s="29" t="s">
        <v>205</v>
      </c>
      <c r="J146" s="30">
        <v>28</v>
      </c>
      <c r="K146" s="18">
        <v>1</v>
      </c>
      <c r="L146" s="12">
        <v>3</v>
      </c>
      <c r="M146" s="19">
        <f t="shared" si="35"/>
        <v>-67969.284623150699</v>
      </c>
      <c r="N146" s="10" t="s">
        <v>24</v>
      </c>
      <c r="O146" s="10"/>
      <c r="P146" s="20">
        <v>-75.573569000000006</v>
      </c>
      <c r="Q146" s="20">
        <v>6.2945159999999998</v>
      </c>
      <c r="R146" s="21"/>
      <c r="S146" s="21">
        <v>8</v>
      </c>
      <c r="T146" s="28" t="s">
        <v>190</v>
      </c>
      <c r="U146" s="19">
        <f t="shared" si="26"/>
        <v>-8738.9080229765186</v>
      </c>
      <c r="V146" s="23">
        <f t="shared" si="27"/>
        <v>7.7777777777777777</v>
      </c>
      <c r="W146" s="19">
        <f t="shared" si="28"/>
        <v>-121.27464195151086</v>
      </c>
      <c r="X146" s="24">
        <f t="shared" si="29"/>
        <v>6.4285714285714288</v>
      </c>
    </row>
    <row r="147" spans="1:24" s="31" customFormat="1" ht="102.75" customHeight="1" x14ac:dyDescent="0.25">
      <c r="A147" s="10">
        <v>40</v>
      </c>
      <c r="B147" s="11">
        <f t="shared" si="34"/>
        <v>146</v>
      </c>
      <c r="C147" s="12">
        <v>50</v>
      </c>
      <c r="D147" s="26">
        <v>-7.02</v>
      </c>
      <c r="E147" s="19">
        <f t="shared" si="32"/>
        <v>6808</v>
      </c>
      <c r="F147" s="15">
        <f t="shared" si="33"/>
        <v>6858</v>
      </c>
      <c r="G147" s="16">
        <f t="shared" si="30"/>
        <v>-6.1107899969944715</v>
      </c>
      <c r="H147" s="16">
        <f t="shared" si="31"/>
        <v>174.37128046176332</v>
      </c>
      <c r="I147" s="29" t="s">
        <v>206</v>
      </c>
      <c r="J147" s="30">
        <v>28</v>
      </c>
      <c r="K147" s="18">
        <v>0</v>
      </c>
      <c r="L147" s="12">
        <v>3</v>
      </c>
      <c r="M147" s="19">
        <f t="shared" si="35"/>
        <v>-67969.284623150699</v>
      </c>
      <c r="N147" s="10" t="s">
        <v>24</v>
      </c>
      <c r="O147" s="10"/>
      <c r="P147" s="20">
        <v>-75.573569000000006</v>
      </c>
      <c r="Q147" s="20">
        <v>6.2945159999999998</v>
      </c>
      <c r="R147" s="21"/>
      <c r="S147" s="21">
        <v>8</v>
      </c>
      <c r="T147" s="28" t="s">
        <v>190</v>
      </c>
      <c r="U147" s="19">
        <f t="shared" si="26"/>
        <v>-8738.9080229765186</v>
      </c>
      <c r="V147" s="23">
        <f t="shared" si="27"/>
        <v>7.7777777777777777</v>
      </c>
      <c r="W147" s="19">
        <f t="shared" si="28"/>
        <v>-121.27464195151086</v>
      </c>
      <c r="X147" s="24">
        <f t="shared" si="29"/>
        <v>6.4285714285714288</v>
      </c>
    </row>
    <row r="148" spans="1:24" s="31" customFormat="1" ht="102.75" customHeight="1" x14ac:dyDescent="0.25">
      <c r="A148" s="10">
        <v>40</v>
      </c>
      <c r="B148" s="11">
        <f t="shared" si="34"/>
        <v>147</v>
      </c>
      <c r="C148" s="12">
        <v>50</v>
      </c>
      <c r="D148" s="26">
        <v>-7.02</v>
      </c>
      <c r="E148" s="19">
        <f t="shared" si="32"/>
        <v>6858</v>
      </c>
      <c r="F148" s="15">
        <f t="shared" si="33"/>
        <v>6908</v>
      </c>
      <c r="G148" s="16">
        <f t="shared" si="30"/>
        <v>-6.1107899969944715</v>
      </c>
      <c r="H148" s="16">
        <f t="shared" si="31"/>
        <v>168.26049046476885</v>
      </c>
      <c r="I148" s="29" t="s">
        <v>207</v>
      </c>
      <c r="J148" s="30">
        <v>28</v>
      </c>
      <c r="K148" s="18">
        <v>1</v>
      </c>
      <c r="L148" s="12">
        <v>3</v>
      </c>
      <c r="M148" s="19">
        <f t="shared" si="35"/>
        <v>-67969.284623150699</v>
      </c>
      <c r="N148" s="10" t="s">
        <v>24</v>
      </c>
      <c r="O148" s="10"/>
      <c r="P148" s="20">
        <v>-75.573569000000006</v>
      </c>
      <c r="Q148" s="20">
        <v>6.2945159999999998</v>
      </c>
      <c r="R148" s="21"/>
      <c r="S148" s="21">
        <v>8</v>
      </c>
      <c r="T148" s="28" t="s">
        <v>190</v>
      </c>
      <c r="U148" s="19">
        <f t="shared" si="26"/>
        <v>-8738.9080229765186</v>
      </c>
      <c r="V148" s="23">
        <f t="shared" si="27"/>
        <v>7.7777777777777777</v>
      </c>
      <c r="W148" s="19">
        <f t="shared" si="28"/>
        <v>-121.27464195151086</v>
      </c>
      <c r="X148" s="24">
        <f t="shared" si="29"/>
        <v>6.4285714285714288</v>
      </c>
    </row>
    <row r="149" spans="1:24" s="31" customFormat="1" ht="102.75" customHeight="1" x14ac:dyDescent="0.25">
      <c r="A149" s="10">
        <v>40</v>
      </c>
      <c r="B149" s="11">
        <f t="shared" si="34"/>
        <v>148</v>
      </c>
      <c r="C149" s="12">
        <v>50</v>
      </c>
      <c r="D149" s="26">
        <v>-7.02</v>
      </c>
      <c r="E149" s="19">
        <f t="shared" si="32"/>
        <v>6908</v>
      </c>
      <c r="F149" s="15">
        <f t="shared" si="33"/>
        <v>6958</v>
      </c>
      <c r="G149" s="16">
        <f t="shared" si="30"/>
        <v>-6.1107899969944715</v>
      </c>
      <c r="H149" s="16">
        <f t="shared" si="31"/>
        <v>162.14970046777438</v>
      </c>
      <c r="I149" s="29" t="s">
        <v>208</v>
      </c>
      <c r="J149" s="30">
        <v>28</v>
      </c>
      <c r="K149" s="18">
        <v>0</v>
      </c>
      <c r="L149" s="12">
        <v>3</v>
      </c>
      <c r="M149" s="19">
        <f t="shared" si="35"/>
        <v>-67969.284623150699</v>
      </c>
      <c r="N149" s="10" t="s">
        <v>24</v>
      </c>
      <c r="O149" s="10"/>
      <c r="P149" s="20">
        <v>-75.573569000000006</v>
      </c>
      <c r="Q149" s="20">
        <v>6.2945159999999998</v>
      </c>
      <c r="R149" s="21"/>
      <c r="S149" s="21">
        <v>8</v>
      </c>
      <c r="T149" s="28" t="s">
        <v>190</v>
      </c>
      <c r="U149" s="19">
        <f t="shared" si="26"/>
        <v>-8738.9080229765186</v>
      </c>
      <c r="V149" s="23">
        <f t="shared" si="27"/>
        <v>7.7777777777777777</v>
      </c>
      <c r="W149" s="19">
        <f t="shared" si="28"/>
        <v>-121.27464195151086</v>
      </c>
      <c r="X149" s="24">
        <f t="shared" si="29"/>
        <v>6.4285714285714288</v>
      </c>
    </row>
    <row r="150" spans="1:24" s="31" customFormat="1" ht="102.75" customHeight="1" x14ac:dyDescent="0.25">
      <c r="A150" s="10">
        <v>40</v>
      </c>
      <c r="B150" s="11">
        <f t="shared" si="34"/>
        <v>149</v>
      </c>
      <c r="C150" s="12">
        <v>50</v>
      </c>
      <c r="D150" s="26">
        <v>-7.02</v>
      </c>
      <c r="E150" s="19">
        <f t="shared" si="32"/>
        <v>6958</v>
      </c>
      <c r="F150" s="15">
        <f t="shared" si="33"/>
        <v>7008</v>
      </c>
      <c r="G150" s="16">
        <f t="shared" si="30"/>
        <v>-6.1107899969944715</v>
      </c>
      <c r="H150" s="16">
        <f t="shared" si="31"/>
        <v>156.03891047077991</v>
      </c>
      <c r="I150" s="29" t="s">
        <v>209</v>
      </c>
      <c r="J150" s="30">
        <v>28</v>
      </c>
      <c r="K150" s="18">
        <v>1</v>
      </c>
      <c r="L150" s="12">
        <v>3</v>
      </c>
      <c r="M150" s="19">
        <f t="shared" si="35"/>
        <v>-67969.284623150699</v>
      </c>
      <c r="N150" s="10" t="s">
        <v>24</v>
      </c>
      <c r="O150" s="10"/>
      <c r="P150" s="20">
        <v>-75.573569000000006</v>
      </c>
      <c r="Q150" s="20">
        <v>6.2945159999999998</v>
      </c>
      <c r="R150" s="21"/>
      <c r="S150" s="21">
        <v>8</v>
      </c>
      <c r="T150" s="28" t="s">
        <v>190</v>
      </c>
      <c r="U150" s="19">
        <f t="shared" si="26"/>
        <v>-8738.9080229765186</v>
      </c>
      <c r="V150" s="23">
        <f t="shared" si="27"/>
        <v>7.7777777777777777</v>
      </c>
      <c r="W150" s="19">
        <f t="shared" si="28"/>
        <v>-121.27464195151086</v>
      </c>
      <c r="X150" s="24">
        <f t="shared" si="29"/>
        <v>6.4285714285714288</v>
      </c>
    </row>
    <row r="151" spans="1:24" s="31" customFormat="1" ht="102.75" customHeight="1" x14ac:dyDescent="0.25">
      <c r="A151" s="10">
        <v>40</v>
      </c>
      <c r="B151" s="11">
        <f t="shared" si="34"/>
        <v>150</v>
      </c>
      <c r="C151" s="12">
        <v>50</v>
      </c>
      <c r="D151" s="26">
        <v>-7.02</v>
      </c>
      <c r="E151" s="19">
        <f t="shared" si="32"/>
        <v>7008</v>
      </c>
      <c r="F151" s="15">
        <f t="shared" si="33"/>
        <v>7058</v>
      </c>
      <c r="G151" s="16">
        <f t="shared" si="30"/>
        <v>-6.1107899969944715</v>
      </c>
      <c r="H151" s="16">
        <f t="shared" si="31"/>
        <v>149.92812047378544</v>
      </c>
      <c r="I151" s="29" t="s">
        <v>210</v>
      </c>
      <c r="J151" s="30">
        <v>28</v>
      </c>
      <c r="K151" s="18">
        <v>0</v>
      </c>
      <c r="L151" s="12">
        <v>3</v>
      </c>
      <c r="M151" s="19">
        <f t="shared" si="35"/>
        <v>-67969.284623150699</v>
      </c>
      <c r="N151" s="10" t="s">
        <v>24</v>
      </c>
      <c r="O151" s="10"/>
      <c r="P151" s="20">
        <v>-75.573569000000006</v>
      </c>
      <c r="Q151" s="20">
        <v>6.2945159999999998</v>
      </c>
      <c r="R151" s="21"/>
      <c r="S151" s="21">
        <v>8</v>
      </c>
      <c r="T151" s="28" t="s">
        <v>190</v>
      </c>
      <c r="U151" s="19">
        <f t="shared" si="26"/>
        <v>-8738.9080229765186</v>
      </c>
      <c r="V151" s="23">
        <f t="shared" si="27"/>
        <v>7.7777777777777777</v>
      </c>
      <c r="W151" s="19">
        <f t="shared" si="28"/>
        <v>-121.27464195151086</v>
      </c>
      <c r="X151" s="24">
        <f t="shared" si="29"/>
        <v>6.4285714285714288</v>
      </c>
    </row>
    <row r="152" spans="1:24" s="31" customFormat="1" ht="102.75" customHeight="1" x14ac:dyDescent="0.25">
      <c r="A152" s="10">
        <v>40</v>
      </c>
      <c r="B152" s="11">
        <f t="shared" si="34"/>
        <v>151</v>
      </c>
      <c r="C152" s="12">
        <v>50</v>
      </c>
      <c r="D152" s="26">
        <v>-7.02</v>
      </c>
      <c r="E152" s="19">
        <f t="shared" si="32"/>
        <v>7058</v>
      </c>
      <c r="F152" s="15">
        <f t="shared" si="33"/>
        <v>7108</v>
      </c>
      <c r="G152" s="16">
        <f t="shared" si="30"/>
        <v>-6.1107899969944715</v>
      </c>
      <c r="H152" s="16">
        <f t="shared" si="31"/>
        <v>143.81733047679097</v>
      </c>
      <c r="I152" s="29" t="s">
        <v>211</v>
      </c>
      <c r="J152" s="30">
        <v>28</v>
      </c>
      <c r="K152" s="18">
        <v>1</v>
      </c>
      <c r="L152" s="12">
        <v>3</v>
      </c>
      <c r="M152" s="19">
        <f t="shared" si="35"/>
        <v>-67969.284623150699</v>
      </c>
      <c r="N152" s="10" t="s">
        <v>24</v>
      </c>
      <c r="O152" s="10"/>
      <c r="P152" s="20">
        <v>-75.573569000000006</v>
      </c>
      <c r="Q152" s="20">
        <v>6.2945159999999998</v>
      </c>
      <c r="R152" s="21"/>
      <c r="S152" s="21">
        <v>8</v>
      </c>
      <c r="T152" s="28" t="s">
        <v>190</v>
      </c>
      <c r="U152" s="19">
        <f t="shared" si="26"/>
        <v>-8738.9080229765186</v>
      </c>
      <c r="V152" s="23">
        <f t="shared" si="27"/>
        <v>7.7777777777777777</v>
      </c>
      <c r="W152" s="19">
        <f t="shared" si="28"/>
        <v>-121.27464195151086</v>
      </c>
      <c r="X152" s="24">
        <f t="shared" si="29"/>
        <v>6.4285714285714288</v>
      </c>
    </row>
    <row r="153" spans="1:24" s="31" customFormat="1" ht="102.75" customHeight="1" x14ac:dyDescent="0.25">
      <c r="A153" s="10">
        <v>40</v>
      </c>
      <c r="B153" s="11">
        <f t="shared" si="34"/>
        <v>152</v>
      </c>
      <c r="C153" s="12">
        <v>50</v>
      </c>
      <c r="D153" s="26">
        <v>-7.02</v>
      </c>
      <c r="E153" s="19">
        <f t="shared" si="32"/>
        <v>7108</v>
      </c>
      <c r="F153" s="15">
        <f t="shared" si="33"/>
        <v>7158</v>
      </c>
      <c r="G153" s="16">
        <f t="shared" si="30"/>
        <v>-6.1107899969944715</v>
      </c>
      <c r="H153" s="16">
        <f t="shared" si="31"/>
        <v>137.7065404797965</v>
      </c>
      <c r="I153" s="29" t="s">
        <v>212</v>
      </c>
      <c r="J153" s="30">
        <v>28</v>
      </c>
      <c r="K153" s="18">
        <v>0</v>
      </c>
      <c r="L153" s="12">
        <v>3</v>
      </c>
      <c r="M153" s="19">
        <f t="shared" si="35"/>
        <v>-67969.284623150699</v>
      </c>
      <c r="N153" s="10" t="s">
        <v>24</v>
      </c>
      <c r="O153" s="10"/>
      <c r="P153" s="20">
        <v>-75.573569000000006</v>
      </c>
      <c r="Q153" s="20">
        <v>6.2945159999999998</v>
      </c>
      <c r="R153" s="21"/>
      <c r="S153" s="21">
        <v>8</v>
      </c>
      <c r="T153" s="28" t="s">
        <v>190</v>
      </c>
      <c r="U153" s="19">
        <f t="shared" si="26"/>
        <v>-8738.9080229765186</v>
      </c>
      <c r="V153" s="23">
        <f t="shared" si="27"/>
        <v>7.7777777777777777</v>
      </c>
      <c r="W153" s="19">
        <f t="shared" si="28"/>
        <v>-121.27464195151086</v>
      </c>
      <c r="X153" s="24">
        <f t="shared" si="29"/>
        <v>6.4285714285714288</v>
      </c>
    </row>
    <row r="154" spans="1:24" s="31" customFormat="1" ht="102.75" customHeight="1" x14ac:dyDescent="0.25">
      <c r="A154" s="10">
        <v>40</v>
      </c>
      <c r="B154" s="11">
        <f t="shared" si="34"/>
        <v>153</v>
      </c>
      <c r="C154" s="12">
        <v>50</v>
      </c>
      <c r="D154" s="26">
        <v>-7.02</v>
      </c>
      <c r="E154" s="19">
        <f t="shared" si="32"/>
        <v>7158</v>
      </c>
      <c r="F154" s="15">
        <f t="shared" si="33"/>
        <v>7208</v>
      </c>
      <c r="G154" s="16">
        <f t="shared" si="30"/>
        <v>-6.1107899969944715</v>
      </c>
      <c r="H154" s="16">
        <f t="shared" si="31"/>
        <v>131.59575048280203</v>
      </c>
      <c r="I154" s="29" t="s">
        <v>213</v>
      </c>
      <c r="J154" s="30">
        <v>28</v>
      </c>
      <c r="K154" s="18">
        <v>0</v>
      </c>
      <c r="L154" s="12">
        <v>3</v>
      </c>
      <c r="M154" s="19">
        <f t="shared" si="35"/>
        <v>-67969.284623150699</v>
      </c>
      <c r="N154" s="10" t="s">
        <v>24</v>
      </c>
      <c r="O154" s="10"/>
      <c r="P154" s="20">
        <v>-75.573569000000006</v>
      </c>
      <c r="Q154" s="20">
        <v>6.2945159999999998</v>
      </c>
      <c r="R154" s="21"/>
      <c r="S154" s="21">
        <v>8</v>
      </c>
      <c r="T154" s="28" t="s">
        <v>190</v>
      </c>
      <c r="U154" s="19">
        <f t="shared" si="26"/>
        <v>-8738.9080229765186</v>
      </c>
      <c r="V154" s="23">
        <f t="shared" si="27"/>
        <v>7.7777777777777777</v>
      </c>
      <c r="W154" s="19">
        <f t="shared" si="28"/>
        <v>-121.27464195151086</v>
      </c>
      <c r="X154" s="24">
        <f t="shared" si="29"/>
        <v>6.4285714285714288</v>
      </c>
    </row>
    <row r="155" spans="1:24" s="31" customFormat="1" ht="102.75" customHeight="1" x14ac:dyDescent="0.25">
      <c r="A155" s="10">
        <v>40</v>
      </c>
      <c r="B155" s="11">
        <f t="shared" si="34"/>
        <v>154</v>
      </c>
      <c r="C155" s="12">
        <v>50</v>
      </c>
      <c r="D155" s="26">
        <v>-7.02</v>
      </c>
      <c r="E155" s="19">
        <f t="shared" si="32"/>
        <v>7208</v>
      </c>
      <c r="F155" s="15">
        <f t="shared" si="33"/>
        <v>7258</v>
      </c>
      <c r="G155" s="16">
        <f t="shared" si="30"/>
        <v>-6.1107899969944715</v>
      </c>
      <c r="H155" s="16">
        <f t="shared" si="31"/>
        <v>125.48496048580756</v>
      </c>
      <c r="I155" s="29" t="s">
        <v>214</v>
      </c>
      <c r="J155" s="30">
        <v>28</v>
      </c>
      <c r="K155" s="18">
        <v>0</v>
      </c>
      <c r="L155" s="12">
        <v>3</v>
      </c>
      <c r="M155" s="19">
        <f t="shared" si="35"/>
        <v>-67969.284623150699</v>
      </c>
      <c r="N155" s="10" t="s">
        <v>24</v>
      </c>
      <c r="O155" s="10"/>
      <c r="P155" s="20">
        <v>-75.573569000000006</v>
      </c>
      <c r="Q155" s="20">
        <v>6.2945159999999998</v>
      </c>
      <c r="R155" s="21"/>
      <c r="S155" s="21">
        <v>8</v>
      </c>
      <c r="T155" s="28" t="s">
        <v>190</v>
      </c>
      <c r="U155" s="19">
        <f t="shared" si="26"/>
        <v>-8738.9080229765186</v>
      </c>
      <c r="V155" s="23">
        <f t="shared" si="27"/>
        <v>7.7777777777777777</v>
      </c>
      <c r="W155" s="19">
        <f t="shared" si="28"/>
        <v>-121.27464195151086</v>
      </c>
      <c r="X155" s="24">
        <f t="shared" si="29"/>
        <v>6.4285714285714288</v>
      </c>
    </row>
    <row r="156" spans="1:24" x14ac:dyDescent="0.25">
      <c r="A156" s="10">
        <v>41</v>
      </c>
      <c r="B156" s="11">
        <f t="shared" si="34"/>
        <v>155</v>
      </c>
      <c r="C156" s="12">
        <v>15</v>
      </c>
      <c r="D156" s="13">
        <v>7.59</v>
      </c>
      <c r="E156" s="19">
        <f t="shared" si="32"/>
        <v>7258</v>
      </c>
      <c r="F156" s="15">
        <f t="shared" si="33"/>
        <v>7273</v>
      </c>
      <c r="G156" s="16">
        <f t="shared" si="30"/>
        <v>1.9812508274381626</v>
      </c>
      <c r="H156" s="16">
        <f t="shared" si="31"/>
        <v>127.46621131324572</v>
      </c>
      <c r="I156" s="14" t="s">
        <v>215</v>
      </c>
      <c r="J156" s="17">
        <v>36</v>
      </c>
      <c r="K156" s="18">
        <f t="shared" ref="K156:K166" si="36">L156+R156+S156</f>
        <v>1</v>
      </c>
      <c r="L156" s="12">
        <v>0</v>
      </c>
      <c r="M156" s="19">
        <f t="shared" si="35"/>
        <v>94444.832808292558</v>
      </c>
      <c r="N156" s="10" t="s">
        <v>49</v>
      </c>
      <c r="O156" s="10"/>
      <c r="P156" s="20">
        <v>-75.569801999999996</v>
      </c>
      <c r="Q156" s="20">
        <v>6.2932430000000004</v>
      </c>
      <c r="R156" s="21"/>
      <c r="S156" s="21">
        <v>1</v>
      </c>
      <c r="T156" s="27">
        <v>36.200000000000003</v>
      </c>
      <c r="U156" s="19">
        <f t="shared" si="26"/>
        <v>9444.4832808292558</v>
      </c>
      <c r="V156" s="23">
        <f t="shared" si="27"/>
        <v>10</v>
      </c>
      <c r="W156" s="19">
        <f t="shared" si="28"/>
        <v>39.319889577329967</v>
      </c>
      <c r="X156" s="24">
        <f t="shared" si="29"/>
        <v>1.5</v>
      </c>
    </row>
    <row r="157" spans="1:24" x14ac:dyDescent="0.25">
      <c r="A157" s="10">
        <v>42</v>
      </c>
      <c r="B157" s="11">
        <f t="shared" si="34"/>
        <v>156</v>
      </c>
      <c r="C157" s="12">
        <v>50</v>
      </c>
      <c r="D157" s="26">
        <v>-1.1499999999999999</v>
      </c>
      <c r="E157" s="19">
        <f t="shared" si="32"/>
        <v>7273</v>
      </c>
      <c r="F157" s="15">
        <f t="shared" si="33"/>
        <v>7323</v>
      </c>
      <c r="G157" s="16">
        <f t="shared" si="30"/>
        <v>-1.0034969391794517</v>
      </c>
      <c r="H157" s="16">
        <f t="shared" si="31"/>
        <v>126.46271437406627</v>
      </c>
      <c r="I157" s="14" t="s">
        <v>216</v>
      </c>
      <c r="J157" s="17">
        <v>41</v>
      </c>
      <c r="K157" s="18">
        <f t="shared" si="36"/>
        <v>0</v>
      </c>
      <c r="L157" s="12">
        <v>0</v>
      </c>
      <c r="M157" s="19">
        <f t="shared" si="35"/>
        <v>-16343.916864274765</v>
      </c>
      <c r="N157" s="10" t="s">
        <v>24</v>
      </c>
      <c r="O157" s="10"/>
      <c r="P157" s="20">
        <v>-75.570278000000002</v>
      </c>
      <c r="Q157" s="20">
        <v>6.291671</v>
      </c>
      <c r="R157" s="21"/>
      <c r="S157" s="21"/>
      <c r="T157" s="27" t="s">
        <v>217</v>
      </c>
      <c r="U157" s="19">
        <f t="shared" si="26"/>
        <v>-1435.0756271070525</v>
      </c>
      <c r="V157" s="23">
        <f t="shared" si="27"/>
        <v>11.388888888888889</v>
      </c>
      <c r="W157" s="19">
        <f t="shared" si="28"/>
        <v>-19.915335233322359</v>
      </c>
      <c r="X157" s="24">
        <f t="shared" si="29"/>
        <v>4.3902439024390238</v>
      </c>
    </row>
    <row r="158" spans="1:24" x14ac:dyDescent="0.25">
      <c r="A158" s="10">
        <v>42</v>
      </c>
      <c r="B158" s="11">
        <f t="shared" si="34"/>
        <v>157</v>
      </c>
      <c r="C158" s="12">
        <v>50</v>
      </c>
      <c r="D158" s="26">
        <v>-1.1499999999999999</v>
      </c>
      <c r="E158" s="19">
        <f t="shared" si="32"/>
        <v>7323</v>
      </c>
      <c r="F158" s="15">
        <f t="shared" si="33"/>
        <v>7373</v>
      </c>
      <c r="G158" s="16">
        <f t="shared" si="30"/>
        <v>-1.0034969391794517</v>
      </c>
      <c r="H158" s="16">
        <f t="shared" si="31"/>
        <v>125.45921743488681</v>
      </c>
      <c r="I158" s="14" t="s">
        <v>218</v>
      </c>
      <c r="J158" s="17">
        <v>41</v>
      </c>
      <c r="K158" s="18">
        <f t="shared" si="36"/>
        <v>1</v>
      </c>
      <c r="L158" s="32">
        <v>1</v>
      </c>
      <c r="M158" s="19">
        <f t="shared" si="35"/>
        <v>-16343.916864274765</v>
      </c>
      <c r="N158" s="10" t="s">
        <v>24</v>
      </c>
      <c r="O158" s="10"/>
      <c r="P158" s="20">
        <v>-75.570278000000002</v>
      </c>
      <c r="Q158" s="20">
        <v>6.291671</v>
      </c>
      <c r="R158" s="21"/>
      <c r="S158" s="21"/>
      <c r="T158" s="27" t="s">
        <v>217</v>
      </c>
      <c r="U158" s="19">
        <f t="shared" si="26"/>
        <v>-1435.0756271070525</v>
      </c>
      <c r="V158" s="23">
        <f t="shared" si="27"/>
        <v>11.388888888888889</v>
      </c>
      <c r="W158" s="19">
        <f t="shared" si="28"/>
        <v>-19.915335233322359</v>
      </c>
      <c r="X158" s="24">
        <f t="shared" si="29"/>
        <v>4.3902439024390238</v>
      </c>
    </row>
    <row r="159" spans="1:24" x14ac:dyDescent="0.25">
      <c r="A159" s="10">
        <v>42</v>
      </c>
      <c r="B159" s="11">
        <f t="shared" si="34"/>
        <v>158</v>
      </c>
      <c r="C159" s="12">
        <v>50</v>
      </c>
      <c r="D159" s="26">
        <v>-1.1499999999999999</v>
      </c>
      <c r="E159" s="19">
        <f t="shared" si="32"/>
        <v>7373</v>
      </c>
      <c r="F159" s="15">
        <f t="shared" si="33"/>
        <v>7423</v>
      </c>
      <c r="G159" s="16">
        <f t="shared" si="30"/>
        <v>-1.0034969391794517</v>
      </c>
      <c r="H159" s="16">
        <f t="shared" si="31"/>
        <v>124.45572049570735</v>
      </c>
      <c r="I159" s="14" t="s">
        <v>219</v>
      </c>
      <c r="J159" s="17">
        <v>41</v>
      </c>
      <c r="K159" s="18">
        <f t="shared" si="36"/>
        <v>0</v>
      </c>
      <c r="L159" s="12">
        <v>0</v>
      </c>
      <c r="M159" s="19">
        <f t="shared" si="35"/>
        <v>-16343.916864274765</v>
      </c>
      <c r="N159" s="10" t="s">
        <v>24</v>
      </c>
      <c r="O159" s="10"/>
      <c r="P159" s="20">
        <v>-75.570278000000002</v>
      </c>
      <c r="Q159" s="20">
        <v>6.291671</v>
      </c>
      <c r="R159" s="21"/>
      <c r="S159" s="21"/>
      <c r="T159" s="27" t="s">
        <v>217</v>
      </c>
      <c r="U159" s="19">
        <f t="shared" si="26"/>
        <v>-1435.0756271070525</v>
      </c>
      <c r="V159" s="23">
        <f t="shared" si="27"/>
        <v>11.388888888888889</v>
      </c>
      <c r="W159" s="19">
        <f t="shared" si="28"/>
        <v>-19.915335233322359</v>
      </c>
      <c r="X159" s="24">
        <f t="shared" si="29"/>
        <v>4.3902439024390238</v>
      </c>
    </row>
    <row r="160" spans="1:24" x14ac:dyDescent="0.25">
      <c r="A160" s="10">
        <v>42</v>
      </c>
      <c r="B160" s="11">
        <f t="shared" si="34"/>
        <v>159</v>
      </c>
      <c r="C160" s="12">
        <v>50</v>
      </c>
      <c r="D160" s="26">
        <v>-1.1499999999999999</v>
      </c>
      <c r="E160" s="19">
        <f t="shared" si="32"/>
        <v>7423</v>
      </c>
      <c r="F160" s="15">
        <f t="shared" si="33"/>
        <v>7473</v>
      </c>
      <c r="G160" s="16">
        <f t="shared" si="30"/>
        <v>-1.0034969391794517</v>
      </c>
      <c r="H160" s="16">
        <f t="shared" si="31"/>
        <v>123.4522235565279</v>
      </c>
      <c r="I160" s="14" t="s">
        <v>220</v>
      </c>
      <c r="J160" s="17">
        <v>41</v>
      </c>
      <c r="K160" s="18">
        <f t="shared" si="36"/>
        <v>1</v>
      </c>
      <c r="L160" s="32">
        <v>1</v>
      </c>
      <c r="M160" s="19">
        <f t="shared" si="35"/>
        <v>-16343.916864274765</v>
      </c>
      <c r="N160" s="10" t="s">
        <v>24</v>
      </c>
      <c r="O160" s="10"/>
      <c r="P160" s="20">
        <v>-75.570278000000002</v>
      </c>
      <c r="Q160" s="20">
        <v>6.291671</v>
      </c>
      <c r="R160" s="21"/>
      <c r="S160" s="21"/>
      <c r="T160" s="27" t="s">
        <v>217</v>
      </c>
      <c r="U160" s="19">
        <f t="shared" si="26"/>
        <v>-1435.0756271070525</v>
      </c>
      <c r="V160" s="23">
        <f t="shared" si="27"/>
        <v>11.388888888888889</v>
      </c>
      <c r="W160" s="19">
        <f t="shared" si="28"/>
        <v>-19.915335233322359</v>
      </c>
      <c r="X160" s="24">
        <f t="shared" si="29"/>
        <v>4.3902439024390238</v>
      </c>
    </row>
    <row r="161" spans="1:24" x14ac:dyDescent="0.25">
      <c r="A161" s="10">
        <v>42</v>
      </c>
      <c r="B161" s="11">
        <f t="shared" si="34"/>
        <v>160</v>
      </c>
      <c r="C161" s="12">
        <v>50</v>
      </c>
      <c r="D161" s="26">
        <v>-1.1499999999999999</v>
      </c>
      <c r="E161" s="19">
        <f t="shared" si="32"/>
        <v>7473</v>
      </c>
      <c r="F161" s="15">
        <f t="shared" si="33"/>
        <v>7523</v>
      </c>
      <c r="G161" s="16">
        <f t="shared" si="30"/>
        <v>-1.0034969391794517</v>
      </c>
      <c r="H161" s="16">
        <f t="shared" si="31"/>
        <v>122.44872661734844</v>
      </c>
      <c r="I161" s="14" t="s">
        <v>221</v>
      </c>
      <c r="J161" s="17">
        <v>41</v>
      </c>
      <c r="K161" s="18">
        <f t="shared" si="36"/>
        <v>0</v>
      </c>
      <c r="L161" s="12">
        <v>0</v>
      </c>
      <c r="M161" s="19">
        <f t="shared" si="35"/>
        <v>-16343.916864274765</v>
      </c>
      <c r="N161" s="10" t="s">
        <v>24</v>
      </c>
      <c r="O161" s="10"/>
      <c r="P161" s="20">
        <v>-75.570278000000002</v>
      </c>
      <c r="Q161" s="20">
        <v>6.291671</v>
      </c>
      <c r="R161" s="21"/>
      <c r="S161" s="21"/>
      <c r="T161" s="27" t="s">
        <v>217</v>
      </c>
      <c r="U161" s="19">
        <f t="shared" si="26"/>
        <v>-1435.0756271070525</v>
      </c>
      <c r="V161" s="23">
        <f t="shared" si="27"/>
        <v>11.388888888888889</v>
      </c>
      <c r="W161" s="19">
        <f t="shared" si="28"/>
        <v>-19.915335233322359</v>
      </c>
      <c r="X161" s="24">
        <f t="shared" si="29"/>
        <v>4.3902439024390238</v>
      </c>
    </row>
    <row r="162" spans="1:24" x14ac:dyDescent="0.25">
      <c r="A162" s="10">
        <v>42</v>
      </c>
      <c r="B162" s="11">
        <f t="shared" si="34"/>
        <v>161</v>
      </c>
      <c r="C162" s="12">
        <v>50</v>
      </c>
      <c r="D162" s="26">
        <v>-1.1499999999999999</v>
      </c>
      <c r="E162" s="19">
        <f t="shared" si="32"/>
        <v>7523</v>
      </c>
      <c r="F162" s="15">
        <f t="shared" si="33"/>
        <v>7573</v>
      </c>
      <c r="G162" s="16">
        <f t="shared" si="30"/>
        <v>-1.0034969391794517</v>
      </c>
      <c r="H162" s="16">
        <f t="shared" si="31"/>
        <v>121.44522967816899</v>
      </c>
      <c r="I162" s="14" t="s">
        <v>222</v>
      </c>
      <c r="J162" s="17">
        <v>41</v>
      </c>
      <c r="K162" s="18">
        <f t="shared" si="36"/>
        <v>0</v>
      </c>
      <c r="L162" s="12">
        <v>0</v>
      </c>
      <c r="M162" s="19">
        <f t="shared" si="35"/>
        <v>-16343.916864274765</v>
      </c>
      <c r="N162" s="10" t="s">
        <v>24</v>
      </c>
      <c r="O162" s="10"/>
      <c r="P162" s="20">
        <v>-75.570278000000002</v>
      </c>
      <c r="Q162" s="20">
        <v>6.291671</v>
      </c>
      <c r="R162" s="21"/>
      <c r="S162" s="21"/>
      <c r="T162" s="27" t="s">
        <v>217</v>
      </c>
      <c r="U162" s="19">
        <f t="shared" si="26"/>
        <v>-1435.0756271070525</v>
      </c>
      <c r="V162" s="23">
        <f t="shared" si="27"/>
        <v>11.388888888888889</v>
      </c>
      <c r="W162" s="19">
        <f t="shared" si="28"/>
        <v>-19.915335233322359</v>
      </c>
      <c r="X162" s="24">
        <f t="shared" si="29"/>
        <v>4.3902439024390238</v>
      </c>
    </row>
    <row r="163" spans="1:24" x14ac:dyDescent="0.25">
      <c r="A163" s="10">
        <v>43</v>
      </c>
      <c r="B163" s="11">
        <f t="shared" si="34"/>
        <v>162</v>
      </c>
      <c r="C163" s="12">
        <v>20</v>
      </c>
      <c r="D163" s="13">
        <v>0</v>
      </c>
      <c r="E163" s="19">
        <f t="shared" si="32"/>
        <v>7573</v>
      </c>
      <c r="F163" s="15">
        <f t="shared" si="33"/>
        <v>7593</v>
      </c>
      <c r="G163" s="16">
        <f t="shared" si="30"/>
        <v>0</v>
      </c>
      <c r="H163" s="16">
        <f t="shared" si="31"/>
        <v>121.44522967816899</v>
      </c>
      <c r="I163" s="14" t="s">
        <v>223</v>
      </c>
      <c r="J163" s="17">
        <v>41</v>
      </c>
      <c r="K163" s="18">
        <f t="shared" si="36"/>
        <v>0</v>
      </c>
      <c r="L163" s="12">
        <v>0</v>
      </c>
      <c r="M163" s="19">
        <f t="shared" si="35"/>
        <v>0</v>
      </c>
      <c r="N163" s="10" t="s">
        <v>49</v>
      </c>
      <c r="O163" s="10"/>
      <c r="P163" s="20">
        <v>-75.570702999999995</v>
      </c>
      <c r="Q163" s="20">
        <v>6.2906209999999998</v>
      </c>
      <c r="R163" s="21"/>
      <c r="S163" s="21"/>
      <c r="T163" s="27">
        <v>3.8</v>
      </c>
      <c r="U163" s="19">
        <f t="shared" si="26"/>
        <v>0</v>
      </c>
      <c r="V163" s="23">
        <f t="shared" si="27"/>
        <v>11.388888888888889</v>
      </c>
      <c r="W163" s="19">
        <f t="shared" si="28"/>
        <v>0</v>
      </c>
      <c r="X163" s="24">
        <f t="shared" si="29"/>
        <v>1.7560975609756098</v>
      </c>
    </row>
    <row r="164" spans="1:24" x14ac:dyDescent="0.25">
      <c r="A164" s="10">
        <v>44</v>
      </c>
      <c r="B164" s="11">
        <f t="shared" si="34"/>
        <v>163</v>
      </c>
      <c r="C164" s="12">
        <v>70</v>
      </c>
      <c r="D164" s="26">
        <v>-5.71</v>
      </c>
      <c r="E164" s="19">
        <f t="shared" si="32"/>
        <v>7593</v>
      </c>
      <c r="F164" s="15">
        <f t="shared" si="33"/>
        <v>7663</v>
      </c>
      <c r="G164" s="16">
        <f t="shared" si="30"/>
        <v>-6.9645392732574631</v>
      </c>
      <c r="H164" s="16">
        <f t="shared" si="31"/>
        <v>114.48069040491153</v>
      </c>
      <c r="I164" s="14" t="s">
        <v>224</v>
      </c>
      <c r="J164" s="17">
        <v>41</v>
      </c>
      <c r="K164" s="18">
        <f t="shared" si="36"/>
        <v>1</v>
      </c>
      <c r="L164" s="12">
        <v>0</v>
      </c>
      <c r="M164" s="19">
        <f t="shared" si="35"/>
        <v>-81022.408317109352</v>
      </c>
      <c r="N164" s="10" t="s">
        <v>24</v>
      </c>
      <c r="O164" s="10"/>
      <c r="P164" s="20">
        <v>-75.570255000000003</v>
      </c>
      <c r="Q164" s="20">
        <v>6.2904809999999998</v>
      </c>
      <c r="R164" s="21">
        <v>1</v>
      </c>
      <c r="S164" s="21"/>
      <c r="T164" s="27">
        <v>3.8</v>
      </c>
      <c r="U164" s="19">
        <f t="shared" si="26"/>
        <v>-7114.1626815022846</v>
      </c>
      <c r="V164" s="23">
        <f t="shared" si="27"/>
        <v>11.388888888888889</v>
      </c>
      <c r="W164" s="19">
        <f t="shared" si="28"/>
        <v>-138.21801781204437</v>
      </c>
      <c r="X164" s="24">
        <f t="shared" si="29"/>
        <v>6.1463414634146343</v>
      </c>
    </row>
    <row r="165" spans="1:24" x14ac:dyDescent="0.25">
      <c r="A165" s="10">
        <v>45</v>
      </c>
      <c r="B165" s="11">
        <f t="shared" si="34"/>
        <v>164</v>
      </c>
      <c r="C165" s="12">
        <v>50</v>
      </c>
      <c r="D165" s="26">
        <v>-2.29</v>
      </c>
      <c r="E165" s="19">
        <f t="shared" si="32"/>
        <v>7663</v>
      </c>
      <c r="F165" s="15">
        <f t="shared" si="33"/>
        <v>7713</v>
      </c>
      <c r="G165" s="16">
        <f t="shared" si="30"/>
        <v>-1.9978699800790378</v>
      </c>
      <c r="H165" s="16">
        <f t="shared" si="31"/>
        <v>112.4828204248325</v>
      </c>
      <c r="I165" s="14" t="s">
        <v>225</v>
      </c>
      <c r="J165" s="17">
        <v>38</v>
      </c>
      <c r="K165" s="18">
        <f t="shared" si="36"/>
        <v>0</v>
      </c>
      <c r="L165" s="12">
        <v>0</v>
      </c>
      <c r="M165" s="19">
        <f t="shared" si="35"/>
        <v>-30158.319729972907</v>
      </c>
      <c r="N165" s="10" t="s">
        <v>226</v>
      </c>
      <c r="O165" s="10"/>
      <c r="P165" s="20">
        <v>-75.569723999999994</v>
      </c>
      <c r="Q165" s="20">
        <v>6.2903469999999997</v>
      </c>
      <c r="R165" s="21"/>
      <c r="S165" s="21"/>
      <c r="T165" s="27">
        <v>37.799999999999997</v>
      </c>
      <c r="U165" s="19">
        <f t="shared" si="26"/>
        <v>-2857.1039744184859</v>
      </c>
      <c r="V165" s="23">
        <f t="shared" si="27"/>
        <v>10.555555555555555</v>
      </c>
      <c r="W165" s="19">
        <f t="shared" si="28"/>
        <v>-39.649606175603481</v>
      </c>
      <c r="X165" s="24">
        <f t="shared" si="29"/>
        <v>4.7368421052631584</v>
      </c>
    </row>
    <row r="166" spans="1:24" x14ac:dyDescent="0.25">
      <c r="A166" s="10">
        <v>46</v>
      </c>
      <c r="B166" s="11">
        <f t="shared" si="34"/>
        <v>165</v>
      </c>
      <c r="C166" s="12">
        <v>50</v>
      </c>
      <c r="D166" s="26">
        <v>-0.41</v>
      </c>
      <c r="E166" s="19">
        <f t="shared" si="32"/>
        <v>7713</v>
      </c>
      <c r="F166" s="15">
        <f t="shared" si="33"/>
        <v>7763</v>
      </c>
      <c r="G166" s="16">
        <f t="shared" si="30"/>
        <v>-0.35778944313499816</v>
      </c>
      <c r="H166" s="16">
        <f t="shared" si="31"/>
        <v>112.12503098169749</v>
      </c>
      <c r="I166" s="14" t="s">
        <v>227</v>
      </c>
      <c r="J166" s="17">
        <v>31</v>
      </c>
      <c r="K166" s="18">
        <f t="shared" si="36"/>
        <v>1</v>
      </c>
      <c r="L166" s="12">
        <v>0</v>
      </c>
      <c r="M166" s="19">
        <f t="shared" si="35"/>
        <v>-4406.0094662643633</v>
      </c>
      <c r="N166" s="10" t="s">
        <v>24</v>
      </c>
      <c r="O166" s="10"/>
      <c r="P166" s="20">
        <v>-75.569520999999995</v>
      </c>
      <c r="Q166" s="20">
        <v>6.2910760000000003</v>
      </c>
      <c r="R166" s="21">
        <v>1</v>
      </c>
      <c r="S166" s="21"/>
      <c r="T166" s="27" t="s">
        <v>228</v>
      </c>
      <c r="U166" s="19">
        <f t="shared" si="26"/>
        <v>-511.66561543715193</v>
      </c>
      <c r="V166" s="23">
        <f t="shared" si="27"/>
        <v>8.6111111111111107</v>
      </c>
      <c r="W166" s="19">
        <f t="shared" si="28"/>
        <v>-7.1006656836176187</v>
      </c>
      <c r="X166" s="24">
        <f t="shared" si="29"/>
        <v>5.806451612903226</v>
      </c>
    </row>
    <row r="167" spans="1:24" x14ac:dyDescent="0.25">
      <c r="A167" s="10">
        <v>46</v>
      </c>
      <c r="B167" s="11">
        <f t="shared" si="34"/>
        <v>166</v>
      </c>
      <c r="C167" s="12">
        <v>50</v>
      </c>
      <c r="D167" s="26">
        <v>-0.41</v>
      </c>
      <c r="E167" s="19">
        <f t="shared" si="32"/>
        <v>7763</v>
      </c>
      <c r="F167" s="15">
        <f t="shared" si="33"/>
        <v>7813</v>
      </c>
      <c r="G167" s="16">
        <f t="shared" si="30"/>
        <v>-0.35778944313499816</v>
      </c>
      <c r="H167" s="16">
        <f t="shared" si="31"/>
        <v>111.76724153856249</v>
      </c>
      <c r="I167" s="14" t="s">
        <v>229</v>
      </c>
      <c r="J167" s="17">
        <v>31</v>
      </c>
      <c r="K167" s="18">
        <v>0</v>
      </c>
      <c r="L167" s="12">
        <v>0</v>
      </c>
      <c r="M167" s="19">
        <f t="shared" si="35"/>
        <v>-4406.0094662643633</v>
      </c>
      <c r="N167" s="10" t="s">
        <v>24</v>
      </c>
      <c r="O167" s="10"/>
      <c r="P167" s="20">
        <v>-75.569520999999995</v>
      </c>
      <c r="Q167" s="20">
        <v>6.2910760000000003</v>
      </c>
      <c r="R167" s="21">
        <v>1</v>
      </c>
      <c r="S167" s="21"/>
      <c r="T167" s="27" t="s">
        <v>228</v>
      </c>
      <c r="U167" s="19">
        <f t="shared" si="26"/>
        <v>-511.66561543715193</v>
      </c>
      <c r="V167" s="23">
        <f t="shared" si="27"/>
        <v>8.6111111111111107</v>
      </c>
      <c r="W167" s="19">
        <f t="shared" si="28"/>
        <v>-7.1006656836176187</v>
      </c>
      <c r="X167" s="24">
        <f t="shared" si="29"/>
        <v>5.806451612903226</v>
      </c>
    </row>
    <row r="168" spans="1:24" x14ac:dyDescent="0.25">
      <c r="A168" s="10">
        <v>46</v>
      </c>
      <c r="B168" s="11">
        <f t="shared" si="34"/>
        <v>167</v>
      </c>
      <c r="C168" s="12">
        <v>40</v>
      </c>
      <c r="D168" s="26">
        <v>-0.41</v>
      </c>
      <c r="E168" s="19">
        <f t="shared" si="32"/>
        <v>7813</v>
      </c>
      <c r="F168" s="15">
        <f t="shared" si="33"/>
        <v>7853</v>
      </c>
      <c r="G168" s="16">
        <f t="shared" si="30"/>
        <v>-0.28623155450799853</v>
      </c>
      <c r="H168" s="16">
        <f t="shared" si="31"/>
        <v>111.4810099840545</v>
      </c>
      <c r="I168" s="14" t="s">
        <v>230</v>
      </c>
      <c r="J168" s="17">
        <v>31</v>
      </c>
      <c r="K168" s="18">
        <v>0</v>
      </c>
      <c r="L168" s="12">
        <v>0</v>
      </c>
      <c r="M168" s="19">
        <f t="shared" si="35"/>
        <v>-4406.0094662643633</v>
      </c>
      <c r="N168" s="10" t="s">
        <v>24</v>
      </c>
      <c r="O168" s="10"/>
      <c r="P168" s="20">
        <v>-75.569520999999995</v>
      </c>
      <c r="Q168" s="20">
        <v>6.2910760000000003</v>
      </c>
      <c r="R168" s="21">
        <v>1</v>
      </c>
      <c r="S168" s="21"/>
      <c r="T168" s="27" t="s">
        <v>228</v>
      </c>
      <c r="U168" s="19">
        <f t="shared" si="26"/>
        <v>-511.66561543715193</v>
      </c>
      <c r="V168" s="23">
        <f t="shared" si="27"/>
        <v>8.6111111111111107</v>
      </c>
      <c r="W168" s="19">
        <f t="shared" si="28"/>
        <v>-5.6805325468940948</v>
      </c>
      <c r="X168" s="24">
        <f t="shared" si="29"/>
        <v>4.645161290322581</v>
      </c>
    </row>
    <row r="169" spans="1:24" x14ac:dyDescent="0.25">
      <c r="A169" s="10">
        <v>8</v>
      </c>
      <c r="B169" s="11">
        <f t="shared" si="34"/>
        <v>168</v>
      </c>
      <c r="C169" s="12">
        <v>45</v>
      </c>
      <c r="D169" s="26">
        <v>-2.54</v>
      </c>
      <c r="E169" s="19">
        <f t="shared" si="32"/>
        <v>7853</v>
      </c>
      <c r="F169" s="15">
        <f t="shared" si="33"/>
        <v>7898</v>
      </c>
      <c r="G169" s="16">
        <f t="shared" si="30"/>
        <v>-1.9942579760855386</v>
      </c>
      <c r="H169" s="16">
        <f t="shared" si="31"/>
        <v>109.48675200796896</v>
      </c>
      <c r="I169" s="14" t="s">
        <v>231</v>
      </c>
      <c r="J169" s="17">
        <v>31</v>
      </c>
      <c r="K169" s="18">
        <f t="shared" ref="K169:K174" si="37">L169+R169+S169</f>
        <v>0</v>
      </c>
      <c r="L169" s="12">
        <v>0</v>
      </c>
      <c r="M169" s="19">
        <f t="shared" si="35"/>
        <v>-27287.067951778994</v>
      </c>
      <c r="N169" s="10" t="s">
        <v>49</v>
      </c>
      <c r="O169" s="10" t="s">
        <v>101</v>
      </c>
      <c r="P169" s="20">
        <v>-75.568809000000002</v>
      </c>
      <c r="Q169" s="20">
        <v>6.292319</v>
      </c>
      <c r="R169" s="21"/>
      <c r="S169" s="21"/>
      <c r="T169" s="27">
        <v>2.6</v>
      </c>
      <c r="U169" s="19">
        <f t="shared" si="26"/>
        <v>-3168.8207944001415</v>
      </c>
      <c r="V169" s="23">
        <f t="shared" si="27"/>
        <v>8.6111111111111107</v>
      </c>
      <c r="W169" s="19">
        <f t="shared" si="28"/>
        <v>-39.577925023936459</v>
      </c>
      <c r="X169" s="24">
        <f t="shared" si="29"/>
        <v>5.225806451612903</v>
      </c>
    </row>
    <row r="170" spans="1:24" x14ac:dyDescent="0.25">
      <c r="A170" s="10">
        <v>7</v>
      </c>
      <c r="B170" s="11">
        <f t="shared" si="34"/>
        <v>169</v>
      </c>
      <c r="C170" s="12">
        <v>50</v>
      </c>
      <c r="D170" s="26">
        <v>-0.68</v>
      </c>
      <c r="E170" s="19">
        <f t="shared" si="32"/>
        <v>7898</v>
      </c>
      <c r="F170" s="15">
        <f t="shared" si="33"/>
        <v>7948</v>
      </c>
      <c r="G170" s="16">
        <f t="shared" si="30"/>
        <v>-0.59339801492686184</v>
      </c>
      <c r="H170" s="16">
        <f t="shared" si="31"/>
        <v>108.8933539930421</v>
      </c>
      <c r="I170" s="14" t="s">
        <v>232</v>
      </c>
      <c r="J170" s="17">
        <v>31</v>
      </c>
      <c r="K170" s="18">
        <f t="shared" si="37"/>
        <v>0</v>
      </c>
      <c r="L170" s="12">
        <v>0</v>
      </c>
      <c r="M170" s="19">
        <f t="shared" si="35"/>
        <v>-7307.4188207463721</v>
      </c>
      <c r="N170" s="10" t="s">
        <v>24</v>
      </c>
      <c r="O170" s="10" t="s">
        <v>101</v>
      </c>
      <c r="P170" s="20">
        <v>-75.567998000000003</v>
      </c>
      <c r="Q170" s="20">
        <v>6.2921279999999999</v>
      </c>
      <c r="R170" s="21"/>
      <c r="S170" s="21"/>
      <c r="T170" s="27" t="s">
        <v>233</v>
      </c>
      <c r="U170" s="19">
        <f t="shared" si="26"/>
        <v>-848.60347595764324</v>
      </c>
      <c r="V170" s="23">
        <f t="shared" si="27"/>
        <v>8.6111111111111107</v>
      </c>
      <c r="W170" s="19">
        <f t="shared" si="28"/>
        <v>-11.776538033697905</v>
      </c>
      <c r="X170" s="24">
        <f t="shared" si="29"/>
        <v>5.806451612903226</v>
      </c>
    </row>
    <row r="171" spans="1:24" x14ac:dyDescent="0.25">
      <c r="A171" s="10">
        <v>7</v>
      </c>
      <c r="B171" s="11">
        <f t="shared" si="34"/>
        <v>170</v>
      </c>
      <c r="C171" s="12">
        <v>50</v>
      </c>
      <c r="D171" s="26">
        <v>-0.68</v>
      </c>
      <c r="E171" s="19">
        <f t="shared" si="32"/>
        <v>7948</v>
      </c>
      <c r="F171" s="15">
        <f t="shared" si="33"/>
        <v>7998</v>
      </c>
      <c r="G171" s="16">
        <f t="shared" si="30"/>
        <v>-0.59339801492686184</v>
      </c>
      <c r="H171" s="16">
        <f t="shared" si="31"/>
        <v>108.29995597811524</v>
      </c>
      <c r="I171" s="14" t="s">
        <v>234</v>
      </c>
      <c r="J171" s="17">
        <v>31</v>
      </c>
      <c r="K171" s="18">
        <f t="shared" si="37"/>
        <v>0</v>
      </c>
      <c r="L171" s="12">
        <v>0</v>
      </c>
      <c r="M171" s="19">
        <f t="shared" si="35"/>
        <v>-7307.4188207463721</v>
      </c>
      <c r="N171" s="10" t="s">
        <v>24</v>
      </c>
      <c r="O171" s="10" t="s">
        <v>101</v>
      </c>
      <c r="P171" s="20">
        <v>-75.567998000000003</v>
      </c>
      <c r="Q171" s="20">
        <v>6.2921279999999999</v>
      </c>
      <c r="R171" s="21"/>
      <c r="S171" s="21"/>
      <c r="T171" s="27" t="s">
        <v>233</v>
      </c>
      <c r="U171" s="19">
        <f t="shared" si="26"/>
        <v>-848.60347595764324</v>
      </c>
      <c r="V171" s="23">
        <f t="shared" si="27"/>
        <v>8.6111111111111107</v>
      </c>
      <c r="W171" s="19">
        <f t="shared" si="28"/>
        <v>-11.776538033697905</v>
      </c>
      <c r="X171" s="24">
        <f t="shared" si="29"/>
        <v>5.806451612903226</v>
      </c>
    </row>
    <row r="172" spans="1:24" x14ac:dyDescent="0.25">
      <c r="A172" s="10">
        <v>7</v>
      </c>
      <c r="B172" s="11">
        <f t="shared" si="34"/>
        <v>171</v>
      </c>
      <c r="C172" s="12">
        <v>68</v>
      </c>
      <c r="D172" s="26">
        <v>-0.68</v>
      </c>
      <c r="E172" s="19">
        <f t="shared" si="32"/>
        <v>7998</v>
      </c>
      <c r="F172" s="15">
        <f t="shared" si="33"/>
        <v>8066</v>
      </c>
      <c r="G172" s="16">
        <f t="shared" si="30"/>
        <v>-0.8070213003005321</v>
      </c>
      <c r="H172" s="16">
        <f t="shared" si="31"/>
        <v>107.4929346778147</v>
      </c>
      <c r="I172" s="14" t="s">
        <v>235</v>
      </c>
      <c r="J172" s="17">
        <v>31</v>
      </c>
      <c r="K172" s="18">
        <f t="shared" si="37"/>
        <v>0</v>
      </c>
      <c r="L172" s="12">
        <v>0</v>
      </c>
      <c r="M172" s="19">
        <f t="shared" si="35"/>
        <v>-7307.4188207463721</v>
      </c>
      <c r="N172" s="10" t="s">
        <v>24</v>
      </c>
      <c r="O172" s="10" t="s">
        <v>101</v>
      </c>
      <c r="P172" s="20">
        <v>-75.567998000000003</v>
      </c>
      <c r="Q172" s="20">
        <v>6.2921279999999999</v>
      </c>
      <c r="R172" s="21"/>
      <c r="S172" s="21"/>
      <c r="T172" s="27" t="s">
        <v>233</v>
      </c>
      <c r="U172" s="19">
        <f t="shared" si="26"/>
        <v>-848.60347595764324</v>
      </c>
      <c r="V172" s="23">
        <f t="shared" si="27"/>
        <v>8.6111111111111107</v>
      </c>
      <c r="W172" s="19">
        <f t="shared" si="28"/>
        <v>-16.016091725829153</v>
      </c>
      <c r="X172" s="24">
        <f t="shared" si="29"/>
        <v>7.8967741935483877</v>
      </c>
    </row>
    <row r="173" spans="1:24" ht="24" x14ac:dyDescent="0.25">
      <c r="A173" s="10">
        <v>6</v>
      </c>
      <c r="B173" s="11">
        <f t="shared" si="34"/>
        <v>172</v>
      </c>
      <c r="C173" s="12">
        <v>15</v>
      </c>
      <c r="D173" s="26">
        <v>-3.81</v>
      </c>
      <c r="E173" s="19">
        <f t="shared" si="32"/>
        <v>8066</v>
      </c>
      <c r="F173" s="15">
        <f t="shared" si="33"/>
        <v>8081</v>
      </c>
      <c r="G173" s="16">
        <f t="shared" si="30"/>
        <v>-0.99672072898104103</v>
      </c>
      <c r="H173" s="16">
        <f t="shared" si="31"/>
        <v>106.49621394883366</v>
      </c>
      <c r="I173" s="14" t="s">
        <v>236</v>
      </c>
      <c r="J173" s="17">
        <v>31</v>
      </c>
      <c r="K173" s="18">
        <f t="shared" si="37"/>
        <v>0</v>
      </c>
      <c r="L173" s="12">
        <v>0</v>
      </c>
      <c r="M173" s="19">
        <f t="shared" si="35"/>
        <v>-40913.860512379171</v>
      </c>
      <c r="N173" s="10" t="s">
        <v>49</v>
      </c>
      <c r="O173" s="10" t="s">
        <v>33</v>
      </c>
      <c r="P173" s="20">
        <v>-75.566986</v>
      </c>
      <c r="Q173" s="20">
        <v>6.2918079999999996</v>
      </c>
      <c r="R173" s="21"/>
      <c r="S173" s="21"/>
      <c r="T173" s="27">
        <v>30.7</v>
      </c>
      <c r="U173" s="19">
        <f t="shared" si="26"/>
        <v>-4751.2870272440332</v>
      </c>
      <c r="V173" s="23">
        <f t="shared" si="27"/>
        <v>8.6111111111111107</v>
      </c>
      <c r="W173" s="19">
        <f t="shared" si="28"/>
        <v>-19.780868439954752</v>
      </c>
      <c r="X173" s="24">
        <f t="shared" si="29"/>
        <v>1.7419354838709677</v>
      </c>
    </row>
    <row r="174" spans="1:24" ht="24" x14ac:dyDescent="0.25">
      <c r="A174" s="10">
        <v>5</v>
      </c>
      <c r="B174" s="11">
        <f t="shared" si="34"/>
        <v>173</v>
      </c>
      <c r="C174" s="12">
        <v>50</v>
      </c>
      <c r="D174" s="26">
        <v>-7.77</v>
      </c>
      <c r="E174" s="19">
        <f t="shared" si="32"/>
        <v>8081</v>
      </c>
      <c r="F174" s="15">
        <f t="shared" si="33"/>
        <v>8131</v>
      </c>
      <c r="G174" s="16">
        <f t="shared" si="30"/>
        <v>-6.7598399749106584</v>
      </c>
      <c r="H174" s="16">
        <f t="shared" si="31"/>
        <v>99.736373973922994</v>
      </c>
      <c r="I174" s="14" t="s">
        <v>237</v>
      </c>
      <c r="J174" s="17">
        <v>10</v>
      </c>
      <c r="K174" s="18">
        <f t="shared" si="37"/>
        <v>1</v>
      </c>
      <c r="L174" s="12">
        <v>0</v>
      </c>
      <c r="M174" s="19">
        <f t="shared" si="35"/>
        <v>-26853.071742058783</v>
      </c>
      <c r="N174" s="10" t="s">
        <v>24</v>
      </c>
      <c r="O174" s="10" t="s">
        <v>33</v>
      </c>
      <c r="P174" s="20">
        <v>-75.567300000000003</v>
      </c>
      <c r="Q174" s="20">
        <v>6.2913079999999999</v>
      </c>
      <c r="R174" s="21"/>
      <c r="S174" s="21">
        <v>1</v>
      </c>
      <c r="T174" s="27">
        <v>10.5</v>
      </c>
      <c r="U174" s="19">
        <f t="shared" si="26"/>
        <v>-9667.1058271411621</v>
      </c>
      <c r="V174" s="23">
        <f t="shared" si="27"/>
        <v>2.7777777777777777</v>
      </c>
      <c r="W174" s="19">
        <f t="shared" si="28"/>
        <v>-134.15575433583655</v>
      </c>
      <c r="X174" s="24">
        <f t="shared" si="29"/>
        <v>18</v>
      </c>
    </row>
    <row r="175" spans="1:24" ht="24" x14ac:dyDescent="0.25">
      <c r="A175" s="10">
        <v>5</v>
      </c>
      <c r="B175" s="11">
        <f t="shared" si="34"/>
        <v>174</v>
      </c>
      <c r="C175" s="12">
        <v>60</v>
      </c>
      <c r="D175" s="26">
        <v>-7.77</v>
      </c>
      <c r="E175" s="19">
        <f t="shared" si="32"/>
        <v>8131</v>
      </c>
      <c r="F175" s="15">
        <f t="shared" si="33"/>
        <v>8191</v>
      </c>
      <c r="G175" s="16">
        <f t="shared" si="30"/>
        <v>-8.1118079698927907</v>
      </c>
      <c r="H175" s="16">
        <f t="shared" si="31"/>
        <v>91.6245660040302</v>
      </c>
      <c r="I175" s="14" t="s">
        <v>238</v>
      </c>
      <c r="J175" s="17">
        <v>10</v>
      </c>
      <c r="K175" s="18">
        <v>0</v>
      </c>
      <c r="L175" s="12">
        <v>0</v>
      </c>
      <c r="M175" s="19">
        <f t="shared" si="35"/>
        <v>-26853.071742058783</v>
      </c>
      <c r="N175" s="10" t="s">
        <v>24</v>
      </c>
      <c r="O175" s="10" t="s">
        <v>33</v>
      </c>
      <c r="P175" s="20">
        <v>-75.567300000000003</v>
      </c>
      <c r="Q175" s="20">
        <v>6.2913079999999999</v>
      </c>
      <c r="R175" s="21"/>
      <c r="S175" s="21">
        <v>1</v>
      </c>
      <c r="T175" s="27">
        <v>10.5</v>
      </c>
      <c r="U175" s="19">
        <f t="shared" si="26"/>
        <v>-9667.1058271411621</v>
      </c>
      <c r="V175" s="23">
        <f t="shared" si="27"/>
        <v>2.7777777777777777</v>
      </c>
      <c r="W175" s="19">
        <f t="shared" si="28"/>
        <v>-160.98690520300386</v>
      </c>
      <c r="X175" s="24">
        <f t="shared" si="29"/>
        <v>21.6</v>
      </c>
    </row>
    <row r="176" spans="1:24" x14ac:dyDescent="0.25">
      <c r="A176" s="10">
        <v>47</v>
      </c>
      <c r="B176" s="11">
        <f t="shared" si="34"/>
        <v>175</v>
      </c>
      <c r="C176" s="12">
        <v>50</v>
      </c>
      <c r="D176" s="26">
        <v>-5.37</v>
      </c>
      <c r="E176" s="19">
        <f t="shared" si="32"/>
        <v>8191</v>
      </c>
      <c r="F176" s="15">
        <f t="shared" si="33"/>
        <v>8241</v>
      </c>
      <c r="G176" s="16">
        <f t="shared" si="30"/>
        <v>-4.6793512708235205</v>
      </c>
      <c r="H176" s="16">
        <f t="shared" si="31"/>
        <v>86.945214733206683</v>
      </c>
      <c r="I176" s="14" t="s">
        <v>239</v>
      </c>
      <c r="J176" s="17">
        <v>48</v>
      </c>
      <c r="K176" s="18">
        <v>0</v>
      </c>
      <c r="L176" s="12">
        <v>0</v>
      </c>
      <c r="M176" s="19">
        <f t="shared" si="35"/>
        <v>-89224.420612277754</v>
      </c>
      <c r="N176" s="10" t="s">
        <v>24</v>
      </c>
      <c r="O176" s="10"/>
      <c r="P176" s="20">
        <v>-75.567571999999998</v>
      </c>
      <c r="Q176" s="20">
        <v>6.289472</v>
      </c>
      <c r="R176" s="21"/>
      <c r="S176" s="21">
        <v>1</v>
      </c>
      <c r="T176" s="27" t="s">
        <v>240</v>
      </c>
      <c r="U176" s="19">
        <f t="shared" si="26"/>
        <v>-6691.8315459208316</v>
      </c>
      <c r="V176" s="23">
        <f t="shared" si="27"/>
        <v>13.333333333333334</v>
      </c>
      <c r="W176" s="19">
        <f t="shared" si="28"/>
        <v>-92.866233698493176</v>
      </c>
      <c r="X176" s="24">
        <f t="shared" si="29"/>
        <v>3.75</v>
      </c>
    </row>
    <row r="177" spans="1:24" x14ac:dyDescent="0.25">
      <c r="A177" s="10">
        <v>47</v>
      </c>
      <c r="B177" s="11">
        <f t="shared" si="34"/>
        <v>176</v>
      </c>
      <c r="C177" s="12">
        <v>50</v>
      </c>
      <c r="D177" s="26">
        <v>-5.37</v>
      </c>
      <c r="E177" s="19">
        <f t="shared" si="32"/>
        <v>8241</v>
      </c>
      <c r="F177" s="15">
        <f t="shared" si="33"/>
        <v>8291</v>
      </c>
      <c r="G177" s="16">
        <f t="shared" si="30"/>
        <v>-4.6793512708235205</v>
      </c>
      <c r="H177" s="16">
        <f t="shared" si="31"/>
        <v>82.265863462383166</v>
      </c>
      <c r="I177" s="14" t="s">
        <v>241</v>
      </c>
      <c r="J177" s="17">
        <v>48</v>
      </c>
      <c r="K177" s="18">
        <v>0</v>
      </c>
      <c r="L177" s="12">
        <v>0</v>
      </c>
      <c r="M177" s="19">
        <f t="shared" si="35"/>
        <v>-89224.420612277754</v>
      </c>
      <c r="N177" s="10" t="s">
        <v>24</v>
      </c>
      <c r="O177" s="10"/>
      <c r="P177" s="20">
        <v>-75.567571999999998</v>
      </c>
      <c r="Q177" s="20">
        <v>6.289472</v>
      </c>
      <c r="R177" s="21"/>
      <c r="S177" s="21">
        <v>1</v>
      </c>
      <c r="T177" s="27" t="s">
        <v>240</v>
      </c>
      <c r="U177" s="19">
        <f t="shared" si="26"/>
        <v>-6691.8315459208316</v>
      </c>
      <c r="V177" s="23">
        <f t="shared" si="27"/>
        <v>13.333333333333334</v>
      </c>
      <c r="W177" s="19">
        <f t="shared" si="28"/>
        <v>-92.866233698493176</v>
      </c>
      <c r="X177" s="24">
        <f t="shared" si="29"/>
        <v>3.75</v>
      </c>
    </row>
    <row r="178" spans="1:24" x14ac:dyDescent="0.25">
      <c r="A178" s="10">
        <v>47</v>
      </c>
      <c r="B178" s="11">
        <f t="shared" si="34"/>
        <v>177</v>
      </c>
      <c r="C178" s="12">
        <v>50</v>
      </c>
      <c r="D178" s="26">
        <v>-5.37</v>
      </c>
      <c r="E178" s="19">
        <f t="shared" si="32"/>
        <v>8291</v>
      </c>
      <c r="F178" s="15">
        <f t="shared" si="33"/>
        <v>8341</v>
      </c>
      <c r="G178" s="16">
        <f t="shared" si="30"/>
        <v>-4.6793512708235205</v>
      </c>
      <c r="H178" s="16">
        <f t="shared" si="31"/>
        <v>77.586512191559649</v>
      </c>
      <c r="I178" s="14" t="s">
        <v>242</v>
      </c>
      <c r="J178" s="17">
        <v>48</v>
      </c>
      <c r="K178" s="18">
        <v>1</v>
      </c>
      <c r="L178" s="12">
        <v>0</v>
      </c>
      <c r="M178" s="19">
        <f t="shared" si="35"/>
        <v>-89224.420612277754</v>
      </c>
      <c r="N178" s="10" t="s">
        <v>24</v>
      </c>
      <c r="O178" s="10"/>
      <c r="P178" s="20">
        <v>-75.567571999999998</v>
      </c>
      <c r="Q178" s="20">
        <v>6.289472</v>
      </c>
      <c r="R178" s="21"/>
      <c r="S178" s="21">
        <v>1</v>
      </c>
      <c r="T178" s="27" t="s">
        <v>240</v>
      </c>
      <c r="U178" s="19">
        <f t="shared" si="26"/>
        <v>-6691.8315459208316</v>
      </c>
      <c r="V178" s="23">
        <f t="shared" si="27"/>
        <v>13.333333333333334</v>
      </c>
      <c r="W178" s="19">
        <f t="shared" si="28"/>
        <v>-92.866233698493176</v>
      </c>
      <c r="X178" s="24">
        <f t="shared" si="29"/>
        <v>3.75</v>
      </c>
    </row>
    <row r="179" spans="1:24" x14ac:dyDescent="0.25">
      <c r="A179" s="10">
        <v>47</v>
      </c>
      <c r="B179" s="11">
        <f t="shared" si="34"/>
        <v>178</v>
      </c>
      <c r="C179" s="12">
        <v>50</v>
      </c>
      <c r="D179" s="26">
        <v>-5.37</v>
      </c>
      <c r="E179" s="19">
        <f t="shared" si="32"/>
        <v>8341</v>
      </c>
      <c r="F179" s="15">
        <f t="shared" si="33"/>
        <v>8391</v>
      </c>
      <c r="G179" s="16">
        <f t="shared" si="30"/>
        <v>-4.6793512708235205</v>
      </c>
      <c r="H179" s="16">
        <f t="shared" si="31"/>
        <v>72.907160920736132</v>
      </c>
      <c r="I179" s="14" t="s">
        <v>243</v>
      </c>
      <c r="J179" s="17">
        <v>48</v>
      </c>
      <c r="K179" s="18">
        <v>0</v>
      </c>
      <c r="L179" s="12">
        <v>0</v>
      </c>
      <c r="M179" s="19">
        <f t="shared" si="35"/>
        <v>-89224.420612277754</v>
      </c>
      <c r="N179" s="10" t="s">
        <v>24</v>
      </c>
      <c r="O179" s="10"/>
      <c r="P179" s="20">
        <v>-75.567571999999998</v>
      </c>
      <c r="Q179" s="20">
        <v>6.289472</v>
      </c>
      <c r="R179" s="21"/>
      <c r="S179" s="21">
        <v>1</v>
      </c>
      <c r="T179" s="27" t="s">
        <v>240</v>
      </c>
      <c r="U179" s="19">
        <f t="shared" ref="U179:U192" si="38">SIN(D179*6.28/360)*7300*9.8</f>
        <v>-6691.8315459208316</v>
      </c>
      <c r="V179" s="23">
        <f t="shared" ref="V179:V192" si="39">J179*1000/3600</f>
        <v>13.333333333333334</v>
      </c>
      <c r="W179" s="19">
        <f t="shared" ref="W179:W192" si="40">(U179/9.8)*C179*0.00272</f>
        <v>-92.866233698493176</v>
      </c>
      <c r="X179" s="24">
        <f t="shared" ref="X179:X192" si="41">C179/V179</f>
        <v>3.75</v>
      </c>
    </row>
    <row r="180" spans="1:24" x14ac:dyDescent="0.25">
      <c r="A180" s="10">
        <v>47</v>
      </c>
      <c r="B180" s="11">
        <f t="shared" si="34"/>
        <v>179</v>
      </c>
      <c r="C180" s="12">
        <v>60</v>
      </c>
      <c r="D180" s="26">
        <v>-5.37</v>
      </c>
      <c r="E180" s="19">
        <f t="shared" si="32"/>
        <v>8391</v>
      </c>
      <c r="F180" s="15">
        <f t="shared" si="33"/>
        <v>8451</v>
      </c>
      <c r="G180" s="16">
        <f t="shared" si="30"/>
        <v>-5.6152215249882245</v>
      </c>
      <c r="H180" s="16">
        <f t="shared" si="31"/>
        <v>67.291939395747903</v>
      </c>
      <c r="I180" s="14" t="s">
        <v>244</v>
      </c>
      <c r="J180" s="17">
        <v>48</v>
      </c>
      <c r="K180" s="18">
        <v>0</v>
      </c>
      <c r="L180" s="12">
        <v>0</v>
      </c>
      <c r="M180" s="19">
        <f t="shared" si="35"/>
        <v>-89224.420612277754</v>
      </c>
      <c r="N180" s="10" t="s">
        <v>24</v>
      </c>
      <c r="O180" s="10"/>
      <c r="P180" s="20">
        <v>-75.567571999999998</v>
      </c>
      <c r="Q180" s="20">
        <v>6.289472</v>
      </c>
      <c r="R180" s="21"/>
      <c r="S180" s="21">
        <v>1</v>
      </c>
      <c r="T180" s="27" t="s">
        <v>240</v>
      </c>
      <c r="U180" s="19">
        <f t="shared" si="38"/>
        <v>-6691.8315459208316</v>
      </c>
      <c r="V180" s="23">
        <f t="shared" si="39"/>
        <v>13.333333333333334</v>
      </c>
      <c r="W180" s="19">
        <f t="shared" si="40"/>
        <v>-111.43948043819181</v>
      </c>
      <c r="X180" s="24">
        <f t="shared" si="41"/>
        <v>4.5</v>
      </c>
    </row>
    <row r="181" spans="1:24" x14ac:dyDescent="0.25">
      <c r="A181" s="10">
        <v>47</v>
      </c>
      <c r="B181" s="11">
        <f t="shared" si="34"/>
        <v>180</v>
      </c>
      <c r="C181" s="12">
        <v>70</v>
      </c>
      <c r="D181" s="26">
        <v>-5.37</v>
      </c>
      <c r="E181" s="19">
        <f t="shared" si="32"/>
        <v>8451</v>
      </c>
      <c r="F181" s="15">
        <f t="shared" si="33"/>
        <v>8521</v>
      </c>
      <c r="G181" s="16">
        <f t="shared" si="30"/>
        <v>-6.5510917791529284</v>
      </c>
      <c r="H181" s="16">
        <f t="shared" si="31"/>
        <v>60.740847616594976</v>
      </c>
      <c r="I181" s="14" t="s">
        <v>245</v>
      </c>
      <c r="J181" s="17">
        <v>48</v>
      </c>
      <c r="K181" s="18">
        <v>0</v>
      </c>
      <c r="L181" s="12">
        <v>0</v>
      </c>
      <c r="M181" s="19">
        <f t="shared" si="35"/>
        <v>-89224.420612277754</v>
      </c>
      <c r="N181" s="10" t="s">
        <v>24</v>
      </c>
      <c r="O181" s="10"/>
      <c r="P181" s="20">
        <v>-75.567571999999998</v>
      </c>
      <c r="Q181" s="20">
        <v>6.289472</v>
      </c>
      <c r="R181" s="21"/>
      <c r="S181" s="21">
        <v>1</v>
      </c>
      <c r="T181" s="27" t="s">
        <v>240</v>
      </c>
      <c r="U181" s="19">
        <f t="shared" si="38"/>
        <v>-6691.8315459208316</v>
      </c>
      <c r="V181" s="23">
        <f t="shared" si="39"/>
        <v>13.333333333333334</v>
      </c>
      <c r="W181" s="19">
        <f t="shared" si="40"/>
        <v>-130.01272717789044</v>
      </c>
      <c r="X181" s="24">
        <f t="shared" si="41"/>
        <v>5.25</v>
      </c>
    </row>
    <row r="182" spans="1:24" x14ac:dyDescent="0.25">
      <c r="A182" s="10">
        <v>48</v>
      </c>
      <c r="B182" s="11">
        <f t="shared" si="34"/>
        <v>181</v>
      </c>
      <c r="C182" s="12">
        <v>70</v>
      </c>
      <c r="D182" s="26">
        <v>-2.4500000000000002</v>
      </c>
      <c r="E182" s="19">
        <f t="shared" si="32"/>
        <v>8521</v>
      </c>
      <c r="F182" s="15">
        <f t="shared" si="33"/>
        <v>8591</v>
      </c>
      <c r="G182" s="16">
        <f t="shared" si="30"/>
        <v>-2.9923275777025573</v>
      </c>
      <c r="H182" s="16">
        <f t="shared" si="31"/>
        <v>57.748520038892423</v>
      </c>
      <c r="I182" s="14" t="s">
        <v>246</v>
      </c>
      <c r="J182" s="17">
        <v>40</v>
      </c>
      <c r="K182" s="18">
        <f>L182+R182+S182</f>
        <v>0</v>
      </c>
      <c r="L182" s="12">
        <v>0</v>
      </c>
      <c r="M182" s="19">
        <f t="shared" si="35"/>
        <v>-33962.326361772262</v>
      </c>
      <c r="N182" s="10" t="s">
        <v>42</v>
      </c>
      <c r="O182" s="10"/>
      <c r="P182" s="20">
        <v>-75.567910999999995</v>
      </c>
      <c r="Q182" s="20">
        <v>6.2877330000000002</v>
      </c>
      <c r="R182" s="21"/>
      <c r="S182" s="21"/>
      <c r="T182" s="27">
        <v>39.799999999999997</v>
      </c>
      <c r="U182" s="19">
        <f t="shared" si="38"/>
        <v>-3056.6093725595038</v>
      </c>
      <c r="V182" s="23">
        <f t="shared" si="39"/>
        <v>11.111111111111111</v>
      </c>
      <c r="W182" s="19">
        <f t="shared" si="40"/>
        <v>-59.385553524013218</v>
      </c>
      <c r="X182" s="24">
        <f t="shared" si="41"/>
        <v>6.3</v>
      </c>
    </row>
    <row r="183" spans="1:24" x14ac:dyDescent="0.25">
      <c r="A183" s="10">
        <v>49</v>
      </c>
      <c r="B183" s="11">
        <f t="shared" si="34"/>
        <v>182</v>
      </c>
      <c r="C183" s="12">
        <v>50</v>
      </c>
      <c r="D183" s="26">
        <v>-0.5</v>
      </c>
      <c r="E183" s="19">
        <f t="shared" si="32"/>
        <v>8591</v>
      </c>
      <c r="F183" s="15">
        <f t="shared" si="33"/>
        <v>8641</v>
      </c>
      <c r="G183" s="16">
        <f t="shared" si="30"/>
        <v>-0.43632677491869676</v>
      </c>
      <c r="H183" s="16">
        <f t="shared" si="31"/>
        <v>57.312193263973725</v>
      </c>
      <c r="I183" s="14" t="s">
        <v>247</v>
      </c>
      <c r="J183" s="17">
        <v>40</v>
      </c>
      <c r="K183" s="18">
        <f>L183+R183+S183</f>
        <v>1</v>
      </c>
      <c r="L183" s="12">
        <v>0</v>
      </c>
      <c r="M183" s="19">
        <f t="shared" si="35"/>
        <v>-6933.1096215350462</v>
      </c>
      <c r="N183" s="10" t="s">
        <v>24</v>
      </c>
      <c r="O183" s="10"/>
      <c r="P183" s="20">
        <v>-75.567132999999998</v>
      </c>
      <c r="Q183" s="20">
        <v>6.2875180000000004</v>
      </c>
      <c r="R183" s="21"/>
      <c r="S183" s="21">
        <v>1</v>
      </c>
      <c r="T183" s="27" t="s">
        <v>248</v>
      </c>
      <c r="U183" s="19">
        <f t="shared" si="38"/>
        <v>-623.97986593815415</v>
      </c>
      <c r="V183" s="23">
        <f t="shared" si="39"/>
        <v>11.111111111111111</v>
      </c>
      <c r="W183" s="19">
        <f t="shared" si="40"/>
        <v>-8.6593124252641793</v>
      </c>
      <c r="X183" s="24">
        <f t="shared" si="41"/>
        <v>4.5</v>
      </c>
    </row>
    <row r="184" spans="1:24" x14ac:dyDescent="0.25">
      <c r="A184" s="10">
        <v>49</v>
      </c>
      <c r="B184" s="11">
        <f t="shared" si="34"/>
        <v>183</v>
      </c>
      <c r="C184" s="12">
        <v>65</v>
      </c>
      <c r="D184" s="26">
        <v>-0.5</v>
      </c>
      <c r="E184" s="19">
        <f t="shared" si="32"/>
        <v>8641</v>
      </c>
      <c r="F184" s="15">
        <f t="shared" si="33"/>
        <v>8706</v>
      </c>
      <c r="G184" s="16">
        <f t="shared" si="30"/>
        <v>-0.56722480739430581</v>
      </c>
      <c r="H184" s="16">
        <f t="shared" si="31"/>
        <v>56.744968456579421</v>
      </c>
      <c r="I184" s="14" t="s">
        <v>249</v>
      </c>
      <c r="J184" s="17">
        <v>40</v>
      </c>
      <c r="K184" s="18">
        <v>0</v>
      </c>
      <c r="L184" s="12">
        <v>0</v>
      </c>
      <c r="M184" s="19">
        <f t="shared" si="35"/>
        <v>-6933.1096215350462</v>
      </c>
      <c r="N184" s="10" t="s">
        <v>24</v>
      </c>
      <c r="O184" s="10"/>
      <c r="P184" s="20">
        <v>-75.567132999999998</v>
      </c>
      <c r="Q184" s="20">
        <v>6.2875180000000004</v>
      </c>
      <c r="R184" s="21"/>
      <c r="S184" s="21">
        <v>1</v>
      </c>
      <c r="T184" s="27" t="s">
        <v>248</v>
      </c>
      <c r="U184" s="19">
        <f t="shared" si="38"/>
        <v>-623.97986593815415</v>
      </c>
      <c r="V184" s="23">
        <f t="shared" si="39"/>
        <v>11.111111111111111</v>
      </c>
      <c r="W184" s="19">
        <f t="shared" si="40"/>
        <v>-11.257106152843434</v>
      </c>
      <c r="X184" s="24">
        <f t="shared" si="41"/>
        <v>5.8500000000000005</v>
      </c>
    </row>
    <row r="185" spans="1:24" x14ac:dyDescent="0.25">
      <c r="A185" s="10">
        <v>50</v>
      </c>
      <c r="B185" s="11">
        <f t="shared" si="34"/>
        <v>184</v>
      </c>
      <c r="C185" s="12">
        <v>50</v>
      </c>
      <c r="D185" s="26">
        <v>-1.1499999999999999</v>
      </c>
      <c r="E185" s="19">
        <f t="shared" si="32"/>
        <v>8706</v>
      </c>
      <c r="F185" s="15">
        <f t="shared" si="33"/>
        <v>8756</v>
      </c>
      <c r="G185" s="16">
        <f t="shared" si="30"/>
        <v>-1.0034969391794517</v>
      </c>
      <c r="H185" s="16">
        <f t="shared" si="31"/>
        <v>55.741471517399972</v>
      </c>
      <c r="I185" s="14" t="s">
        <v>250</v>
      </c>
      <c r="J185" s="17">
        <v>26</v>
      </c>
      <c r="K185" s="18">
        <f>L185+R185+S185</f>
        <v>1</v>
      </c>
      <c r="L185" s="12">
        <v>0</v>
      </c>
      <c r="M185" s="19">
        <f t="shared" si="35"/>
        <v>-10364.435084662045</v>
      </c>
      <c r="N185" s="10" t="s">
        <v>49</v>
      </c>
      <c r="O185" s="10"/>
      <c r="P185" s="20">
        <v>-75.566363999999993</v>
      </c>
      <c r="Q185" s="20">
        <v>6.2872859999999999</v>
      </c>
      <c r="R185" s="21"/>
      <c r="S185" s="21">
        <v>1</v>
      </c>
      <c r="T185" s="27">
        <v>26.4</v>
      </c>
      <c r="U185" s="19">
        <f t="shared" si="38"/>
        <v>-1435.0756271070525</v>
      </c>
      <c r="V185" s="23">
        <f t="shared" si="39"/>
        <v>7.2222222222222223</v>
      </c>
      <c r="W185" s="19">
        <f t="shared" si="40"/>
        <v>-19.915335233322359</v>
      </c>
      <c r="X185" s="24">
        <f t="shared" si="41"/>
        <v>6.9230769230769234</v>
      </c>
    </row>
    <row r="186" spans="1:24" x14ac:dyDescent="0.25">
      <c r="A186" s="10">
        <v>51</v>
      </c>
      <c r="B186" s="11">
        <f t="shared" si="34"/>
        <v>185</v>
      </c>
      <c r="C186" s="12">
        <v>50</v>
      </c>
      <c r="D186" s="26">
        <v>-2.02</v>
      </c>
      <c r="E186" s="19">
        <f t="shared" si="32"/>
        <v>8756</v>
      </c>
      <c r="F186" s="15">
        <f t="shared" si="33"/>
        <v>8806</v>
      </c>
      <c r="G186" s="16">
        <f t="shared" si="30"/>
        <v>-1.7624173889065928</v>
      </c>
      <c r="H186" s="16">
        <f t="shared" si="31"/>
        <v>53.979054128493381</v>
      </c>
      <c r="I186" s="14" t="s">
        <v>251</v>
      </c>
      <c r="J186" s="17">
        <v>41</v>
      </c>
      <c r="K186" s="18">
        <v>0</v>
      </c>
      <c r="L186" s="12">
        <v>0</v>
      </c>
      <c r="M186" s="19">
        <f t="shared" si="35"/>
        <v>-28704.42972820756</v>
      </c>
      <c r="N186" s="10" t="s">
        <v>24</v>
      </c>
      <c r="O186" s="10"/>
      <c r="P186" s="20">
        <v>-75.566247000000004</v>
      </c>
      <c r="Q186" s="20">
        <v>6.2882930000000004</v>
      </c>
      <c r="R186" s="21"/>
      <c r="S186" s="21">
        <v>1</v>
      </c>
      <c r="T186" s="27" t="s">
        <v>252</v>
      </c>
      <c r="U186" s="19">
        <f t="shared" si="38"/>
        <v>-2520.3889517450539</v>
      </c>
      <c r="V186" s="23">
        <f t="shared" si="39"/>
        <v>11.388888888888889</v>
      </c>
      <c r="W186" s="19">
        <f t="shared" si="40"/>
        <v>-34.976826269115037</v>
      </c>
      <c r="X186" s="24">
        <f t="shared" si="41"/>
        <v>4.3902439024390238</v>
      </c>
    </row>
    <row r="187" spans="1:24" x14ac:dyDescent="0.25">
      <c r="A187" s="10">
        <v>51</v>
      </c>
      <c r="B187" s="11">
        <f t="shared" si="34"/>
        <v>186</v>
      </c>
      <c r="C187" s="12">
        <v>50</v>
      </c>
      <c r="D187" s="26">
        <v>-2.02</v>
      </c>
      <c r="E187" s="19">
        <f t="shared" si="32"/>
        <v>8806</v>
      </c>
      <c r="F187" s="15">
        <f t="shared" si="33"/>
        <v>8856</v>
      </c>
      <c r="G187" s="16">
        <f t="shared" si="30"/>
        <v>-1.7624173889065928</v>
      </c>
      <c r="H187" s="16">
        <f t="shared" si="31"/>
        <v>52.216636739586789</v>
      </c>
      <c r="I187" s="14" t="s">
        <v>253</v>
      </c>
      <c r="J187" s="17">
        <v>41</v>
      </c>
      <c r="K187" s="18">
        <v>1</v>
      </c>
      <c r="L187" s="12">
        <v>0</v>
      </c>
      <c r="M187" s="19">
        <f t="shared" si="35"/>
        <v>-28704.42972820756</v>
      </c>
      <c r="N187" s="10" t="s">
        <v>24</v>
      </c>
      <c r="O187" s="10"/>
      <c r="P187" s="20">
        <v>-75.566247000000004</v>
      </c>
      <c r="Q187" s="20">
        <v>6.2882930000000004</v>
      </c>
      <c r="R187" s="21"/>
      <c r="S187" s="21">
        <v>1</v>
      </c>
      <c r="T187" s="27" t="s">
        <v>252</v>
      </c>
      <c r="U187" s="19">
        <f t="shared" si="38"/>
        <v>-2520.3889517450539</v>
      </c>
      <c r="V187" s="23">
        <f t="shared" si="39"/>
        <v>11.388888888888889</v>
      </c>
      <c r="W187" s="19">
        <f t="shared" si="40"/>
        <v>-34.976826269115037</v>
      </c>
      <c r="X187" s="24">
        <f t="shared" si="41"/>
        <v>4.3902439024390238</v>
      </c>
    </row>
    <row r="188" spans="1:24" x14ac:dyDescent="0.25">
      <c r="A188" s="10">
        <v>51</v>
      </c>
      <c r="B188" s="11">
        <f t="shared" si="34"/>
        <v>187</v>
      </c>
      <c r="C188" s="12">
        <v>70</v>
      </c>
      <c r="D188" s="26">
        <v>-2.02</v>
      </c>
      <c r="E188" s="19">
        <f t="shared" si="32"/>
        <v>8856</v>
      </c>
      <c r="F188" s="15">
        <f t="shared" si="33"/>
        <v>8926</v>
      </c>
      <c r="G188" s="16">
        <f t="shared" si="30"/>
        <v>-2.4673843444692301</v>
      </c>
      <c r="H188" s="16">
        <f t="shared" si="31"/>
        <v>49.749252395117558</v>
      </c>
      <c r="I188" s="14" t="s">
        <v>254</v>
      </c>
      <c r="J188" s="17">
        <v>41</v>
      </c>
      <c r="K188" s="18">
        <v>0</v>
      </c>
      <c r="L188" s="12">
        <v>0</v>
      </c>
      <c r="M188" s="19">
        <f t="shared" si="35"/>
        <v>-28704.42972820756</v>
      </c>
      <c r="N188" s="10" t="s">
        <v>24</v>
      </c>
      <c r="O188" s="10"/>
      <c r="P188" s="20">
        <v>-75.566247000000004</v>
      </c>
      <c r="Q188" s="20">
        <v>6.2882930000000004</v>
      </c>
      <c r="R188" s="21"/>
      <c r="S188" s="21">
        <v>1</v>
      </c>
      <c r="T188" s="27" t="s">
        <v>252</v>
      </c>
      <c r="U188" s="19">
        <f t="shared" si="38"/>
        <v>-2520.3889517450539</v>
      </c>
      <c r="V188" s="23">
        <f t="shared" si="39"/>
        <v>11.388888888888889</v>
      </c>
      <c r="W188" s="19">
        <f t="shared" si="40"/>
        <v>-48.967556776761057</v>
      </c>
      <c r="X188" s="24">
        <f t="shared" si="41"/>
        <v>6.1463414634146343</v>
      </c>
    </row>
    <row r="189" spans="1:24" x14ac:dyDescent="0.25">
      <c r="A189" s="10">
        <v>52</v>
      </c>
      <c r="B189" s="11">
        <f t="shared" si="34"/>
        <v>188</v>
      </c>
      <c r="C189" s="12">
        <v>30</v>
      </c>
      <c r="D189" s="13">
        <v>1.91</v>
      </c>
      <c r="E189" s="19">
        <f t="shared" si="32"/>
        <v>8926</v>
      </c>
      <c r="F189" s="15">
        <f t="shared" si="33"/>
        <v>8956</v>
      </c>
      <c r="G189" s="16">
        <f t="shared" si="30"/>
        <v>0.99988844557313838</v>
      </c>
      <c r="H189" s="16">
        <f t="shared" si="31"/>
        <v>50.7491408406907</v>
      </c>
      <c r="I189" s="14" t="s">
        <v>255</v>
      </c>
      <c r="J189" s="17">
        <v>14</v>
      </c>
      <c r="K189" s="18">
        <f>L189+R189+S189</f>
        <v>0</v>
      </c>
      <c r="L189" s="12">
        <v>0</v>
      </c>
      <c r="M189" s="19">
        <f t="shared" si="35"/>
        <v>9267.9700730181248</v>
      </c>
      <c r="N189" s="10" t="s">
        <v>256</v>
      </c>
      <c r="O189" s="10"/>
      <c r="P189" s="20">
        <v>-75.566181</v>
      </c>
      <c r="Q189" s="20">
        <v>6.2892390000000002</v>
      </c>
      <c r="R189" s="21"/>
      <c r="S189" s="21"/>
      <c r="T189" s="27">
        <v>14.3</v>
      </c>
      <c r="U189" s="19">
        <f t="shared" si="38"/>
        <v>2383.1923044903751</v>
      </c>
      <c r="V189" s="23">
        <f t="shared" si="39"/>
        <v>3.8888888888888888</v>
      </c>
      <c r="W189" s="19">
        <f t="shared" si="40"/>
        <v>19.843723678205571</v>
      </c>
      <c r="X189" s="24">
        <f t="shared" si="41"/>
        <v>7.7142857142857144</v>
      </c>
    </row>
    <row r="190" spans="1:24" x14ac:dyDescent="0.25">
      <c r="A190" s="10">
        <v>53</v>
      </c>
      <c r="B190" s="11">
        <f t="shared" si="34"/>
        <v>189</v>
      </c>
      <c r="C190" s="12">
        <v>75</v>
      </c>
      <c r="D190" s="13">
        <v>0</v>
      </c>
      <c r="E190" s="19">
        <f t="shared" si="32"/>
        <v>8956</v>
      </c>
      <c r="F190" s="15">
        <f t="shared" si="33"/>
        <v>9031</v>
      </c>
      <c r="G190" s="16">
        <f t="shared" si="30"/>
        <v>0</v>
      </c>
      <c r="H190" s="16">
        <f t="shared" si="31"/>
        <v>50.7491408406907</v>
      </c>
      <c r="I190" s="14" t="s">
        <v>257</v>
      </c>
      <c r="J190" s="17">
        <v>14</v>
      </c>
      <c r="K190" s="18">
        <f>L190+R190+S190</f>
        <v>0</v>
      </c>
      <c r="L190" s="12">
        <v>0</v>
      </c>
      <c r="M190" s="19">
        <f t="shared" si="35"/>
        <v>0</v>
      </c>
      <c r="N190" s="10" t="s">
        <v>24</v>
      </c>
      <c r="O190" s="10"/>
      <c r="P190" s="20">
        <v>-75.565269000000001</v>
      </c>
      <c r="Q190" s="20">
        <v>6.2904330000000002</v>
      </c>
      <c r="R190" s="21"/>
      <c r="S190" s="21"/>
      <c r="T190" s="27">
        <v>14.3</v>
      </c>
      <c r="U190" s="19">
        <f t="shared" si="38"/>
        <v>0</v>
      </c>
      <c r="V190" s="23">
        <f t="shared" si="39"/>
        <v>3.8888888888888888</v>
      </c>
      <c r="W190" s="19">
        <f t="shared" si="40"/>
        <v>0</v>
      </c>
      <c r="X190" s="24">
        <f t="shared" si="41"/>
        <v>19.285714285714285</v>
      </c>
    </row>
    <row r="191" spans="1:24" x14ac:dyDescent="0.25">
      <c r="A191" s="10">
        <v>54</v>
      </c>
      <c r="B191" s="11">
        <f t="shared" si="34"/>
        <v>190</v>
      </c>
      <c r="C191" s="12">
        <v>40</v>
      </c>
      <c r="D191" s="33">
        <v>1.43</v>
      </c>
      <c r="E191" s="19">
        <f t="shared" si="32"/>
        <v>9031</v>
      </c>
      <c r="F191" s="15">
        <f t="shared" si="33"/>
        <v>9071</v>
      </c>
      <c r="G191" s="16">
        <f t="shared" si="30"/>
        <v>0.9982246902255526</v>
      </c>
      <c r="H191" s="16">
        <f t="shared" si="31"/>
        <v>51.747365530916255</v>
      </c>
      <c r="I191" s="14" t="s">
        <v>258</v>
      </c>
      <c r="J191" s="17">
        <v>40</v>
      </c>
      <c r="K191" s="18">
        <f>L191+R191+S191</f>
        <v>1</v>
      </c>
      <c r="L191" s="12">
        <v>0</v>
      </c>
      <c r="M191" s="19">
        <f t="shared" si="35"/>
        <v>19826.888473829429</v>
      </c>
      <c r="N191" s="10" t="s">
        <v>256</v>
      </c>
      <c r="O191" s="10"/>
      <c r="P191" s="20">
        <v>-75.564453999999998</v>
      </c>
      <c r="Q191" s="20">
        <v>6.2915910000000004</v>
      </c>
      <c r="R191" s="21"/>
      <c r="S191" s="21">
        <v>1</v>
      </c>
      <c r="T191" s="27">
        <v>40.1</v>
      </c>
      <c r="U191" s="19">
        <f t="shared" si="38"/>
        <v>1784.4199626446486</v>
      </c>
      <c r="V191" s="23">
        <f t="shared" si="39"/>
        <v>11.111111111111111</v>
      </c>
      <c r="W191" s="19">
        <f t="shared" si="40"/>
        <v>19.810703258748752</v>
      </c>
      <c r="X191" s="24">
        <f t="shared" si="41"/>
        <v>3.6</v>
      </c>
    </row>
    <row r="192" spans="1:24" x14ac:dyDescent="0.25">
      <c r="A192" s="10">
        <v>55</v>
      </c>
      <c r="B192" s="11">
        <f t="shared" si="34"/>
        <v>191</v>
      </c>
      <c r="C192" s="12">
        <v>15</v>
      </c>
      <c r="D192" s="34">
        <v>-3.81</v>
      </c>
      <c r="E192" s="19">
        <f t="shared" si="32"/>
        <v>9071</v>
      </c>
      <c r="F192" s="15">
        <f t="shared" si="33"/>
        <v>9086</v>
      </c>
      <c r="G192" s="16">
        <f t="shared" si="30"/>
        <v>-0.99672072898104103</v>
      </c>
      <c r="H192" s="16">
        <f t="shared" si="31"/>
        <v>50.750644801935216</v>
      </c>
      <c r="I192" s="14" t="s">
        <v>259</v>
      </c>
      <c r="J192" s="17">
        <v>23</v>
      </c>
      <c r="K192" s="18">
        <f>L192+R192+S192</f>
        <v>0</v>
      </c>
      <c r="L192" s="12">
        <v>0</v>
      </c>
      <c r="M192" s="19">
        <f t="shared" si="35"/>
        <v>-30355.444896281326</v>
      </c>
      <c r="N192" s="10" t="s">
        <v>24</v>
      </c>
      <c r="O192" s="10"/>
      <c r="P192" s="20">
        <v>-75.564420999999996</v>
      </c>
      <c r="Q192" s="20">
        <v>6.2919640000000001</v>
      </c>
      <c r="R192" s="21"/>
      <c r="S192" s="21"/>
      <c r="T192" s="27">
        <v>22.8</v>
      </c>
      <c r="U192" s="19">
        <f t="shared" si="38"/>
        <v>-4751.2870272440332</v>
      </c>
      <c r="V192" s="23">
        <f t="shared" si="39"/>
        <v>6.3888888888888893</v>
      </c>
      <c r="W192" s="19">
        <f t="shared" si="40"/>
        <v>-19.780868439954752</v>
      </c>
      <c r="X192" s="24">
        <f t="shared" si="41"/>
        <v>2.3478260869565215</v>
      </c>
    </row>
    <row r="193" spans="1:25" ht="15.75" thickBot="1" x14ac:dyDescent="0.3">
      <c r="A193" s="10">
        <v>56</v>
      </c>
      <c r="B193" s="11">
        <v>192</v>
      </c>
      <c r="C193" s="12">
        <v>100</v>
      </c>
      <c r="D193" s="26">
        <v>0</v>
      </c>
      <c r="E193" s="19">
        <v>9086</v>
      </c>
      <c r="F193" s="19">
        <v>9186</v>
      </c>
      <c r="G193" s="16">
        <f t="shared" si="30"/>
        <v>0</v>
      </c>
      <c r="H193" s="16">
        <v>0</v>
      </c>
      <c r="I193" s="14" t="s">
        <v>259</v>
      </c>
      <c r="J193" s="17">
        <v>0</v>
      </c>
      <c r="K193" s="18">
        <v>1</v>
      </c>
      <c r="L193" s="12">
        <v>0</v>
      </c>
      <c r="M193" s="19">
        <f t="shared" si="35"/>
        <v>0</v>
      </c>
      <c r="N193" s="10">
        <v>0</v>
      </c>
      <c r="O193" s="10">
        <v>0</v>
      </c>
      <c r="P193" s="20">
        <v>0</v>
      </c>
      <c r="Q193" s="20">
        <v>0</v>
      </c>
      <c r="R193" s="21">
        <v>0</v>
      </c>
      <c r="S193" s="21">
        <v>0</v>
      </c>
      <c r="T193" s="27">
        <v>0</v>
      </c>
      <c r="U193" s="19">
        <v>0</v>
      </c>
      <c r="V193" s="23">
        <v>0</v>
      </c>
      <c r="W193" s="35">
        <v>0</v>
      </c>
      <c r="X193" s="36">
        <v>0</v>
      </c>
    </row>
    <row r="194" spans="1:25" ht="19.5" thickBot="1" x14ac:dyDescent="0.3">
      <c r="J194" s="38">
        <f>AVERAGE(J2:J193)</f>
        <v>24.614583333333332</v>
      </c>
      <c r="K194" s="39">
        <f>SUM(K2:K193)</f>
        <v>76</v>
      </c>
      <c r="W194" s="41" t="s">
        <v>260</v>
      </c>
      <c r="X194" s="42">
        <f>SUM(X2:X193)</f>
        <v>1572.0044660615126</v>
      </c>
      <c r="Y194" s="43"/>
    </row>
    <row r="195" spans="1:25" ht="18.75" x14ac:dyDescent="0.25">
      <c r="J195" s="44">
        <f>MAX(J2:J193)</f>
        <v>48</v>
      </c>
      <c r="W195" s="43"/>
      <c r="X195" s="45">
        <f>X194/60</f>
        <v>26.200074434358545</v>
      </c>
      <c r="Y195" s="43" t="s">
        <v>261</v>
      </c>
    </row>
    <row r="196" spans="1:25" x14ac:dyDescent="0.25">
      <c r="J196" s="44">
        <f>MIN(J2:J192)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2022-02-24T01:32:48Z</dcterms:created>
  <dcterms:modified xsi:type="dcterms:W3CDTF">2022-02-24T01:32:48Z</dcterms:modified>
</cp:coreProperties>
</file>