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cob\Desktop\Rutas\"/>
    </mc:Choice>
  </mc:AlternateContent>
  <xr:revisionPtr revIDLastSave="0" documentId="13_ncr:1_{241669D4-74E9-454E-83B3-8E8230C1860A}" xr6:coauthVersionLast="47" xr6:coauthVersionMax="47" xr10:uidLastSave="{00000000-0000-0000-0000-000000000000}"/>
  <bookViews>
    <workbookView xWindow="-120" yWindow="-120" windowWidth="24240" windowHeight="13140" firstSheet="2" activeTab="7" xr2:uid="{00000000-000D-0000-FFFF-FFFF00000000}"/>
  </bookViews>
  <sheets>
    <sheet name="Ruta 263" sheetId="14" r:id="rId1"/>
    <sheet name="Ruta 283" sheetId="15" r:id="rId2"/>
    <sheet name="Ruta 306" sheetId="17" r:id="rId3"/>
    <sheet name="Ruta Plano V Constante" sheetId="23" r:id="rId4"/>
    <sheet name="Ruta Plano Acelerando" sheetId="18" r:id="rId5"/>
    <sheet name="Ruta Plano Acelerando LENTO" sheetId="19" r:id="rId6"/>
    <sheet name="Ruta Subida Constante LENTO" sheetId="20" r:id="rId7"/>
    <sheet name="Ruta Culumpio" sheetId="21" r:id="rId8"/>
    <sheet name="Ruta Cambio Velocidad" sheetId="2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2" i="23" l="1"/>
  <c r="W42" i="23" s="1"/>
  <c r="T42" i="23"/>
  <c r="M42" i="23" s="1"/>
  <c r="K42" i="23"/>
  <c r="U41" i="23"/>
  <c r="W41" i="23" s="1"/>
  <c r="T41" i="23"/>
  <c r="V41" i="23" s="1"/>
  <c r="K41" i="23"/>
  <c r="U40" i="23"/>
  <c r="W40" i="23" s="1"/>
  <c r="T40" i="23"/>
  <c r="K40" i="23"/>
  <c r="V39" i="23"/>
  <c r="U39" i="23"/>
  <c r="W39" i="23" s="1"/>
  <c r="T39" i="23"/>
  <c r="K39" i="23"/>
  <c r="U38" i="23"/>
  <c r="W38" i="23" s="1"/>
  <c r="T38" i="23"/>
  <c r="K38" i="23"/>
  <c r="U37" i="23"/>
  <c r="W37" i="23" s="1"/>
  <c r="T37" i="23"/>
  <c r="V37" i="23" s="1"/>
  <c r="K37" i="23"/>
  <c r="U36" i="23"/>
  <c r="W36" i="23" s="1"/>
  <c r="T36" i="23"/>
  <c r="K36" i="23"/>
  <c r="U35" i="23"/>
  <c r="W35" i="23" s="1"/>
  <c r="T35" i="23"/>
  <c r="V35" i="23" s="1"/>
  <c r="M35" i="23"/>
  <c r="K35" i="23"/>
  <c r="U34" i="23"/>
  <c r="W34" i="23" s="1"/>
  <c r="T34" i="23"/>
  <c r="K34" i="23"/>
  <c r="U33" i="23"/>
  <c r="W33" i="23" s="1"/>
  <c r="T33" i="23"/>
  <c r="V33" i="23" s="1"/>
  <c r="K33" i="23"/>
  <c r="U32" i="23"/>
  <c r="W32" i="23" s="1"/>
  <c r="T32" i="23"/>
  <c r="K32" i="23"/>
  <c r="U31" i="23"/>
  <c r="W31" i="23" s="1"/>
  <c r="T31" i="23"/>
  <c r="V31" i="23" s="1"/>
  <c r="K31" i="23"/>
  <c r="U30" i="23"/>
  <c r="W30" i="23" s="1"/>
  <c r="T30" i="23"/>
  <c r="K30" i="23"/>
  <c r="U29" i="23"/>
  <c r="W29" i="23" s="1"/>
  <c r="T29" i="23"/>
  <c r="V29" i="23" s="1"/>
  <c r="K29" i="23"/>
  <c r="U28" i="23"/>
  <c r="W28" i="23" s="1"/>
  <c r="T28" i="23"/>
  <c r="K28" i="23"/>
  <c r="U27" i="23"/>
  <c r="W27" i="23" s="1"/>
  <c r="T27" i="23"/>
  <c r="V27" i="23" s="1"/>
  <c r="M27" i="23"/>
  <c r="K27" i="23"/>
  <c r="U26" i="23"/>
  <c r="W26" i="23" s="1"/>
  <c r="T26" i="23"/>
  <c r="K26" i="23"/>
  <c r="U25" i="23"/>
  <c r="W25" i="23" s="1"/>
  <c r="T25" i="23"/>
  <c r="V25" i="23" s="1"/>
  <c r="K25" i="23"/>
  <c r="U24" i="23"/>
  <c r="W24" i="23" s="1"/>
  <c r="T24" i="23"/>
  <c r="K24" i="23"/>
  <c r="U23" i="23"/>
  <c r="W23" i="23" s="1"/>
  <c r="T23" i="23"/>
  <c r="V23" i="23" s="1"/>
  <c r="K23" i="23"/>
  <c r="U22" i="23"/>
  <c r="W22" i="23" s="1"/>
  <c r="T22" i="23"/>
  <c r="K22" i="23"/>
  <c r="U21" i="23"/>
  <c r="W21" i="23" s="1"/>
  <c r="T21" i="23"/>
  <c r="V21" i="23" s="1"/>
  <c r="K21" i="23"/>
  <c r="U20" i="23"/>
  <c r="W20" i="23" s="1"/>
  <c r="T20" i="23"/>
  <c r="K20" i="23"/>
  <c r="U19" i="23"/>
  <c r="W19" i="23" s="1"/>
  <c r="T19" i="23"/>
  <c r="V19" i="23" s="1"/>
  <c r="M19" i="23"/>
  <c r="K19" i="23"/>
  <c r="U18" i="23"/>
  <c r="W18" i="23" s="1"/>
  <c r="T18" i="23"/>
  <c r="K18" i="23"/>
  <c r="U17" i="23"/>
  <c r="W17" i="23" s="1"/>
  <c r="T17" i="23"/>
  <c r="V17" i="23" s="1"/>
  <c r="K17" i="23"/>
  <c r="U16" i="23"/>
  <c r="W16" i="23" s="1"/>
  <c r="T16" i="23"/>
  <c r="K16" i="23"/>
  <c r="U15" i="23"/>
  <c r="W15" i="23" s="1"/>
  <c r="T15" i="23"/>
  <c r="V15" i="23" s="1"/>
  <c r="K15" i="23"/>
  <c r="U14" i="23"/>
  <c r="W14" i="23" s="1"/>
  <c r="T14" i="23"/>
  <c r="K14" i="23"/>
  <c r="U13" i="23"/>
  <c r="W13" i="23" s="1"/>
  <c r="T13" i="23"/>
  <c r="V13" i="23" s="1"/>
  <c r="K13" i="23"/>
  <c r="U12" i="23"/>
  <c r="W12" i="23" s="1"/>
  <c r="T12" i="23"/>
  <c r="K12" i="23"/>
  <c r="U11" i="23"/>
  <c r="W11" i="23" s="1"/>
  <c r="T11" i="23"/>
  <c r="V11" i="23" s="1"/>
  <c r="M11" i="23"/>
  <c r="K11" i="23"/>
  <c r="U10" i="23"/>
  <c r="W10" i="23" s="1"/>
  <c r="T10" i="23"/>
  <c r="K10" i="23"/>
  <c r="U9" i="23"/>
  <c r="W9" i="23" s="1"/>
  <c r="T9" i="23"/>
  <c r="K9" i="23"/>
  <c r="U8" i="23"/>
  <c r="W8" i="23" s="1"/>
  <c r="T8" i="23"/>
  <c r="K8" i="23"/>
  <c r="U7" i="23"/>
  <c r="W7" i="23" s="1"/>
  <c r="T7" i="23"/>
  <c r="K7" i="23"/>
  <c r="U6" i="23"/>
  <c r="W6" i="23" s="1"/>
  <c r="T6" i="23"/>
  <c r="M6" i="23" s="1"/>
  <c r="K6" i="23"/>
  <c r="U5" i="23"/>
  <c r="W5" i="23" s="1"/>
  <c r="T5" i="23"/>
  <c r="M5" i="23" s="1"/>
  <c r="K5" i="23"/>
  <c r="U4" i="23"/>
  <c r="W4" i="23" s="1"/>
  <c r="T4" i="23"/>
  <c r="M4" i="23" s="1"/>
  <c r="K4" i="23"/>
  <c r="U3" i="23"/>
  <c r="W3" i="23" s="1"/>
  <c r="T3" i="23"/>
  <c r="K3" i="23"/>
  <c r="B3" i="23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U2" i="23"/>
  <c r="W2" i="23" s="1"/>
  <c r="T2" i="23"/>
  <c r="K2" i="23"/>
  <c r="H2" i="23"/>
  <c r="H3" i="23" s="1"/>
  <c r="H4" i="23" s="1"/>
  <c r="H5" i="23" s="1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F2" i="23"/>
  <c r="E3" i="23" s="1"/>
  <c r="F3" i="23" s="1"/>
  <c r="E4" i="23" s="1"/>
  <c r="F4" i="23" s="1"/>
  <c r="E5" i="23" s="1"/>
  <c r="F5" i="23" s="1"/>
  <c r="E6" i="23" s="1"/>
  <c r="F6" i="23" s="1"/>
  <c r="E7" i="23" s="1"/>
  <c r="F7" i="23" s="1"/>
  <c r="E8" i="23" s="1"/>
  <c r="F8" i="23" s="1"/>
  <c r="E9" i="23" s="1"/>
  <c r="F9" i="23" s="1"/>
  <c r="E10" i="23" s="1"/>
  <c r="F10" i="23" s="1"/>
  <c r="E11" i="23" s="1"/>
  <c r="F11" i="23" s="1"/>
  <c r="E12" i="23" s="1"/>
  <c r="F12" i="23" s="1"/>
  <c r="E13" i="23" s="1"/>
  <c r="F13" i="23" s="1"/>
  <c r="E14" i="23" s="1"/>
  <c r="F14" i="23" s="1"/>
  <c r="E15" i="23" s="1"/>
  <c r="F15" i="23" s="1"/>
  <c r="E16" i="23" s="1"/>
  <c r="F16" i="23" s="1"/>
  <c r="E17" i="23" s="1"/>
  <c r="F17" i="23" s="1"/>
  <c r="E18" i="23" s="1"/>
  <c r="F18" i="23" s="1"/>
  <c r="E19" i="23" s="1"/>
  <c r="F19" i="23" s="1"/>
  <c r="E20" i="23" s="1"/>
  <c r="F20" i="23" s="1"/>
  <c r="E21" i="23" s="1"/>
  <c r="F21" i="23" s="1"/>
  <c r="E22" i="23" s="1"/>
  <c r="F22" i="23" s="1"/>
  <c r="E23" i="23" s="1"/>
  <c r="F23" i="23" s="1"/>
  <c r="E24" i="23" s="1"/>
  <c r="F24" i="23" s="1"/>
  <c r="E25" i="23" s="1"/>
  <c r="F25" i="23" s="1"/>
  <c r="E26" i="23" s="1"/>
  <c r="F26" i="23" s="1"/>
  <c r="E27" i="23" s="1"/>
  <c r="F27" i="23" s="1"/>
  <c r="E28" i="23" s="1"/>
  <c r="F28" i="23" s="1"/>
  <c r="E29" i="23" s="1"/>
  <c r="F29" i="23" s="1"/>
  <c r="E30" i="23" s="1"/>
  <c r="F30" i="23" s="1"/>
  <c r="E31" i="23" s="1"/>
  <c r="F31" i="23" s="1"/>
  <c r="E32" i="23" s="1"/>
  <c r="F32" i="23" s="1"/>
  <c r="E33" i="23" s="1"/>
  <c r="F33" i="23" s="1"/>
  <c r="E34" i="23" s="1"/>
  <c r="F34" i="23" s="1"/>
  <c r="E35" i="23" s="1"/>
  <c r="F35" i="23" s="1"/>
  <c r="E36" i="23" s="1"/>
  <c r="F36" i="23" s="1"/>
  <c r="E37" i="23" s="1"/>
  <c r="F37" i="23" s="1"/>
  <c r="E38" i="23" s="1"/>
  <c r="F38" i="23" s="1"/>
  <c r="E39" i="23" s="1"/>
  <c r="F39" i="23" s="1"/>
  <c r="E40" i="23" s="1"/>
  <c r="F40" i="23" s="1"/>
  <c r="E41" i="23" s="1"/>
  <c r="F41" i="23" s="1"/>
  <c r="E42" i="23" s="1"/>
  <c r="F42" i="23" s="1"/>
  <c r="B2" i="23"/>
  <c r="M3" i="23" l="1"/>
  <c r="M17" i="23"/>
  <c r="M25" i="23"/>
  <c r="M33" i="23"/>
  <c r="M41" i="23"/>
  <c r="M9" i="23"/>
  <c r="M13" i="23"/>
  <c r="M21" i="23"/>
  <c r="M29" i="23"/>
  <c r="M37" i="23"/>
  <c r="M7" i="23"/>
  <c r="M8" i="23"/>
  <c r="M15" i="23"/>
  <c r="M23" i="23"/>
  <c r="M31" i="23"/>
  <c r="M39" i="23"/>
  <c r="M2" i="23"/>
  <c r="V2" i="23"/>
  <c r="V3" i="23"/>
  <c r="V4" i="23"/>
  <c r="V5" i="23"/>
  <c r="V6" i="23"/>
  <c r="V7" i="23"/>
  <c r="V8" i="23"/>
  <c r="V9" i="23"/>
  <c r="M14" i="23"/>
  <c r="V14" i="23"/>
  <c r="M22" i="23"/>
  <c r="V22" i="23"/>
  <c r="M30" i="23"/>
  <c r="V30" i="23"/>
  <c r="M38" i="23"/>
  <c r="V38" i="23"/>
  <c r="M16" i="23"/>
  <c r="V16" i="23"/>
  <c r="M24" i="23"/>
  <c r="V24" i="23"/>
  <c r="M32" i="23"/>
  <c r="V32" i="23"/>
  <c r="M40" i="23"/>
  <c r="V40" i="23"/>
  <c r="M10" i="23"/>
  <c r="V10" i="23"/>
  <c r="M18" i="23"/>
  <c r="V18" i="23"/>
  <c r="M26" i="23"/>
  <c r="V26" i="23"/>
  <c r="M34" i="23"/>
  <c r="V34" i="23"/>
  <c r="M12" i="23"/>
  <c r="V12" i="23"/>
  <c r="M20" i="23"/>
  <c r="V20" i="23"/>
  <c r="M28" i="23"/>
  <c r="V28" i="23"/>
  <c r="M36" i="23"/>
  <c r="V36" i="23"/>
  <c r="V42" i="23"/>
  <c r="W42" i="22"/>
  <c r="V42" i="22"/>
  <c r="U42" i="22"/>
  <c r="T42" i="22"/>
  <c r="M42" i="22"/>
  <c r="K42" i="22"/>
  <c r="U41" i="22"/>
  <c r="W41" i="22" s="1"/>
  <c r="T41" i="22"/>
  <c r="K41" i="22"/>
  <c r="U40" i="22"/>
  <c r="W40" i="22" s="1"/>
  <c r="T40" i="22"/>
  <c r="V40" i="22" s="1"/>
  <c r="K40" i="22"/>
  <c r="U39" i="22"/>
  <c r="W39" i="22" s="1"/>
  <c r="T39" i="22"/>
  <c r="K39" i="22"/>
  <c r="U38" i="22"/>
  <c r="W38" i="22" s="1"/>
  <c r="T38" i="22"/>
  <c r="V38" i="22" s="1"/>
  <c r="K38" i="22"/>
  <c r="U37" i="22"/>
  <c r="W37" i="22" s="1"/>
  <c r="T37" i="22"/>
  <c r="K37" i="22"/>
  <c r="U36" i="22"/>
  <c r="W36" i="22" s="1"/>
  <c r="T36" i="22"/>
  <c r="V36" i="22" s="1"/>
  <c r="K36" i="22"/>
  <c r="U35" i="22"/>
  <c r="W35" i="22" s="1"/>
  <c r="T35" i="22"/>
  <c r="K35" i="22"/>
  <c r="W34" i="22"/>
  <c r="U34" i="22"/>
  <c r="M34" i="22" s="1"/>
  <c r="T34" i="22"/>
  <c r="V34" i="22" s="1"/>
  <c r="K34" i="22"/>
  <c r="U33" i="22"/>
  <c r="W33" i="22" s="1"/>
  <c r="T33" i="22"/>
  <c r="K33" i="22"/>
  <c r="U32" i="22"/>
  <c r="T32" i="22"/>
  <c r="V32" i="22" s="1"/>
  <c r="K32" i="22"/>
  <c r="U31" i="22"/>
  <c r="W31" i="22" s="1"/>
  <c r="T31" i="22"/>
  <c r="K31" i="22"/>
  <c r="U30" i="22"/>
  <c r="W30" i="22" s="1"/>
  <c r="T30" i="22"/>
  <c r="V30" i="22" s="1"/>
  <c r="K30" i="22"/>
  <c r="U29" i="22"/>
  <c r="W29" i="22" s="1"/>
  <c r="T29" i="22"/>
  <c r="K29" i="22"/>
  <c r="U28" i="22"/>
  <c r="M28" i="22" s="1"/>
  <c r="T28" i="22"/>
  <c r="V28" i="22" s="1"/>
  <c r="K28" i="22"/>
  <c r="U27" i="22"/>
  <c r="W27" i="22" s="1"/>
  <c r="T27" i="22"/>
  <c r="K27" i="22"/>
  <c r="U26" i="22"/>
  <c r="M26" i="22" s="1"/>
  <c r="T26" i="22"/>
  <c r="V26" i="22" s="1"/>
  <c r="K26" i="22"/>
  <c r="U25" i="22"/>
  <c r="W25" i="22" s="1"/>
  <c r="T25" i="22"/>
  <c r="K25" i="22"/>
  <c r="W24" i="22"/>
  <c r="U24" i="22"/>
  <c r="M24" i="22" s="1"/>
  <c r="T24" i="22"/>
  <c r="V24" i="22" s="1"/>
  <c r="K24" i="22"/>
  <c r="U23" i="22"/>
  <c r="W23" i="22" s="1"/>
  <c r="T23" i="22"/>
  <c r="K23" i="22"/>
  <c r="U22" i="22"/>
  <c r="W22" i="22" s="1"/>
  <c r="T22" i="22"/>
  <c r="V22" i="22" s="1"/>
  <c r="K22" i="22"/>
  <c r="U21" i="22"/>
  <c r="W21" i="22" s="1"/>
  <c r="T21" i="22"/>
  <c r="K21" i="22"/>
  <c r="U20" i="22"/>
  <c r="T20" i="22"/>
  <c r="V20" i="22" s="1"/>
  <c r="K20" i="22"/>
  <c r="U19" i="22"/>
  <c r="W19" i="22" s="1"/>
  <c r="T19" i="22"/>
  <c r="K19" i="22"/>
  <c r="W18" i="22"/>
  <c r="U18" i="22"/>
  <c r="T18" i="22"/>
  <c r="V18" i="22" s="1"/>
  <c r="K18" i="22"/>
  <c r="U17" i="22"/>
  <c r="W17" i="22" s="1"/>
  <c r="T17" i="22"/>
  <c r="K17" i="22"/>
  <c r="U16" i="22"/>
  <c r="M16" i="22" s="1"/>
  <c r="T16" i="22"/>
  <c r="V16" i="22" s="1"/>
  <c r="K16" i="22"/>
  <c r="U15" i="22"/>
  <c r="W15" i="22" s="1"/>
  <c r="T15" i="22"/>
  <c r="K15" i="22"/>
  <c r="U14" i="22"/>
  <c r="W14" i="22" s="1"/>
  <c r="T14" i="22"/>
  <c r="V14" i="22" s="1"/>
  <c r="K14" i="22"/>
  <c r="U13" i="22"/>
  <c r="W13" i="22" s="1"/>
  <c r="T13" i="22"/>
  <c r="K13" i="22"/>
  <c r="U12" i="22"/>
  <c r="W12" i="22" s="1"/>
  <c r="T12" i="22"/>
  <c r="V12" i="22" s="1"/>
  <c r="K12" i="22"/>
  <c r="U11" i="22"/>
  <c r="W11" i="22" s="1"/>
  <c r="T11" i="22"/>
  <c r="K11" i="22"/>
  <c r="U10" i="22"/>
  <c r="W10" i="22" s="1"/>
  <c r="T10" i="22"/>
  <c r="V10" i="22" s="1"/>
  <c r="K10" i="22"/>
  <c r="U9" i="22"/>
  <c r="W9" i="22" s="1"/>
  <c r="T9" i="22"/>
  <c r="K9" i="22"/>
  <c r="U8" i="22"/>
  <c r="M8" i="22" s="1"/>
  <c r="T8" i="22"/>
  <c r="V8" i="22" s="1"/>
  <c r="K8" i="22"/>
  <c r="U7" i="22"/>
  <c r="W7" i="22" s="1"/>
  <c r="T7" i="22"/>
  <c r="K7" i="22"/>
  <c r="W6" i="22"/>
  <c r="U6" i="22"/>
  <c r="T6" i="22"/>
  <c r="V6" i="22" s="1"/>
  <c r="K6" i="22"/>
  <c r="U5" i="22"/>
  <c r="W5" i="22" s="1"/>
  <c r="T5" i="22"/>
  <c r="K5" i="22"/>
  <c r="U4" i="22"/>
  <c r="W4" i="22" s="1"/>
  <c r="T4" i="22"/>
  <c r="V4" i="22" s="1"/>
  <c r="K4" i="22"/>
  <c r="U3" i="22"/>
  <c r="W3" i="22" s="1"/>
  <c r="T3" i="22"/>
  <c r="K3" i="22"/>
  <c r="U2" i="22"/>
  <c r="W2" i="22" s="1"/>
  <c r="T2" i="22"/>
  <c r="V2" i="22" s="1"/>
  <c r="K2" i="22"/>
  <c r="H2" i="22"/>
  <c r="H3" i="22" s="1"/>
  <c r="H4" i="22" s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F2" i="22"/>
  <c r="E3" i="22" s="1"/>
  <c r="F3" i="22" s="1"/>
  <c r="E4" i="22" s="1"/>
  <c r="F4" i="22" s="1"/>
  <c r="E5" i="22" s="1"/>
  <c r="F5" i="22" s="1"/>
  <c r="E6" i="22" s="1"/>
  <c r="F6" i="22" s="1"/>
  <c r="E7" i="22" s="1"/>
  <c r="F7" i="22" s="1"/>
  <c r="E8" i="22" s="1"/>
  <c r="F8" i="22" s="1"/>
  <c r="E9" i="22" s="1"/>
  <c r="F9" i="22" s="1"/>
  <c r="E10" i="22" s="1"/>
  <c r="F10" i="22" s="1"/>
  <c r="E11" i="22" s="1"/>
  <c r="F11" i="22" s="1"/>
  <c r="E12" i="22" s="1"/>
  <c r="F12" i="22" s="1"/>
  <c r="E13" i="22" s="1"/>
  <c r="F13" i="22" s="1"/>
  <c r="E14" i="22" s="1"/>
  <c r="F14" i="22" s="1"/>
  <c r="E15" i="22" s="1"/>
  <c r="F15" i="22" s="1"/>
  <c r="E16" i="22" s="1"/>
  <c r="F16" i="22" s="1"/>
  <c r="E17" i="22" s="1"/>
  <c r="F17" i="22" s="1"/>
  <c r="E18" i="22" s="1"/>
  <c r="F18" i="22" s="1"/>
  <c r="E19" i="22" s="1"/>
  <c r="F19" i="22" s="1"/>
  <c r="E20" i="22" s="1"/>
  <c r="F20" i="22" s="1"/>
  <c r="E21" i="22" s="1"/>
  <c r="F21" i="22" s="1"/>
  <c r="E22" i="22" s="1"/>
  <c r="F22" i="22" s="1"/>
  <c r="E23" i="22" s="1"/>
  <c r="F23" i="22" s="1"/>
  <c r="E24" i="22" s="1"/>
  <c r="F24" i="22" s="1"/>
  <c r="E25" i="22" s="1"/>
  <c r="F25" i="22" s="1"/>
  <c r="E26" i="22" s="1"/>
  <c r="F26" i="22" s="1"/>
  <c r="E27" i="22" s="1"/>
  <c r="F27" i="22" s="1"/>
  <c r="E28" i="22" s="1"/>
  <c r="F28" i="22" s="1"/>
  <c r="E29" i="22" s="1"/>
  <c r="F29" i="22" s="1"/>
  <c r="E30" i="22" s="1"/>
  <c r="F30" i="22" s="1"/>
  <c r="E31" i="22" s="1"/>
  <c r="F31" i="22" s="1"/>
  <c r="E32" i="22" s="1"/>
  <c r="F32" i="22" s="1"/>
  <c r="E33" i="22" s="1"/>
  <c r="F33" i="22" s="1"/>
  <c r="E34" i="22" s="1"/>
  <c r="F34" i="22" s="1"/>
  <c r="E35" i="22" s="1"/>
  <c r="F35" i="22" s="1"/>
  <c r="E36" i="22" s="1"/>
  <c r="F36" i="22" s="1"/>
  <c r="E37" i="22" s="1"/>
  <c r="F37" i="22" s="1"/>
  <c r="E38" i="22" s="1"/>
  <c r="F38" i="22" s="1"/>
  <c r="E39" i="22" s="1"/>
  <c r="F39" i="22" s="1"/>
  <c r="E40" i="22" s="1"/>
  <c r="F40" i="22" s="1"/>
  <c r="E41" i="22" s="1"/>
  <c r="F41" i="22" s="1"/>
  <c r="E42" i="22" s="1"/>
  <c r="F42" i="22" s="1"/>
  <c r="B2" i="22"/>
  <c r="B3" i="22" s="1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K43" i="21"/>
  <c r="T43" i="21"/>
  <c r="U43" i="21"/>
  <c r="W43" i="21" s="1"/>
  <c r="K44" i="21"/>
  <c r="T44" i="21"/>
  <c r="V44" i="21" s="1"/>
  <c r="U44" i="21"/>
  <c r="W44" i="21" s="1"/>
  <c r="K45" i="21"/>
  <c r="T45" i="21"/>
  <c r="U45" i="21"/>
  <c r="W45" i="21" s="1"/>
  <c r="K46" i="21"/>
  <c r="T46" i="21"/>
  <c r="V46" i="21" s="1"/>
  <c r="U46" i="21"/>
  <c r="W46" i="21" s="1"/>
  <c r="K47" i="21"/>
  <c r="T47" i="21"/>
  <c r="U47" i="21"/>
  <c r="W47" i="21" s="1"/>
  <c r="K48" i="21"/>
  <c r="T48" i="21"/>
  <c r="V48" i="21" s="1"/>
  <c r="U48" i="21"/>
  <c r="M48" i="21" s="1"/>
  <c r="W48" i="21"/>
  <c r="K49" i="21"/>
  <c r="T49" i="21"/>
  <c r="U49" i="21"/>
  <c r="W49" i="21" s="1"/>
  <c r="K50" i="21"/>
  <c r="T50" i="21"/>
  <c r="V50" i="21" s="1"/>
  <c r="U50" i="21"/>
  <c r="W50" i="21" s="1"/>
  <c r="K51" i="21"/>
  <c r="T51" i="21"/>
  <c r="U51" i="21"/>
  <c r="W51" i="21" s="1"/>
  <c r="K52" i="21"/>
  <c r="T52" i="21"/>
  <c r="V52" i="21" s="1"/>
  <c r="U52" i="21"/>
  <c r="W52" i="21"/>
  <c r="K53" i="21"/>
  <c r="T53" i="21"/>
  <c r="U53" i="21"/>
  <c r="W53" i="21" s="1"/>
  <c r="K54" i="21"/>
  <c r="M54" i="21"/>
  <c r="T54" i="21"/>
  <c r="V54" i="21" s="1"/>
  <c r="U54" i="21"/>
  <c r="W54" i="21" s="1"/>
  <c r="K55" i="21"/>
  <c r="T55" i="21"/>
  <c r="U55" i="21"/>
  <c r="W55" i="21" s="1"/>
  <c r="K56" i="21"/>
  <c r="T56" i="21"/>
  <c r="V56" i="21" s="1"/>
  <c r="U56" i="21"/>
  <c r="K57" i="21"/>
  <c r="T57" i="21"/>
  <c r="U57" i="21"/>
  <c r="W57" i="21" s="1"/>
  <c r="K58" i="21"/>
  <c r="T58" i="21"/>
  <c r="V58" i="21" s="1"/>
  <c r="U58" i="21"/>
  <c r="W58" i="21" s="1"/>
  <c r="K59" i="21"/>
  <c r="T59" i="21"/>
  <c r="U59" i="21"/>
  <c r="W59" i="21" s="1"/>
  <c r="K60" i="21"/>
  <c r="T60" i="21"/>
  <c r="V60" i="21" s="1"/>
  <c r="U60" i="21"/>
  <c r="W60" i="21"/>
  <c r="K61" i="21"/>
  <c r="T61" i="21"/>
  <c r="U61" i="21"/>
  <c r="W61" i="21" s="1"/>
  <c r="K62" i="21"/>
  <c r="T62" i="21"/>
  <c r="V62" i="21" s="1"/>
  <c r="U62" i="21"/>
  <c r="W62" i="21"/>
  <c r="K63" i="21"/>
  <c r="T63" i="21"/>
  <c r="V63" i="21" s="1"/>
  <c r="U63" i="21"/>
  <c r="W63" i="21" s="1"/>
  <c r="K64" i="21"/>
  <c r="T64" i="21"/>
  <c r="U64" i="21"/>
  <c r="W64" i="21" s="1"/>
  <c r="K65" i="21"/>
  <c r="T65" i="21"/>
  <c r="V65" i="21" s="1"/>
  <c r="U65" i="21"/>
  <c r="W65" i="21" s="1"/>
  <c r="K66" i="21"/>
  <c r="T66" i="21"/>
  <c r="U66" i="21"/>
  <c r="W66" i="21" s="1"/>
  <c r="K67" i="21"/>
  <c r="T67" i="21"/>
  <c r="V67" i="21" s="1"/>
  <c r="U67" i="21"/>
  <c r="W67" i="21" s="1"/>
  <c r="K68" i="21"/>
  <c r="T68" i="21"/>
  <c r="U68" i="21"/>
  <c r="W68" i="21" s="1"/>
  <c r="K69" i="21"/>
  <c r="T69" i="21"/>
  <c r="V69" i="21" s="1"/>
  <c r="U69" i="21"/>
  <c r="W69" i="21" s="1"/>
  <c r="K70" i="21"/>
  <c r="T70" i="21"/>
  <c r="U70" i="21"/>
  <c r="W70" i="21"/>
  <c r="K71" i="21"/>
  <c r="T71" i="21"/>
  <c r="V71" i="21" s="1"/>
  <c r="U71" i="21"/>
  <c r="W71" i="21" s="1"/>
  <c r="K72" i="21"/>
  <c r="T72" i="21"/>
  <c r="U72" i="21"/>
  <c r="W72" i="21"/>
  <c r="K73" i="21"/>
  <c r="T73" i="21"/>
  <c r="V73" i="21" s="1"/>
  <c r="U73" i="21"/>
  <c r="W73" i="21" s="1"/>
  <c r="K74" i="21"/>
  <c r="T74" i="21"/>
  <c r="U74" i="21"/>
  <c r="W74" i="21"/>
  <c r="K75" i="21"/>
  <c r="T75" i="21"/>
  <c r="V75" i="21" s="1"/>
  <c r="U75" i="21"/>
  <c r="W75" i="21" s="1"/>
  <c r="K76" i="21"/>
  <c r="T76" i="21"/>
  <c r="M76" i="21" s="1"/>
  <c r="U76" i="21"/>
  <c r="W76" i="21"/>
  <c r="K77" i="21"/>
  <c r="T77" i="21"/>
  <c r="V77" i="21" s="1"/>
  <c r="U77" i="21"/>
  <c r="W77" i="21" s="1"/>
  <c r="K78" i="21"/>
  <c r="T78" i="21"/>
  <c r="M78" i="21" s="1"/>
  <c r="U78" i="21"/>
  <c r="W78" i="21" s="1"/>
  <c r="K79" i="21"/>
  <c r="T79" i="21"/>
  <c r="V79" i="21" s="1"/>
  <c r="U79" i="21"/>
  <c r="W79" i="21" s="1"/>
  <c r="K80" i="21"/>
  <c r="T80" i="21"/>
  <c r="U80" i="21"/>
  <c r="W80" i="21" s="1"/>
  <c r="K81" i="21"/>
  <c r="T81" i="21"/>
  <c r="V81" i="21" s="1"/>
  <c r="U81" i="21"/>
  <c r="W81" i="21" s="1"/>
  <c r="K82" i="21"/>
  <c r="T82" i="21"/>
  <c r="U82" i="21"/>
  <c r="W82" i="21" s="1"/>
  <c r="K83" i="21"/>
  <c r="T83" i="21"/>
  <c r="V83" i="21" s="1"/>
  <c r="U83" i="21"/>
  <c r="W83" i="21" s="1"/>
  <c r="K84" i="21"/>
  <c r="T84" i="21"/>
  <c r="V84" i="21" s="1"/>
  <c r="U84" i="21"/>
  <c r="W84" i="21" s="1"/>
  <c r="K85" i="21"/>
  <c r="T85" i="21"/>
  <c r="V85" i="21" s="1"/>
  <c r="U85" i="21"/>
  <c r="W85" i="21" s="1"/>
  <c r="K86" i="21"/>
  <c r="T86" i="21"/>
  <c r="V86" i="21" s="1"/>
  <c r="U86" i="21"/>
  <c r="W86" i="21" s="1"/>
  <c r="K87" i="21"/>
  <c r="T87" i="21"/>
  <c r="V87" i="21" s="1"/>
  <c r="U87" i="21"/>
  <c r="W87" i="21" s="1"/>
  <c r="K88" i="21"/>
  <c r="T88" i="21"/>
  <c r="U88" i="21"/>
  <c r="V88" i="21"/>
  <c r="K89" i="21"/>
  <c r="T89" i="21"/>
  <c r="U89" i="21"/>
  <c r="W89" i="21" s="1"/>
  <c r="V89" i="21"/>
  <c r="K90" i="21"/>
  <c r="T90" i="21"/>
  <c r="V90" i="21" s="1"/>
  <c r="U90" i="21"/>
  <c r="W90" i="21" s="1"/>
  <c r="K91" i="21"/>
  <c r="T91" i="21"/>
  <c r="V91" i="21" s="1"/>
  <c r="U91" i="21"/>
  <c r="W91" i="21" s="1"/>
  <c r="K92" i="21"/>
  <c r="T92" i="21"/>
  <c r="M92" i="21" s="1"/>
  <c r="U92" i="21"/>
  <c r="V92" i="21"/>
  <c r="W92" i="21"/>
  <c r="U42" i="21"/>
  <c r="T42" i="21"/>
  <c r="V42" i="21" s="1"/>
  <c r="K42" i="21"/>
  <c r="U41" i="21"/>
  <c r="W41" i="21" s="1"/>
  <c r="T41" i="21"/>
  <c r="V41" i="21" s="1"/>
  <c r="K41" i="21"/>
  <c r="U40" i="21"/>
  <c r="W40" i="21" s="1"/>
  <c r="T40" i="21"/>
  <c r="V40" i="21" s="1"/>
  <c r="K40" i="21"/>
  <c r="U39" i="21"/>
  <c r="M39" i="21" s="1"/>
  <c r="T39" i="21"/>
  <c r="V39" i="21" s="1"/>
  <c r="K39" i="21"/>
  <c r="U38" i="21"/>
  <c r="T38" i="21"/>
  <c r="V38" i="21" s="1"/>
  <c r="K38" i="21"/>
  <c r="U37" i="21"/>
  <c r="T37" i="21"/>
  <c r="V37" i="21" s="1"/>
  <c r="K37" i="21"/>
  <c r="U36" i="21"/>
  <c r="T36" i="21"/>
  <c r="V36" i="21" s="1"/>
  <c r="K36" i="21"/>
  <c r="U35" i="21"/>
  <c r="W35" i="21" s="1"/>
  <c r="T35" i="21"/>
  <c r="V35" i="21" s="1"/>
  <c r="K35" i="21"/>
  <c r="U34" i="21"/>
  <c r="T34" i="21"/>
  <c r="V34" i="21" s="1"/>
  <c r="K34" i="21"/>
  <c r="U33" i="21"/>
  <c r="W33" i="21" s="1"/>
  <c r="T33" i="21"/>
  <c r="V33" i="21" s="1"/>
  <c r="K33" i="21"/>
  <c r="U32" i="21"/>
  <c r="T32" i="21"/>
  <c r="V32" i="21" s="1"/>
  <c r="K32" i="21"/>
  <c r="U31" i="21"/>
  <c r="W31" i="21" s="1"/>
  <c r="T31" i="21"/>
  <c r="V31" i="21" s="1"/>
  <c r="K31" i="21"/>
  <c r="U30" i="21"/>
  <c r="T30" i="21"/>
  <c r="V30" i="21" s="1"/>
  <c r="K30" i="21"/>
  <c r="U29" i="21"/>
  <c r="T29" i="21"/>
  <c r="V29" i="21" s="1"/>
  <c r="K29" i="21"/>
  <c r="U28" i="21"/>
  <c r="T28" i="21"/>
  <c r="V28" i="21" s="1"/>
  <c r="K28" i="21"/>
  <c r="U27" i="21"/>
  <c r="T27" i="21"/>
  <c r="V27" i="21" s="1"/>
  <c r="K27" i="21"/>
  <c r="V26" i="21"/>
  <c r="U26" i="21"/>
  <c r="T26" i="21"/>
  <c r="K26" i="21"/>
  <c r="U25" i="21"/>
  <c r="W25" i="21" s="1"/>
  <c r="T25" i="21"/>
  <c r="V25" i="21" s="1"/>
  <c r="K25" i="21"/>
  <c r="U24" i="21"/>
  <c r="T24" i="21"/>
  <c r="V24" i="21" s="1"/>
  <c r="K24" i="21"/>
  <c r="U23" i="21"/>
  <c r="W23" i="21" s="1"/>
  <c r="T23" i="21"/>
  <c r="V23" i="21" s="1"/>
  <c r="K23" i="21"/>
  <c r="U22" i="21"/>
  <c r="W22" i="21" s="1"/>
  <c r="T22" i="21"/>
  <c r="V22" i="21" s="1"/>
  <c r="K22" i="21"/>
  <c r="U21" i="21"/>
  <c r="W21" i="21" s="1"/>
  <c r="T21" i="21"/>
  <c r="V21" i="21" s="1"/>
  <c r="K21" i="21"/>
  <c r="U20" i="21"/>
  <c r="W20" i="21" s="1"/>
  <c r="T20" i="21"/>
  <c r="V20" i="21" s="1"/>
  <c r="K20" i="21"/>
  <c r="U19" i="21"/>
  <c r="T19" i="21"/>
  <c r="V19" i="21" s="1"/>
  <c r="K19" i="21"/>
  <c r="U18" i="21"/>
  <c r="W18" i="21" s="1"/>
  <c r="T18" i="21"/>
  <c r="V18" i="21" s="1"/>
  <c r="K18" i="21"/>
  <c r="U17" i="21"/>
  <c r="T17" i="21"/>
  <c r="V17" i="21" s="1"/>
  <c r="K17" i="21"/>
  <c r="U16" i="21"/>
  <c r="W16" i="21" s="1"/>
  <c r="T16" i="21"/>
  <c r="V16" i="21" s="1"/>
  <c r="K16" i="21"/>
  <c r="U15" i="21"/>
  <c r="W15" i="21" s="1"/>
  <c r="T15" i="21"/>
  <c r="V15" i="21" s="1"/>
  <c r="K15" i="21"/>
  <c r="U14" i="21"/>
  <c r="W14" i="21" s="1"/>
  <c r="T14" i="21"/>
  <c r="M14" i="21" s="1"/>
  <c r="K14" i="21"/>
  <c r="U13" i="21"/>
  <c r="T13" i="21"/>
  <c r="V13" i="21" s="1"/>
  <c r="K13" i="21"/>
  <c r="U12" i="21"/>
  <c r="W12" i="21" s="1"/>
  <c r="T12" i="21"/>
  <c r="V12" i="21" s="1"/>
  <c r="K12" i="21"/>
  <c r="U11" i="21"/>
  <c r="W11" i="21" s="1"/>
  <c r="T11" i="21"/>
  <c r="V11" i="21" s="1"/>
  <c r="K11" i="21"/>
  <c r="U10" i="21"/>
  <c r="W10" i="21" s="1"/>
  <c r="T10" i="21"/>
  <c r="V10" i="21" s="1"/>
  <c r="K10" i="21"/>
  <c r="U9" i="21"/>
  <c r="W9" i="21" s="1"/>
  <c r="T9" i="21"/>
  <c r="V9" i="21" s="1"/>
  <c r="K9" i="21"/>
  <c r="U8" i="21"/>
  <c r="W8" i="21" s="1"/>
  <c r="T8" i="21"/>
  <c r="V8" i="21" s="1"/>
  <c r="K8" i="21"/>
  <c r="U7" i="21"/>
  <c r="W7" i="21" s="1"/>
  <c r="T7" i="21"/>
  <c r="V7" i="21" s="1"/>
  <c r="K7" i="21"/>
  <c r="U6" i="21"/>
  <c r="W6" i="21" s="1"/>
  <c r="T6" i="21"/>
  <c r="V6" i="21" s="1"/>
  <c r="K6" i="21"/>
  <c r="U5" i="21"/>
  <c r="T5" i="21"/>
  <c r="V5" i="21" s="1"/>
  <c r="K5" i="21"/>
  <c r="U4" i="21"/>
  <c r="W4" i="21" s="1"/>
  <c r="T4" i="21"/>
  <c r="K4" i="21"/>
  <c r="U3" i="21"/>
  <c r="W3" i="21" s="1"/>
  <c r="T3" i="21"/>
  <c r="V3" i="21" s="1"/>
  <c r="K3" i="21"/>
  <c r="U2" i="21"/>
  <c r="W2" i="21" s="1"/>
  <c r="T2" i="21"/>
  <c r="K2" i="21"/>
  <c r="H2" i="21"/>
  <c r="H3" i="21" s="1"/>
  <c r="H4" i="21" s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F2" i="21"/>
  <c r="E3" i="21" s="1"/>
  <c r="F3" i="21" s="1"/>
  <c r="E4" i="21" s="1"/>
  <c r="F4" i="21" s="1"/>
  <c r="E5" i="21" s="1"/>
  <c r="F5" i="21" s="1"/>
  <c r="E6" i="21" s="1"/>
  <c r="F6" i="21" s="1"/>
  <c r="E7" i="21" s="1"/>
  <c r="F7" i="21" s="1"/>
  <c r="E8" i="21" s="1"/>
  <c r="F8" i="21" s="1"/>
  <c r="E9" i="21" s="1"/>
  <c r="F9" i="21" s="1"/>
  <c r="E10" i="21" s="1"/>
  <c r="F10" i="21" s="1"/>
  <c r="E11" i="21" s="1"/>
  <c r="F11" i="21" s="1"/>
  <c r="E12" i="21" s="1"/>
  <c r="F12" i="21" s="1"/>
  <c r="E13" i="21" s="1"/>
  <c r="F13" i="21" s="1"/>
  <c r="E14" i="21" s="1"/>
  <c r="F14" i="21" s="1"/>
  <c r="E15" i="21" s="1"/>
  <c r="F15" i="21" s="1"/>
  <c r="E16" i="21" s="1"/>
  <c r="F16" i="21" s="1"/>
  <c r="E17" i="21" s="1"/>
  <c r="F17" i="21" s="1"/>
  <c r="E18" i="21" s="1"/>
  <c r="F18" i="21" s="1"/>
  <c r="E19" i="21" s="1"/>
  <c r="F19" i="21" s="1"/>
  <c r="E20" i="21" s="1"/>
  <c r="F20" i="21" s="1"/>
  <c r="E21" i="21" s="1"/>
  <c r="F21" i="21" s="1"/>
  <c r="E22" i="21" s="1"/>
  <c r="F22" i="21" s="1"/>
  <c r="E23" i="21" s="1"/>
  <c r="F23" i="21" s="1"/>
  <c r="E24" i="21" s="1"/>
  <c r="F24" i="21" s="1"/>
  <c r="E25" i="21" s="1"/>
  <c r="F25" i="21" s="1"/>
  <c r="E26" i="21" s="1"/>
  <c r="F26" i="21" s="1"/>
  <c r="E27" i="21" s="1"/>
  <c r="F27" i="21" s="1"/>
  <c r="E28" i="21" s="1"/>
  <c r="F28" i="21" s="1"/>
  <c r="E29" i="21" s="1"/>
  <c r="F29" i="21" s="1"/>
  <c r="E30" i="21" s="1"/>
  <c r="F30" i="21" s="1"/>
  <c r="E31" i="21" s="1"/>
  <c r="F31" i="21" s="1"/>
  <c r="E32" i="21" s="1"/>
  <c r="F32" i="21" s="1"/>
  <c r="E33" i="21" s="1"/>
  <c r="F33" i="21" s="1"/>
  <c r="E34" i="21" s="1"/>
  <c r="F34" i="21" s="1"/>
  <c r="E35" i="21" s="1"/>
  <c r="F35" i="21" s="1"/>
  <c r="E36" i="21" s="1"/>
  <c r="F36" i="21" s="1"/>
  <c r="E37" i="21" s="1"/>
  <c r="F37" i="21" s="1"/>
  <c r="E38" i="21" s="1"/>
  <c r="F38" i="21" s="1"/>
  <c r="E39" i="21" s="1"/>
  <c r="F39" i="21" s="1"/>
  <c r="E40" i="21" s="1"/>
  <c r="F40" i="21" s="1"/>
  <c r="E41" i="21" s="1"/>
  <c r="F41" i="21" s="1"/>
  <c r="E42" i="21" s="1"/>
  <c r="F42" i="21" s="1"/>
  <c r="E43" i="21" s="1"/>
  <c r="F43" i="21" s="1"/>
  <c r="E44" i="21" s="1"/>
  <c r="F44" i="21" s="1"/>
  <c r="E45" i="21" s="1"/>
  <c r="F45" i="21" s="1"/>
  <c r="E46" i="21" s="1"/>
  <c r="F46" i="21" s="1"/>
  <c r="E47" i="21" s="1"/>
  <c r="F47" i="21" s="1"/>
  <c r="E48" i="21" s="1"/>
  <c r="F48" i="21" s="1"/>
  <c r="E49" i="21" s="1"/>
  <c r="F49" i="21" s="1"/>
  <c r="E50" i="21" s="1"/>
  <c r="F50" i="21" s="1"/>
  <c r="E51" i="21" s="1"/>
  <c r="F51" i="21" s="1"/>
  <c r="E52" i="21" s="1"/>
  <c r="F52" i="21" s="1"/>
  <c r="E53" i="21" s="1"/>
  <c r="F53" i="21" s="1"/>
  <c r="E54" i="21" s="1"/>
  <c r="F54" i="21" s="1"/>
  <c r="E55" i="21" s="1"/>
  <c r="F55" i="21" s="1"/>
  <c r="E56" i="21" s="1"/>
  <c r="F56" i="21" s="1"/>
  <c r="E57" i="21" s="1"/>
  <c r="F57" i="21" s="1"/>
  <c r="E58" i="21" s="1"/>
  <c r="F58" i="21" s="1"/>
  <c r="E59" i="21" s="1"/>
  <c r="F59" i="21" s="1"/>
  <c r="E60" i="21" s="1"/>
  <c r="F60" i="21" s="1"/>
  <c r="E61" i="21" s="1"/>
  <c r="F61" i="21" s="1"/>
  <c r="E62" i="21" s="1"/>
  <c r="F62" i="21" s="1"/>
  <c r="E63" i="21" s="1"/>
  <c r="F63" i="21" s="1"/>
  <c r="E64" i="21" s="1"/>
  <c r="F64" i="21" s="1"/>
  <c r="E65" i="21" s="1"/>
  <c r="F65" i="21" s="1"/>
  <c r="E66" i="21" s="1"/>
  <c r="F66" i="21" s="1"/>
  <c r="E67" i="21" s="1"/>
  <c r="F67" i="21" s="1"/>
  <c r="E68" i="21" s="1"/>
  <c r="F68" i="21" s="1"/>
  <c r="E69" i="21" s="1"/>
  <c r="F69" i="21" s="1"/>
  <c r="E70" i="21" s="1"/>
  <c r="F70" i="21" s="1"/>
  <c r="E71" i="21" s="1"/>
  <c r="F71" i="21" s="1"/>
  <c r="E72" i="21" s="1"/>
  <c r="F72" i="21" s="1"/>
  <c r="E73" i="21" s="1"/>
  <c r="F73" i="21" s="1"/>
  <c r="E74" i="21" s="1"/>
  <c r="F74" i="21" s="1"/>
  <c r="E75" i="21" s="1"/>
  <c r="F75" i="21" s="1"/>
  <c r="E76" i="21" s="1"/>
  <c r="F76" i="21" s="1"/>
  <c r="E77" i="21" s="1"/>
  <c r="F77" i="21" s="1"/>
  <c r="E78" i="21" s="1"/>
  <c r="F78" i="21" s="1"/>
  <c r="E79" i="21" s="1"/>
  <c r="F79" i="21" s="1"/>
  <c r="E80" i="21" s="1"/>
  <c r="F80" i="21" s="1"/>
  <c r="E81" i="21" s="1"/>
  <c r="F81" i="21" s="1"/>
  <c r="E82" i="21" s="1"/>
  <c r="F82" i="21" s="1"/>
  <c r="E83" i="21" s="1"/>
  <c r="F83" i="21" s="1"/>
  <c r="E84" i="21" s="1"/>
  <c r="F84" i="21" s="1"/>
  <c r="E85" i="21" s="1"/>
  <c r="F85" i="21" s="1"/>
  <c r="E86" i="21" s="1"/>
  <c r="F86" i="21" s="1"/>
  <c r="E87" i="21" s="1"/>
  <c r="F87" i="21" s="1"/>
  <c r="E88" i="21" s="1"/>
  <c r="F88" i="21" s="1"/>
  <c r="E89" i="21" s="1"/>
  <c r="F89" i="21" s="1"/>
  <c r="E90" i="21" s="1"/>
  <c r="F90" i="21" s="1"/>
  <c r="E91" i="21" s="1"/>
  <c r="F91" i="21" s="1"/>
  <c r="E92" i="21" s="1"/>
  <c r="F92" i="21" s="1"/>
  <c r="B2" i="21"/>
  <c r="B3" i="21" s="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M13" i="21" l="1"/>
  <c r="W13" i="21"/>
  <c r="M4" i="21"/>
  <c r="M88" i="21"/>
  <c r="M20" i="22"/>
  <c r="M56" i="21"/>
  <c r="M5" i="21"/>
  <c r="M2" i="22"/>
  <c r="M40" i="22"/>
  <c r="M25" i="21"/>
  <c r="M29" i="21"/>
  <c r="M6" i="22"/>
  <c r="M2" i="21"/>
  <c r="M36" i="22"/>
  <c r="V2" i="21"/>
  <c r="M18" i="22"/>
  <c r="M32" i="22"/>
  <c r="M82" i="21"/>
  <c r="M80" i="21"/>
  <c r="M66" i="21"/>
  <c r="M64" i="21"/>
  <c r="W88" i="21"/>
  <c r="M84" i="21"/>
  <c r="M70" i="21"/>
  <c r="M68" i="21"/>
  <c r="M74" i="21"/>
  <c r="M72" i="21"/>
  <c r="W56" i="21"/>
  <c r="W32" i="22"/>
  <c r="W16" i="22"/>
  <c r="W26" i="22"/>
  <c r="W28" i="22"/>
  <c r="W20" i="22"/>
  <c r="M10" i="22"/>
  <c r="W8" i="22"/>
  <c r="M9" i="22"/>
  <c r="V9" i="22"/>
  <c r="M17" i="22"/>
  <c r="V17" i="22"/>
  <c r="M25" i="22"/>
  <c r="V25" i="22"/>
  <c r="M33" i="22"/>
  <c r="V33" i="22"/>
  <c r="M3" i="22"/>
  <c r="V3" i="22"/>
  <c r="M11" i="22"/>
  <c r="V11" i="22"/>
  <c r="M15" i="22"/>
  <c r="V15" i="22"/>
  <c r="M23" i="22"/>
  <c r="V23" i="22"/>
  <c r="M31" i="22"/>
  <c r="V31" i="22"/>
  <c r="M39" i="22"/>
  <c r="V39" i="22"/>
  <c r="M5" i="22"/>
  <c r="V5" i="22"/>
  <c r="M13" i="22"/>
  <c r="V13" i="22"/>
  <c r="M21" i="22"/>
  <c r="V21" i="22"/>
  <c r="M29" i="22"/>
  <c r="V29" i="22"/>
  <c r="M37" i="22"/>
  <c r="V37" i="22"/>
  <c r="M41" i="22"/>
  <c r="V41" i="22"/>
  <c r="M4" i="22"/>
  <c r="M7" i="22"/>
  <c r="V7" i="22"/>
  <c r="M12" i="22"/>
  <c r="M14" i="22"/>
  <c r="M19" i="22"/>
  <c r="V19" i="22"/>
  <c r="M22" i="22"/>
  <c r="M27" i="22"/>
  <c r="V27" i="22"/>
  <c r="M30" i="22"/>
  <c r="M35" i="22"/>
  <c r="V35" i="22"/>
  <c r="M38" i="22"/>
  <c r="M90" i="21"/>
  <c r="M86" i="21"/>
  <c r="M62" i="21"/>
  <c r="V80" i="21"/>
  <c r="V76" i="21"/>
  <c r="V72" i="21"/>
  <c r="V68" i="21"/>
  <c r="V64" i="21"/>
  <c r="M60" i="21"/>
  <c r="M52" i="21"/>
  <c r="M44" i="21"/>
  <c r="M58" i="21"/>
  <c r="M50" i="21"/>
  <c r="M46" i="21"/>
  <c r="M91" i="21"/>
  <c r="M89" i="21"/>
  <c r="M87" i="21"/>
  <c r="M85" i="21"/>
  <c r="V82" i="21"/>
  <c r="M81" i="21"/>
  <c r="V78" i="21"/>
  <c r="M77" i="21"/>
  <c r="V74" i="21"/>
  <c r="M73" i="21"/>
  <c r="V70" i="21"/>
  <c r="M69" i="21"/>
  <c r="V66" i="21"/>
  <c r="M65" i="21"/>
  <c r="V59" i="21"/>
  <c r="M59" i="21"/>
  <c r="V51" i="21"/>
  <c r="M51" i="21"/>
  <c r="V43" i="21"/>
  <c r="M43" i="21"/>
  <c r="M83" i="21"/>
  <c r="M79" i="21"/>
  <c r="M75" i="21"/>
  <c r="M71" i="21"/>
  <c r="M67" i="21"/>
  <c r="M63" i="21"/>
  <c r="V55" i="21"/>
  <c r="M55" i="21"/>
  <c r="V47" i="21"/>
  <c r="M47" i="21"/>
  <c r="V61" i="21"/>
  <c r="M61" i="21"/>
  <c r="V53" i="21"/>
  <c r="M53" i="21"/>
  <c r="V45" i="21"/>
  <c r="M45" i="21"/>
  <c r="V57" i="21"/>
  <c r="M57" i="21"/>
  <c r="V49" i="21"/>
  <c r="M49" i="21"/>
  <c r="M35" i="21"/>
  <c r="M37" i="21"/>
  <c r="M27" i="21"/>
  <c r="M19" i="21"/>
  <c r="M17" i="21"/>
  <c r="M21" i="21"/>
  <c r="M16" i="21"/>
  <c r="M33" i="21"/>
  <c r="M40" i="21"/>
  <c r="M41" i="21"/>
  <c r="W29" i="21"/>
  <c r="W39" i="21"/>
  <c r="M9" i="21"/>
  <c r="V14" i="21"/>
  <c r="V4" i="21"/>
  <c r="M3" i="21"/>
  <c r="M11" i="21"/>
  <c r="W5" i="21"/>
  <c r="M12" i="21"/>
  <c r="M20" i="21"/>
  <c r="W37" i="21"/>
  <c r="M6" i="21"/>
  <c r="M8" i="21"/>
  <c r="W19" i="21"/>
  <c r="W17" i="21"/>
  <c r="M22" i="21"/>
  <c r="W27" i="21"/>
  <c r="W26" i="21"/>
  <c r="M26" i="21"/>
  <c r="W38" i="21"/>
  <c r="M38" i="21"/>
  <c r="W28" i="21"/>
  <c r="M28" i="21"/>
  <c r="W36" i="21"/>
  <c r="M36" i="21"/>
  <c r="W30" i="21"/>
  <c r="M30" i="21"/>
  <c r="W34" i="21"/>
  <c r="M34" i="21"/>
  <c r="W42" i="21"/>
  <c r="M42" i="21"/>
  <c r="M7" i="21"/>
  <c r="M10" i="21"/>
  <c r="M15" i="21"/>
  <c r="M18" i="21"/>
  <c r="M23" i="21"/>
  <c r="W24" i="21"/>
  <c r="M24" i="21"/>
  <c r="M31" i="21"/>
  <c r="W32" i="21"/>
  <c r="M32" i="21"/>
  <c r="T13" i="20"/>
  <c r="M13" i="20" s="1"/>
  <c r="K7" i="20"/>
  <c r="T7" i="20"/>
  <c r="V7" i="20" s="1"/>
  <c r="U7" i="20"/>
  <c r="W7" i="20" s="1"/>
  <c r="K8" i="20"/>
  <c r="T8" i="20"/>
  <c r="V8" i="20" s="1"/>
  <c r="U8" i="20"/>
  <c r="W8" i="20" s="1"/>
  <c r="K9" i="20"/>
  <c r="T9" i="20"/>
  <c r="V9" i="20" s="1"/>
  <c r="U9" i="20"/>
  <c r="W9" i="20" s="1"/>
  <c r="K10" i="20"/>
  <c r="T10" i="20"/>
  <c r="V10" i="20" s="1"/>
  <c r="U10" i="20"/>
  <c r="W10" i="20" s="1"/>
  <c r="K11" i="20"/>
  <c r="T11" i="20"/>
  <c r="V11" i="20" s="1"/>
  <c r="U11" i="20"/>
  <c r="W11" i="20" s="1"/>
  <c r="K12" i="20"/>
  <c r="T12" i="20"/>
  <c r="U12" i="20"/>
  <c r="W12" i="20" s="1"/>
  <c r="U44" i="20"/>
  <c r="W44" i="20" s="1"/>
  <c r="T44" i="20"/>
  <c r="K44" i="20"/>
  <c r="U43" i="20"/>
  <c r="W43" i="20" s="1"/>
  <c r="T43" i="20"/>
  <c r="V43" i="20" s="1"/>
  <c r="K43" i="20"/>
  <c r="U42" i="20"/>
  <c r="W42" i="20" s="1"/>
  <c r="T42" i="20"/>
  <c r="K42" i="20"/>
  <c r="U41" i="20"/>
  <c r="W41" i="20" s="1"/>
  <c r="T41" i="20"/>
  <c r="V41" i="20" s="1"/>
  <c r="K41" i="20"/>
  <c r="U40" i="20"/>
  <c r="W40" i="20" s="1"/>
  <c r="T40" i="20"/>
  <c r="K40" i="20"/>
  <c r="U39" i="20"/>
  <c r="W39" i="20" s="1"/>
  <c r="T39" i="20"/>
  <c r="K39" i="20"/>
  <c r="U38" i="20"/>
  <c r="W38" i="20" s="1"/>
  <c r="T38" i="20"/>
  <c r="K38" i="20"/>
  <c r="U37" i="20"/>
  <c r="W37" i="20" s="1"/>
  <c r="T37" i="20"/>
  <c r="V37" i="20" s="1"/>
  <c r="K37" i="20"/>
  <c r="U36" i="20"/>
  <c r="W36" i="20" s="1"/>
  <c r="T36" i="20"/>
  <c r="K36" i="20"/>
  <c r="U35" i="20"/>
  <c r="T35" i="20"/>
  <c r="V35" i="20" s="1"/>
  <c r="K35" i="20"/>
  <c r="U34" i="20"/>
  <c r="W34" i="20" s="1"/>
  <c r="T34" i="20"/>
  <c r="K34" i="20"/>
  <c r="U33" i="20"/>
  <c r="W33" i="20" s="1"/>
  <c r="T33" i="20"/>
  <c r="K33" i="20"/>
  <c r="U32" i="20"/>
  <c r="W32" i="20" s="1"/>
  <c r="T32" i="20"/>
  <c r="K32" i="20"/>
  <c r="U31" i="20"/>
  <c r="W31" i="20" s="1"/>
  <c r="T31" i="20"/>
  <c r="K31" i="20"/>
  <c r="U30" i="20"/>
  <c r="W30" i="20" s="1"/>
  <c r="T30" i="20"/>
  <c r="K30" i="20"/>
  <c r="U29" i="20"/>
  <c r="W29" i="20" s="1"/>
  <c r="T29" i="20"/>
  <c r="K29" i="20"/>
  <c r="U28" i="20"/>
  <c r="W28" i="20" s="1"/>
  <c r="T28" i="20"/>
  <c r="K28" i="20"/>
  <c r="U27" i="20"/>
  <c r="W27" i="20" s="1"/>
  <c r="T27" i="20"/>
  <c r="K27" i="20"/>
  <c r="U26" i="20"/>
  <c r="W26" i="20" s="1"/>
  <c r="T26" i="20"/>
  <c r="K26" i="20"/>
  <c r="U25" i="20"/>
  <c r="W25" i="20" s="1"/>
  <c r="T25" i="20"/>
  <c r="K25" i="20"/>
  <c r="U24" i="20"/>
  <c r="W24" i="20" s="1"/>
  <c r="T24" i="20"/>
  <c r="K24" i="20"/>
  <c r="U23" i="20"/>
  <c r="W23" i="20" s="1"/>
  <c r="T23" i="20"/>
  <c r="V23" i="20" s="1"/>
  <c r="K23" i="20"/>
  <c r="U22" i="20"/>
  <c r="W22" i="20" s="1"/>
  <c r="T22" i="20"/>
  <c r="K22" i="20"/>
  <c r="U21" i="20"/>
  <c r="W21" i="20" s="1"/>
  <c r="T21" i="20"/>
  <c r="K21" i="20"/>
  <c r="U20" i="20"/>
  <c r="W20" i="20" s="1"/>
  <c r="T20" i="20"/>
  <c r="K20" i="20"/>
  <c r="U19" i="20"/>
  <c r="W19" i="20" s="1"/>
  <c r="T19" i="20"/>
  <c r="V19" i="20" s="1"/>
  <c r="K19" i="20"/>
  <c r="U18" i="20"/>
  <c r="W18" i="20" s="1"/>
  <c r="T18" i="20"/>
  <c r="K18" i="20"/>
  <c r="U17" i="20"/>
  <c r="W17" i="20" s="1"/>
  <c r="T17" i="20"/>
  <c r="V17" i="20" s="1"/>
  <c r="K17" i="20"/>
  <c r="U16" i="20"/>
  <c r="W16" i="20" s="1"/>
  <c r="T16" i="20"/>
  <c r="K16" i="20"/>
  <c r="U15" i="20"/>
  <c r="W15" i="20" s="1"/>
  <c r="T15" i="20"/>
  <c r="K15" i="20"/>
  <c r="U14" i="20"/>
  <c r="W14" i="20" s="1"/>
  <c r="T14" i="20"/>
  <c r="K14" i="20"/>
  <c r="U13" i="20"/>
  <c r="W13" i="20" s="1"/>
  <c r="K13" i="20"/>
  <c r="U6" i="20"/>
  <c r="W6" i="20" s="1"/>
  <c r="T6" i="20"/>
  <c r="K6" i="20"/>
  <c r="U5" i="20"/>
  <c r="W5" i="20" s="1"/>
  <c r="T5" i="20"/>
  <c r="K5" i="20"/>
  <c r="U4" i="20"/>
  <c r="W4" i="20" s="1"/>
  <c r="T4" i="20"/>
  <c r="V4" i="20" s="1"/>
  <c r="K4" i="20"/>
  <c r="U3" i="20"/>
  <c r="W3" i="20" s="1"/>
  <c r="T3" i="20"/>
  <c r="K3" i="20"/>
  <c r="U2" i="20"/>
  <c r="W2" i="20" s="1"/>
  <c r="T2" i="20"/>
  <c r="K2" i="20"/>
  <c r="H2" i="20"/>
  <c r="H3" i="20" s="1"/>
  <c r="H4" i="20" s="1"/>
  <c r="H5" i="20" s="1"/>
  <c r="H6" i="20" s="1"/>
  <c r="H7" i="20" s="1"/>
  <c r="H8" i="20" s="1"/>
  <c r="H9" i="20" s="1"/>
  <c r="H10" i="20" s="1"/>
  <c r="H11" i="20" s="1"/>
  <c r="H12" i="20" s="1"/>
  <c r="H13" i="20" s="1"/>
  <c r="F2" i="20"/>
  <c r="E3" i="20" s="1"/>
  <c r="F3" i="20" s="1"/>
  <c r="E4" i="20" s="1"/>
  <c r="F4" i="20" s="1"/>
  <c r="E5" i="20" s="1"/>
  <c r="F5" i="20" s="1"/>
  <c r="E6" i="20" s="1"/>
  <c r="F6" i="20" s="1"/>
  <c r="B2" i="20"/>
  <c r="B3" i="20" s="1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M5" i="20" l="1"/>
  <c r="M15" i="20"/>
  <c r="M43" i="20"/>
  <c r="M26" i="20"/>
  <c r="M42" i="20"/>
  <c r="M12" i="20"/>
  <c r="M41" i="20"/>
  <c r="M10" i="20"/>
  <c r="M40" i="20"/>
  <c r="V12" i="20"/>
  <c r="M14" i="20"/>
  <c r="M8" i="20"/>
  <c r="M2" i="20"/>
  <c r="M39" i="20"/>
  <c r="W35" i="20"/>
  <c r="M35" i="20"/>
  <c r="H14" i="20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M11" i="20"/>
  <c r="M9" i="20"/>
  <c r="M7" i="20"/>
  <c r="E7" i="20"/>
  <c r="F7" i="20" s="1"/>
  <c r="E8" i="20" s="1"/>
  <c r="F8" i="20" s="1"/>
  <c r="E9" i="20" s="1"/>
  <c r="F9" i="20" s="1"/>
  <c r="E10" i="20" s="1"/>
  <c r="F10" i="20" s="1"/>
  <c r="E11" i="20" s="1"/>
  <c r="F11" i="20" s="1"/>
  <c r="E12" i="20" s="1"/>
  <c r="F12" i="20" s="1"/>
  <c r="M21" i="20"/>
  <c r="M34" i="20"/>
  <c r="M38" i="20"/>
  <c r="B14" i="20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M37" i="20"/>
  <c r="V39" i="20"/>
  <c r="M6" i="20"/>
  <c r="M36" i="20"/>
  <c r="M44" i="20"/>
  <c r="M16" i="20"/>
  <c r="M22" i="20"/>
  <c r="V34" i="20"/>
  <c r="V36" i="20"/>
  <c r="V38" i="20"/>
  <c r="V40" i="20"/>
  <c r="V42" i="20"/>
  <c r="V44" i="20"/>
  <c r="M18" i="20"/>
  <c r="V21" i="20"/>
  <c r="V5" i="20"/>
  <c r="V14" i="20"/>
  <c r="V26" i="20"/>
  <c r="M3" i="20"/>
  <c r="M4" i="20"/>
  <c r="M17" i="20"/>
  <c r="M19" i="20"/>
  <c r="M20" i="20"/>
  <c r="M29" i="20"/>
  <c r="M31" i="20"/>
  <c r="M32" i="20"/>
  <c r="M33" i="20"/>
  <c r="M23" i="20"/>
  <c r="M24" i="20"/>
  <c r="M25" i="20"/>
  <c r="M27" i="20"/>
  <c r="V29" i="20"/>
  <c r="V31" i="20"/>
  <c r="V33" i="20"/>
  <c r="V6" i="20"/>
  <c r="V13" i="20"/>
  <c r="V16" i="20"/>
  <c r="V25" i="20"/>
  <c r="M28" i="20"/>
  <c r="V28" i="20"/>
  <c r="V2" i="20"/>
  <c r="V3" i="20"/>
  <c r="V15" i="20"/>
  <c r="V18" i="20"/>
  <c r="V20" i="20"/>
  <c r="V22" i="20"/>
  <c r="V24" i="20"/>
  <c r="V27" i="20"/>
  <c r="M30" i="20"/>
  <c r="V30" i="20"/>
  <c r="V32" i="20"/>
  <c r="K20" i="19"/>
  <c r="T20" i="19"/>
  <c r="V20" i="19" s="1"/>
  <c r="U20" i="19"/>
  <c r="W20" i="19" s="1"/>
  <c r="K21" i="19"/>
  <c r="T21" i="19"/>
  <c r="V21" i="19" s="1"/>
  <c r="U21" i="19"/>
  <c r="W21" i="19" s="1"/>
  <c r="K22" i="19"/>
  <c r="T22" i="19"/>
  <c r="V22" i="19" s="1"/>
  <c r="U22" i="19"/>
  <c r="W22" i="19" s="1"/>
  <c r="K23" i="19"/>
  <c r="T23" i="19"/>
  <c r="V23" i="19" s="1"/>
  <c r="U23" i="19"/>
  <c r="W23" i="19" s="1"/>
  <c r="K24" i="19"/>
  <c r="T24" i="19"/>
  <c r="U24" i="19"/>
  <c r="W24" i="19" s="1"/>
  <c r="V24" i="19"/>
  <c r="U42" i="19"/>
  <c r="W42" i="19" s="1"/>
  <c r="T42" i="19"/>
  <c r="V42" i="19" s="1"/>
  <c r="K42" i="19"/>
  <c r="U41" i="19"/>
  <c r="T41" i="19"/>
  <c r="V41" i="19" s="1"/>
  <c r="K41" i="19"/>
  <c r="U40" i="19"/>
  <c r="W40" i="19" s="1"/>
  <c r="T40" i="19"/>
  <c r="V40" i="19" s="1"/>
  <c r="K40" i="19"/>
  <c r="U39" i="19"/>
  <c r="T39" i="19"/>
  <c r="V39" i="19" s="1"/>
  <c r="K39" i="19"/>
  <c r="U38" i="19"/>
  <c r="W38" i="19" s="1"/>
  <c r="T38" i="19"/>
  <c r="V38" i="19" s="1"/>
  <c r="K38" i="19"/>
  <c r="U37" i="19"/>
  <c r="T37" i="19"/>
  <c r="V37" i="19" s="1"/>
  <c r="K37" i="19"/>
  <c r="U36" i="19"/>
  <c r="W36" i="19" s="1"/>
  <c r="T36" i="19"/>
  <c r="V36" i="19" s="1"/>
  <c r="K36" i="19"/>
  <c r="U35" i="19"/>
  <c r="T35" i="19"/>
  <c r="V35" i="19" s="1"/>
  <c r="K35" i="19"/>
  <c r="U34" i="19"/>
  <c r="W34" i="19" s="1"/>
  <c r="T34" i="19"/>
  <c r="V34" i="19" s="1"/>
  <c r="K34" i="19"/>
  <c r="U33" i="19"/>
  <c r="T33" i="19"/>
  <c r="V33" i="19" s="1"/>
  <c r="K33" i="19"/>
  <c r="U32" i="19"/>
  <c r="W32" i="19" s="1"/>
  <c r="T32" i="19"/>
  <c r="V32" i="19" s="1"/>
  <c r="K32" i="19"/>
  <c r="V31" i="19"/>
  <c r="U31" i="19"/>
  <c r="T31" i="19"/>
  <c r="K31" i="19"/>
  <c r="U30" i="19"/>
  <c r="W30" i="19" s="1"/>
  <c r="T30" i="19"/>
  <c r="V30" i="19" s="1"/>
  <c r="K30" i="19"/>
  <c r="U29" i="19"/>
  <c r="W29" i="19" s="1"/>
  <c r="T29" i="19"/>
  <c r="V29" i="19" s="1"/>
  <c r="K29" i="19"/>
  <c r="U28" i="19"/>
  <c r="W28" i="19" s="1"/>
  <c r="T28" i="19"/>
  <c r="V28" i="19" s="1"/>
  <c r="K28" i="19"/>
  <c r="U27" i="19"/>
  <c r="W27" i="19" s="1"/>
  <c r="T27" i="19"/>
  <c r="K27" i="19"/>
  <c r="U26" i="19"/>
  <c r="T26" i="19"/>
  <c r="V26" i="19" s="1"/>
  <c r="K26" i="19"/>
  <c r="U25" i="19"/>
  <c r="W25" i="19" s="1"/>
  <c r="T25" i="19"/>
  <c r="V25" i="19" s="1"/>
  <c r="K25" i="19"/>
  <c r="U19" i="19"/>
  <c r="W19" i="19" s="1"/>
  <c r="T19" i="19"/>
  <c r="V19" i="19" s="1"/>
  <c r="K19" i="19"/>
  <c r="U18" i="19"/>
  <c r="W18" i="19" s="1"/>
  <c r="T18" i="19"/>
  <c r="V18" i="19" s="1"/>
  <c r="K18" i="19"/>
  <c r="U17" i="19"/>
  <c r="W17" i="19" s="1"/>
  <c r="T17" i="19"/>
  <c r="V17" i="19" s="1"/>
  <c r="K17" i="19"/>
  <c r="U16" i="19"/>
  <c r="W16" i="19" s="1"/>
  <c r="T16" i="19"/>
  <c r="V16" i="19" s="1"/>
  <c r="K16" i="19"/>
  <c r="U15" i="19"/>
  <c r="W15" i="19" s="1"/>
  <c r="T15" i="19"/>
  <c r="V15" i="19" s="1"/>
  <c r="K15" i="19"/>
  <c r="U14" i="19"/>
  <c r="W14" i="19" s="1"/>
  <c r="T14" i="19"/>
  <c r="V14" i="19" s="1"/>
  <c r="K14" i="19"/>
  <c r="U13" i="19"/>
  <c r="W13" i="19" s="1"/>
  <c r="T13" i="19"/>
  <c r="M13" i="19" s="1"/>
  <c r="K13" i="19"/>
  <c r="U12" i="19"/>
  <c r="T12" i="19"/>
  <c r="V12" i="19" s="1"/>
  <c r="K12" i="19"/>
  <c r="U11" i="19"/>
  <c r="W11" i="19" s="1"/>
  <c r="T11" i="19"/>
  <c r="V11" i="19" s="1"/>
  <c r="K11" i="19"/>
  <c r="U10" i="19"/>
  <c r="W10" i="19" s="1"/>
  <c r="T10" i="19"/>
  <c r="V10" i="19" s="1"/>
  <c r="K10" i="19"/>
  <c r="U9" i="19"/>
  <c r="W9" i="19" s="1"/>
  <c r="T9" i="19"/>
  <c r="V9" i="19" s="1"/>
  <c r="K9" i="19"/>
  <c r="U8" i="19"/>
  <c r="W8" i="19" s="1"/>
  <c r="T8" i="19"/>
  <c r="V8" i="19" s="1"/>
  <c r="K8" i="19"/>
  <c r="U7" i="19"/>
  <c r="W7" i="19" s="1"/>
  <c r="T7" i="19"/>
  <c r="V7" i="19" s="1"/>
  <c r="K7" i="19"/>
  <c r="U6" i="19"/>
  <c r="W6" i="19" s="1"/>
  <c r="T6" i="19"/>
  <c r="V6" i="19" s="1"/>
  <c r="K6" i="19"/>
  <c r="U5" i="19"/>
  <c r="W5" i="19" s="1"/>
  <c r="T5" i="19"/>
  <c r="M5" i="19" s="1"/>
  <c r="K5" i="19"/>
  <c r="U4" i="19"/>
  <c r="T4" i="19"/>
  <c r="V4" i="19" s="1"/>
  <c r="K4" i="19"/>
  <c r="U3" i="19"/>
  <c r="T3" i="19"/>
  <c r="V3" i="19" s="1"/>
  <c r="K3" i="19"/>
  <c r="U2" i="19"/>
  <c r="W2" i="19" s="1"/>
  <c r="T2" i="19"/>
  <c r="V2" i="19" s="1"/>
  <c r="K2" i="19"/>
  <c r="H2" i="19"/>
  <c r="H3" i="19" s="1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F2" i="19"/>
  <c r="E3" i="19" s="1"/>
  <c r="F3" i="19" s="1"/>
  <c r="E4" i="19" s="1"/>
  <c r="F4" i="19" s="1"/>
  <c r="E5" i="19" s="1"/>
  <c r="F5" i="19" s="1"/>
  <c r="E6" i="19" s="1"/>
  <c r="F6" i="19" s="1"/>
  <c r="E7" i="19" s="1"/>
  <c r="F7" i="19" s="1"/>
  <c r="E8" i="19" s="1"/>
  <c r="F8" i="19" s="1"/>
  <c r="E9" i="19" s="1"/>
  <c r="F9" i="19" s="1"/>
  <c r="E10" i="19" s="1"/>
  <c r="F10" i="19" s="1"/>
  <c r="E11" i="19" s="1"/>
  <c r="F11" i="19" s="1"/>
  <c r="E12" i="19" s="1"/>
  <c r="F12" i="19" s="1"/>
  <c r="E13" i="19" s="1"/>
  <c r="F13" i="19" s="1"/>
  <c r="E14" i="19" s="1"/>
  <c r="F14" i="19" s="1"/>
  <c r="E15" i="19" s="1"/>
  <c r="F15" i="19" s="1"/>
  <c r="E16" i="19" s="1"/>
  <c r="F16" i="19" s="1"/>
  <c r="E17" i="19" s="1"/>
  <c r="F17" i="19" s="1"/>
  <c r="E18" i="19" s="1"/>
  <c r="F18" i="19" s="1"/>
  <c r="E19" i="19" s="1"/>
  <c r="F19" i="19" s="1"/>
  <c r="B2" i="19"/>
  <c r="B3" i="19" s="1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M3" i="19" l="1"/>
  <c r="E13" i="20"/>
  <c r="F13" i="20" s="1"/>
  <c r="E14" i="20" s="1"/>
  <c r="F14" i="20" s="1"/>
  <c r="E15" i="20" s="1"/>
  <c r="M36" i="19"/>
  <c r="M4" i="19"/>
  <c r="M11" i="19"/>
  <c r="B35" i="20"/>
  <c r="B36" i="20" s="1"/>
  <c r="B37" i="20" s="1"/>
  <c r="B38" i="20" s="1"/>
  <c r="B39" i="20" s="1"/>
  <c r="B40" i="20" s="1"/>
  <c r="B41" i="20" s="1"/>
  <c r="B42" i="20" s="1"/>
  <c r="B43" i="20" s="1"/>
  <c r="B44" i="20" s="1"/>
  <c r="H35" i="20"/>
  <c r="H36" i="20" s="1"/>
  <c r="H37" i="20" s="1"/>
  <c r="H38" i="20" s="1"/>
  <c r="H39" i="20" s="1"/>
  <c r="H40" i="20" s="1"/>
  <c r="H41" i="20" s="1"/>
  <c r="H42" i="20" s="1"/>
  <c r="H43" i="20" s="1"/>
  <c r="H44" i="20" s="1"/>
  <c r="M27" i="19"/>
  <c r="M24" i="19"/>
  <c r="M22" i="19"/>
  <c r="M20" i="19"/>
  <c r="M19" i="19"/>
  <c r="W3" i="19"/>
  <c r="M23" i="19"/>
  <c r="M21" i="19"/>
  <c r="H20" i="19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M26" i="19"/>
  <c r="B25" i="19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M12" i="19"/>
  <c r="M28" i="19"/>
  <c r="M42" i="19"/>
  <c r="E20" i="19"/>
  <c r="F20" i="19" s="1"/>
  <c r="E21" i="19" s="1"/>
  <c r="F21" i="19" s="1"/>
  <c r="E22" i="19" s="1"/>
  <c r="F22" i="19" s="1"/>
  <c r="E23" i="19" s="1"/>
  <c r="F23" i="19" s="1"/>
  <c r="E24" i="19" s="1"/>
  <c r="F24" i="19" s="1"/>
  <c r="E25" i="19" s="1"/>
  <c r="F25" i="19" s="1"/>
  <c r="E26" i="19" s="1"/>
  <c r="F26" i="19" s="1"/>
  <c r="E27" i="19" s="1"/>
  <c r="F27" i="19" s="1"/>
  <c r="E28" i="19" s="1"/>
  <c r="F28" i="19" s="1"/>
  <c r="E29" i="19" s="1"/>
  <c r="F29" i="19" s="1"/>
  <c r="E30" i="19" s="1"/>
  <c r="F30" i="19" s="1"/>
  <c r="E31" i="19" s="1"/>
  <c r="F31" i="19" s="1"/>
  <c r="E32" i="19" s="1"/>
  <c r="F32" i="19" s="1"/>
  <c r="E33" i="19" s="1"/>
  <c r="F33" i="19" s="1"/>
  <c r="E34" i="19" s="1"/>
  <c r="F34" i="19" s="1"/>
  <c r="E35" i="19" s="1"/>
  <c r="F35" i="19" s="1"/>
  <c r="E36" i="19" s="1"/>
  <c r="F36" i="19" s="1"/>
  <c r="E37" i="19" s="1"/>
  <c r="F37" i="19" s="1"/>
  <c r="E38" i="19" s="1"/>
  <c r="F38" i="19" s="1"/>
  <c r="E39" i="19" s="1"/>
  <c r="F39" i="19" s="1"/>
  <c r="E40" i="19" s="1"/>
  <c r="F40" i="19" s="1"/>
  <c r="E41" i="19" s="1"/>
  <c r="F41" i="19" s="1"/>
  <c r="E42" i="19" s="1"/>
  <c r="F42" i="19" s="1"/>
  <c r="W4" i="19"/>
  <c r="W12" i="19"/>
  <c r="W26" i="19"/>
  <c r="V5" i="19"/>
  <c r="V13" i="19"/>
  <c r="V27" i="19"/>
  <c r="M29" i="19"/>
  <c r="M2" i="19"/>
  <c r="M10" i="19"/>
  <c r="M18" i="19"/>
  <c r="M34" i="19"/>
  <c r="W35" i="19"/>
  <c r="M35" i="19"/>
  <c r="W37" i="19"/>
  <c r="M37" i="19"/>
  <c r="M6" i="19"/>
  <c r="M7" i="19"/>
  <c r="M14" i="19"/>
  <c r="M15" i="19"/>
  <c r="M30" i="19"/>
  <c r="W31" i="19"/>
  <c r="M31" i="19"/>
  <c r="M38" i="19"/>
  <c r="W39" i="19"/>
  <c r="M39" i="19"/>
  <c r="M8" i="19"/>
  <c r="M9" i="19"/>
  <c r="M16" i="19"/>
  <c r="M17" i="19"/>
  <c r="M25" i="19"/>
  <c r="M32" i="19"/>
  <c r="W33" i="19"/>
  <c r="M33" i="19"/>
  <c r="M40" i="19"/>
  <c r="W41" i="19"/>
  <c r="M41" i="19"/>
  <c r="W2" i="18"/>
  <c r="K2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3" i="18"/>
  <c r="U2" i="18"/>
  <c r="U42" i="18"/>
  <c r="W42" i="18" s="1"/>
  <c r="T42" i="18"/>
  <c r="V42" i="18" s="1"/>
  <c r="U41" i="18"/>
  <c r="W41" i="18" s="1"/>
  <c r="T41" i="18"/>
  <c r="M41" i="18" s="1"/>
  <c r="U40" i="18"/>
  <c r="W40" i="18" s="1"/>
  <c r="T40" i="18"/>
  <c r="U39" i="18"/>
  <c r="W39" i="18" s="1"/>
  <c r="T39" i="18"/>
  <c r="V39" i="18" s="1"/>
  <c r="U38" i="18"/>
  <c r="W38" i="18" s="1"/>
  <c r="T38" i="18"/>
  <c r="V38" i="18" s="1"/>
  <c r="U37" i="18"/>
  <c r="W37" i="18" s="1"/>
  <c r="T37" i="18"/>
  <c r="V37" i="18" s="1"/>
  <c r="U36" i="18"/>
  <c r="W36" i="18" s="1"/>
  <c r="T36" i="18"/>
  <c r="V36" i="18" s="1"/>
  <c r="U35" i="18"/>
  <c r="W35" i="18" s="1"/>
  <c r="T35" i="18"/>
  <c r="V35" i="18" s="1"/>
  <c r="U34" i="18"/>
  <c r="W34" i="18" s="1"/>
  <c r="T34" i="18"/>
  <c r="V34" i="18" s="1"/>
  <c r="U33" i="18"/>
  <c r="T33" i="18"/>
  <c r="V33" i="18" s="1"/>
  <c r="U32" i="18"/>
  <c r="W32" i="18" s="1"/>
  <c r="T32" i="18"/>
  <c r="V32" i="18" s="1"/>
  <c r="U31" i="18"/>
  <c r="T31" i="18"/>
  <c r="V31" i="18" s="1"/>
  <c r="U30" i="18"/>
  <c r="W30" i="18" s="1"/>
  <c r="T30" i="18"/>
  <c r="V30" i="18" s="1"/>
  <c r="U29" i="18"/>
  <c r="W29" i="18" s="1"/>
  <c r="T29" i="18"/>
  <c r="V29" i="18" s="1"/>
  <c r="U28" i="18"/>
  <c r="W28" i="18" s="1"/>
  <c r="T28" i="18"/>
  <c r="V28" i="18" s="1"/>
  <c r="U27" i="18"/>
  <c r="T27" i="18"/>
  <c r="V27" i="18" s="1"/>
  <c r="U26" i="18"/>
  <c r="W26" i="18" s="1"/>
  <c r="T26" i="18"/>
  <c r="V26" i="18" s="1"/>
  <c r="U25" i="18"/>
  <c r="W25" i="18" s="1"/>
  <c r="T25" i="18"/>
  <c r="V25" i="18" s="1"/>
  <c r="U24" i="18"/>
  <c r="W24" i="18" s="1"/>
  <c r="T24" i="18"/>
  <c r="V24" i="18" s="1"/>
  <c r="U23" i="18"/>
  <c r="W23" i="18" s="1"/>
  <c r="T23" i="18"/>
  <c r="V23" i="18" s="1"/>
  <c r="U22" i="18"/>
  <c r="W22" i="18" s="1"/>
  <c r="T22" i="18"/>
  <c r="V22" i="18" s="1"/>
  <c r="U21" i="18"/>
  <c r="W21" i="18" s="1"/>
  <c r="T21" i="18"/>
  <c r="U20" i="18"/>
  <c r="W20" i="18" s="1"/>
  <c r="T20" i="18"/>
  <c r="V20" i="18" s="1"/>
  <c r="U19" i="18"/>
  <c r="W19" i="18" s="1"/>
  <c r="T19" i="18"/>
  <c r="V19" i="18" s="1"/>
  <c r="U18" i="18"/>
  <c r="W18" i="18" s="1"/>
  <c r="T18" i="18"/>
  <c r="V18" i="18" s="1"/>
  <c r="U17" i="18"/>
  <c r="W17" i="18" s="1"/>
  <c r="T17" i="18"/>
  <c r="U16" i="18"/>
  <c r="T16" i="18"/>
  <c r="V16" i="18" s="1"/>
  <c r="U15" i="18"/>
  <c r="T15" i="18"/>
  <c r="V15" i="18" s="1"/>
  <c r="U14" i="18"/>
  <c r="W14" i="18" s="1"/>
  <c r="T14" i="18"/>
  <c r="U13" i="18"/>
  <c r="W13" i="18" s="1"/>
  <c r="T13" i="18"/>
  <c r="V13" i="18" s="1"/>
  <c r="U12" i="18"/>
  <c r="W12" i="18" s="1"/>
  <c r="T12" i="18"/>
  <c r="V12" i="18" s="1"/>
  <c r="U11" i="18"/>
  <c r="T11" i="18"/>
  <c r="V11" i="18" s="1"/>
  <c r="U10" i="18"/>
  <c r="W10" i="18" s="1"/>
  <c r="T10" i="18"/>
  <c r="U9" i="18"/>
  <c r="T9" i="18"/>
  <c r="V9" i="18" s="1"/>
  <c r="U8" i="18"/>
  <c r="W8" i="18" s="1"/>
  <c r="T8" i="18"/>
  <c r="U7" i="18"/>
  <c r="T7" i="18"/>
  <c r="V7" i="18" s="1"/>
  <c r="U6" i="18"/>
  <c r="W6" i="18" s="1"/>
  <c r="T6" i="18"/>
  <c r="U5" i="18"/>
  <c r="W5" i="18" s="1"/>
  <c r="T5" i="18"/>
  <c r="V5" i="18" s="1"/>
  <c r="U4" i="18"/>
  <c r="T4" i="18"/>
  <c r="V4" i="18" s="1"/>
  <c r="U3" i="18"/>
  <c r="W3" i="18" s="1"/>
  <c r="T3" i="18"/>
  <c r="T2" i="18"/>
  <c r="M2" i="18" s="1"/>
  <c r="K2" i="18"/>
  <c r="H2" i="18"/>
  <c r="H3" i="18" s="1"/>
  <c r="H4" i="18" s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F2" i="18"/>
  <c r="E3" i="18" s="1"/>
  <c r="F3" i="18" s="1"/>
  <c r="E4" i="18" s="1"/>
  <c r="F4" i="18" s="1"/>
  <c r="E5" i="18" s="1"/>
  <c r="F5" i="18" s="1"/>
  <c r="E6" i="18" s="1"/>
  <c r="F6" i="18" s="1"/>
  <c r="E7" i="18" s="1"/>
  <c r="F7" i="18" s="1"/>
  <c r="E8" i="18" s="1"/>
  <c r="F8" i="18" s="1"/>
  <c r="E9" i="18" s="1"/>
  <c r="F9" i="18" s="1"/>
  <c r="E10" i="18" s="1"/>
  <c r="F10" i="18" s="1"/>
  <c r="E11" i="18" s="1"/>
  <c r="F11" i="18" s="1"/>
  <c r="E12" i="18" s="1"/>
  <c r="F12" i="18" s="1"/>
  <c r="E13" i="18" s="1"/>
  <c r="F13" i="18" s="1"/>
  <c r="E14" i="18" s="1"/>
  <c r="F14" i="18" s="1"/>
  <c r="E15" i="18" s="1"/>
  <c r="F15" i="18" s="1"/>
  <c r="E16" i="18" s="1"/>
  <c r="F16" i="18" s="1"/>
  <c r="E17" i="18" s="1"/>
  <c r="F17" i="18" s="1"/>
  <c r="E18" i="18" s="1"/>
  <c r="F18" i="18" s="1"/>
  <c r="E19" i="18" s="1"/>
  <c r="F19" i="18" s="1"/>
  <c r="E20" i="18" s="1"/>
  <c r="F20" i="18" s="1"/>
  <c r="E21" i="18" s="1"/>
  <c r="F21" i="18" s="1"/>
  <c r="E22" i="18" s="1"/>
  <c r="F22" i="18" s="1"/>
  <c r="E23" i="18" s="1"/>
  <c r="F23" i="18" s="1"/>
  <c r="E24" i="18" s="1"/>
  <c r="F24" i="18" s="1"/>
  <c r="E25" i="18" s="1"/>
  <c r="F25" i="18" s="1"/>
  <c r="E26" i="18" s="1"/>
  <c r="F26" i="18" s="1"/>
  <c r="E27" i="18" s="1"/>
  <c r="F27" i="18" s="1"/>
  <c r="E28" i="18" s="1"/>
  <c r="F28" i="18" s="1"/>
  <c r="E29" i="18" s="1"/>
  <c r="F29" i="18" s="1"/>
  <c r="E30" i="18" s="1"/>
  <c r="F30" i="18" s="1"/>
  <c r="E31" i="18" s="1"/>
  <c r="F31" i="18" s="1"/>
  <c r="E32" i="18" s="1"/>
  <c r="F32" i="18" s="1"/>
  <c r="E33" i="18" s="1"/>
  <c r="F33" i="18" s="1"/>
  <c r="E34" i="18" s="1"/>
  <c r="F34" i="18" s="1"/>
  <c r="E35" i="18" s="1"/>
  <c r="F35" i="18" s="1"/>
  <c r="E36" i="18" s="1"/>
  <c r="F36" i="18" s="1"/>
  <c r="E37" i="18" s="1"/>
  <c r="F37" i="18" s="1"/>
  <c r="E38" i="18" s="1"/>
  <c r="F38" i="18" s="1"/>
  <c r="E39" i="18" s="1"/>
  <c r="F39" i="18" s="1"/>
  <c r="E40" i="18" s="1"/>
  <c r="F40" i="18" s="1"/>
  <c r="E41" i="18" s="1"/>
  <c r="F41" i="18" s="1"/>
  <c r="E42" i="18" s="1"/>
  <c r="F42" i="18" s="1"/>
  <c r="B2" i="18"/>
  <c r="B3" i="18" s="1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M25" i="18" l="1"/>
  <c r="M33" i="18"/>
  <c r="F15" i="20"/>
  <c r="E16" i="20" s="1"/>
  <c r="M16" i="18"/>
  <c r="M23" i="18"/>
  <c r="M40" i="18"/>
  <c r="M5" i="18"/>
  <c r="M42" i="18"/>
  <c r="W16" i="18"/>
  <c r="W33" i="18"/>
  <c r="M19" i="18"/>
  <c r="M9" i="18"/>
  <c r="W9" i="18"/>
  <c r="M27" i="18"/>
  <c r="W27" i="18"/>
  <c r="M31" i="18"/>
  <c r="W31" i="18"/>
  <c r="M8" i="18"/>
  <c r="M12" i="18"/>
  <c r="M17" i="18"/>
  <c r="M21" i="18"/>
  <c r="V41" i="18"/>
  <c r="V8" i="18"/>
  <c r="M13" i="18"/>
  <c r="M20" i="18"/>
  <c r="M29" i="18"/>
  <c r="V2" i="18"/>
  <c r="W15" i="18"/>
  <c r="M15" i="18"/>
  <c r="W4" i="18"/>
  <c r="M4" i="18"/>
  <c r="M14" i="18"/>
  <c r="V14" i="18"/>
  <c r="M3" i="18"/>
  <c r="V3" i="18"/>
  <c r="W7" i="18"/>
  <c r="M7" i="18"/>
  <c r="M10" i="18"/>
  <c r="V10" i="18"/>
  <c r="M6" i="18"/>
  <c r="V6" i="18"/>
  <c r="W11" i="18"/>
  <c r="M11" i="18"/>
  <c r="V17" i="18"/>
  <c r="M18" i="18"/>
  <c r="V21" i="18"/>
  <c r="M22" i="18"/>
  <c r="M24" i="18"/>
  <c r="M26" i="18"/>
  <c r="M28" i="18"/>
  <c r="M30" i="18"/>
  <c r="M32" i="18"/>
  <c r="M34" i="18"/>
  <c r="V40" i="18"/>
  <c r="M35" i="18"/>
  <c r="M36" i="18"/>
  <c r="M37" i="18"/>
  <c r="M38" i="18"/>
  <c r="M39" i="18"/>
  <c r="J165" i="15"/>
  <c r="J166" i="15"/>
  <c r="J167" i="15"/>
  <c r="F16" i="20" l="1"/>
  <c r="E17" i="20" s="1"/>
  <c r="K2" i="17"/>
  <c r="N2" i="17" s="1"/>
  <c r="O2" i="17" s="1"/>
  <c r="K3" i="17"/>
  <c r="N3" i="17" s="1"/>
  <c r="O3" i="17" s="1"/>
  <c r="K4" i="17"/>
  <c r="N4" i="17"/>
  <c r="O4" i="17"/>
  <c r="K5" i="17"/>
  <c r="N5" i="17"/>
  <c r="O5" i="17" s="1"/>
  <c r="K6" i="17"/>
  <c r="N6" i="17" s="1"/>
  <c r="O6" i="17" s="1"/>
  <c r="K7" i="17"/>
  <c r="N7" i="17"/>
  <c r="O7" i="17" s="1"/>
  <c r="K8" i="17"/>
  <c r="N8" i="17"/>
  <c r="O8" i="17" s="1"/>
  <c r="K9" i="17"/>
  <c r="N9" i="17"/>
  <c r="O9" i="17"/>
  <c r="K10" i="17"/>
  <c r="N10" i="17" s="1"/>
  <c r="O10" i="17"/>
  <c r="K11" i="17"/>
  <c r="N11" i="17"/>
  <c r="O11" i="17" s="1"/>
  <c r="K12" i="17"/>
  <c r="N12" i="17" s="1"/>
  <c r="O12" i="17" s="1"/>
  <c r="K13" i="17"/>
  <c r="N13" i="17"/>
  <c r="O13" i="17"/>
  <c r="K14" i="17"/>
  <c r="N14" i="17"/>
  <c r="O14" i="17"/>
  <c r="K15" i="17"/>
  <c r="N15" i="17"/>
  <c r="O15" i="17" s="1"/>
  <c r="K16" i="17"/>
  <c r="N16" i="17" s="1"/>
  <c r="O16" i="17"/>
  <c r="K17" i="17"/>
  <c r="N17" i="17" s="1"/>
  <c r="O17" i="17" s="1"/>
  <c r="K18" i="17"/>
  <c r="N18" i="17" s="1"/>
  <c r="O18" i="17" s="1"/>
  <c r="K19" i="17"/>
  <c r="N19" i="17"/>
  <c r="O19" i="17"/>
  <c r="K20" i="17"/>
  <c r="N20" i="17"/>
  <c r="O20" i="17"/>
  <c r="K21" i="17"/>
  <c r="N21" i="17"/>
  <c r="O21" i="17" s="1"/>
  <c r="K22" i="17"/>
  <c r="N22" i="17" s="1"/>
  <c r="O22" i="17" s="1"/>
  <c r="K23" i="17"/>
  <c r="N23" i="17" s="1"/>
  <c r="O23" i="17" s="1"/>
  <c r="K24" i="17"/>
  <c r="N24" i="17" s="1"/>
  <c r="O24" i="17" s="1"/>
  <c r="K25" i="17"/>
  <c r="N25" i="17"/>
  <c r="O25" i="17"/>
  <c r="K26" i="17"/>
  <c r="N26" i="17" s="1"/>
  <c r="O26" i="17" s="1"/>
  <c r="K27" i="17"/>
  <c r="N27" i="17"/>
  <c r="O27" i="17" s="1"/>
  <c r="K28" i="17"/>
  <c r="N28" i="17"/>
  <c r="O28" i="17" s="1"/>
  <c r="K29" i="17"/>
  <c r="N29" i="17"/>
  <c r="O29" i="17" s="1"/>
  <c r="K30" i="17"/>
  <c r="N30" i="17"/>
  <c r="O30" i="17"/>
  <c r="K31" i="17"/>
  <c r="N31" i="17"/>
  <c r="O31" i="17" s="1"/>
  <c r="K32" i="17"/>
  <c r="N32" i="17" s="1"/>
  <c r="O32" i="17"/>
  <c r="K33" i="17"/>
  <c r="N33" i="17" s="1"/>
  <c r="O33" i="17" s="1"/>
  <c r="K34" i="17"/>
  <c r="N34" i="17" s="1"/>
  <c r="O34" i="17" s="1"/>
  <c r="K35" i="17"/>
  <c r="N35" i="17"/>
  <c r="O35" i="17"/>
  <c r="K36" i="17"/>
  <c r="N36" i="17"/>
  <c r="O36" i="17"/>
  <c r="K37" i="17"/>
  <c r="N37" i="17"/>
  <c r="O37" i="17" s="1"/>
  <c r="K38" i="17"/>
  <c r="N38" i="17" s="1"/>
  <c r="O38" i="17" s="1"/>
  <c r="K39" i="17"/>
  <c r="N39" i="17" s="1"/>
  <c r="O39" i="17" s="1"/>
  <c r="K40" i="17"/>
  <c r="N40" i="17" s="1"/>
  <c r="O40" i="17" s="1"/>
  <c r="K41" i="17"/>
  <c r="N41" i="17"/>
  <c r="O41" i="17"/>
  <c r="K42" i="17"/>
  <c r="N42" i="17" s="1"/>
  <c r="O42" i="17" s="1"/>
  <c r="K43" i="17"/>
  <c r="N43" i="17"/>
  <c r="O43" i="17" s="1"/>
  <c r="K44" i="17"/>
  <c r="N44" i="17" s="1"/>
  <c r="O44" i="17" s="1"/>
  <c r="K45" i="17"/>
  <c r="N45" i="17"/>
  <c r="O45" i="17" s="1"/>
  <c r="K46" i="17"/>
  <c r="N46" i="17" s="1"/>
  <c r="O46" i="17" s="1"/>
  <c r="K47" i="17"/>
  <c r="N47" i="17"/>
  <c r="O47" i="17" s="1"/>
  <c r="K48" i="17"/>
  <c r="N48" i="17" s="1"/>
  <c r="O48" i="17" s="1"/>
  <c r="K49" i="17"/>
  <c r="N49" i="17" s="1"/>
  <c r="O49" i="17" s="1"/>
  <c r="K50" i="17"/>
  <c r="N50" i="17" s="1"/>
  <c r="O50" i="17" s="1"/>
  <c r="K51" i="17"/>
  <c r="N51" i="17"/>
  <c r="O51" i="17" s="1"/>
  <c r="K52" i="17"/>
  <c r="N52" i="17"/>
  <c r="O52" i="17"/>
  <c r="K53" i="17"/>
  <c r="N53" i="17"/>
  <c r="O53" i="17" s="1"/>
  <c r="K54" i="17"/>
  <c r="N54" i="17" s="1"/>
  <c r="O54" i="17" s="1"/>
  <c r="K55" i="17"/>
  <c r="N55" i="17" s="1"/>
  <c r="O55" i="17" s="1"/>
  <c r="K56" i="17"/>
  <c r="N56" i="17" s="1"/>
  <c r="O56" i="17" s="1"/>
  <c r="K57" i="17"/>
  <c r="N57" i="17" s="1"/>
  <c r="O57" i="17" s="1"/>
  <c r="K58" i="17"/>
  <c r="N58" i="17" s="1"/>
  <c r="O58" i="17"/>
  <c r="K59" i="17"/>
  <c r="N59" i="17"/>
  <c r="O59" i="17" s="1"/>
  <c r="K60" i="17"/>
  <c r="N60" i="17" s="1"/>
  <c r="O60" i="17" s="1"/>
  <c r="K61" i="17"/>
  <c r="N61" i="17" s="1"/>
  <c r="O61" i="17" s="1"/>
  <c r="K62" i="17"/>
  <c r="N62" i="17" s="1"/>
  <c r="O62" i="17" s="1"/>
  <c r="K63" i="17"/>
  <c r="N63" i="17"/>
  <c r="O63" i="17" s="1"/>
  <c r="K64" i="17"/>
  <c r="N64" i="17" s="1"/>
  <c r="O64" i="17"/>
  <c r="K65" i="17"/>
  <c r="N65" i="17" s="1"/>
  <c r="O65" i="17" s="1"/>
  <c r="K66" i="17"/>
  <c r="N66" i="17"/>
  <c r="O66" i="17" s="1"/>
  <c r="K67" i="17"/>
  <c r="N67" i="17" s="1"/>
  <c r="O67" i="17" s="1"/>
  <c r="K68" i="17"/>
  <c r="N68" i="17" s="1"/>
  <c r="O68" i="17"/>
  <c r="K69" i="17"/>
  <c r="N69" i="17"/>
  <c r="O69" i="17" s="1"/>
  <c r="K70" i="17"/>
  <c r="N70" i="17" s="1"/>
  <c r="O70" i="17" s="1"/>
  <c r="K71" i="17"/>
  <c r="N71" i="17" s="1"/>
  <c r="O71" i="17" s="1"/>
  <c r="K72" i="17"/>
  <c r="N72" i="17" s="1"/>
  <c r="O72" i="17" s="1"/>
  <c r="K73" i="17"/>
  <c r="N73" i="17" s="1"/>
  <c r="O73" i="17" s="1"/>
  <c r="K74" i="17"/>
  <c r="N74" i="17" s="1"/>
  <c r="O74" i="17" s="1"/>
  <c r="K75" i="17"/>
  <c r="N75" i="17"/>
  <c r="O75" i="17" s="1"/>
  <c r="K76" i="17"/>
  <c r="N76" i="17" s="1"/>
  <c r="O76" i="17" s="1"/>
  <c r="K77" i="17"/>
  <c r="N77" i="17" s="1"/>
  <c r="O77" i="17" s="1"/>
  <c r="K78" i="17"/>
  <c r="N78" i="17"/>
  <c r="O78" i="17" s="1"/>
  <c r="K79" i="17"/>
  <c r="N79" i="17"/>
  <c r="O79" i="17" s="1"/>
  <c r="K80" i="17"/>
  <c r="N80" i="17" s="1"/>
  <c r="O80" i="17" s="1"/>
  <c r="K81" i="17"/>
  <c r="N81" i="17" s="1"/>
  <c r="O81" i="17" s="1"/>
  <c r="K82" i="17"/>
  <c r="N82" i="17" s="1"/>
  <c r="O82" i="17" s="1"/>
  <c r="K83" i="17"/>
  <c r="N83" i="17" s="1"/>
  <c r="O83" i="17" s="1"/>
  <c r="K84" i="17"/>
  <c r="N84" i="17"/>
  <c r="O84" i="17"/>
  <c r="K85" i="17"/>
  <c r="N85" i="17"/>
  <c r="O85" i="17" s="1"/>
  <c r="K86" i="17"/>
  <c r="N86" i="17" s="1"/>
  <c r="O86" i="17" s="1"/>
  <c r="K87" i="17"/>
  <c r="N87" i="17" s="1"/>
  <c r="O87" i="17" s="1"/>
  <c r="K88" i="17"/>
  <c r="N88" i="17" s="1"/>
  <c r="O88" i="17" s="1"/>
  <c r="K89" i="17"/>
  <c r="N89" i="17" s="1"/>
  <c r="O89" i="17" s="1"/>
  <c r="K90" i="17"/>
  <c r="N90" i="17" s="1"/>
  <c r="O90" i="17"/>
  <c r="K91" i="17"/>
  <c r="N91" i="17"/>
  <c r="O91" i="17" s="1"/>
  <c r="K92" i="17"/>
  <c r="N92" i="17" s="1"/>
  <c r="O92" i="17" s="1"/>
  <c r="K93" i="17"/>
  <c r="N93" i="17"/>
  <c r="O93" i="17" s="1"/>
  <c r="K94" i="17"/>
  <c r="N94" i="17"/>
  <c r="O94" i="17" s="1"/>
  <c r="K95" i="17"/>
  <c r="N95" i="17"/>
  <c r="O95" i="17" s="1"/>
  <c r="K96" i="17"/>
  <c r="N96" i="17" s="1"/>
  <c r="O96" i="17"/>
  <c r="K97" i="17"/>
  <c r="N97" i="17" s="1"/>
  <c r="O97" i="17" s="1"/>
  <c r="K98" i="17"/>
  <c r="N98" i="17" s="1"/>
  <c r="O98" i="17" s="1"/>
  <c r="K99" i="17"/>
  <c r="N99" i="17"/>
  <c r="O99" i="17" s="1"/>
  <c r="K100" i="17"/>
  <c r="N100" i="17"/>
  <c r="O100" i="17"/>
  <c r="K101" i="17"/>
  <c r="N101" i="17"/>
  <c r="O101" i="17" s="1"/>
  <c r="K102" i="17"/>
  <c r="N102" i="17" s="1"/>
  <c r="O102" i="17" s="1"/>
  <c r="K103" i="17"/>
  <c r="N103" i="17" s="1"/>
  <c r="O103" i="17" s="1"/>
  <c r="K104" i="17"/>
  <c r="N104" i="17" s="1"/>
  <c r="O104" i="17" s="1"/>
  <c r="K105" i="17"/>
  <c r="N105" i="17"/>
  <c r="O105" i="17" s="1"/>
  <c r="K106" i="17"/>
  <c r="N106" i="17" s="1"/>
  <c r="O106" i="17"/>
  <c r="K107" i="17"/>
  <c r="N107" i="17"/>
  <c r="O107" i="17" s="1"/>
  <c r="K108" i="17"/>
  <c r="N108" i="17" s="1"/>
  <c r="O108" i="17" s="1"/>
  <c r="K109" i="17"/>
  <c r="N109" i="17"/>
  <c r="O109" i="17" s="1"/>
  <c r="K110" i="17"/>
  <c r="N110" i="17" s="1"/>
  <c r="O110" i="17" s="1"/>
  <c r="K111" i="17"/>
  <c r="N111" i="17"/>
  <c r="O111" i="17" s="1"/>
  <c r="K112" i="17"/>
  <c r="N112" i="17" s="1"/>
  <c r="O112" i="17" s="1"/>
  <c r="K113" i="17"/>
  <c r="N113" i="17" s="1"/>
  <c r="O113" i="17" s="1"/>
  <c r="K114" i="17"/>
  <c r="N114" i="17" s="1"/>
  <c r="O114" i="17" s="1"/>
  <c r="K115" i="17"/>
  <c r="N115" i="17" s="1"/>
  <c r="O115" i="17" s="1"/>
  <c r="K116" i="17"/>
  <c r="N116" i="17" s="1"/>
  <c r="O116" i="17" s="1"/>
  <c r="K117" i="17"/>
  <c r="N117" i="17" s="1"/>
  <c r="O117" i="17"/>
  <c r="K118" i="17"/>
  <c r="N118" i="17"/>
  <c r="O118" i="17" s="1"/>
  <c r="K119" i="17"/>
  <c r="N119" i="17" s="1"/>
  <c r="O119" i="17" s="1"/>
  <c r="K120" i="17"/>
  <c r="N120" i="17"/>
  <c r="O120" i="17" s="1"/>
  <c r="K121" i="17"/>
  <c r="N121" i="17" s="1"/>
  <c r="O121" i="17" s="1"/>
  <c r="K122" i="17"/>
  <c r="N122" i="17" s="1"/>
  <c r="O122" i="17" s="1"/>
  <c r="K123" i="17"/>
  <c r="N123" i="17" s="1"/>
  <c r="O123" i="17"/>
  <c r="K124" i="17"/>
  <c r="N124" i="17"/>
  <c r="O124" i="17" s="1"/>
  <c r="K125" i="17"/>
  <c r="N125" i="17" s="1"/>
  <c r="O125" i="17" s="1"/>
  <c r="K126" i="17"/>
  <c r="N126" i="17"/>
  <c r="O126" i="17" s="1"/>
  <c r="K127" i="17"/>
  <c r="N127" i="17"/>
  <c r="O127" i="17" s="1"/>
  <c r="K128" i="17"/>
  <c r="N128" i="17"/>
  <c r="O128" i="17" s="1"/>
  <c r="K129" i="17"/>
  <c r="N129" i="17" s="1"/>
  <c r="O129" i="17" s="1"/>
  <c r="K130" i="17"/>
  <c r="N130" i="17" s="1"/>
  <c r="O130" i="17" s="1"/>
  <c r="K131" i="17"/>
  <c r="N131" i="17" s="1"/>
  <c r="O131" i="17" s="1"/>
  <c r="K132" i="17"/>
  <c r="N132" i="17" s="1"/>
  <c r="O132" i="17" s="1"/>
  <c r="K133" i="17"/>
  <c r="N133" i="17"/>
  <c r="O133" i="17"/>
  <c r="K134" i="17"/>
  <c r="N134" i="17"/>
  <c r="O134" i="17" s="1"/>
  <c r="K135" i="17"/>
  <c r="N135" i="17" s="1"/>
  <c r="O135" i="17" s="1"/>
  <c r="K136" i="17"/>
  <c r="N136" i="17" s="1"/>
  <c r="O136" i="17" s="1"/>
  <c r="K137" i="17"/>
  <c r="N137" i="17" s="1"/>
  <c r="O137" i="17" s="1"/>
  <c r="K138" i="17"/>
  <c r="N138" i="17" s="1"/>
  <c r="O138" i="17" s="1"/>
  <c r="K139" i="17"/>
  <c r="N139" i="17" s="1"/>
  <c r="O139" i="17" s="1"/>
  <c r="K140" i="17"/>
  <c r="N140" i="17"/>
  <c r="O140" i="17" s="1"/>
  <c r="K141" i="17"/>
  <c r="N141" i="17" s="1"/>
  <c r="O141" i="17" s="1"/>
  <c r="K142" i="17"/>
  <c r="N142" i="17"/>
  <c r="O142" i="17" s="1"/>
  <c r="K143" i="17"/>
  <c r="N143" i="17"/>
  <c r="O143" i="17" s="1"/>
  <c r="K144" i="17"/>
  <c r="N144" i="17"/>
  <c r="O144" i="17" s="1"/>
  <c r="K145" i="17"/>
  <c r="N145" i="17" s="1"/>
  <c r="O145" i="17"/>
  <c r="K146" i="17"/>
  <c r="N146" i="17" s="1"/>
  <c r="O146" i="17" s="1"/>
  <c r="K147" i="17"/>
  <c r="N147" i="17"/>
  <c r="O147" i="17" s="1"/>
  <c r="K148" i="17"/>
  <c r="N148" i="17" s="1"/>
  <c r="O148" i="17" s="1"/>
  <c r="K149" i="17"/>
  <c r="N149" i="17" s="1"/>
  <c r="O149" i="17"/>
  <c r="K150" i="17"/>
  <c r="N150" i="17"/>
  <c r="O150" i="17" s="1"/>
  <c r="K151" i="17"/>
  <c r="N151" i="17" s="1"/>
  <c r="O151" i="17" s="1"/>
  <c r="K152" i="17"/>
  <c r="N152" i="17"/>
  <c r="O152" i="17" s="1"/>
  <c r="K153" i="17"/>
  <c r="N153" i="17" s="1"/>
  <c r="O153" i="17" s="1"/>
  <c r="K154" i="17"/>
  <c r="N154" i="17" s="1"/>
  <c r="O154" i="17" s="1"/>
  <c r="K155" i="17"/>
  <c r="N155" i="17" s="1"/>
  <c r="O155" i="17"/>
  <c r="K156" i="17"/>
  <c r="N156" i="17"/>
  <c r="O156" i="17" s="1"/>
  <c r="K157" i="17"/>
  <c r="N157" i="17" s="1"/>
  <c r="O157" i="17" s="1"/>
  <c r="K158" i="17"/>
  <c r="N158" i="17" s="1"/>
  <c r="O158" i="17" s="1"/>
  <c r="K159" i="17"/>
  <c r="N159" i="17" s="1"/>
  <c r="O159" i="17" s="1"/>
  <c r="K160" i="17"/>
  <c r="N160" i="17"/>
  <c r="O160" i="17" s="1"/>
  <c r="K161" i="17"/>
  <c r="N161" i="17" s="1"/>
  <c r="O161" i="17"/>
  <c r="K162" i="17"/>
  <c r="N162" i="17" s="1"/>
  <c r="O162" i="17" s="1"/>
  <c r="K163" i="17"/>
  <c r="N163" i="17" s="1"/>
  <c r="O163" i="17" s="1"/>
  <c r="K164" i="17"/>
  <c r="N164" i="17"/>
  <c r="O164" i="17" s="1"/>
  <c r="K165" i="17"/>
  <c r="N165" i="17" s="1"/>
  <c r="O165" i="17"/>
  <c r="K166" i="17"/>
  <c r="N166" i="17"/>
  <c r="O166" i="17" s="1"/>
  <c r="K167" i="17"/>
  <c r="N167" i="17" s="1"/>
  <c r="O167" i="17" s="1"/>
  <c r="K168" i="17"/>
  <c r="N168" i="17" s="1"/>
  <c r="O168" i="17" s="1"/>
  <c r="K169" i="17"/>
  <c r="N169" i="17" s="1"/>
  <c r="O169" i="17" s="1"/>
  <c r="K170" i="17"/>
  <c r="N170" i="17"/>
  <c r="O170" i="17" s="1"/>
  <c r="K171" i="17"/>
  <c r="N171" i="17" s="1"/>
  <c r="O171" i="17" s="1"/>
  <c r="K172" i="17"/>
  <c r="N172" i="17"/>
  <c r="O172" i="17" s="1"/>
  <c r="K173" i="17"/>
  <c r="N173" i="17" s="1"/>
  <c r="O173" i="17" s="1"/>
  <c r="K174" i="17"/>
  <c r="N174" i="17" s="1"/>
  <c r="O174" i="17" s="1"/>
  <c r="K175" i="17"/>
  <c r="N175" i="17" s="1"/>
  <c r="O175" i="17" s="1"/>
  <c r="K176" i="17"/>
  <c r="N176" i="17"/>
  <c r="O176" i="17" s="1"/>
  <c r="K177" i="17"/>
  <c r="N177" i="17" s="1"/>
  <c r="O177" i="17"/>
  <c r="K178" i="17"/>
  <c r="N178" i="17" s="1"/>
  <c r="O178" i="17" s="1"/>
  <c r="K179" i="17"/>
  <c r="N179" i="17"/>
  <c r="O179" i="17" s="1"/>
  <c r="K180" i="17"/>
  <c r="N180" i="17"/>
  <c r="O180" i="17" s="1"/>
  <c r="K181" i="17"/>
  <c r="N181" i="17" s="1"/>
  <c r="O181" i="17" s="1"/>
  <c r="K182" i="17"/>
  <c r="N182" i="17"/>
  <c r="O182" i="17" s="1"/>
  <c r="K183" i="17"/>
  <c r="N183" i="17" s="1"/>
  <c r="O183" i="17" s="1"/>
  <c r="K184" i="17"/>
  <c r="N184" i="17" s="1"/>
  <c r="O184" i="17" s="1"/>
  <c r="K185" i="17"/>
  <c r="N185" i="17" s="1"/>
  <c r="O185" i="17" s="1"/>
  <c r="K186" i="17"/>
  <c r="N186" i="17"/>
  <c r="O186" i="17" s="1"/>
  <c r="K187" i="17"/>
  <c r="N187" i="17" s="1"/>
  <c r="O187" i="17"/>
  <c r="K188" i="17"/>
  <c r="N188" i="17"/>
  <c r="O188" i="17" s="1"/>
  <c r="K189" i="17"/>
  <c r="N189" i="17" s="1"/>
  <c r="O189" i="17" s="1"/>
  <c r="K190" i="17"/>
  <c r="N190" i="17" s="1"/>
  <c r="O190" i="17" s="1"/>
  <c r="K191" i="17"/>
  <c r="N191" i="17" s="1"/>
  <c r="O191" i="17" s="1"/>
  <c r="K192" i="17"/>
  <c r="N192" i="17"/>
  <c r="O192" i="17" s="1"/>
  <c r="K193" i="17"/>
  <c r="N193" i="17" s="1"/>
  <c r="O193" i="17"/>
  <c r="K194" i="17"/>
  <c r="N194" i="17"/>
  <c r="O194" i="17" s="1"/>
  <c r="K195" i="17"/>
  <c r="N195" i="17" s="1"/>
  <c r="O195" i="17" s="1"/>
  <c r="K196" i="17"/>
  <c r="N196" i="17" s="1"/>
  <c r="O196" i="17" s="1"/>
  <c r="K197" i="17"/>
  <c r="N197" i="17" s="1"/>
  <c r="O197" i="17" s="1"/>
  <c r="K198" i="17"/>
  <c r="N198" i="17"/>
  <c r="O198" i="17" s="1"/>
  <c r="K199" i="17"/>
  <c r="N199" i="17" s="1"/>
  <c r="O199" i="17" s="1"/>
  <c r="K200" i="17"/>
  <c r="N200" i="17"/>
  <c r="O200" i="17" s="1"/>
  <c r="K201" i="17"/>
  <c r="N201" i="17" s="1"/>
  <c r="O201" i="17" s="1"/>
  <c r="K202" i="17"/>
  <c r="N202" i="17"/>
  <c r="O202" i="17" s="1"/>
  <c r="K203" i="17"/>
  <c r="N203" i="17" s="1"/>
  <c r="O203" i="17"/>
  <c r="K204" i="17"/>
  <c r="N204" i="17"/>
  <c r="O204" i="17" s="1"/>
  <c r="K205" i="17"/>
  <c r="N205" i="17" s="1"/>
  <c r="O205" i="17" s="1"/>
  <c r="K206" i="17"/>
  <c r="N206" i="17" s="1"/>
  <c r="O206" i="17" s="1"/>
  <c r="K207" i="17"/>
  <c r="N207" i="17" s="1"/>
  <c r="O207" i="17" s="1"/>
  <c r="K208" i="17"/>
  <c r="N208" i="17"/>
  <c r="O208" i="17" s="1"/>
  <c r="K209" i="17"/>
  <c r="N209" i="17" s="1"/>
  <c r="O209" i="17" s="1"/>
  <c r="K210" i="17"/>
  <c r="N210" i="17" s="1"/>
  <c r="O210" i="17" s="1"/>
  <c r="K211" i="17"/>
  <c r="N211" i="17" s="1"/>
  <c r="O211" i="17" s="1"/>
  <c r="K212" i="17"/>
  <c r="N212" i="17" s="1"/>
  <c r="O212" i="17" s="1"/>
  <c r="K213" i="17"/>
  <c r="N213" i="17"/>
  <c r="O213" i="17"/>
  <c r="K214" i="17"/>
  <c r="N214" i="17"/>
  <c r="O214" i="17" s="1"/>
  <c r="K215" i="17"/>
  <c r="N215" i="17" s="1"/>
  <c r="O215" i="17" s="1"/>
  <c r="K216" i="17"/>
  <c r="N216" i="17" s="1"/>
  <c r="O216" i="17" s="1"/>
  <c r="K217" i="17"/>
  <c r="N217" i="17"/>
  <c r="O217" i="17" s="1"/>
  <c r="K218" i="17"/>
  <c r="N218" i="17" s="1"/>
  <c r="O218" i="17" s="1"/>
  <c r="K219" i="17"/>
  <c r="N219" i="17" s="1"/>
  <c r="O219" i="17" s="1"/>
  <c r="K220" i="17"/>
  <c r="N220" i="17"/>
  <c r="O220" i="17" s="1"/>
  <c r="K221" i="17"/>
  <c r="N221" i="17"/>
  <c r="O221" i="17" s="1"/>
  <c r="K222" i="17"/>
  <c r="N222" i="17" s="1"/>
  <c r="O222" i="17" s="1"/>
  <c r="K223" i="17"/>
  <c r="N223" i="17"/>
  <c r="O223" i="17" s="1"/>
  <c r="K224" i="17"/>
  <c r="N224" i="17"/>
  <c r="O224" i="17" s="1"/>
  <c r="K225" i="17"/>
  <c r="N225" i="17" s="1"/>
  <c r="O225" i="17"/>
  <c r="K226" i="17"/>
  <c r="N226" i="17" s="1"/>
  <c r="O226" i="17" s="1"/>
  <c r="K227" i="17"/>
  <c r="N227" i="17"/>
  <c r="O227" i="17" s="1"/>
  <c r="K228" i="17"/>
  <c r="N228" i="17" s="1"/>
  <c r="O228" i="17" s="1"/>
  <c r="K229" i="17"/>
  <c r="N229" i="17" s="1"/>
  <c r="O229" i="17" s="1"/>
  <c r="K230" i="17"/>
  <c r="N230" i="17"/>
  <c r="O230" i="17" s="1"/>
  <c r="K231" i="17"/>
  <c r="N231" i="17" s="1"/>
  <c r="O231" i="17" s="1"/>
  <c r="K232" i="17"/>
  <c r="N232" i="17" s="1"/>
  <c r="O232" i="17" s="1"/>
  <c r="K233" i="17"/>
  <c r="N233" i="17" s="1"/>
  <c r="O233" i="17" s="1"/>
  <c r="K234" i="17"/>
  <c r="N234" i="17"/>
  <c r="O234" i="17" s="1"/>
  <c r="K235" i="17"/>
  <c r="N235" i="17" s="1"/>
  <c r="O235" i="17" s="1"/>
  <c r="K236" i="17"/>
  <c r="N236" i="17"/>
  <c r="O236" i="17" s="1"/>
  <c r="K237" i="17"/>
  <c r="N237" i="17" s="1"/>
  <c r="O237" i="17" s="1"/>
  <c r="K238" i="17"/>
  <c r="N238" i="17"/>
  <c r="O238" i="17" s="1"/>
  <c r="K239" i="17"/>
  <c r="N239" i="17" s="1"/>
  <c r="O239" i="17" s="1"/>
  <c r="K240" i="17"/>
  <c r="N240" i="17"/>
  <c r="O240" i="17" s="1"/>
  <c r="K241" i="17"/>
  <c r="N241" i="17" s="1"/>
  <c r="O241" i="17" s="1"/>
  <c r="K242" i="17"/>
  <c r="N242" i="17" s="1"/>
  <c r="O242" i="17" s="1"/>
  <c r="K243" i="17"/>
  <c r="N243" i="17" s="1"/>
  <c r="O243" i="17" s="1"/>
  <c r="K244" i="17"/>
  <c r="N244" i="17" s="1"/>
  <c r="O244" i="17" s="1"/>
  <c r="K245" i="17"/>
  <c r="N245" i="17" s="1"/>
  <c r="O245" i="17"/>
  <c r="K246" i="17"/>
  <c r="N246" i="17"/>
  <c r="O246" i="17" s="1"/>
  <c r="K247" i="17"/>
  <c r="N247" i="17" s="1"/>
  <c r="O247" i="17" s="1"/>
  <c r="K248" i="17"/>
  <c r="N248" i="17" s="1"/>
  <c r="O248" i="17" s="1"/>
  <c r="K249" i="17"/>
  <c r="N249" i="17" s="1"/>
  <c r="O249" i="17" s="1"/>
  <c r="K250" i="17"/>
  <c r="N250" i="17" s="1"/>
  <c r="O250" i="17" s="1"/>
  <c r="K251" i="17"/>
  <c r="N251" i="17" s="1"/>
  <c r="O251" i="17" s="1"/>
  <c r="K252" i="17"/>
  <c r="N252" i="17"/>
  <c r="O252" i="17" s="1"/>
  <c r="K253" i="17"/>
  <c r="N253" i="17" s="1"/>
  <c r="O253" i="17" s="1"/>
  <c r="K254" i="17"/>
  <c r="N254" i="17" s="1"/>
  <c r="O254" i="17" s="1"/>
  <c r="K255" i="17"/>
  <c r="N255" i="17" s="1"/>
  <c r="O255" i="17" s="1"/>
  <c r="K256" i="17"/>
  <c r="N256" i="17"/>
  <c r="O256" i="17" s="1"/>
  <c r="K257" i="17"/>
  <c r="N257" i="17" s="1"/>
  <c r="O257" i="17" s="1"/>
  <c r="K258" i="17"/>
  <c r="N258" i="17"/>
  <c r="O258" i="17" s="1"/>
  <c r="K259" i="17"/>
  <c r="N259" i="17"/>
  <c r="O259" i="17" s="1"/>
  <c r="K260" i="17"/>
  <c r="N260" i="17"/>
  <c r="O260" i="17" s="1"/>
  <c r="K261" i="17"/>
  <c r="N261" i="17" s="1"/>
  <c r="O261" i="17"/>
  <c r="K262" i="17"/>
  <c r="N262" i="17"/>
  <c r="O262" i="17" s="1"/>
  <c r="K263" i="17"/>
  <c r="N263" i="17" s="1"/>
  <c r="O263" i="17" s="1"/>
  <c r="K264" i="17"/>
  <c r="N264" i="17" s="1"/>
  <c r="O264" i="17" s="1"/>
  <c r="K265" i="17"/>
  <c r="N265" i="17" s="1"/>
  <c r="O265" i="17" s="1"/>
  <c r="K266" i="17"/>
  <c r="N266" i="17" s="1"/>
  <c r="O266" i="17" s="1"/>
  <c r="K267" i="17"/>
  <c r="N267" i="17" s="1"/>
  <c r="O267" i="17" s="1"/>
  <c r="K268" i="17"/>
  <c r="N268" i="17"/>
  <c r="O268" i="17" s="1"/>
  <c r="K269" i="17"/>
  <c r="N269" i="17" s="1"/>
  <c r="O269" i="17" s="1"/>
  <c r="K270" i="17"/>
  <c r="N270" i="17" s="1"/>
  <c r="O270" i="17" s="1"/>
  <c r="K271" i="17"/>
  <c r="N271" i="17" s="1"/>
  <c r="O271" i="17" s="1"/>
  <c r="K272" i="17"/>
  <c r="N272" i="17"/>
  <c r="O272" i="17" s="1"/>
  <c r="K273" i="17"/>
  <c r="N273" i="17" s="1"/>
  <c r="O273" i="17"/>
  <c r="K274" i="17"/>
  <c r="N274" i="17" s="1"/>
  <c r="O274" i="17" s="1"/>
  <c r="K275" i="17"/>
  <c r="N275" i="17" s="1"/>
  <c r="O275" i="17" s="1"/>
  <c r="K276" i="17"/>
  <c r="N276" i="17" s="1"/>
  <c r="O276" i="17" s="1"/>
  <c r="K277" i="17"/>
  <c r="N277" i="17" s="1"/>
  <c r="O277" i="17"/>
  <c r="K278" i="17"/>
  <c r="N278" i="17"/>
  <c r="O278" i="17" s="1"/>
  <c r="K279" i="17"/>
  <c r="N279" i="17" s="1"/>
  <c r="O279" i="17" s="1"/>
  <c r="K280" i="17"/>
  <c r="N280" i="17"/>
  <c r="O280" i="17" s="1"/>
  <c r="K281" i="17"/>
  <c r="N281" i="17"/>
  <c r="O281" i="17" s="1"/>
  <c r="K282" i="17"/>
  <c r="N282" i="17" s="1"/>
  <c r="O282" i="17" s="1"/>
  <c r="K283" i="17"/>
  <c r="N283" i="17" s="1"/>
  <c r="O283" i="17"/>
  <c r="K284" i="17"/>
  <c r="N284" i="17"/>
  <c r="O284" i="17" s="1"/>
  <c r="K285" i="17"/>
  <c r="N285" i="17"/>
  <c r="O285" i="17" s="1"/>
  <c r="K286" i="17"/>
  <c r="N286" i="17" s="1"/>
  <c r="O286" i="17" s="1"/>
  <c r="K287" i="17"/>
  <c r="N287" i="17"/>
  <c r="O287" i="17" s="1"/>
  <c r="K288" i="17"/>
  <c r="N288" i="17"/>
  <c r="O288" i="17" s="1"/>
  <c r="K289" i="17"/>
  <c r="N289" i="17" s="1"/>
  <c r="O289" i="17"/>
  <c r="K290" i="17"/>
  <c r="N290" i="17" s="1"/>
  <c r="O290" i="17" s="1"/>
  <c r="K291" i="17"/>
  <c r="N291" i="17" s="1"/>
  <c r="O291" i="17" s="1"/>
  <c r="K292" i="17"/>
  <c r="N292" i="17"/>
  <c r="O292" i="17" s="1"/>
  <c r="K293" i="17"/>
  <c r="N293" i="17" s="1"/>
  <c r="O293" i="17"/>
  <c r="K294" i="17"/>
  <c r="N294" i="17"/>
  <c r="O294" i="17" s="1"/>
  <c r="K295" i="17"/>
  <c r="N295" i="17" s="1"/>
  <c r="O295" i="17" s="1"/>
  <c r="K296" i="17"/>
  <c r="N296" i="17" s="1"/>
  <c r="O296" i="17" s="1"/>
  <c r="K297" i="17"/>
  <c r="N297" i="17" s="1"/>
  <c r="O297" i="17" s="1"/>
  <c r="K298" i="17"/>
  <c r="N298" i="17"/>
  <c r="O298" i="17" s="1"/>
  <c r="K299" i="17"/>
  <c r="N299" i="17" s="1"/>
  <c r="O299" i="17"/>
  <c r="K300" i="17"/>
  <c r="N300" i="17"/>
  <c r="O300" i="17" s="1"/>
  <c r="K301" i="17"/>
  <c r="N301" i="17" s="1"/>
  <c r="O301" i="17" s="1"/>
  <c r="K302" i="17"/>
  <c r="N302" i="17"/>
  <c r="O302" i="17" s="1"/>
  <c r="K303" i="17"/>
  <c r="N303" i="17" s="1"/>
  <c r="O303" i="17" s="1"/>
  <c r="K304" i="17"/>
  <c r="N304" i="17"/>
  <c r="O304" i="17" s="1"/>
  <c r="K305" i="17"/>
  <c r="N305" i="17" s="1"/>
  <c r="O305" i="17" s="1"/>
  <c r="K306" i="17"/>
  <c r="N306" i="17" s="1"/>
  <c r="O306" i="17" s="1"/>
  <c r="J308" i="17"/>
  <c r="G307" i="17"/>
  <c r="M164" i="15"/>
  <c r="G164" i="15"/>
  <c r="K2" i="14"/>
  <c r="K4" i="14"/>
  <c r="K6" i="14"/>
  <c r="K7" i="14"/>
  <c r="K8" i="14"/>
  <c r="K9" i="14"/>
  <c r="K10" i="14"/>
  <c r="K11" i="14"/>
  <c r="K12" i="14"/>
  <c r="K13" i="14"/>
  <c r="K14" i="14"/>
  <c r="K15" i="14"/>
  <c r="K17" i="14"/>
  <c r="K18" i="14"/>
  <c r="K19" i="14"/>
  <c r="K20" i="14"/>
  <c r="K21" i="14"/>
  <c r="K22" i="14"/>
  <c r="K40" i="14"/>
  <c r="K41" i="14"/>
  <c r="K42" i="14"/>
  <c r="K43" i="14"/>
  <c r="K44" i="14"/>
  <c r="K54" i="14"/>
  <c r="K55" i="14"/>
  <c r="K56" i="14"/>
  <c r="K60" i="14"/>
  <c r="K61" i="14"/>
  <c r="K62" i="14"/>
  <c r="K63" i="14"/>
  <c r="K64" i="14"/>
  <c r="K65" i="14"/>
  <c r="K66" i="14"/>
  <c r="K67" i="14"/>
  <c r="K68" i="14"/>
  <c r="K69" i="14"/>
  <c r="K70" i="14"/>
  <c r="K74" i="14"/>
  <c r="K80" i="14"/>
  <c r="K81" i="14"/>
  <c r="K82" i="14"/>
  <c r="K83" i="14"/>
  <c r="K84" i="14"/>
  <c r="K85" i="14"/>
  <c r="K87" i="14"/>
  <c r="K88" i="14"/>
  <c r="K89" i="14"/>
  <c r="K91" i="14"/>
  <c r="K92" i="14"/>
  <c r="K93" i="14"/>
  <c r="K94" i="14"/>
  <c r="K95" i="14"/>
  <c r="K101" i="14"/>
  <c r="K105" i="14"/>
  <c r="K106" i="14"/>
  <c r="K107" i="14"/>
  <c r="K108" i="14"/>
  <c r="K109" i="14"/>
  <c r="K110" i="14"/>
  <c r="K111" i="14"/>
  <c r="K112" i="14"/>
  <c r="K113" i="14"/>
  <c r="K114" i="14"/>
  <c r="K115" i="14"/>
  <c r="K119" i="14"/>
  <c r="K120" i="14"/>
  <c r="K121" i="14"/>
  <c r="K156" i="14"/>
  <c r="K157" i="14"/>
  <c r="K158" i="14"/>
  <c r="K159" i="14"/>
  <c r="K160" i="14"/>
  <c r="K161" i="14"/>
  <c r="K162" i="14"/>
  <c r="K163" i="14"/>
  <c r="K164" i="14"/>
  <c r="K165" i="14"/>
  <c r="K166" i="14"/>
  <c r="K169" i="14"/>
  <c r="K170" i="14"/>
  <c r="K171" i="14"/>
  <c r="K172" i="14"/>
  <c r="K173" i="14"/>
  <c r="K174" i="14"/>
  <c r="K182" i="14"/>
  <c r="K183" i="14"/>
  <c r="K185" i="14"/>
  <c r="K189" i="14"/>
  <c r="K190" i="14"/>
  <c r="K191" i="14"/>
  <c r="K192" i="14"/>
  <c r="J196" i="14"/>
  <c r="J195" i="14"/>
  <c r="D166" i="15"/>
  <c r="K2" i="15"/>
  <c r="N2" i="15" s="1"/>
  <c r="O2" i="15" s="1"/>
  <c r="K3" i="15"/>
  <c r="N3" i="15" s="1"/>
  <c r="O3" i="15"/>
  <c r="K4" i="15"/>
  <c r="N4" i="15"/>
  <c r="O4" i="15" s="1"/>
  <c r="K5" i="15"/>
  <c r="N5" i="15" s="1"/>
  <c r="O5" i="15" s="1"/>
  <c r="K6" i="15"/>
  <c r="N6" i="15"/>
  <c r="O6" i="15"/>
  <c r="K7" i="15"/>
  <c r="N7" i="15" s="1"/>
  <c r="O7" i="15" s="1"/>
  <c r="K8" i="15"/>
  <c r="N8" i="15" s="1"/>
  <c r="O8" i="15" s="1"/>
  <c r="K9" i="15"/>
  <c r="N9" i="15" s="1"/>
  <c r="O9" i="15" s="1"/>
  <c r="K10" i="15"/>
  <c r="N10" i="15"/>
  <c r="O10" i="15" s="1"/>
  <c r="K11" i="15"/>
  <c r="N11" i="15"/>
  <c r="O11" i="15"/>
  <c r="K12" i="15"/>
  <c r="N12" i="15" s="1"/>
  <c r="O12" i="15" s="1"/>
  <c r="K13" i="15"/>
  <c r="N13" i="15" s="1"/>
  <c r="O13" i="15" s="1"/>
  <c r="K14" i="15"/>
  <c r="N14" i="15"/>
  <c r="O14" i="15" s="1"/>
  <c r="K15" i="15"/>
  <c r="N15" i="15" s="1"/>
  <c r="O15" i="15" s="1"/>
  <c r="K16" i="15"/>
  <c r="N16" i="15"/>
  <c r="O16" i="15"/>
  <c r="K17" i="15"/>
  <c r="N17" i="15"/>
  <c r="O17" i="15" s="1"/>
  <c r="K18" i="15"/>
  <c r="N18" i="15" s="1"/>
  <c r="O18" i="15" s="1"/>
  <c r="K19" i="15"/>
  <c r="N19" i="15" s="1"/>
  <c r="O19" i="15"/>
  <c r="K20" i="15"/>
  <c r="N20" i="15"/>
  <c r="O20" i="15" s="1"/>
  <c r="K21" i="15"/>
  <c r="N21" i="15" s="1"/>
  <c r="O21" i="15" s="1"/>
  <c r="K22" i="15"/>
  <c r="N22" i="15"/>
  <c r="O22" i="15"/>
  <c r="K23" i="15"/>
  <c r="N23" i="15" s="1"/>
  <c r="O23" i="15" s="1"/>
  <c r="K24" i="15"/>
  <c r="N24" i="15" s="1"/>
  <c r="O24" i="15" s="1"/>
  <c r="K25" i="15"/>
  <c r="N25" i="15" s="1"/>
  <c r="O25" i="15"/>
  <c r="K26" i="15"/>
  <c r="N26" i="15"/>
  <c r="O26" i="15" s="1"/>
  <c r="K27" i="15"/>
  <c r="N27" i="15"/>
  <c r="O27" i="15"/>
  <c r="K28" i="15"/>
  <c r="N28" i="15" s="1"/>
  <c r="O28" i="15" s="1"/>
  <c r="K29" i="15"/>
  <c r="N29" i="15" s="1"/>
  <c r="O29" i="15" s="1"/>
  <c r="K30" i="15"/>
  <c r="N30" i="15"/>
  <c r="O30" i="15" s="1"/>
  <c r="K31" i="15"/>
  <c r="N31" i="15" s="1"/>
  <c r="O31" i="15"/>
  <c r="K32" i="15"/>
  <c r="N32" i="15" s="1"/>
  <c r="O32" i="15" s="1"/>
  <c r="K33" i="15"/>
  <c r="N33" i="15"/>
  <c r="O33" i="15" s="1"/>
  <c r="K34" i="15"/>
  <c r="N34" i="15" s="1"/>
  <c r="O34" i="15" s="1"/>
  <c r="K35" i="15"/>
  <c r="N35" i="15" s="1"/>
  <c r="O35" i="15" s="1"/>
  <c r="K36" i="15"/>
  <c r="N36" i="15"/>
  <c r="O36" i="15" s="1"/>
  <c r="K37" i="15"/>
  <c r="N37" i="15" s="1"/>
  <c r="O37" i="15" s="1"/>
  <c r="K38" i="15"/>
  <c r="N38" i="15"/>
  <c r="O38" i="15"/>
  <c r="K39" i="15"/>
  <c r="N39" i="15" s="1"/>
  <c r="O39" i="15" s="1"/>
  <c r="K40" i="15"/>
  <c r="N40" i="15" s="1"/>
  <c r="O40" i="15" s="1"/>
  <c r="K41" i="15"/>
  <c r="N41" i="15" s="1"/>
  <c r="O41" i="15" s="1"/>
  <c r="K42" i="15"/>
  <c r="N42" i="15"/>
  <c r="O42" i="15" s="1"/>
  <c r="K43" i="15"/>
  <c r="N43" i="15" s="1"/>
  <c r="O43" i="15" s="1"/>
  <c r="K44" i="15"/>
  <c r="N44" i="15" s="1"/>
  <c r="O44" i="15" s="1"/>
  <c r="K45" i="15"/>
  <c r="N45" i="15" s="1"/>
  <c r="O45" i="15" s="1"/>
  <c r="K46" i="15"/>
  <c r="N46" i="15"/>
  <c r="O46" i="15" s="1"/>
  <c r="K47" i="15"/>
  <c r="N47" i="15" s="1"/>
  <c r="O47" i="15"/>
  <c r="K48" i="15"/>
  <c r="N48" i="15" s="1"/>
  <c r="O48" i="15" s="1"/>
  <c r="K49" i="15"/>
  <c r="N49" i="15"/>
  <c r="O49" i="15" s="1"/>
  <c r="K50" i="15"/>
  <c r="N50" i="15" s="1"/>
  <c r="O50" i="15" s="1"/>
  <c r="K51" i="15"/>
  <c r="N51" i="15" s="1"/>
  <c r="O51" i="15"/>
  <c r="K52" i="15"/>
  <c r="N52" i="15"/>
  <c r="O52" i="15" s="1"/>
  <c r="K53" i="15"/>
  <c r="N53" i="15" s="1"/>
  <c r="O53" i="15" s="1"/>
  <c r="K54" i="15"/>
  <c r="N54" i="15"/>
  <c r="O54" i="15"/>
  <c r="K55" i="15"/>
  <c r="N55" i="15" s="1"/>
  <c r="O55" i="15" s="1"/>
  <c r="K56" i="15"/>
  <c r="N56" i="15" s="1"/>
  <c r="O56" i="15" s="1"/>
  <c r="K57" i="15"/>
  <c r="N57" i="15" s="1"/>
  <c r="O57" i="15"/>
  <c r="K58" i="15"/>
  <c r="N58" i="15"/>
  <c r="O58" i="15" s="1"/>
  <c r="K59" i="15"/>
  <c r="N59" i="15" s="1"/>
  <c r="O59" i="15" s="1"/>
  <c r="K60" i="15"/>
  <c r="N60" i="15" s="1"/>
  <c r="O60" i="15" s="1"/>
  <c r="K61" i="15"/>
  <c r="N61" i="15" s="1"/>
  <c r="O61" i="15" s="1"/>
  <c r="K62" i="15"/>
  <c r="N62" i="15"/>
  <c r="O62" i="15" s="1"/>
  <c r="K63" i="15"/>
  <c r="N63" i="15" s="1"/>
  <c r="O63" i="15" s="1"/>
  <c r="K64" i="15"/>
  <c r="N64" i="15" s="1"/>
  <c r="O64" i="15" s="1"/>
  <c r="K65" i="15"/>
  <c r="N65" i="15"/>
  <c r="O65" i="15" s="1"/>
  <c r="K66" i="15"/>
  <c r="N66" i="15" s="1"/>
  <c r="O66" i="15" s="1"/>
  <c r="K67" i="15"/>
  <c r="N67" i="15" s="1"/>
  <c r="O67" i="15" s="1"/>
  <c r="K68" i="15"/>
  <c r="N68" i="15"/>
  <c r="O68" i="15" s="1"/>
  <c r="K69" i="15"/>
  <c r="N69" i="15" s="1"/>
  <c r="O69" i="15" s="1"/>
  <c r="K70" i="15"/>
  <c r="N70" i="15"/>
  <c r="O70" i="15"/>
  <c r="K71" i="15"/>
  <c r="N71" i="15" s="1"/>
  <c r="O71" i="15" s="1"/>
  <c r="K72" i="15"/>
  <c r="N72" i="15"/>
  <c r="O72" i="15" s="1"/>
  <c r="K73" i="15"/>
  <c r="N73" i="15" s="1"/>
  <c r="O73" i="15" s="1"/>
  <c r="K74" i="15"/>
  <c r="N74" i="15"/>
  <c r="O74" i="15" s="1"/>
  <c r="K75" i="15"/>
  <c r="N75" i="15" s="1"/>
  <c r="O75" i="15" s="1"/>
  <c r="K76" i="15"/>
  <c r="N76" i="15" s="1"/>
  <c r="O76" i="15" s="1"/>
  <c r="K77" i="15"/>
  <c r="N77" i="15" s="1"/>
  <c r="O77" i="15" s="1"/>
  <c r="K78" i="15"/>
  <c r="N78" i="15"/>
  <c r="O78" i="15" s="1"/>
  <c r="K79" i="15"/>
  <c r="N79" i="15" s="1"/>
  <c r="O79" i="15" s="1"/>
  <c r="K80" i="15"/>
  <c r="N80" i="15" s="1"/>
  <c r="O80" i="15" s="1"/>
  <c r="K81" i="15"/>
  <c r="N81" i="15"/>
  <c r="O81" i="15" s="1"/>
  <c r="K82" i="15"/>
  <c r="N82" i="15" s="1"/>
  <c r="O82" i="15" s="1"/>
  <c r="K83" i="15"/>
  <c r="N83" i="15" s="1"/>
  <c r="O83" i="15" s="1"/>
  <c r="K84" i="15"/>
  <c r="N84" i="15"/>
  <c r="O84" i="15" s="1"/>
  <c r="K85" i="15"/>
  <c r="N85" i="15" s="1"/>
  <c r="O85" i="15" s="1"/>
  <c r="K86" i="15"/>
  <c r="N86" i="15"/>
  <c r="O86" i="15"/>
  <c r="K87" i="15"/>
  <c r="N87" i="15" s="1"/>
  <c r="O87" i="15" s="1"/>
  <c r="K88" i="15"/>
  <c r="N88" i="15"/>
  <c r="O88" i="15" s="1"/>
  <c r="K89" i="15"/>
  <c r="N89" i="15" s="1"/>
  <c r="O89" i="15"/>
  <c r="K90" i="15"/>
  <c r="N90" i="15"/>
  <c r="O90" i="15" s="1"/>
  <c r="K91" i="15"/>
  <c r="N91" i="15" s="1"/>
  <c r="O91" i="15" s="1"/>
  <c r="K92" i="15"/>
  <c r="N92" i="15" s="1"/>
  <c r="O92" i="15" s="1"/>
  <c r="K93" i="15"/>
  <c r="N93" i="15" s="1"/>
  <c r="O93" i="15" s="1"/>
  <c r="K94" i="15"/>
  <c r="N94" i="15"/>
  <c r="O94" i="15" s="1"/>
  <c r="K95" i="15"/>
  <c r="N95" i="15" s="1"/>
  <c r="O95" i="15" s="1"/>
  <c r="K96" i="15"/>
  <c r="N96" i="15"/>
  <c r="O96" i="15" s="1"/>
  <c r="K97" i="15"/>
  <c r="N97" i="15"/>
  <c r="O97" i="15" s="1"/>
  <c r="K98" i="15"/>
  <c r="N98" i="15" s="1"/>
  <c r="O98" i="15" s="1"/>
  <c r="K99" i="15"/>
  <c r="N99" i="15"/>
  <c r="O99" i="15"/>
  <c r="K100" i="15"/>
  <c r="N100" i="15"/>
  <c r="O100" i="15" s="1"/>
  <c r="K101" i="15"/>
  <c r="N101" i="15" s="1"/>
  <c r="O101" i="15" s="1"/>
  <c r="K102" i="15"/>
  <c r="N102" i="15"/>
  <c r="O102" i="15"/>
  <c r="K103" i="15"/>
  <c r="N103" i="15" s="1"/>
  <c r="O103" i="15" s="1"/>
  <c r="K104" i="15"/>
  <c r="N104" i="15" s="1"/>
  <c r="O104" i="15" s="1"/>
  <c r="K105" i="15"/>
  <c r="N105" i="15" s="1"/>
  <c r="O105" i="15" s="1"/>
  <c r="K106" i="15"/>
  <c r="N106" i="15"/>
  <c r="O106" i="15" s="1"/>
  <c r="K107" i="15"/>
  <c r="N107" i="15" s="1"/>
  <c r="O107" i="15" s="1"/>
  <c r="K108" i="15"/>
  <c r="N108" i="15" s="1"/>
  <c r="O108" i="15" s="1"/>
  <c r="K109" i="15"/>
  <c r="N109" i="15" s="1"/>
  <c r="O109" i="15" s="1"/>
  <c r="K110" i="15"/>
  <c r="N110" i="15"/>
  <c r="O110" i="15" s="1"/>
  <c r="K111" i="15"/>
  <c r="N111" i="15" s="1"/>
  <c r="O111" i="15"/>
  <c r="K112" i="15"/>
  <c r="N112" i="15" s="1"/>
  <c r="O112" i="15" s="1"/>
  <c r="K113" i="15"/>
  <c r="N113" i="15"/>
  <c r="O113" i="15" s="1"/>
  <c r="K114" i="15"/>
  <c r="N114" i="15" s="1"/>
  <c r="O114" i="15" s="1"/>
  <c r="K115" i="15"/>
  <c r="N115" i="15" s="1"/>
  <c r="O115" i="15"/>
  <c r="K116" i="15"/>
  <c r="N116" i="15"/>
  <c r="O116" i="15" s="1"/>
  <c r="K117" i="15"/>
  <c r="N117" i="15" s="1"/>
  <c r="O117" i="15" s="1"/>
  <c r="K118" i="15"/>
  <c r="N118" i="15"/>
  <c r="O118" i="15"/>
  <c r="K119" i="15"/>
  <c r="N119" i="15" s="1"/>
  <c r="O119" i="15" s="1"/>
  <c r="K120" i="15"/>
  <c r="N120" i="15" s="1"/>
  <c r="O120" i="15" s="1"/>
  <c r="K121" i="15"/>
  <c r="N121" i="15" s="1"/>
  <c r="O121" i="15"/>
  <c r="K122" i="15"/>
  <c r="N122" i="15"/>
  <c r="O122" i="15" s="1"/>
  <c r="K123" i="15"/>
  <c r="N123" i="15" s="1"/>
  <c r="O123" i="15" s="1"/>
  <c r="K124" i="15"/>
  <c r="N124" i="15" s="1"/>
  <c r="O124" i="15" s="1"/>
  <c r="K125" i="15"/>
  <c r="N125" i="15" s="1"/>
  <c r="O125" i="15" s="1"/>
  <c r="K126" i="15"/>
  <c r="N126" i="15"/>
  <c r="O126" i="15" s="1"/>
  <c r="K127" i="15"/>
  <c r="N127" i="15" s="1"/>
  <c r="O127" i="15"/>
  <c r="K128" i="15"/>
  <c r="N128" i="15" s="1"/>
  <c r="O128" i="15" s="1"/>
  <c r="K129" i="15"/>
  <c r="N129" i="15"/>
  <c r="O129" i="15" s="1"/>
  <c r="K130" i="15"/>
  <c r="N130" i="15"/>
  <c r="O130" i="15" s="1"/>
  <c r="K131" i="15"/>
  <c r="N131" i="15"/>
  <c r="O131" i="15"/>
  <c r="K132" i="15"/>
  <c r="N132" i="15"/>
  <c r="O132" i="15" s="1"/>
  <c r="K133" i="15"/>
  <c r="N133" i="15" s="1"/>
  <c r="O133" i="15" s="1"/>
  <c r="K134" i="15"/>
  <c r="N134" i="15"/>
  <c r="O134" i="15"/>
  <c r="K135" i="15"/>
  <c r="N135" i="15" s="1"/>
  <c r="O135" i="15" s="1"/>
  <c r="K136" i="15"/>
  <c r="N136" i="15" s="1"/>
  <c r="O136" i="15" s="1"/>
  <c r="K137" i="15"/>
  <c r="N137" i="15" s="1"/>
  <c r="O137" i="15" s="1"/>
  <c r="K138" i="15"/>
  <c r="N138" i="15"/>
  <c r="O138" i="15" s="1"/>
  <c r="K139" i="15"/>
  <c r="N139" i="15" s="1"/>
  <c r="O139" i="15" s="1"/>
  <c r="K140" i="15"/>
  <c r="N140" i="15" s="1"/>
  <c r="O140" i="15" s="1"/>
  <c r="K141" i="15"/>
  <c r="N141" i="15"/>
  <c r="O141" i="15" s="1"/>
  <c r="K142" i="15"/>
  <c r="N142" i="15"/>
  <c r="O142" i="15" s="1"/>
  <c r="K143" i="15"/>
  <c r="N143" i="15" s="1"/>
  <c r="O143" i="15" s="1"/>
  <c r="K144" i="15"/>
  <c r="N144" i="15" s="1"/>
  <c r="O144" i="15" s="1"/>
  <c r="K145" i="15"/>
  <c r="N145" i="15" s="1"/>
  <c r="O145" i="15" s="1"/>
  <c r="K146" i="15"/>
  <c r="N146" i="15" s="1"/>
  <c r="O146" i="15" s="1"/>
  <c r="K147" i="15"/>
  <c r="N147" i="15" s="1"/>
  <c r="O147" i="15"/>
  <c r="K148" i="15"/>
  <c r="N148" i="15"/>
  <c r="O148" i="15" s="1"/>
  <c r="K149" i="15"/>
  <c r="N149" i="15" s="1"/>
  <c r="O149" i="15" s="1"/>
  <c r="K150" i="15"/>
  <c r="N150" i="15" s="1"/>
  <c r="O150" i="15" s="1"/>
  <c r="K151" i="15"/>
  <c r="N151" i="15"/>
  <c r="O151" i="15" s="1"/>
  <c r="K152" i="15"/>
  <c r="N152" i="15" s="1"/>
  <c r="O152" i="15" s="1"/>
  <c r="K153" i="15"/>
  <c r="N153" i="15" s="1"/>
  <c r="O153" i="15"/>
  <c r="K154" i="15"/>
  <c r="N154" i="15"/>
  <c r="O154" i="15" s="1"/>
  <c r="K155" i="15"/>
  <c r="N155" i="15" s="1"/>
  <c r="O155" i="15" s="1"/>
  <c r="K156" i="15"/>
  <c r="N156" i="15" s="1"/>
  <c r="O156" i="15" s="1"/>
  <c r="K157" i="15"/>
  <c r="N157" i="15" s="1"/>
  <c r="O157" i="15" s="1"/>
  <c r="K158" i="15"/>
  <c r="N158" i="15"/>
  <c r="O158" i="15" s="1"/>
  <c r="K159" i="15"/>
  <c r="N159" i="15" s="1"/>
  <c r="O159" i="15"/>
  <c r="K160" i="15"/>
  <c r="N160" i="15" s="1"/>
  <c r="O160" i="15" s="1"/>
  <c r="K161" i="15"/>
  <c r="N161" i="15"/>
  <c r="O161" i="15" s="1"/>
  <c r="K162" i="15"/>
  <c r="N162" i="15" s="1"/>
  <c r="O162" i="15" s="1"/>
  <c r="K163" i="15"/>
  <c r="N163" i="15"/>
  <c r="O163" i="15"/>
  <c r="V2" i="14"/>
  <c r="X2" i="14"/>
  <c r="AL2" i="17"/>
  <c r="AO2" i="17" s="1"/>
  <c r="AL9" i="17"/>
  <c r="AO9" i="17" s="1"/>
  <c r="AL11" i="17"/>
  <c r="AO11" i="17" s="1"/>
  <c r="AL13" i="17"/>
  <c r="AO13" i="17"/>
  <c r="AL14" i="17"/>
  <c r="AO14" i="17" s="1"/>
  <c r="AL16" i="17"/>
  <c r="AO16" i="17"/>
  <c r="AL19" i="17"/>
  <c r="AO19" i="17"/>
  <c r="AL20" i="17"/>
  <c r="AO20" i="17"/>
  <c r="AL35" i="17"/>
  <c r="AO35" i="17" s="1"/>
  <c r="AL36" i="17"/>
  <c r="AO36" i="17" s="1"/>
  <c r="AL41" i="17"/>
  <c r="AO41" i="17"/>
  <c r="AL42" i="17"/>
  <c r="AO42" i="17"/>
  <c r="AL48" i="17"/>
  <c r="AO48" i="17" s="1"/>
  <c r="AL49" i="17"/>
  <c r="AO49" i="17"/>
  <c r="AL57" i="17"/>
  <c r="AO57" i="17"/>
  <c r="AL58" i="17"/>
  <c r="AO58" i="17"/>
  <c r="AL72" i="17"/>
  <c r="AO72" i="17"/>
  <c r="AL73" i="17"/>
  <c r="AO73" i="17" s="1"/>
  <c r="AL76" i="17"/>
  <c r="AO76" i="17"/>
  <c r="AL77" i="17"/>
  <c r="AO77" i="17"/>
  <c r="AL83" i="17"/>
  <c r="AO83" i="17" s="1"/>
  <c r="AL84" i="17"/>
  <c r="AO84" i="17"/>
  <c r="AL94" i="17"/>
  <c r="AO94" i="17"/>
  <c r="AL95" i="17"/>
  <c r="AO95" i="17"/>
  <c r="AL98" i="17"/>
  <c r="AO98" i="17"/>
  <c r="AL100" i="17"/>
  <c r="AO100" i="17"/>
  <c r="AL102" i="17"/>
  <c r="AO102" i="17"/>
  <c r="AL103" i="17"/>
  <c r="AO103" i="17"/>
  <c r="AL105" i="17"/>
  <c r="AO105" i="17"/>
  <c r="AL106" i="17"/>
  <c r="AO106" i="17"/>
  <c r="AL108" i="17"/>
  <c r="AO108" i="17"/>
  <c r="AL109" i="17"/>
  <c r="AO109" i="17"/>
  <c r="AL111" i="17"/>
  <c r="AO111" i="17" s="1"/>
  <c r="AL112" i="17"/>
  <c r="AO112" i="17" s="1"/>
  <c r="AL113" i="17"/>
  <c r="AO113" i="17" s="1"/>
  <c r="AL114" i="17"/>
  <c r="AO114" i="17" s="1"/>
  <c r="AL118" i="17"/>
  <c r="AO118" i="17" s="1"/>
  <c r="AL119" i="17"/>
  <c r="AO119" i="17" s="1"/>
  <c r="AL120" i="17"/>
  <c r="AO120" i="17" s="1"/>
  <c r="AL121" i="17"/>
  <c r="AO121" i="17" s="1"/>
  <c r="AL122" i="17"/>
  <c r="AO122" i="17" s="1"/>
  <c r="AL123" i="17"/>
  <c r="AO123" i="17" s="1"/>
  <c r="AL124" i="17"/>
  <c r="AO124" i="17"/>
  <c r="AL126" i="17"/>
  <c r="AO126" i="17"/>
  <c r="AL127" i="17"/>
  <c r="AO127" i="17" s="1"/>
  <c r="AL130" i="17"/>
  <c r="AO130" i="17" s="1"/>
  <c r="AL131" i="17"/>
  <c r="AL133" i="17"/>
  <c r="AL134" i="17"/>
  <c r="AO134" i="17" s="1"/>
  <c r="AL141" i="17"/>
  <c r="AO141" i="17" s="1"/>
  <c r="AL143" i="17"/>
  <c r="AO143" i="17"/>
  <c r="AL146" i="17"/>
  <c r="AO146" i="17"/>
  <c r="AL147" i="17"/>
  <c r="AO147" i="17" s="1"/>
  <c r="AL148" i="17"/>
  <c r="AO148" i="17" s="1"/>
  <c r="AL150" i="17"/>
  <c r="AO150" i="17" s="1"/>
  <c r="AL152" i="17"/>
  <c r="AO152" i="17" s="1"/>
  <c r="AL153" i="17"/>
  <c r="AO153" i="17" s="1"/>
  <c r="AL155" i="17"/>
  <c r="AO155" i="17" s="1"/>
  <c r="AL156" i="17"/>
  <c r="AO156" i="17"/>
  <c r="AL158" i="17"/>
  <c r="AO158" i="17"/>
  <c r="AL160" i="17"/>
  <c r="AO160" i="17"/>
  <c r="AL161" i="17"/>
  <c r="AO161" i="17"/>
  <c r="AL165" i="17"/>
  <c r="AO165" i="17" s="1"/>
  <c r="AL167" i="17"/>
  <c r="AO167" i="17" s="1"/>
  <c r="AL169" i="17"/>
  <c r="AO169" i="17" s="1"/>
  <c r="AL170" i="17"/>
  <c r="AO170" i="17"/>
  <c r="AL171" i="17"/>
  <c r="AO171" i="17"/>
  <c r="AL172" i="17"/>
  <c r="AO172" i="17"/>
  <c r="AL174" i="17"/>
  <c r="AO174" i="17"/>
  <c r="AL175" i="17"/>
  <c r="AO175" i="17"/>
  <c r="AL190" i="17"/>
  <c r="AO190" i="17" s="1"/>
  <c r="AL191" i="17"/>
  <c r="AO191" i="17" s="1"/>
  <c r="AL201" i="17"/>
  <c r="AO201" i="17" s="1"/>
  <c r="AL202" i="17"/>
  <c r="AO202" i="17"/>
  <c r="AL207" i="17"/>
  <c r="AO207" i="17"/>
  <c r="AL211" i="17"/>
  <c r="AO211" i="17"/>
  <c r="AL212" i="17"/>
  <c r="AO212" i="17"/>
  <c r="AL222" i="17"/>
  <c r="AO222" i="17"/>
  <c r="AL224" i="17"/>
  <c r="AL228" i="17"/>
  <c r="AL229" i="17"/>
  <c r="AO229" i="17" s="1"/>
  <c r="AL233" i="17"/>
  <c r="AO233" i="17"/>
  <c r="AL234" i="17"/>
  <c r="AO234" i="17" s="1"/>
  <c r="AL236" i="17"/>
  <c r="AO236" i="17"/>
  <c r="AL237" i="17"/>
  <c r="AO237" i="17"/>
  <c r="AL259" i="17"/>
  <c r="AO259" i="17"/>
  <c r="AL260" i="17"/>
  <c r="AO260" i="17" s="1"/>
  <c r="AL283" i="17"/>
  <c r="AO283" i="17" s="1"/>
  <c r="AL284" i="17"/>
  <c r="AO284" i="17" s="1"/>
  <c r="AL285" i="17"/>
  <c r="AO285" i="17"/>
  <c r="AL286" i="17"/>
  <c r="AO286" i="17" s="1"/>
  <c r="AL290" i="17"/>
  <c r="AO290" i="17"/>
  <c r="AL295" i="17"/>
  <c r="AO295" i="17"/>
  <c r="AL305" i="17"/>
  <c r="AO305" i="17"/>
  <c r="AL306" i="17"/>
  <c r="AO306" i="17" s="1"/>
  <c r="V3" i="14"/>
  <c r="X3" i="14" s="1"/>
  <c r="V4" i="14"/>
  <c r="X4" i="14"/>
  <c r="V5" i="14"/>
  <c r="X5" i="14" s="1"/>
  <c r="V6" i="14"/>
  <c r="X6" i="14"/>
  <c r="V7" i="14"/>
  <c r="X7" i="14"/>
  <c r="V8" i="14"/>
  <c r="X8" i="14"/>
  <c r="V9" i="14"/>
  <c r="X9" i="14" s="1"/>
  <c r="V10" i="14"/>
  <c r="X10" i="14"/>
  <c r="V11" i="14"/>
  <c r="X11" i="14"/>
  <c r="V12" i="14"/>
  <c r="X12" i="14"/>
  <c r="V13" i="14"/>
  <c r="X13" i="14" s="1"/>
  <c r="V14" i="14"/>
  <c r="X14" i="14"/>
  <c r="V15" i="14"/>
  <c r="X15" i="14"/>
  <c r="V16" i="14"/>
  <c r="X16" i="14"/>
  <c r="V17" i="14"/>
  <c r="X17" i="14"/>
  <c r="V18" i="14"/>
  <c r="X18" i="14"/>
  <c r="V19" i="14"/>
  <c r="X19" i="14"/>
  <c r="V20" i="14"/>
  <c r="X20" i="14"/>
  <c r="V21" i="14"/>
  <c r="X21" i="14"/>
  <c r="V22" i="14"/>
  <c r="X22" i="14"/>
  <c r="V23" i="14"/>
  <c r="X23" i="14" s="1"/>
  <c r="V24" i="14"/>
  <c r="X24" i="14" s="1"/>
  <c r="V25" i="14"/>
  <c r="X25" i="14"/>
  <c r="V26" i="14"/>
  <c r="X26" i="14"/>
  <c r="V27" i="14"/>
  <c r="X27" i="14"/>
  <c r="V28" i="14"/>
  <c r="X28" i="14"/>
  <c r="V29" i="14"/>
  <c r="X29" i="14" s="1"/>
  <c r="V30" i="14"/>
  <c r="X30" i="14"/>
  <c r="V31" i="14"/>
  <c r="X31" i="14" s="1"/>
  <c r="V32" i="14"/>
  <c r="X32" i="14"/>
  <c r="V33" i="14"/>
  <c r="X33" i="14" s="1"/>
  <c r="V34" i="14"/>
  <c r="X34" i="14"/>
  <c r="V35" i="14"/>
  <c r="X35" i="14"/>
  <c r="V36" i="14"/>
  <c r="X36" i="14"/>
  <c r="V37" i="14"/>
  <c r="X37" i="14" s="1"/>
  <c r="V38" i="14"/>
  <c r="X38" i="14" s="1"/>
  <c r="V39" i="14"/>
  <c r="X39" i="14" s="1"/>
  <c r="V40" i="14"/>
  <c r="X40" i="14" s="1"/>
  <c r="V41" i="14"/>
  <c r="X41" i="14" s="1"/>
  <c r="V42" i="14"/>
  <c r="X42" i="14"/>
  <c r="V43" i="14"/>
  <c r="X43" i="14"/>
  <c r="V44" i="14"/>
  <c r="X44" i="14"/>
  <c r="V45" i="14"/>
  <c r="X45" i="14" s="1"/>
  <c r="V46" i="14"/>
  <c r="X46" i="14" s="1"/>
  <c r="V47" i="14"/>
  <c r="X47" i="14"/>
  <c r="V48" i="14"/>
  <c r="X48" i="14"/>
  <c r="V49" i="14"/>
  <c r="X49" i="14"/>
  <c r="V51" i="14"/>
  <c r="X51" i="14"/>
  <c r="V52" i="14"/>
  <c r="X52" i="14"/>
  <c r="V53" i="14"/>
  <c r="X53" i="14"/>
  <c r="V54" i="14"/>
  <c r="X54" i="14"/>
  <c r="V55" i="14"/>
  <c r="X55" i="14" s="1"/>
  <c r="V56" i="14"/>
  <c r="X56" i="14" s="1"/>
  <c r="V57" i="14"/>
  <c r="X57" i="14" s="1"/>
  <c r="V58" i="14"/>
  <c r="X58" i="14"/>
  <c r="V59" i="14"/>
  <c r="X59" i="14"/>
  <c r="V60" i="14"/>
  <c r="X60" i="14"/>
  <c r="V61" i="14"/>
  <c r="X61" i="14"/>
  <c r="V62" i="14"/>
  <c r="X62" i="14"/>
  <c r="V63" i="14"/>
  <c r="X63" i="14" s="1"/>
  <c r="V64" i="14"/>
  <c r="X64" i="14"/>
  <c r="V65" i="14"/>
  <c r="X65" i="14" s="1"/>
  <c r="V66" i="14"/>
  <c r="X66" i="14" s="1"/>
  <c r="V67" i="14"/>
  <c r="X67" i="14"/>
  <c r="V68" i="14"/>
  <c r="X68" i="14"/>
  <c r="V69" i="14"/>
  <c r="X69" i="14"/>
  <c r="V70" i="14"/>
  <c r="X70" i="14"/>
  <c r="V71" i="14"/>
  <c r="X71" i="14"/>
  <c r="V72" i="14"/>
  <c r="X72" i="14" s="1"/>
  <c r="V73" i="14"/>
  <c r="X73" i="14"/>
  <c r="V74" i="14"/>
  <c r="X74" i="14" s="1"/>
  <c r="V75" i="14"/>
  <c r="X75" i="14"/>
  <c r="V76" i="14"/>
  <c r="X76" i="14"/>
  <c r="V77" i="14"/>
  <c r="X77" i="14"/>
  <c r="V78" i="14"/>
  <c r="X78" i="14"/>
  <c r="V79" i="14"/>
  <c r="X79" i="14"/>
  <c r="V80" i="14"/>
  <c r="X80" i="14"/>
  <c r="V81" i="14"/>
  <c r="X81" i="14" s="1"/>
  <c r="V82" i="14"/>
  <c r="X82" i="14" s="1"/>
  <c r="V83" i="14"/>
  <c r="X83" i="14"/>
  <c r="V84" i="14"/>
  <c r="X84" i="14"/>
  <c r="V85" i="14"/>
  <c r="X85" i="14"/>
  <c r="V86" i="14"/>
  <c r="X86" i="14"/>
  <c r="V87" i="14"/>
  <c r="X87" i="14" s="1"/>
  <c r="V88" i="14"/>
  <c r="X88" i="14" s="1"/>
  <c r="V89" i="14"/>
  <c r="X89" i="14"/>
  <c r="V90" i="14"/>
  <c r="X90" i="14"/>
  <c r="V91" i="14"/>
  <c r="X91" i="14"/>
  <c r="V92" i="14"/>
  <c r="X92" i="14"/>
  <c r="V93" i="14"/>
  <c r="X93" i="14"/>
  <c r="V94" i="14"/>
  <c r="X94" i="14" s="1"/>
  <c r="V95" i="14"/>
  <c r="X95" i="14" s="1"/>
  <c r="V96" i="14"/>
  <c r="X96" i="14"/>
  <c r="V97" i="14"/>
  <c r="X97" i="14" s="1"/>
  <c r="V98" i="14"/>
  <c r="X98" i="14" s="1"/>
  <c r="V99" i="14"/>
  <c r="X99" i="14"/>
  <c r="V100" i="14"/>
  <c r="X100" i="14"/>
  <c r="V101" i="14"/>
  <c r="X101" i="14"/>
  <c r="V102" i="14"/>
  <c r="X102" i="14" s="1"/>
  <c r="V103" i="14"/>
  <c r="X103" i="14"/>
  <c r="V104" i="14"/>
  <c r="X104" i="14"/>
  <c r="V105" i="14"/>
  <c r="X105" i="14"/>
  <c r="V106" i="14"/>
  <c r="X106" i="14" s="1"/>
  <c r="V107" i="14"/>
  <c r="X107" i="14"/>
  <c r="V108" i="14"/>
  <c r="X108" i="14"/>
  <c r="V109" i="14"/>
  <c r="X109" i="14"/>
  <c r="V110" i="14"/>
  <c r="X110" i="14"/>
  <c r="V111" i="14"/>
  <c r="X111" i="14" s="1"/>
  <c r="V112" i="14"/>
  <c r="X112" i="14" s="1"/>
  <c r="V113" i="14"/>
  <c r="X113" i="14"/>
  <c r="V114" i="14"/>
  <c r="X114" i="14" s="1"/>
  <c r="V115" i="14"/>
  <c r="X115" i="14"/>
  <c r="V116" i="14"/>
  <c r="X116" i="14"/>
  <c r="V117" i="14"/>
  <c r="X117" i="14"/>
  <c r="V118" i="14"/>
  <c r="X118" i="14"/>
  <c r="V119" i="14"/>
  <c r="X119" i="14"/>
  <c r="V120" i="14"/>
  <c r="X120" i="14"/>
  <c r="V121" i="14"/>
  <c r="X121" i="14"/>
  <c r="V122" i="14"/>
  <c r="X122" i="14"/>
  <c r="V123" i="14"/>
  <c r="X123" i="14"/>
  <c r="V124" i="14"/>
  <c r="X124" i="14"/>
  <c r="V125" i="14"/>
  <c r="X125" i="14"/>
  <c r="V126" i="14"/>
  <c r="X126" i="14"/>
  <c r="V127" i="14"/>
  <c r="X127" i="14"/>
  <c r="V128" i="14"/>
  <c r="X128" i="14" s="1"/>
  <c r="V129" i="14"/>
  <c r="X129" i="14" s="1"/>
  <c r="V130" i="14"/>
  <c r="X130" i="14" s="1"/>
  <c r="V131" i="14"/>
  <c r="X131" i="14"/>
  <c r="V132" i="14"/>
  <c r="X132" i="14"/>
  <c r="V133" i="14"/>
  <c r="X133" i="14"/>
  <c r="V134" i="14"/>
  <c r="X134" i="14" s="1"/>
  <c r="V135" i="14"/>
  <c r="X135" i="14" s="1"/>
  <c r="V136" i="14"/>
  <c r="X136" i="14" s="1"/>
  <c r="V137" i="14"/>
  <c r="X137" i="14" s="1"/>
  <c r="V138" i="14"/>
  <c r="X138" i="14" s="1"/>
  <c r="V139" i="14"/>
  <c r="X139" i="14"/>
  <c r="V140" i="14"/>
  <c r="X140" i="14"/>
  <c r="V141" i="14"/>
  <c r="X141" i="14"/>
  <c r="V142" i="14"/>
  <c r="X142" i="14" s="1"/>
  <c r="V143" i="14"/>
  <c r="X143" i="14" s="1"/>
  <c r="V144" i="14"/>
  <c r="X144" i="14" s="1"/>
  <c r="V145" i="14"/>
  <c r="X145" i="14" s="1"/>
  <c r="V146" i="14"/>
  <c r="X146" i="14" s="1"/>
  <c r="V147" i="14"/>
  <c r="X147" i="14"/>
  <c r="V148" i="14"/>
  <c r="X148" i="14"/>
  <c r="V149" i="14"/>
  <c r="X149" i="14"/>
  <c r="V150" i="14"/>
  <c r="X150" i="14"/>
  <c r="V151" i="14"/>
  <c r="X151" i="14"/>
  <c r="V152" i="14"/>
  <c r="X152" i="14"/>
  <c r="V153" i="14"/>
  <c r="X153" i="14" s="1"/>
  <c r="V154" i="14"/>
  <c r="X154" i="14"/>
  <c r="V155" i="14"/>
  <c r="X155" i="14"/>
  <c r="V156" i="14"/>
  <c r="X156" i="14"/>
  <c r="V157" i="14"/>
  <c r="X157" i="14"/>
  <c r="V158" i="14"/>
  <c r="X158" i="14" s="1"/>
  <c r="V159" i="14"/>
  <c r="X159" i="14"/>
  <c r="V160" i="14"/>
  <c r="X160" i="14" s="1"/>
  <c r="V161" i="14"/>
  <c r="X161" i="14"/>
  <c r="V162" i="14"/>
  <c r="X162" i="14" s="1"/>
  <c r="V163" i="14"/>
  <c r="X163" i="14"/>
  <c r="V164" i="14"/>
  <c r="X164" i="14"/>
  <c r="V165" i="14"/>
  <c r="X165" i="14"/>
  <c r="V166" i="14"/>
  <c r="X166" i="14" s="1"/>
  <c r="V167" i="14"/>
  <c r="X167" i="14"/>
  <c r="V168" i="14"/>
  <c r="X168" i="14"/>
  <c r="V169" i="14"/>
  <c r="X169" i="14" s="1"/>
  <c r="V170" i="14"/>
  <c r="X170" i="14" s="1"/>
  <c r="V171" i="14"/>
  <c r="X171" i="14"/>
  <c r="V172" i="14"/>
  <c r="X172" i="14"/>
  <c r="V173" i="14"/>
  <c r="X173" i="14"/>
  <c r="V174" i="14"/>
  <c r="X174" i="14" s="1"/>
  <c r="V175" i="14"/>
  <c r="X175" i="14"/>
  <c r="V176" i="14"/>
  <c r="X176" i="14" s="1"/>
  <c r="V177" i="14"/>
  <c r="X177" i="14" s="1"/>
  <c r="V178" i="14"/>
  <c r="X178" i="14"/>
  <c r="V179" i="14"/>
  <c r="X179" i="14"/>
  <c r="V180" i="14"/>
  <c r="X180" i="14"/>
  <c r="V181" i="14"/>
  <c r="X181" i="14"/>
  <c r="V182" i="14"/>
  <c r="X182" i="14"/>
  <c r="V183" i="14"/>
  <c r="X183" i="14" s="1"/>
  <c r="V184" i="14"/>
  <c r="X184" i="14" s="1"/>
  <c r="V185" i="14"/>
  <c r="X185" i="14" s="1"/>
  <c r="V186" i="14"/>
  <c r="X186" i="14" s="1"/>
  <c r="V187" i="14"/>
  <c r="X187" i="14"/>
  <c r="V188" i="14"/>
  <c r="X188" i="14"/>
  <c r="V189" i="14"/>
  <c r="X189" i="14"/>
  <c r="V190" i="14"/>
  <c r="X190" i="14" s="1"/>
  <c r="V191" i="14"/>
  <c r="X191" i="14" s="1"/>
  <c r="V192" i="14"/>
  <c r="X192" i="14" s="1"/>
  <c r="S253" i="17"/>
  <c r="J194" i="14"/>
  <c r="M193" i="14"/>
  <c r="G193" i="14"/>
  <c r="U2" i="14"/>
  <c r="B2" i="17"/>
  <c r="B3" i="17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2" i="15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2" i="14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AJ306" i="17"/>
  <c r="AN306" i="17"/>
  <c r="G306" i="17"/>
  <c r="AJ305" i="17"/>
  <c r="L305" i="17"/>
  <c r="G305" i="17"/>
  <c r="G304" i="17"/>
  <c r="G303" i="17"/>
  <c r="G302" i="17"/>
  <c r="G301" i="17"/>
  <c r="G300" i="17"/>
  <c r="G299" i="17"/>
  <c r="G298" i="17"/>
  <c r="G297" i="17"/>
  <c r="G296" i="17"/>
  <c r="AJ295" i="17"/>
  <c r="AN295" i="17"/>
  <c r="G295" i="17"/>
  <c r="G294" i="17"/>
  <c r="G293" i="17"/>
  <c r="G292" i="17"/>
  <c r="G291" i="17"/>
  <c r="AJ290" i="17"/>
  <c r="AN290" i="17" s="1"/>
  <c r="G290" i="17"/>
  <c r="G289" i="17"/>
  <c r="G288" i="17"/>
  <c r="G287" i="17"/>
  <c r="AJ286" i="17"/>
  <c r="G286" i="17"/>
  <c r="AJ285" i="17"/>
  <c r="AN285" i="17"/>
  <c r="L285" i="17"/>
  <c r="G285" i="17"/>
  <c r="AJ284" i="17"/>
  <c r="AN284" i="17" s="1"/>
  <c r="L284" i="17"/>
  <c r="G284" i="17"/>
  <c r="AJ283" i="17"/>
  <c r="L283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AJ260" i="17"/>
  <c r="AN260" i="17"/>
  <c r="G260" i="17"/>
  <c r="AJ259" i="17"/>
  <c r="L259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AJ237" i="17"/>
  <c r="AN237" i="17"/>
  <c r="G237" i="17"/>
  <c r="AJ236" i="17"/>
  <c r="AN236" i="17"/>
  <c r="L236" i="17"/>
  <c r="G236" i="17"/>
  <c r="L235" i="17"/>
  <c r="G235" i="17"/>
  <c r="AJ234" i="17"/>
  <c r="AN234" i="17" s="1"/>
  <c r="L234" i="17"/>
  <c r="G234" i="17"/>
  <c r="AJ233" i="17"/>
  <c r="AN233" i="17"/>
  <c r="L233" i="17"/>
  <c r="G233" i="17"/>
  <c r="L232" i="17"/>
  <c r="G232" i="17"/>
  <c r="L231" i="17"/>
  <c r="G231" i="17"/>
  <c r="L230" i="17"/>
  <c r="G230" i="17"/>
  <c r="AJ229" i="17"/>
  <c r="L229" i="17"/>
  <c r="G229" i="17"/>
  <c r="AJ228" i="17"/>
  <c r="AN228" i="17"/>
  <c r="L228" i="17"/>
  <c r="G228" i="17"/>
  <c r="G227" i="17"/>
  <c r="G226" i="17"/>
  <c r="G225" i="17"/>
  <c r="AJ224" i="17"/>
  <c r="G224" i="17"/>
  <c r="G223" i="17"/>
  <c r="AJ222" i="17"/>
  <c r="G222" i="17"/>
  <c r="G221" i="17"/>
  <c r="G220" i="17"/>
  <c r="G219" i="17"/>
  <c r="G218" i="17"/>
  <c r="G217" i="17"/>
  <c r="G216" i="17"/>
  <c r="G215" i="17"/>
  <c r="G214" i="17"/>
  <c r="G213" i="17"/>
  <c r="AJ212" i="17"/>
  <c r="G212" i="17"/>
  <c r="AJ211" i="17"/>
  <c r="L211" i="17"/>
  <c r="G211" i="17"/>
  <c r="G210" i="17"/>
  <c r="G209" i="17"/>
  <c r="G208" i="17"/>
  <c r="AJ207" i="17"/>
  <c r="AN207" i="17" s="1"/>
  <c r="G207" i="17"/>
  <c r="L206" i="17"/>
  <c r="G206" i="17"/>
  <c r="L205" i="17"/>
  <c r="G205" i="17"/>
  <c r="L204" i="17"/>
  <c r="G204" i="17"/>
  <c r="L203" i="17"/>
  <c r="G203" i="17"/>
  <c r="AJ202" i="17"/>
  <c r="AN202" i="17"/>
  <c r="L202" i="17"/>
  <c r="G202" i="17"/>
  <c r="AJ201" i="17"/>
  <c r="AM201" i="17" s="1"/>
  <c r="AN201" i="17"/>
  <c r="L201" i="17"/>
  <c r="G201" i="17"/>
  <c r="G200" i="17"/>
  <c r="G199" i="17"/>
  <c r="G198" i="17"/>
  <c r="G197" i="17"/>
  <c r="G196" i="17"/>
  <c r="G195" i="17"/>
  <c r="G194" i="17"/>
  <c r="G193" i="17"/>
  <c r="G192" i="17"/>
  <c r="AJ191" i="17"/>
  <c r="G191" i="17"/>
  <c r="AJ190" i="17"/>
  <c r="L190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AJ175" i="17"/>
  <c r="AN175" i="17"/>
  <c r="G175" i="17"/>
  <c r="AJ174" i="17"/>
  <c r="AN174" i="17"/>
  <c r="L174" i="17"/>
  <c r="G174" i="17"/>
  <c r="G173" i="17"/>
  <c r="AJ172" i="17"/>
  <c r="L172" i="17"/>
  <c r="G172" i="17"/>
  <c r="AJ171" i="17"/>
  <c r="AN171" i="17" s="1"/>
  <c r="L171" i="17"/>
  <c r="G171" i="17"/>
  <c r="AJ170" i="17"/>
  <c r="L170" i="17"/>
  <c r="G170" i="17"/>
  <c r="AJ169" i="17"/>
  <c r="AN169" i="17" s="1"/>
  <c r="L169" i="17"/>
  <c r="G169" i="17"/>
  <c r="G168" i="17"/>
  <c r="AJ167" i="17"/>
  <c r="L167" i="17"/>
  <c r="G167" i="17"/>
  <c r="L166" i="17"/>
  <c r="G166" i="17"/>
  <c r="AJ165" i="17"/>
  <c r="L165" i="17"/>
  <c r="G165" i="17"/>
  <c r="L164" i="17"/>
  <c r="G164" i="17"/>
  <c r="L163" i="17"/>
  <c r="G163" i="17"/>
  <c r="L162" i="17"/>
  <c r="G162" i="17"/>
  <c r="AJ161" i="17"/>
  <c r="L161" i="17"/>
  <c r="G161" i="17"/>
  <c r="AJ160" i="17"/>
  <c r="AN160" i="17"/>
  <c r="L160" i="17"/>
  <c r="G160" i="17"/>
  <c r="G159" i="17"/>
  <c r="AJ158" i="17"/>
  <c r="AN158" i="17"/>
  <c r="G158" i="17"/>
  <c r="G157" i="17"/>
  <c r="AJ156" i="17"/>
  <c r="L156" i="17"/>
  <c r="G156" i="17"/>
  <c r="AJ155" i="17"/>
  <c r="AN155" i="17"/>
  <c r="L155" i="17"/>
  <c r="G155" i="17"/>
  <c r="L154" i="17"/>
  <c r="G154" i="17"/>
  <c r="AJ153" i="17"/>
  <c r="AN153" i="17"/>
  <c r="L153" i="17"/>
  <c r="G153" i="17"/>
  <c r="AJ152" i="17"/>
  <c r="L152" i="17"/>
  <c r="G152" i="17"/>
  <c r="L151" i="17"/>
  <c r="G151" i="17"/>
  <c r="AJ150" i="17"/>
  <c r="AN150" i="17"/>
  <c r="L150" i="17"/>
  <c r="G150" i="17"/>
  <c r="L149" i="17"/>
  <c r="G149" i="17"/>
  <c r="AJ148" i="17"/>
  <c r="AN148" i="17"/>
  <c r="L148" i="17"/>
  <c r="G148" i="17"/>
  <c r="AJ147" i="17"/>
  <c r="L147" i="17"/>
  <c r="G147" i="17"/>
  <c r="AJ146" i="17"/>
  <c r="AN146" i="17" s="1"/>
  <c r="L146" i="17"/>
  <c r="G146" i="17"/>
  <c r="G145" i="17"/>
  <c r="G144" i="17"/>
  <c r="AJ143" i="17"/>
  <c r="G143" i="17"/>
  <c r="G142" i="17"/>
  <c r="AJ141" i="17"/>
  <c r="G141" i="17"/>
  <c r="G140" i="17"/>
  <c r="G139" i="17"/>
  <c r="G138" i="17"/>
  <c r="G137" i="17"/>
  <c r="G136" i="17"/>
  <c r="G135" i="17"/>
  <c r="AJ134" i="17"/>
  <c r="AN134" i="17" s="1"/>
  <c r="G134" i="17"/>
  <c r="AJ133" i="17"/>
  <c r="L133" i="17"/>
  <c r="G133" i="17"/>
  <c r="L132" i="17"/>
  <c r="G132" i="17"/>
  <c r="AJ131" i="17"/>
  <c r="L131" i="17"/>
  <c r="G131" i="17"/>
  <c r="AJ130" i="17"/>
  <c r="AN130" i="17"/>
  <c r="L130" i="17"/>
  <c r="G130" i="17"/>
  <c r="G129" i="17"/>
  <c r="G128" i="17"/>
  <c r="AJ127" i="17"/>
  <c r="G127" i="17"/>
  <c r="AJ126" i="17"/>
  <c r="L126" i="17"/>
  <c r="G126" i="17"/>
  <c r="L125" i="17"/>
  <c r="G125" i="17"/>
  <c r="AJ124" i="17"/>
  <c r="AN124" i="17"/>
  <c r="L124" i="17"/>
  <c r="G124" i="17"/>
  <c r="AJ123" i="17"/>
  <c r="AN123" i="17"/>
  <c r="L123" i="17"/>
  <c r="G123" i="17"/>
  <c r="AJ122" i="17"/>
  <c r="L122" i="17"/>
  <c r="G122" i="17"/>
  <c r="AJ121" i="17"/>
  <c r="AN121" i="17"/>
  <c r="L121" i="17"/>
  <c r="G121" i="17"/>
  <c r="AJ120" i="17"/>
  <c r="AN120" i="17"/>
  <c r="L120" i="17"/>
  <c r="G120" i="17"/>
  <c r="AJ119" i="17"/>
  <c r="AN119" i="17"/>
  <c r="L119" i="17"/>
  <c r="G119" i="17"/>
  <c r="AJ118" i="17"/>
  <c r="L118" i="17"/>
  <c r="G118" i="17"/>
  <c r="G117" i="17"/>
  <c r="G116" i="17"/>
  <c r="G115" i="17"/>
  <c r="AJ114" i="17"/>
  <c r="AN114" i="17"/>
  <c r="G114" i="17"/>
  <c r="AJ113" i="17"/>
  <c r="AN113" i="17"/>
  <c r="L113" i="17"/>
  <c r="G113" i="17"/>
  <c r="AJ112" i="17"/>
  <c r="L112" i="17"/>
  <c r="G112" i="17"/>
  <c r="AJ111" i="17"/>
  <c r="AN111" i="17"/>
  <c r="L111" i="17"/>
  <c r="G111" i="17"/>
  <c r="L110" i="17"/>
  <c r="G110" i="17"/>
  <c r="AJ109" i="17"/>
  <c r="AN109" i="17"/>
  <c r="L109" i="17"/>
  <c r="G109" i="17"/>
  <c r="AJ108" i="17"/>
  <c r="AN108" i="17"/>
  <c r="L108" i="17"/>
  <c r="G108" i="17"/>
  <c r="L107" i="17"/>
  <c r="G107" i="17"/>
  <c r="AJ106" i="17"/>
  <c r="AM106" i="17" s="1"/>
  <c r="AN106" i="17"/>
  <c r="L106" i="17"/>
  <c r="G106" i="17"/>
  <c r="AJ105" i="17"/>
  <c r="L105" i="17"/>
  <c r="G105" i="17"/>
  <c r="G104" i="17"/>
  <c r="AJ103" i="17"/>
  <c r="AN103" i="17"/>
  <c r="L103" i="17"/>
  <c r="G103" i="17"/>
  <c r="AJ102" i="17"/>
  <c r="L102" i="17"/>
  <c r="G102" i="17"/>
  <c r="G101" i="17"/>
  <c r="AJ100" i="17"/>
  <c r="AN100" i="17" s="1"/>
  <c r="L100" i="17"/>
  <c r="G100" i="17"/>
  <c r="L99" i="17"/>
  <c r="G99" i="17"/>
  <c r="AJ98" i="17"/>
  <c r="AN98" i="17" s="1"/>
  <c r="L98" i="17"/>
  <c r="G98" i="17"/>
  <c r="G97" i="17"/>
  <c r="G96" i="17"/>
  <c r="AJ95" i="17"/>
  <c r="G95" i="17"/>
  <c r="AJ94" i="17"/>
  <c r="L94" i="17"/>
  <c r="G94" i="17"/>
  <c r="L93" i="17"/>
  <c r="G93" i="17"/>
  <c r="L92" i="17"/>
  <c r="G92" i="17"/>
  <c r="L91" i="17"/>
  <c r="G91" i="17"/>
  <c r="L90" i="17"/>
  <c r="G90" i="17"/>
  <c r="L89" i="17"/>
  <c r="G89" i="17"/>
  <c r="L88" i="17"/>
  <c r="G88" i="17"/>
  <c r="L87" i="17"/>
  <c r="G87" i="17"/>
  <c r="L86" i="17"/>
  <c r="G86" i="17"/>
  <c r="L85" i="17"/>
  <c r="G85" i="17"/>
  <c r="AJ84" i="17"/>
  <c r="L84" i="17"/>
  <c r="G84" i="17"/>
  <c r="AJ83" i="17"/>
  <c r="AN83" i="17" s="1"/>
  <c r="L83" i="17"/>
  <c r="G83" i="17"/>
  <c r="L82" i="17"/>
  <c r="G82" i="17"/>
  <c r="L81" i="17"/>
  <c r="G81" i="17"/>
  <c r="L80" i="17"/>
  <c r="G80" i="17"/>
  <c r="L79" i="17"/>
  <c r="G79" i="17"/>
  <c r="L78" i="17"/>
  <c r="G78" i="17"/>
  <c r="AJ77" i="17"/>
  <c r="L77" i="17"/>
  <c r="G77" i="17"/>
  <c r="AJ76" i="17"/>
  <c r="AN76" i="17"/>
  <c r="L76" i="17"/>
  <c r="G76" i="17"/>
  <c r="L75" i="17"/>
  <c r="G75" i="17"/>
  <c r="L74" i="17"/>
  <c r="G74" i="17"/>
  <c r="AJ73" i="17"/>
  <c r="L73" i="17"/>
  <c r="G73" i="17"/>
  <c r="AJ72" i="17"/>
  <c r="L72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AJ58" i="17"/>
  <c r="G58" i="17"/>
  <c r="AJ57" i="17"/>
  <c r="L57" i="17"/>
  <c r="G57" i="17"/>
  <c r="L56" i="17"/>
  <c r="G56" i="17"/>
  <c r="L55" i="17"/>
  <c r="G55" i="17"/>
  <c r="L54" i="17"/>
  <c r="G54" i="17"/>
  <c r="L53" i="17"/>
  <c r="G53" i="17"/>
  <c r="L52" i="17"/>
  <c r="G52" i="17"/>
  <c r="L51" i="17"/>
  <c r="G51" i="17"/>
  <c r="L50" i="17"/>
  <c r="G50" i="17"/>
  <c r="AJ49" i="17"/>
  <c r="L49" i="17"/>
  <c r="G49" i="17"/>
  <c r="AJ48" i="17"/>
  <c r="AN48" i="17"/>
  <c r="L48" i="17"/>
  <c r="G48" i="17"/>
  <c r="G47" i="17"/>
  <c r="G46" i="17"/>
  <c r="G45" i="17"/>
  <c r="G44" i="17"/>
  <c r="G43" i="17"/>
  <c r="AJ42" i="17"/>
  <c r="AM42" i="17" s="1"/>
  <c r="G42" i="17"/>
  <c r="AJ41" i="17"/>
  <c r="AN41" i="17"/>
  <c r="L41" i="17"/>
  <c r="G41" i="17"/>
  <c r="G40" i="17"/>
  <c r="G39" i="17"/>
  <c r="G38" i="17"/>
  <c r="G37" i="17"/>
  <c r="AJ36" i="17"/>
  <c r="AN36" i="17" s="1"/>
  <c r="G36" i="17"/>
  <c r="AJ35" i="17"/>
  <c r="L35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AJ20" i="17"/>
  <c r="AN20" i="17"/>
  <c r="G20" i="17"/>
  <c r="AJ19" i="17"/>
  <c r="AN19" i="17" s="1"/>
  <c r="L19" i="17"/>
  <c r="G19" i="17"/>
  <c r="G18" i="17"/>
  <c r="G17" i="17"/>
  <c r="AJ16" i="17"/>
  <c r="AN16" i="17"/>
  <c r="G16" i="17"/>
  <c r="G15" i="17"/>
  <c r="AJ14" i="17"/>
  <c r="AN14" i="17"/>
  <c r="G14" i="17"/>
  <c r="AJ13" i="17"/>
  <c r="AN13" i="17" s="1"/>
  <c r="L13" i="17"/>
  <c r="G13" i="17"/>
  <c r="L12" i="17"/>
  <c r="G12" i="17"/>
  <c r="AJ11" i="17"/>
  <c r="AN11" i="17" s="1"/>
  <c r="L11" i="17"/>
  <c r="G11" i="17"/>
  <c r="L10" i="17"/>
  <c r="G10" i="17"/>
  <c r="AJ9" i="17"/>
  <c r="AN9" i="17" s="1"/>
  <c r="L9" i="17"/>
  <c r="G9" i="17"/>
  <c r="L8" i="17"/>
  <c r="G8" i="17"/>
  <c r="L7" i="17"/>
  <c r="G7" i="17"/>
  <c r="L6" i="17"/>
  <c r="G6" i="17"/>
  <c r="L5" i="17"/>
  <c r="G5" i="17"/>
  <c r="L4" i="17"/>
  <c r="G4" i="17"/>
  <c r="G3" i="17"/>
  <c r="AJ2" i="17"/>
  <c r="AN2" i="17"/>
  <c r="L2" i="17"/>
  <c r="G2" i="17"/>
  <c r="H2" i="17"/>
  <c r="H3" i="17"/>
  <c r="H4" i="17" s="1"/>
  <c r="H5" i="17" s="1"/>
  <c r="H6" i="17" s="1"/>
  <c r="F2" i="17"/>
  <c r="E3" i="17" s="1"/>
  <c r="F3" i="17" s="1"/>
  <c r="E4" i="17" s="1"/>
  <c r="F4" i="17" s="1"/>
  <c r="E5" i="17" s="1"/>
  <c r="F5" i="17" s="1"/>
  <c r="E6" i="17" s="1"/>
  <c r="F6" i="17" s="1"/>
  <c r="E7" i="17" s="1"/>
  <c r="F7" i="17" s="1"/>
  <c r="E8" i="17" s="1"/>
  <c r="F8" i="17" s="1"/>
  <c r="E9" i="17" s="1"/>
  <c r="F9" i="17" s="1"/>
  <c r="E10" i="17" s="1"/>
  <c r="F10" i="17" s="1"/>
  <c r="E11" i="17" s="1"/>
  <c r="F11" i="17" s="1"/>
  <c r="E12" i="17" s="1"/>
  <c r="F12" i="17" s="1"/>
  <c r="E13" i="17" s="1"/>
  <c r="F13" i="17" s="1"/>
  <c r="E14" i="17" s="1"/>
  <c r="F14" i="17" s="1"/>
  <c r="E15" i="17" s="1"/>
  <c r="F15" i="17" s="1"/>
  <c r="E16" i="17" s="1"/>
  <c r="F16" i="17" s="1"/>
  <c r="E17" i="17" s="1"/>
  <c r="F17" i="17" s="1"/>
  <c r="E18" i="17" s="1"/>
  <c r="F18" i="17" s="1"/>
  <c r="E19" i="17" s="1"/>
  <c r="F19" i="17" s="1"/>
  <c r="E20" i="17" s="1"/>
  <c r="F20" i="17" s="1"/>
  <c r="E21" i="17" s="1"/>
  <c r="F21" i="17" s="1"/>
  <c r="E22" i="17" s="1"/>
  <c r="F22" i="17" s="1"/>
  <c r="E23" i="17" s="1"/>
  <c r="F23" i="17" s="1"/>
  <c r="E24" i="17" s="1"/>
  <c r="F24" i="17" s="1"/>
  <c r="E25" i="17" s="1"/>
  <c r="F25" i="17" s="1"/>
  <c r="E26" i="17" s="1"/>
  <c r="F26" i="17" s="1"/>
  <c r="E27" i="17" s="1"/>
  <c r="F27" i="17" s="1"/>
  <c r="E28" i="17" s="1"/>
  <c r="F28" i="17" s="1"/>
  <c r="E29" i="17" s="1"/>
  <c r="F29" i="17" s="1"/>
  <c r="E30" i="17" s="1"/>
  <c r="F30" i="17" s="1"/>
  <c r="E31" i="17" s="1"/>
  <c r="F31" i="17" s="1"/>
  <c r="E32" i="17" s="1"/>
  <c r="F32" i="17" s="1"/>
  <c r="E33" i="17" s="1"/>
  <c r="F33" i="17" s="1"/>
  <c r="E34" i="17" s="1"/>
  <c r="F34" i="17" s="1"/>
  <c r="E35" i="17" s="1"/>
  <c r="F35" i="17" s="1"/>
  <c r="E36" i="17" s="1"/>
  <c r="F36" i="17" s="1"/>
  <c r="E37" i="17" s="1"/>
  <c r="F37" i="17" s="1"/>
  <c r="E38" i="17" s="1"/>
  <c r="F38" i="17" s="1"/>
  <c r="E39" i="17" s="1"/>
  <c r="F39" i="17" s="1"/>
  <c r="E40" i="17" s="1"/>
  <c r="F40" i="17" s="1"/>
  <c r="E41" i="17" s="1"/>
  <c r="F41" i="17" s="1"/>
  <c r="E42" i="17" s="1"/>
  <c r="F42" i="17" s="1"/>
  <c r="E43" i="17" s="1"/>
  <c r="F43" i="17" s="1"/>
  <c r="E44" i="17" s="1"/>
  <c r="F44" i="17" s="1"/>
  <c r="E45" i="17" s="1"/>
  <c r="F45" i="17" s="1"/>
  <c r="E46" i="17" s="1"/>
  <c r="F46" i="17" s="1"/>
  <c r="E47" i="17" s="1"/>
  <c r="F47" i="17" s="1"/>
  <c r="E48" i="17" s="1"/>
  <c r="F48" i="17" s="1"/>
  <c r="E49" i="17" s="1"/>
  <c r="F49" i="17" s="1"/>
  <c r="E50" i="17" s="1"/>
  <c r="F50" i="17" s="1"/>
  <c r="E51" i="17" s="1"/>
  <c r="F51" i="17" s="1"/>
  <c r="E52" i="17" s="1"/>
  <c r="F52" i="17" s="1"/>
  <c r="E53" i="17" s="1"/>
  <c r="F53" i="17" s="1"/>
  <c r="E54" i="17" s="1"/>
  <c r="F54" i="17" s="1"/>
  <c r="E55" i="17" s="1"/>
  <c r="F55" i="17" s="1"/>
  <c r="E56" i="17" s="1"/>
  <c r="F56" i="17" s="1"/>
  <c r="E57" i="17" s="1"/>
  <c r="F57" i="17" s="1"/>
  <c r="E58" i="17" s="1"/>
  <c r="F58" i="17" s="1"/>
  <c r="E59" i="17" s="1"/>
  <c r="F59" i="17" s="1"/>
  <c r="E60" i="17" s="1"/>
  <c r="F60" i="17" s="1"/>
  <c r="E61" i="17" s="1"/>
  <c r="F61" i="17" s="1"/>
  <c r="E62" i="17" s="1"/>
  <c r="F62" i="17" s="1"/>
  <c r="E63" i="17" s="1"/>
  <c r="F63" i="17" s="1"/>
  <c r="E64" i="17" s="1"/>
  <c r="F64" i="17" s="1"/>
  <c r="E65" i="17" s="1"/>
  <c r="F65" i="17" s="1"/>
  <c r="E66" i="17" s="1"/>
  <c r="F66" i="17" s="1"/>
  <c r="E67" i="17" s="1"/>
  <c r="F67" i="17" s="1"/>
  <c r="E68" i="17" s="1"/>
  <c r="F68" i="17" s="1"/>
  <c r="E69" i="17" s="1"/>
  <c r="F69" i="17" s="1"/>
  <c r="E70" i="17" s="1"/>
  <c r="F70" i="17" s="1"/>
  <c r="E71" i="17" s="1"/>
  <c r="F71" i="17" s="1"/>
  <c r="E72" i="17" s="1"/>
  <c r="F72" i="17" s="1"/>
  <c r="E73" i="17" s="1"/>
  <c r="F73" i="17" s="1"/>
  <c r="E74" i="17" s="1"/>
  <c r="F74" i="17" s="1"/>
  <c r="E75" i="17" s="1"/>
  <c r="F75" i="17" s="1"/>
  <c r="E76" i="17" s="1"/>
  <c r="F76" i="17" s="1"/>
  <c r="E77" i="17" s="1"/>
  <c r="F77" i="17" s="1"/>
  <c r="E78" i="17" s="1"/>
  <c r="F78" i="17" s="1"/>
  <c r="E79" i="17" s="1"/>
  <c r="F79" i="17" s="1"/>
  <c r="E80" i="17" s="1"/>
  <c r="F80" i="17" s="1"/>
  <c r="E81" i="17" s="1"/>
  <c r="F81" i="17" s="1"/>
  <c r="E82" i="17" s="1"/>
  <c r="F82" i="17" s="1"/>
  <c r="E83" i="17" s="1"/>
  <c r="F83" i="17" s="1"/>
  <c r="E84" i="17" s="1"/>
  <c r="F84" i="17" s="1"/>
  <c r="E85" i="17" s="1"/>
  <c r="F85" i="17" s="1"/>
  <c r="E86" i="17" s="1"/>
  <c r="F86" i="17" s="1"/>
  <c r="E87" i="17" s="1"/>
  <c r="F87" i="17" s="1"/>
  <c r="E88" i="17" s="1"/>
  <c r="F88" i="17" s="1"/>
  <c r="E89" i="17" s="1"/>
  <c r="F89" i="17" s="1"/>
  <c r="E90" i="17" s="1"/>
  <c r="F90" i="17" s="1"/>
  <c r="E91" i="17" s="1"/>
  <c r="F91" i="17" s="1"/>
  <c r="E92" i="17" s="1"/>
  <c r="F92" i="17" s="1"/>
  <c r="E93" i="17" s="1"/>
  <c r="F93" i="17" s="1"/>
  <c r="E94" i="17" s="1"/>
  <c r="F94" i="17" s="1"/>
  <c r="E95" i="17" s="1"/>
  <c r="F95" i="17" s="1"/>
  <c r="E96" i="17" s="1"/>
  <c r="F96" i="17" s="1"/>
  <c r="E97" i="17" s="1"/>
  <c r="F97" i="17" s="1"/>
  <c r="E98" i="17" s="1"/>
  <c r="F98" i="17" s="1"/>
  <c r="E99" i="17" s="1"/>
  <c r="F99" i="17" s="1"/>
  <c r="E100" i="17" s="1"/>
  <c r="F100" i="17" s="1"/>
  <c r="E101" i="17" s="1"/>
  <c r="F101" i="17" s="1"/>
  <c r="E102" i="17" s="1"/>
  <c r="F102" i="17" s="1"/>
  <c r="E103" i="17" s="1"/>
  <c r="F103" i="17" s="1"/>
  <c r="E104" i="17" s="1"/>
  <c r="F104" i="17" s="1"/>
  <c r="E105" i="17" s="1"/>
  <c r="F105" i="17" s="1"/>
  <c r="E106" i="17" s="1"/>
  <c r="F106" i="17" s="1"/>
  <c r="E107" i="17" s="1"/>
  <c r="F107" i="17" s="1"/>
  <c r="E108" i="17" s="1"/>
  <c r="F108" i="17" s="1"/>
  <c r="E109" i="17" s="1"/>
  <c r="F109" i="17" s="1"/>
  <c r="E110" i="17" s="1"/>
  <c r="F110" i="17" s="1"/>
  <c r="E111" i="17" s="1"/>
  <c r="F111" i="17" s="1"/>
  <c r="E112" i="17" s="1"/>
  <c r="F112" i="17" s="1"/>
  <c r="E113" i="17" s="1"/>
  <c r="F113" i="17" s="1"/>
  <c r="E114" i="17" s="1"/>
  <c r="F114" i="17" s="1"/>
  <c r="E115" i="17" s="1"/>
  <c r="F115" i="17" s="1"/>
  <c r="E116" i="17" s="1"/>
  <c r="F116" i="17" s="1"/>
  <c r="E117" i="17" s="1"/>
  <c r="F117" i="17" s="1"/>
  <c r="E118" i="17" s="1"/>
  <c r="F118" i="17" s="1"/>
  <c r="E119" i="17" s="1"/>
  <c r="F119" i="17" s="1"/>
  <c r="E120" i="17" s="1"/>
  <c r="F120" i="17" s="1"/>
  <c r="E121" i="17" s="1"/>
  <c r="F121" i="17" s="1"/>
  <c r="E122" i="17" s="1"/>
  <c r="F122" i="17" s="1"/>
  <c r="E123" i="17" s="1"/>
  <c r="F123" i="17" s="1"/>
  <c r="E124" i="17" s="1"/>
  <c r="F124" i="17" s="1"/>
  <c r="E125" i="17" s="1"/>
  <c r="F125" i="17" s="1"/>
  <c r="E126" i="17" s="1"/>
  <c r="F126" i="17" s="1"/>
  <c r="E127" i="17" s="1"/>
  <c r="F127" i="17" s="1"/>
  <c r="E128" i="17" s="1"/>
  <c r="F128" i="17" s="1"/>
  <c r="E129" i="17" s="1"/>
  <c r="F129" i="17" s="1"/>
  <c r="E130" i="17" s="1"/>
  <c r="F130" i="17" s="1"/>
  <c r="E131" i="17" s="1"/>
  <c r="F131" i="17" s="1"/>
  <c r="E132" i="17" s="1"/>
  <c r="F132" i="17" s="1"/>
  <c r="E133" i="17" s="1"/>
  <c r="F133" i="17" s="1"/>
  <c r="E134" i="17" s="1"/>
  <c r="F134" i="17" s="1"/>
  <c r="E135" i="17" s="1"/>
  <c r="F135" i="17" s="1"/>
  <c r="E136" i="17" s="1"/>
  <c r="F136" i="17" s="1"/>
  <c r="E137" i="17" s="1"/>
  <c r="F137" i="17" s="1"/>
  <c r="E138" i="17" s="1"/>
  <c r="F138" i="17" s="1"/>
  <c r="E139" i="17" s="1"/>
  <c r="F139" i="17" s="1"/>
  <c r="E140" i="17" s="1"/>
  <c r="F140" i="17" s="1"/>
  <c r="E141" i="17" s="1"/>
  <c r="F141" i="17" s="1"/>
  <c r="E142" i="17" s="1"/>
  <c r="F142" i="17" s="1"/>
  <c r="E143" i="17" s="1"/>
  <c r="F143" i="17" s="1"/>
  <c r="E144" i="17" s="1"/>
  <c r="F144" i="17" s="1"/>
  <c r="E145" i="17" s="1"/>
  <c r="F145" i="17" s="1"/>
  <c r="E146" i="17" s="1"/>
  <c r="F146" i="17" s="1"/>
  <c r="E147" i="17" s="1"/>
  <c r="F147" i="17" s="1"/>
  <c r="E148" i="17" s="1"/>
  <c r="F148" i="17" s="1"/>
  <c r="E149" i="17" s="1"/>
  <c r="F149" i="17" s="1"/>
  <c r="E150" i="17" s="1"/>
  <c r="F150" i="17" s="1"/>
  <c r="E151" i="17" s="1"/>
  <c r="F151" i="17" s="1"/>
  <c r="E152" i="17" s="1"/>
  <c r="F152" i="17" s="1"/>
  <c r="E153" i="17" s="1"/>
  <c r="F153" i="17" s="1"/>
  <c r="E154" i="17" s="1"/>
  <c r="F154" i="17" s="1"/>
  <c r="E155" i="17" s="1"/>
  <c r="F155" i="17" s="1"/>
  <c r="E156" i="17" s="1"/>
  <c r="F156" i="17" s="1"/>
  <c r="E157" i="17" s="1"/>
  <c r="F157" i="17" s="1"/>
  <c r="E158" i="17" s="1"/>
  <c r="F158" i="17" s="1"/>
  <c r="E159" i="17" s="1"/>
  <c r="F159" i="17" s="1"/>
  <c r="E160" i="17" s="1"/>
  <c r="F160" i="17" s="1"/>
  <c r="E161" i="17" s="1"/>
  <c r="F161" i="17" s="1"/>
  <c r="E162" i="17" s="1"/>
  <c r="F162" i="17" s="1"/>
  <c r="E163" i="17" s="1"/>
  <c r="F163" i="17" s="1"/>
  <c r="E164" i="17" s="1"/>
  <c r="F164" i="17" s="1"/>
  <c r="E165" i="17" s="1"/>
  <c r="F165" i="17" s="1"/>
  <c r="E166" i="17" s="1"/>
  <c r="F166" i="17" s="1"/>
  <c r="E167" i="17" s="1"/>
  <c r="F167" i="17" s="1"/>
  <c r="E168" i="17" s="1"/>
  <c r="F168" i="17" s="1"/>
  <c r="E169" i="17" s="1"/>
  <c r="F169" i="17" s="1"/>
  <c r="E170" i="17" s="1"/>
  <c r="F170" i="17" s="1"/>
  <c r="E171" i="17" s="1"/>
  <c r="F171" i="17" s="1"/>
  <c r="E172" i="17" s="1"/>
  <c r="F172" i="17" s="1"/>
  <c r="E173" i="17" s="1"/>
  <c r="F173" i="17" s="1"/>
  <c r="E174" i="17" s="1"/>
  <c r="F174" i="17" s="1"/>
  <c r="E175" i="17" s="1"/>
  <c r="F175" i="17" s="1"/>
  <c r="E176" i="17" s="1"/>
  <c r="F176" i="17" s="1"/>
  <c r="E177" i="17" s="1"/>
  <c r="F177" i="17" s="1"/>
  <c r="E178" i="17" s="1"/>
  <c r="F178" i="17" s="1"/>
  <c r="E179" i="17" s="1"/>
  <c r="F179" i="17" s="1"/>
  <c r="E180" i="17" s="1"/>
  <c r="F180" i="17" s="1"/>
  <c r="E181" i="17" s="1"/>
  <c r="F181" i="17" s="1"/>
  <c r="E182" i="17" s="1"/>
  <c r="F182" i="17" s="1"/>
  <c r="E183" i="17" s="1"/>
  <c r="F183" i="17" s="1"/>
  <c r="E184" i="17" s="1"/>
  <c r="F184" i="17" s="1"/>
  <c r="E185" i="17" s="1"/>
  <c r="F185" i="17" s="1"/>
  <c r="E186" i="17" s="1"/>
  <c r="F186" i="17" s="1"/>
  <c r="E187" i="17" s="1"/>
  <c r="F187" i="17" s="1"/>
  <c r="E188" i="17" s="1"/>
  <c r="F188" i="17" s="1"/>
  <c r="E189" i="17" s="1"/>
  <c r="F189" i="17" s="1"/>
  <c r="E190" i="17" s="1"/>
  <c r="F190" i="17" s="1"/>
  <c r="E191" i="17" s="1"/>
  <c r="F191" i="17" s="1"/>
  <c r="E192" i="17" s="1"/>
  <c r="F192" i="17" s="1"/>
  <c r="E193" i="17" s="1"/>
  <c r="F193" i="17" s="1"/>
  <c r="E194" i="17" s="1"/>
  <c r="F194" i="17" s="1"/>
  <c r="E195" i="17" s="1"/>
  <c r="F195" i="17" s="1"/>
  <c r="E196" i="17" s="1"/>
  <c r="F196" i="17" s="1"/>
  <c r="E197" i="17" s="1"/>
  <c r="F197" i="17" s="1"/>
  <c r="E198" i="17" s="1"/>
  <c r="F198" i="17" s="1"/>
  <c r="E199" i="17" s="1"/>
  <c r="F199" i="17" s="1"/>
  <c r="E200" i="17" s="1"/>
  <c r="F200" i="17" s="1"/>
  <c r="E201" i="17" s="1"/>
  <c r="F201" i="17" s="1"/>
  <c r="E202" i="17" s="1"/>
  <c r="F202" i="17" s="1"/>
  <c r="E203" i="17" s="1"/>
  <c r="F203" i="17" s="1"/>
  <c r="E204" i="17" s="1"/>
  <c r="F204" i="17" s="1"/>
  <c r="E205" i="17" s="1"/>
  <c r="F205" i="17" s="1"/>
  <c r="E206" i="17" s="1"/>
  <c r="F206" i="17" s="1"/>
  <c r="E207" i="17" s="1"/>
  <c r="F207" i="17" s="1"/>
  <c r="E208" i="17" s="1"/>
  <c r="F208" i="17" s="1"/>
  <c r="E209" i="17" s="1"/>
  <c r="F209" i="17" s="1"/>
  <c r="E210" i="17" s="1"/>
  <c r="F210" i="17" s="1"/>
  <c r="E211" i="17" s="1"/>
  <c r="F211" i="17" s="1"/>
  <c r="E212" i="17" s="1"/>
  <c r="F212" i="17" s="1"/>
  <c r="E213" i="17" s="1"/>
  <c r="F213" i="17" s="1"/>
  <c r="E214" i="17" s="1"/>
  <c r="F214" i="17" s="1"/>
  <c r="E215" i="17" s="1"/>
  <c r="F215" i="17" s="1"/>
  <c r="E216" i="17" s="1"/>
  <c r="F216" i="17" s="1"/>
  <c r="E217" i="17" s="1"/>
  <c r="F217" i="17" s="1"/>
  <c r="E218" i="17" s="1"/>
  <c r="F218" i="17" s="1"/>
  <c r="E219" i="17" s="1"/>
  <c r="F219" i="17" s="1"/>
  <c r="E220" i="17" s="1"/>
  <c r="F220" i="17" s="1"/>
  <c r="E221" i="17" s="1"/>
  <c r="F221" i="17" s="1"/>
  <c r="E222" i="17" s="1"/>
  <c r="F222" i="17" s="1"/>
  <c r="E223" i="17" s="1"/>
  <c r="F223" i="17" s="1"/>
  <c r="E224" i="17" s="1"/>
  <c r="F224" i="17" s="1"/>
  <c r="E225" i="17" s="1"/>
  <c r="F225" i="17" s="1"/>
  <c r="E226" i="17" s="1"/>
  <c r="F226" i="17" s="1"/>
  <c r="E227" i="17" s="1"/>
  <c r="F227" i="17" s="1"/>
  <c r="E228" i="17" s="1"/>
  <c r="F228" i="17" s="1"/>
  <c r="E229" i="17" s="1"/>
  <c r="F229" i="17" s="1"/>
  <c r="E230" i="17" s="1"/>
  <c r="F230" i="17" s="1"/>
  <c r="E231" i="17" s="1"/>
  <c r="F231" i="17" s="1"/>
  <c r="E232" i="17" s="1"/>
  <c r="F232" i="17" s="1"/>
  <c r="E233" i="17" s="1"/>
  <c r="F233" i="17" s="1"/>
  <c r="E234" i="17" s="1"/>
  <c r="F234" i="17" s="1"/>
  <c r="E235" i="17" s="1"/>
  <c r="F235" i="17" s="1"/>
  <c r="E236" i="17" s="1"/>
  <c r="F236" i="17" s="1"/>
  <c r="E237" i="17" s="1"/>
  <c r="F237" i="17" s="1"/>
  <c r="E238" i="17" s="1"/>
  <c r="F238" i="17" s="1"/>
  <c r="E239" i="17" s="1"/>
  <c r="F239" i="17" s="1"/>
  <c r="E240" i="17" s="1"/>
  <c r="F240" i="17" s="1"/>
  <c r="E241" i="17" s="1"/>
  <c r="F241" i="17" s="1"/>
  <c r="E242" i="17" s="1"/>
  <c r="F242" i="17" s="1"/>
  <c r="E243" i="17" s="1"/>
  <c r="F243" i="17" s="1"/>
  <c r="E244" i="17" s="1"/>
  <c r="F244" i="17" s="1"/>
  <c r="E245" i="17" s="1"/>
  <c r="F245" i="17" s="1"/>
  <c r="E246" i="17" s="1"/>
  <c r="F246" i="17" s="1"/>
  <c r="E247" i="17" s="1"/>
  <c r="F247" i="17" s="1"/>
  <c r="E248" i="17" s="1"/>
  <c r="F248" i="17" s="1"/>
  <c r="E249" i="17" s="1"/>
  <c r="F249" i="17" s="1"/>
  <c r="E250" i="17" s="1"/>
  <c r="F250" i="17" s="1"/>
  <c r="E251" i="17" s="1"/>
  <c r="F251" i="17" s="1"/>
  <c r="E252" i="17" s="1"/>
  <c r="F252" i="17" s="1"/>
  <c r="E253" i="17" s="1"/>
  <c r="F253" i="17" s="1"/>
  <c r="E254" i="17" s="1"/>
  <c r="F254" i="17" s="1"/>
  <c r="E255" i="17" s="1"/>
  <c r="F255" i="17" s="1"/>
  <c r="E256" i="17" s="1"/>
  <c r="F256" i="17" s="1"/>
  <c r="E257" i="17" s="1"/>
  <c r="F257" i="17" s="1"/>
  <c r="E258" i="17" s="1"/>
  <c r="F258" i="17" s="1"/>
  <c r="E259" i="17" s="1"/>
  <c r="F259" i="17" s="1"/>
  <c r="E260" i="17" s="1"/>
  <c r="F260" i="17" s="1"/>
  <c r="E261" i="17" s="1"/>
  <c r="F261" i="17" s="1"/>
  <c r="E262" i="17" s="1"/>
  <c r="F262" i="17" s="1"/>
  <c r="E263" i="17" s="1"/>
  <c r="F263" i="17" s="1"/>
  <c r="E264" i="17" s="1"/>
  <c r="F264" i="17" s="1"/>
  <c r="E265" i="17" s="1"/>
  <c r="F265" i="17" s="1"/>
  <c r="E266" i="17" s="1"/>
  <c r="F266" i="17" s="1"/>
  <c r="E267" i="17" s="1"/>
  <c r="F267" i="17" s="1"/>
  <c r="E268" i="17" s="1"/>
  <c r="F268" i="17" s="1"/>
  <c r="E269" i="17" s="1"/>
  <c r="F269" i="17" s="1"/>
  <c r="E270" i="17" s="1"/>
  <c r="F270" i="17" s="1"/>
  <c r="E271" i="17" s="1"/>
  <c r="F271" i="17" s="1"/>
  <c r="E272" i="17" s="1"/>
  <c r="F272" i="17" s="1"/>
  <c r="E273" i="17" s="1"/>
  <c r="F273" i="17" s="1"/>
  <c r="E274" i="17" s="1"/>
  <c r="F274" i="17" s="1"/>
  <c r="E275" i="17" s="1"/>
  <c r="F275" i="17" s="1"/>
  <c r="E276" i="17" s="1"/>
  <c r="F276" i="17" s="1"/>
  <c r="E277" i="17" s="1"/>
  <c r="F277" i="17" s="1"/>
  <c r="E278" i="17" s="1"/>
  <c r="F278" i="17" s="1"/>
  <c r="E279" i="17" s="1"/>
  <c r="F279" i="17" s="1"/>
  <c r="E280" i="17" s="1"/>
  <c r="F280" i="17" s="1"/>
  <c r="E281" i="17" s="1"/>
  <c r="F281" i="17" s="1"/>
  <c r="E282" i="17" s="1"/>
  <c r="F282" i="17" s="1"/>
  <c r="E283" i="17" s="1"/>
  <c r="F283" i="17" s="1"/>
  <c r="E284" i="17" s="1"/>
  <c r="F284" i="17" s="1"/>
  <c r="E285" i="17" s="1"/>
  <c r="F285" i="17" s="1"/>
  <c r="E286" i="17" s="1"/>
  <c r="F286" i="17" s="1"/>
  <c r="E287" i="17" s="1"/>
  <c r="F287" i="17" s="1"/>
  <c r="E288" i="17" s="1"/>
  <c r="F288" i="17" s="1"/>
  <c r="E289" i="17" s="1"/>
  <c r="F289" i="17" s="1"/>
  <c r="E290" i="17" s="1"/>
  <c r="F290" i="17" s="1"/>
  <c r="E291" i="17" s="1"/>
  <c r="F291" i="17" s="1"/>
  <c r="E292" i="17" s="1"/>
  <c r="F292" i="17" s="1"/>
  <c r="E293" i="17" s="1"/>
  <c r="F293" i="17" s="1"/>
  <c r="E294" i="17" s="1"/>
  <c r="F294" i="17" s="1"/>
  <c r="E295" i="17" s="1"/>
  <c r="F295" i="17" s="1"/>
  <c r="E296" i="17" s="1"/>
  <c r="F296" i="17" s="1"/>
  <c r="E297" i="17" s="1"/>
  <c r="F297" i="17" s="1"/>
  <c r="E298" i="17" s="1"/>
  <c r="F298" i="17" s="1"/>
  <c r="E299" i="17" s="1"/>
  <c r="F299" i="17" s="1"/>
  <c r="E300" i="17" s="1"/>
  <c r="F300" i="17" s="1"/>
  <c r="E301" i="17" s="1"/>
  <c r="F301" i="17" s="1"/>
  <c r="E302" i="17" s="1"/>
  <c r="F302" i="17" s="1"/>
  <c r="E303" i="17" s="1"/>
  <c r="F303" i="17" s="1"/>
  <c r="E304" i="17" s="1"/>
  <c r="F304" i="17" s="1"/>
  <c r="E305" i="17" s="1"/>
  <c r="F305" i="17" s="1"/>
  <c r="E306" i="17" s="1"/>
  <c r="F306" i="17" s="1"/>
  <c r="AM161" i="17"/>
  <c r="AM118" i="17"/>
  <c r="AM73" i="17"/>
  <c r="AM283" i="17"/>
  <c r="AM170" i="17"/>
  <c r="AM57" i="17"/>
  <c r="AM95" i="17"/>
  <c r="AM100" i="17"/>
  <c r="AM147" i="17"/>
  <c r="AM127" i="17"/>
  <c r="AM165" i="17"/>
  <c r="AM84" i="17"/>
  <c r="AM167" i="17"/>
  <c r="AN127" i="17"/>
  <c r="AM130" i="17"/>
  <c r="AN73" i="17"/>
  <c r="AM158" i="17"/>
  <c r="AN165" i="17"/>
  <c r="AN147" i="17"/>
  <c r="AM290" i="17"/>
  <c r="AM122" i="17"/>
  <c r="AN133" i="17"/>
  <c r="AN161" i="17"/>
  <c r="AN167" i="17"/>
  <c r="AM16" i="17"/>
  <c r="AM19" i="17"/>
  <c r="AM150" i="17"/>
  <c r="AM155" i="17"/>
  <c r="AM171" i="17"/>
  <c r="AM234" i="17"/>
  <c r="AM237" i="17"/>
  <c r="AM306" i="17"/>
  <c r="H7" i="17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H210" i="17" s="1"/>
  <c r="H211" i="17" s="1"/>
  <c r="H212" i="17" s="1"/>
  <c r="H213" i="17" s="1"/>
  <c r="H214" i="17" s="1"/>
  <c r="H215" i="17" s="1"/>
  <c r="H216" i="17" s="1"/>
  <c r="H217" i="17" s="1"/>
  <c r="H218" i="17" s="1"/>
  <c r="H219" i="17" s="1"/>
  <c r="H220" i="17" s="1"/>
  <c r="H221" i="17" s="1"/>
  <c r="H222" i="17" s="1"/>
  <c r="H223" i="17" s="1"/>
  <c r="H224" i="17" s="1"/>
  <c r="H225" i="17" s="1"/>
  <c r="H226" i="17" s="1"/>
  <c r="H227" i="17" s="1"/>
  <c r="H228" i="17" s="1"/>
  <c r="H229" i="17" s="1"/>
  <c r="H230" i="17" s="1"/>
  <c r="H231" i="17" s="1"/>
  <c r="H232" i="17" s="1"/>
  <c r="H233" i="17" s="1"/>
  <c r="H234" i="17" s="1"/>
  <c r="H235" i="17" s="1"/>
  <c r="H236" i="17" s="1"/>
  <c r="H237" i="17" s="1"/>
  <c r="H238" i="17" s="1"/>
  <c r="H239" i="17" s="1"/>
  <c r="H240" i="17" s="1"/>
  <c r="H241" i="17" s="1"/>
  <c r="H242" i="17" s="1"/>
  <c r="H243" i="17" s="1"/>
  <c r="H244" i="17" s="1"/>
  <c r="H245" i="17" s="1"/>
  <c r="H246" i="17" s="1"/>
  <c r="H247" i="17" s="1"/>
  <c r="H248" i="17" s="1"/>
  <c r="H249" i="17" s="1"/>
  <c r="H250" i="17" s="1"/>
  <c r="H251" i="17" s="1"/>
  <c r="H252" i="17" s="1"/>
  <c r="H253" i="17" s="1"/>
  <c r="H254" i="17" s="1"/>
  <c r="H255" i="17" s="1"/>
  <c r="H256" i="17" s="1"/>
  <c r="H257" i="17" s="1"/>
  <c r="H258" i="17" s="1"/>
  <c r="H259" i="17" s="1"/>
  <c r="H260" i="17" s="1"/>
  <c r="H261" i="17" s="1"/>
  <c r="H262" i="17" s="1"/>
  <c r="H263" i="17" s="1"/>
  <c r="H264" i="17" s="1"/>
  <c r="H265" i="17" s="1"/>
  <c r="H266" i="17" s="1"/>
  <c r="H267" i="17" s="1"/>
  <c r="H268" i="17" s="1"/>
  <c r="H269" i="17" s="1"/>
  <c r="H270" i="17" s="1"/>
  <c r="H271" i="17" s="1"/>
  <c r="H272" i="17" s="1"/>
  <c r="H273" i="17" s="1"/>
  <c r="H274" i="17" s="1"/>
  <c r="H275" i="17" s="1"/>
  <c r="H276" i="17" s="1"/>
  <c r="H277" i="17" s="1"/>
  <c r="H278" i="17" s="1"/>
  <c r="H279" i="17" s="1"/>
  <c r="H280" i="17" s="1"/>
  <c r="H281" i="17" s="1"/>
  <c r="H282" i="17" s="1"/>
  <c r="H283" i="17" s="1"/>
  <c r="H284" i="17" s="1"/>
  <c r="H285" i="17" s="1"/>
  <c r="H286" i="17" s="1"/>
  <c r="H287" i="17" s="1"/>
  <c r="H288" i="17" s="1"/>
  <c r="H289" i="17" s="1"/>
  <c r="H290" i="17" s="1"/>
  <c r="H291" i="17" s="1"/>
  <c r="H292" i="17" s="1"/>
  <c r="H293" i="17" s="1"/>
  <c r="H294" i="17" s="1"/>
  <c r="H295" i="17" s="1"/>
  <c r="H296" i="17" s="1"/>
  <c r="H297" i="17" s="1"/>
  <c r="H298" i="17" s="1"/>
  <c r="H299" i="17" s="1"/>
  <c r="H300" i="17" s="1"/>
  <c r="H301" i="17" s="1"/>
  <c r="H302" i="17" s="1"/>
  <c r="H303" i="17" s="1"/>
  <c r="H304" i="17" s="1"/>
  <c r="H305" i="17" s="1"/>
  <c r="H306" i="17" s="1"/>
  <c r="AM76" i="17"/>
  <c r="AM103" i="17"/>
  <c r="AM111" i="17"/>
  <c r="AM148" i="17"/>
  <c r="AM153" i="17"/>
  <c r="AM295" i="17"/>
  <c r="AM35" i="17"/>
  <c r="AM49" i="17"/>
  <c r="AN57" i="17"/>
  <c r="AM83" i="17"/>
  <c r="AM108" i="17"/>
  <c r="AM109" i="17"/>
  <c r="AM120" i="17"/>
  <c r="AM121" i="17"/>
  <c r="AM124" i="17"/>
  <c r="AM160" i="17"/>
  <c r="AN170" i="17"/>
  <c r="AM175" i="17"/>
  <c r="AM207" i="17"/>
  <c r="AM233" i="17"/>
  <c r="AN283" i="17"/>
  <c r="AM285" i="17"/>
  <c r="AN102" i="17"/>
  <c r="AM102" i="17"/>
  <c r="AN126" i="17"/>
  <c r="AM126" i="17"/>
  <c r="AM212" i="17"/>
  <c r="AN212" i="17"/>
  <c r="AM123" i="17"/>
  <c r="AN141" i="17"/>
  <c r="AM141" i="17"/>
  <c r="AN224" i="17"/>
  <c r="AM305" i="17"/>
  <c r="AN305" i="17"/>
  <c r="AM2" i="17"/>
  <c r="AM13" i="17"/>
  <c r="AM14" i="17"/>
  <c r="AM36" i="17"/>
  <c r="AM48" i="17"/>
  <c r="AN49" i="17"/>
  <c r="AN77" i="17"/>
  <c r="AM77" i="17"/>
  <c r="AM98" i="17"/>
  <c r="AM114" i="17"/>
  <c r="AN118" i="17"/>
  <c r="AN122" i="17"/>
  <c r="AM169" i="17"/>
  <c r="AN105" i="17"/>
  <c r="AM105" i="17"/>
  <c r="AM146" i="17"/>
  <c r="AM11" i="17"/>
  <c r="AM20" i="17"/>
  <c r="AN72" i="17"/>
  <c r="AM72" i="17"/>
  <c r="AM119" i="17"/>
  <c r="AN35" i="17"/>
  <c r="AM41" i="17"/>
  <c r="AN42" i="17"/>
  <c r="AN84" i="17"/>
  <c r="AN94" i="17"/>
  <c r="AM94" i="17"/>
  <c r="AN95" i="17"/>
  <c r="AN112" i="17"/>
  <c r="AM112" i="17"/>
  <c r="AN131" i="17"/>
  <c r="AM134" i="17"/>
  <c r="AM143" i="17"/>
  <c r="AN143" i="17"/>
  <c r="AM152" i="17"/>
  <c r="AN152" i="17"/>
  <c r="AN156" i="17"/>
  <c r="AM156" i="17"/>
  <c r="AM172" i="17"/>
  <c r="AN172" i="17"/>
  <c r="AM284" i="17"/>
  <c r="AN190" i="17"/>
  <c r="AM190" i="17"/>
  <c r="AN222" i="17"/>
  <c r="AM222" i="17"/>
  <c r="AM191" i="17"/>
  <c r="AN191" i="17"/>
  <c r="AN211" i="17"/>
  <c r="AM211" i="17"/>
  <c r="AM260" i="17"/>
  <c r="AM174" i="17"/>
  <c r="AM202" i="17"/>
  <c r="AN259" i="17"/>
  <c r="AM259" i="17"/>
  <c r="AM236" i="17"/>
  <c r="AM286" i="17"/>
  <c r="AN286" i="17"/>
  <c r="G135" i="15"/>
  <c r="G136" i="15"/>
  <c r="G99" i="15"/>
  <c r="G100" i="15"/>
  <c r="G101" i="15"/>
  <c r="G80" i="15"/>
  <c r="G81" i="15"/>
  <c r="G82" i="15"/>
  <c r="G83" i="15"/>
  <c r="G41" i="15"/>
  <c r="G162" i="15"/>
  <c r="G149" i="15"/>
  <c r="G2" i="14"/>
  <c r="H2" i="14" s="1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3" i="15"/>
  <c r="G3" i="15"/>
  <c r="G4" i="15"/>
  <c r="G5" i="15"/>
  <c r="G6" i="15"/>
  <c r="G7" i="15"/>
  <c r="G8" i="15"/>
  <c r="G9" i="15"/>
  <c r="G2" i="15"/>
  <c r="H2" i="15" s="1"/>
  <c r="H3" i="15" s="1"/>
  <c r="H4" i="15" s="1"/>
  <c r="H5" i="15" s="1"/>
  <c r="H6" i="15" s="1"/>
  <c r="H7" i="15" s="1"/>
  <c r="H8" i="15" s="1"/>
  <c r="H9" i="15" s="1"/>
  <c r="H10" i="15" s="1"/>
  <c r="H11" i="15" s="1"/>
  <c r="H12" i="15" s="1"/>
  <c r="E3" i="15"/>
  <c r="F3" i="15" s="1"/>
  <c r="E4" i="15" s="1"/>
  <c r="F4" i="15" s="1"/>
  <c r="E5" i="15" s="1"/>
  <c r="F5" i="15" s="1"/>
  <c r="E6" i="15" s="1"/>
  <c r="F6" i="15" s="1"/>
  <c r="E7" i="15" s="1"/>
  <c r="F7" i="15" s="1"/>
  <c r="E8" i="15"/>
  <c r="F8" i="15" s="1"/>
  <c r="E9" i="15" s="1"/>
  <c r="F9" i="15"/>
  <c r="E10" i="15" s="1"/>
  <c r="F10" i="15" s="1"/>
  <c r="E11" i="15" s="1"/>
  <c r="F11" i="15" s="1"/>
  <c r="E12" i="15" s="1"/>
  <c r="F12" i="15" s="1"/>
  <c r="E13" i="15" s="1"/>
  <c r="F13" i="15" s="1"/>
  <c r="E14" i="15" s="1"/>
  <c r="F14" i="15" s="1"/>
  <c r="E15" i="15" s="1"/>
  <c r="F15" i="15" s="1"/>
  <c r="E16" i="15" s="1"/>
  <c r="F16" i="15" s="1"/>
  <c r="E17" i="15" s="1"/>
  <c r="F17" i="15" s="1"/>
  <c r="E18" i="15" s="1"/>
  <c r="F18" i="15" s="1"/>
  <c r="E19" i="15" s="1"/>
  <c r="F19" i="15" s="1"/>
  <c r="E20" i="15" s="1"/>
  <c r="F20" i="15" s="1"/>
  <c r="E21" i="15" s="1"/>
  <c r="F21" i="15" s="1"/>
  <c r="E22" i="15" s="1"/>
  <c r="F22" i="15" s="1"/>
  <c r="E23" i="15" s="1"/>
  <c r="F23" i="15" s="1"/>
  <c r="E24" i="15" s="1"/>
  <c r="F24" i="15" s="1"/>
  <c r="E25" i="15" s="1"/>
  <c r="F25" i="15" s="1"/>
  <c r="E26" i="15" s="1"/>
  <c r="F26" i="15" s="1"/>
  <c r="E27" i="15" s="1"/>
  <c r="F27" i="15" s="1"/>
  <c r="E28" i="15" s="1"/>
  <c r="F28" i="15" s="1"/>
  <c r="E29" i="15" s="1"/>
  <c r="F29" i="15" s="1"/>
  <c r="E30" i="15" s="1"/>
  <c r="F30" i="15" s="1"/>
  <c r="E31" i="15" s="1"/>
  <c r="F31" i="15" s="1"/>
  <c r="E32" i="15" s="1"/>
  <c r="F32" i="15" s="1"/>
  <c r="E33" i="15" s="1"/>
  <c r="F33" i="15" s="1"/>
  <c r="E34" i="15" s="1"/>
  <c r="F34" i="15" s="1"/>
  <c r="E35" i="15" s="1"/>
  <c r="F35" i="15" s="1"/>
  <c r="E36" i="15" s="1"/>
  <c r="F36" i="15" s="1"/>
  <c r="E37" i="15" s="1"/>
  <c r="F37" i="15" s="1"/>
  <c r="E38" i="15" s="1"/>
  <c r="F38" i="15" s="1"/>
  <c r="E39" i="15" s="1"/>
  <c r="F39" i="15" s="1"/>
  <c r="E40" i="15" s="1"/>
  <c r="F40" i="15" s="1"/>
  <c r="E41" i="15" s="1"/>
  <c r="F41" i="15" s="1"/>
  <c r="E42" i="15" s="1"/>
  <c r="F42" i="15" s="1"/>
  <c r="E43" i="15" s="1"/>
  <c r="F43" i="15" s="1"/>
  <c r="E44" i="15" s="1"/>
  <c r="F44" i="15" s="1"/>
  <c r="E45" i="15" s="1"/>
  <c r="F45" i="15" s="1"/>
  <c r="E46" i="15" s="1"/>
  <c r="F46" i="15" s="1"/>
  <c r="E47" i="15" s="1"/>
  <c r="F47" i="15" s="1"/>
  <c r="E48" i="15" s="1"/>
  <c r="F48" i="15" s="1"/>
  <c r="E49" i="15" s="1"/>
  <c r="F49" i="15" s="1"/>
  <c r="E50" i="15" s="1"/>
  <c r="F50" i="15" s="1"/>
  <c r="E51" i="15" s="1"/>
  <c r="F51" i="15" s="1"/>
  <c r="E52" i="15" s="1"/>
  <c r="F52" i="15" s="1"/>
  <c r="E53" i="15" s="1"/>
  <c r="F53" i="15" s="1"/>
  <c r="E54" i="15" s="1"/>
  <c r="F54" i="15" s="1"/>
  <c r="E55" i="15" s="1"/>
  <c r="F55" i="15" s="1"/>
  <c r="E56" i="15" s="1"/>
  <c r="F56" i="15" s="1"/>
  <c r="E57" i="15" s="1"/>
  <c r="F57" i="15" s="1"/>
  <c r="E58" i="15" s="1"/>
  <c r="F58" i="15" s="1"/>
  <c r="E59" i="15" s="1"/>
  <c r="F59" i="15" s="1"/>
  <c r="E60" i="15" s="1"/>
  <c r="F60" i="15" s="1"/>
  <c r="E61" i="15" s="1"/>
  <c r="F61" i="15" s="1"/>
  <c r="E62" i="15" s="1"/>
  <c r="F62" i="15" s="1"/>
  <c r="E63" i="15" s="1"/>
  <c r="F63" i="15" s="1"/>
  <c r="E64" i="15" s="1"/>
  <c r="F64" i="15" s="1"/>
  <c r="E65" i="15" s="1"/>
  <c r="F65" i="15" s="1"/>
  <c r="E66" i="15" s="1"/>
  <c r="F66" i="15" s="1"/>
  <c r="E67" i="15" s="1"/>
  <c r="F67" i="15" s="1"/>
  <c r="E68" i="15" s="1"/>
  <c r="F68" i="15" s="1"/>
  <c r="E69" i="15" s="1"/>
  <c r="F69" i="15" s="1"/>
  <c r="E70" i="15" s="1"/>
  <c r="F70" i="15" s="1"/>
  <c r="E71" i="15" s="1"/>
  <c r="F71" i="15" s="1"/>
  <c r="E72" i="15" s="1"/>
  <c r="F72" i="15" s="1"/>
  <c r="E73" i="15" s="1"/>
  <c r="F73" i="15" s="1"/>
  <c r="E74" i="15" s="1"/>
  <c r="F74" i="15" s="1"/>
  <c r="E75" i="15" s="1"/>
  <c r="F75" i="15" s="1"/>
  <c r="E76" i="15" s="1"/>
  <c r="F76" i="15" s="1"/>
  <c r="E77" i="15" s="1"/>
  <c r="F77" i="15" s="1"/>
  <c r="E78" i="15" s="1"/>
  <c r="F78" i="15" s="1"/>
  <c r="E79" i="15" s="1"/>
  <c r="F79" i="15" s="1"/>
  <c r="E80" i="15" s="1"/>
  <c r="F80" i="15" s="1"/>
  <c r="E81" i="15" s="1"/>
  <c r="F81" i="15" s="1"/>
  <c r="E82" i="15" s="1"/>
  <c r="F82" i="15" s="1"/>
  <c r="E83" i="15" s="1"/>
  <c r="F83" i="15" s="1"/>
  <c r="E84" i="15" s="1"/>
  <c r="F84" i="15" s="1"/>
  <c r="E85" i="15" s="1"/>
  <c r="F85" i="15" s="1"/>
  <c r="E86" i="15" s="1"/>
  <c r="F86" i="15" s="1"/>
  <c r="E87" i="15" s="1"/>
  <c r="F87" i="15" s="1"/>
  <c r="E88" i="15" s="1"/>
  <c r="F88" i="15" s="1"/>
  <c r="E89" i="15" s="1"/>
  <c r="F89" i="15" s="1"/>
  <c r="E90" i="15" s="1"/>
  <c r="F90" i="15" s="1"/>
  <c r="E91" i="15" s="1"/>
  <c r="F91" i="15" s="1"/>
  <c r="E92" i="15" s="1"/>
  <c r="F92" i="15" s="1"/>
  <c r="E93" i="15" s="1"/>
  <c r="F93" i="15" s="1"/>
  <c r="E94" i="15" s="1"/>
  <c r="F94" i="15" s="1"/>
  <c r="E95" i="15" s="1"/>
  <c r="F95" i="15" s="1"/>
  <c r="E96" i="15" s="1"/>
  <c r="F96" i="15" s="1"/>
  <c r="E97" i="15" s="1"/>
  <c r="F97" i="15" s="1"/>
  <c r="E98" i="15" s="1"/>
  <c r="F98" i="15" s="1"/>
  <c r="E99" i="15" s="1"/>
  <c r="F99" i="15" s="1"/>
  <c r="E100" i="15" s="1"/>
  <c r="F100" i="15" s="1"/>
  <c r="E101" i="15" s="1"/>
  <c r="F101" i="15" s="1"/>
  <c r="E102" i="15" s="1"/>
  <c r="F102" i="15" s="1"/>
  <c r="E103" i="15" s="1"/>
  <c r="F103" i="15" s="1"/>
  <c r="E104" i="15" s="1"/>
  <c r="F104" i="15" s="1"/>
  <c r="E105" i="15" s="1"/>
  <c r="F105" i="15" s="1"/>
  <c r="E106" i="15" s="1"/>
  <c r="F106" i="15" s="1"/>
  <c r="E107" i="15" s="1"/>
  <c r="F107" i="15" s="1"/>
  <c r="E108" i="15" s="1"/>
  <c r="F108" i="15" s="1"/>
  <c r="E109" i="15" s="1"/>
  <c r="F109" i="15" s="1"/>
  <c r="E110" i="15" s="1"/>
  <c r="F110" i="15" s="1"/>
  <c r="E111" i="15" s="1"/>
  <c r="F111" i="15" s="1"/>
  <c r="E112" i="15" s="1"/>
  <c r="F112" i="15" s="1"/>
  <c r="E113" i="15" s="1"/>
  <c r="F113" i="15" s="1"/>
  <c r="E114" i="15" s="1"/>
  <c r="F114" i="15" s="1"/>
  <c r="E115" i="15" s="1"/>
  <c r="F115" i="15" s="1"/>
  <c r="E116" i="15" s="1"/>
  <c r="F116" i="15" s="1"/>
  <c r="E117" i="15" s="1"/>
  <c r="F117" i="15" s="1"/>
  <c r="E118" i="15" s="1"/>
  <c r="F118" i="15" s="1"/>
  <c r="E119" i="15" s="1"/>
  <c r="F119" i="15" s="1"/>
  <c r="E120" i="15" s="1"/>
  <c r="F120" i="15" s="1"/>
  <c r="E121" i="15" s="1"/>
  <c r="F121" i="15" s="1"/>
  <c r="E122" i="15" s="1"/>
  <c r="F122" i="15" s="1"/>
  <c r="E123" i="15" s="1"/>
  <c r="F123" i="15" s="1"/>
  <c r="E124" i="15" s="1"/>
  <c r="F124" i="15" s="1"/>
  <c r="E125" i="15" s="1"/>
  <c r="F125" i="15" s="1"/>
  <c r="E126" i="15" s="1"/>
  <c r="F126" i="15" s="1"/>
  <c r="E127" i="15" s="1"/>
  <c r="F127" i="15" s="1"/>
  <c r="E128" i="15" s="1"/>
  <c r="F128" i="15" s="1"/>
  <c r="E129" i="15" s="1"/>
  <c r="F129" i="15" s="1"/>
  <c r="E130" i="15" s="1"/>
  <c r="F130" i="15" s="1"/>
  <c r="E131" i="15" s="1"/>
  <c r="F131" i="15" s="1"/>
  <c r="E132" i="15" s="1"/>
  <c r="F132" i="15" s="1"/>
  <c r="E133" i="15" s="1"/>
  <c r="F133" i="15" s="1"/>
  <c r="E134" i="15" s="1"/>
  <c r="F134" i="15" s="1"/>
  <c r="E135" i="15" s="1"/>
  <c r="F135" i="15" s="1"/>
  <c r="E136" i="15" s="1"/>
  <c r="F136" i="15" s="1"/>
  <c r="E137" i="15" s="1"/>
  <c r="F137" i="15" s="1"/>
  <c r="E138" i="15" s="1"/>
  <c r="F138" i="15" s="1"/>
  <c r="E139" i="15" s="1"/>
  <c r="F139" i="15" s="1"/>
  <c r="E140" i="15" s="1"/>
  <c r="F140" i="15" s="1"/>
  <c r="E141" i="15" s="1"/>
  <c r="F141" i="15" s="1"/>
  <c r="E142" i="15" s="1"/>
  <c r="F142" i="15" s="1"/>
  <c r="E143" i="15" s="1"/>
  <c r="F143" i="15" s="1"/>
  <c r="E144" i="15" s="1"/>
  <c r="F144" i="15" s="1"/>
  <c r="E145" i="15" s="1"/>
  <c r="F145" i="15" s="1"/>
  <c r="E146" i="15" s="1"/>
  <c r="F146" i="15" s="1"/>
  <c r="E147" i="15" s="1"/>
  <c r="F147" i="15" s="1"/>
  <c r="E148" i="15" s="1"/>
  <c r="F148" i="15" s="1"/>
  <c r="E149" i="15" s="1"/>
  <c r="F149" i="15" s="1"/>
  <c r="E150" i="15" s="1"/>
  <c r="F150" i="15" s="1"/>
  <c r="E151" i="15" s="1"/>
  <c r="F151" i="15" s="1"/>
  <c r="E152" i="15" s="1"/>
  <c r="F152" i="15" s="1"/>
  <c r="E153" i="15" s="1"/>
  <c r="F153" i="15" s="1"/>
  <c r="E154" i="15" s="1"/>
  <c r="F154" i="15" s="1"/>
  <c r="E155" i="15" s="1"/>
  <c r="F155" i="15" s="1"/>
  <c r="E156" i="15" s="1"/>
  <c r="F156" i="15" s="1"/>
  <c r="E157" i="15" s="1"/>
  <c r="F157" i="15" s="1"/>
  <c r="E158" i="15" s="1"/>
  <c r="F158" i="15" s="1"/>
  <c r="E159" i="15" s="1"/>
  <c r="F159" i="15" s="1"/>
  <c r="E160" i="15" s="1"/>
  <c r="F160" i="15" s="1"/>
  <c r="E161" i="15" s="1"/>
  <c r="F161" i="15" s="1"/>
  <c r="E162" i="15" s="1"/>
  <c r="F162" i="15" s="1"/>
  <c r="E163" i="15" s="1"/>
  <c r="F163" i="15" s="1"/>
  <c r="H13" i="15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F2" i="14"/>
  <c r="E3" i="14" s="1"/>
  <c r="F3" i="14" s="1"/>
  <c r="E4" i="14" s="1"/>
  <c r="F4" i="14" s="1"/>
  <c r="E5" i="14" s="1"/>
  <c r="F5" i="14" s="1"/>
  <c r="E6" i="14" s="1"/>
  <c r="F6" i="14" s="1"/>
  <c r="E7" i="14" s="1"/>
  <c r="F7" i="14" s="1"/>
  <c r="E8" i="14" s="1"/>
  <c r="F8" i="14" s="1"/>
  <c r="E9" i="14" s="1"/>
  <c r="F9" i="14" s="1"/>
  <c r="E10" i="14" s="1"/>
  <c r="F10" i="14" s="1"/>
  <c r="E11" i="14" s="1"/>
  <c r="F11" i="14" s="1"/>
  <c r="E12" i="14" s="1"/>
  <c r="F12" i="14" s="1"/>
  <c r="E13" i="14" s="1"/>
  <c r="F13" i="14" s="1"/>
  <c r="E14" i="14" s="1"/>
  <c r="F14" i="14" s="1"/>
  <c r="E15" i="14" s="1"/>
  <c r="F15" i="14" s="1"/>
  <c r="E16" i="14" s="1"/>
  <c r="F16" i="14" s="1"/>
  <c r="E17" i="14" s="1"/>
  <c r="F17" i="14" s="1"/>
  <c r="E18" i="14" s="1"/>
  <c r="F18" i="14" s="1"/>
  <c r="E19" i="14" s="1"/>
  <c r="F19" i="14" s="1"/>
  <c r="E20" i="14" s="1"/>
  <c r="F20" i="14" s="1"/>
  <c r="E21" i="14" s="1"/>
  <c r="F21" i="14" s="1"/>
  <c r="E22" i="14" s="1"/>
  <c r="F22" i="14" s="1"/>
  <c r="E23" i="14" s="1"/>
  <c r="F23" i="14" s="1"/>
  <c r="E24" i="14" s="1"/>
  <c r="F24" i="14" s="1"/>
  <c r="E25" i="14" s="1"/>
  <c r="F25" i="14" s="1"/>
  <c r="E26" i="14" s="1"/>
  <c r="F26" i="14" s="1"/>
  <c r="E27" i="14" s="1"/>
  <c r="F27" i="14" s="1"/>
  <c r="E28" i="14" s="1"/>
  <c r="F28" i="14" s="1"/>
  <c r="E29" i="14" s="1"/>
  <c r="F29" i="14" s="1"/>
  <c r="E30" i="14" s="1"/>
  <c r="F30" i="14" s="1"/>
  <c r="E31" i="14" s="1"/>
  <c r="F31" i="14" s="1"/>
  <c r="E32" i="14" s="1"/>
  <c r="F32" i="14" s="1"/>
  <c r="E33" i="14" s="1"/>
  <c r="F33" i="14" s="1"/>
  <c r="E34" i="14" s="1"/>
  <c r="F34" i="14" s="1"/>
  <c r="E35" i="14" s="1"/>
  <c r="F35" i="14" s="1"/>
  <c r="E36" i="14" s="1"/>
  <c r="F36" i="14" s="1"/>
  <c r="E37" i="14" s="1"/>
  <c r="F37" i="14" s="1"/>
  <c r="E38" i="14" s="1"/>
  <c r="F38" i="14" s="1"/>
  <c r="E39" i="14" s="1"/>
  <c r="F39" i="14" s="1"/>
  <c r="E40" i="14" s="1"/>
  <c r="F40" i="14" s="1"/>
  <c r="E41" i="14" s="1"/>
  <c r="F41" i="14" s="1"/>
  <c r="E42" i="14" s="1"/>
  <c r="F42" i="14" s="1"/>
  <c r="E43" i="14" s="1"/>
  <c r="F43" i="14" s="1"/>
  <c r="E44" i="14" s="1"/>
  <c r="F44" i="14" s="1"/>
  <c r="E45" i="14" s="1"/>
  <c r="F45" i="14" s="1"/>
  <c r="E46" i="14" s="1"/>
  <c r="F46" i="14" s="1"/>
  <c r="E47" i="14" s="1"/>
  <c r="F47" i="14" s="1"/>
  <c r="E48" i="14" s="1"/>
  <c r="F48" i="14" s="1"/>
  <c r="E49" i="14" s="1"/>
  <c r="F49" i="14" s="1"/>
  <c r="E50" i="14" s="1"/>
  <c r="F50" i="14" s="1"/>
  <c r="E51" i="14" s="1"/>
  <c r="F51" i="14" s="1"/>
  <c r="E52" i="14" s="1"/>
  <c r="F52" i="14" s="1"/>
  <c r="E53" i="14" s="1"/>
  <c r="F53" i="14" s="1"/>
  <c r="E54" i="14" s="1"/>
  <c r="F54" i="14" s="1"/>
  <c r="E55" i="14" s="1"/>
  <c r="F55" i="14" s="1"/>
  <c r="E56" i="14" s="1"/>
  <c r="F56" i="14" s="1"/>
  <c r="E57" i="14" s="1"/>
  <c r="F57" i="14" s="1"/>
  <c r="E58" i="14" s="1"/>
  <c r="F58" i="14" s="1"/>
  <c r="E59" i="14" s="1"/>
  <c r="F59" i="14" s="1"/>
  <c r="E60" i="14" s="1"/>
  <c r="F60" i="14" s="1"/>
  <c r="E61" i="14" s="1"/>
  <c r="F61" i="14" s="1"/>
  <c r="E62" i="14" s="1"/>
  <c r="F62" i="14" s="1"/>
  <c r="E63" i="14" s="1"/>
  <c r="F63" i="14" s="1"/>
  <c r="E64" i="14" s="1"/>
  <c r="F64" i="14" s="1"/>
  <c r="E65" i="14" s="1"/>
  <c r="F65" i="14" s="1"/>
  <c r="E66" i="14" s="1"/>
  <c r="F66" i="14" s="1"/>
  <c r="E67" i="14" s="1"/>
  <c r="F67" i="14" s="1"/>
  <c r="E68" i="14" s="1"/>
  <c r="F68" i="14" s="1"/>
  <c r="E69" i="14" s="1"/>
  <c r="F69" i="14" s="1"/>
  <c r="E70" i="14" s="1"/>
  <c r="F70" i="14" s="1"/>
  <c r="E71" i="14" s="1"/>
  <c r="F71" i="14" s="1"/>
  <c r="E72" i="14" s="1"/>
  <c r="F72" i="14" s="1"/>
  <c r="E73" i="14" s="1"/>
  <c r="F73" i="14" s="1"/>
  <c r="E74" i="14" s="1"/>
  <c r="F74" i="14" s="1"/>
  <c r="E75" i="14" s="1"/>
  <c r="F75" i="14" s="1"/>
  <c r="E76" i="14" s="1"/>
  <c r="F76" i="14" s="1"/>
  <c r="E77" i="14" s="1"/>
  <c r="F77" i="14" s="1"/>
  <c r="E78" i="14" s="1"/>
  <c r="F78" i="14" s="1"/>
  <c r="E79" i="14" s="1"/>
  <c r="F79" i="14" s="1"/>
  <c r="E80" i="14" s="1"/>
  <c r="F80" i="14" s="1"/>
  <c r="E81" i="14" s="1"/>
  <c r="F81" i="14" s="1"/>
  <c r="E82" i="14" s="1"/>
  <c r="F82" i="14" s="1"/>
  <c r="E83" i="14" s="1"/>
  <c r="F83" i="14" s="1"/>
  <c r="E84" i="14" s="1"/>
  <c r="F84" i="14" s="1"/>
  <c r="E85" i="14" s="1"/>
  <c r="F85" i="14" s="1"/>
  <c r="E86" i="14" s="1"/>
  <c r="F86" i="14" s="1"/>
  <c r="E87" i="14" s="1"/>
  <c r="F87" i="14" s="1"/>
  <c r="E88" i="14" s="1"/>
  <c r="F88" i="14" s="1"/>
  <c r="E89" i="14" s="1"/>
  <c r="F89" i="14" s="1"/>
  <c r="E90" i="14" s="1"/>
  <c r="F90" i="14" s="1"/>
  <c r="E91" i="14" s="1"/>
  <c r="F91" i="14" s="1"/>
  <c r="E92" i="14" s="1"/>
  <c r="F92" i="14" s="1"/>
  <c r="E93" i="14" s="1"/>
  <c r="F93" i="14" s="1"/>
  <c r="E94" i="14" s="1"/>
  <c r="F94" i="14" s="1"/>
  <c r="E95" i="14" s="1"/>
  <c r="F95" i="14" s="1"/>
  <c r="E96" i="14" s="1"/>
  <c r="F96" i="14" s="1"/>
  <c r="E97" i="14" s="1"/>
  <c r="F97" i="14" s="1"/>
  <c r="E98" i="14" s="1"/>
  <c r="F98" i="14" s="1"/>
  <c r="E99" i="14" s="1"/>
  <c r="F99" i="14" s="1"/>
  <c r="E100" i="14" s="1"/>
  <c r="F100" i="14" s="1"/>
  <c r="E101" i="14" s="1"/>
  <c r="F101" i="14" s="1"/>
  <c r="E102" i="14" s="1"/>
  <c r="F102" i="14" s="1"/>
  <c r="E103" i="14" s="1"/>
  <c r="F103" i="14" s="1"/>
  <c r="E104" i="14" s="1"/>
  <c r="F104" i="14" s="1"/>
  <c r="E105" i="14" s="1"/>
  <c r="F105" i="14" s="1"/>
  <c r="E106" i="14" s="1"/>
  <c r="F106" i="14" s="1"/>
  <c r="E107" i="14" s="1"/>
  <c r="F107" i="14" s="1"/>
  <c r="E108" i="14" s="1"/>
  <c r="F108" i="14" s="1"/>
  <c r="E109" i="14" s="1"/>
  <c r="F109" i="14" s="1"/>
  <c r="E110" i="14" s="1"/>
  <c r="F110" i="14" s="1"/>
  <c r="E111" i="14" s="1"/>
  <c r="F111" i="14" s="1"/>
  <c r="E112" i="14" s="1"/>
  <c r="F112" i="14" s="1"/>
  <c r="E113" i="14" s="1"/>
  <c r="F113" i="14" s="1"/>
  <c r="E114" i="14" s="1"/>
  <c r="F114" i="14" s="1"/>
  <c r="E115" i="14" s="1"/>
  <c r="F115" i="14" s="1"/>
  <c r="E116" i="14" s="1"/>
  <c r="F116" i="14" s="1"/>
  <c r="E117" i="14" s="1"/>
  <c r="F117" i="14" s="1"/>
  <c r="E118" i="14" s="1"/>
  <c r="F118" i="14" s="1"/>
  <c r="E119" i="14" s="1"/>
  <c r="F119" i="14" s="1"/>
  <c r="E120" i="14" s="1"/>
  <c r="F120" i="14" s="1"/>
  <c r="E121" i="14" s="1"/>
  <c r="F121" i="14" s="1"/>
  <c r="E122" i="14" s="1"/>
  <c r="F122" i="14" s="1"/>
  <c r="E123" i="14" s="1"/>
  <c r="F123" i="14" s="1"/>
  <c r="E124" i="14" s="1"/>
  <c r="F124" i="14" s="1"/>
  <c r="E125" i="14" s="1"/>
  <c r="F125" i="14" s="1"/>
  <c r="E126" i="14" s="1"/>
  <c r="F126" i="14" s="1"/>
  <c r="E127" i="14" s="1"/>
  <c r="F127" i="14" s="1"/>
  <c r="E128" i="14" s="1"/>
  <c r="F128" i="14" s="1"/>
  <c r="E129" i="14" s="1"/>
  <c r="F129" i="14" s="1"/>
  <c r="E130" i="14" s="1"/>
  <c r="F130" i="14" s="1"/>
  <c r="E131" i="14" s="1"/>
  <c r="F131" i="14" s="1"/>
  <c r="E132" i="14" s="1"/>
  <c r="F132" i="14" s="1"/>
  <c r="E133" i="14" s="1"/>
  <c r="F133" i="14" s="1"/>
  <c r="E134" i="14" s="1"/>
  <c r="F134" i="14" s="1"/>
  <c r="E135" i="14" s="1"/>
  <c r="F135" i="14" s="1"/>
  <c r="E136" i="14" s="1"/>
  <c r="F136" i="14" s="1"/>
  <c r="E137" i="14" s="1"/>
  <c r="F137" i="14" s="1"/>
  <c r="E138" i="14" s="1"/>
  <c r="F138" i="14" s="1"/>
  <c r="E139" i="14" s="1"/>
  <c r="F139" i="14" s="1"/>
  <c r="E140" i="14" s="1"/>
  <c r="F140" i="14" s="1"/>
  <c r="E141" i="14" s="1"/>
  <c r="F141" i="14" s="1"/>
  <c r="E142" i="14" s="1"/>
  <c r="F142" i="14" s="1"/>
  <c r="E143" i="14" s="1"/>
  <c r="F143" i="14" s="1"/>
  <c r="E144" i="14" s="1"/>
  <c r="F144" i="14" s="1"/>
  <c r="E145" i="14" s="1"/>
  <c r="F145" i="14" s="1"/>
  <c r="E146" i="14" s="1"/>
  <c r="F146" i="14" s="1"/>
  <c r="E147" i="14" s="1"/>
  <c r="F147" i="14" s="1"/>
  <c r="E148" i="14" s="1"/>
  <c r="F148" i="14" s="1"/>
  <c r="E149" i="14" s="1"/>
  <c r="F149" i="14" s="1"/>
  <c r="E150" i="14" s="1"/>
  <c r="F150" i="14" s="1"/>
  <c r="E151" i="14" s="1"/>
  <c r="F151" i="14" s="1"/>
  <c r="E152" i="14" s="1"/>
  <c r="F152" i="14" s="1"/>
  <c r="E153" i="14" s="1"/>
  <c r="F153" i="14" s="1"/>
  <c r="E154" i="14" s="1"/>
  <c r="F154" i="14" s="1"/>
  <c r="E155" i="14" s="1"/>
  <c r="F155" i="14" s="1"/>
  <c r="E156" i="14" s="1"/>
  <c r="F156" i="14" s="1"/>
  <c r="E157" i="14" s="1"/>
  <c r="F157" i="14" s="1"/>
  <c r="E158" i="14" s="1"/>
  <c r="F158" i="14" s="1"/>
  <c r="E159" i="14" s="1"/>
  <c r="F159" i="14" s="1"/>
  <c r="E160" i="14" s="1"/>
  <c r="F160" i="14" s="1"/>
  <c r="E161" i="14" s="1"/>
  <c r="F161" i="14" s="1"/>
  <c r="E162" i="14" s="1"/>
  <c r="F162" i="14" s="1"/>
  <c r="E163" i="14" s="1"/>
  <c r="F163" i="14" s="1"/>
  <c r="E164" i="14" s="1"/>
  <c r="F164" i="14" s="1"/>
  <c r="E165" i="14" s="1"/>
  <c r="F165" i="14" s="1"/>
  <c r="E166" i="14" s="1"/>
  <c r="F166" i="14" s="1"/>
  <c r="E167" i="14" s="1"/>
  <c r="F167" i="14" s="1"/>
  <c r="E168" i="14" s="1"/>
  <c r="F168" i="14" s="1"/>
  <c r="E169" i="14" s="1"/>
  <c r="F169" i="14" s="1"/>
  <c r="E170" i="14" s="1"/>
  <c r="F170" i="14" s="1"/>
  <c r="E171" i="14" s="1"/>
  <c r="F171" i="14" s="1"/>
  <c r="E172" i="14" s="1"/>
  <c r="F172" i="14" s="1"/>
  <c r="E173" i="14" s="1"/>
  <c r="F173" i="14" s="1"/>
  <c r="E174" i="14" s="1"/>
  <c r="F174" i="14" s="1"/>
  <c r="E175" i="14" s="1"/>
  <c r="F175" i="14" s="1"/>
  <c r="E176" i="14" s="1"/>
  <c r="F176" i="14" s="1"/>
  <c r="E177" i="14" s="1"/>
  <c r="F177" i="14" s="1"/>
  <c r="E178" i="14" s="1"/>
  <c r="F178" i="14" s="1"/>
  <c r="E179" i="14" s="1"/>
  <c r="F179" i="14" s="1"/>
  <c r="E180" i="14" s="1"/>
  <c r="F180" i="14" s="1"/>
  <c r="E181" i="14" s="1"/>
  <c r="F181" i="14" s="1"/>
  <c r="E182" i="14" s="1"/>
  <c r="F182" i="14" s="1"/>
  <c r="E183" i="14" s="1"/>
  <c r="F183" i="14" s="1"/>
  <c r="E184" i="14" s="1"/>
  <c r="F184" i="14" s="1"/>
  <c r="E185" i="14" s="1"/>
  <c r="F185" i="14" s="1"/>
  <c r="E186" i="14" s="1"/>
  <c r="F186" i="14" s="1"/>
  <c r="E187" i="14" s="1"/>
  <c r="F187" i="14" s="1"/>
  <c r="E188" i="14" s="1"/>
  <c r="F188" i="14" s="1"/>
  <c r="E189" i="14" s="1"/>
  <c r="F189" i="14" s="1"/>
  <c r="E190" i="14" s="1"/>
  <c r="F190" i="14" s="1"/>
  <c r="E191" i="14" s="1"/>
  <c r="F191" i="14" s="1"/>
  <c r="E192" i="14" s="1"/>
  <c r="F192" i="14" s="1"/>
  <c r="U154" i="14"/>
  <c r="U153" i="14"/>
  <c r="W153" i="14" s="1"/>
  <c r="U152" i="14"/>
  <c r="W152" i="14"/>
  <c r="U151" i="14"/>
  <c r="U150" i="14"/>
  <c r="W150" i="14"/>
  <c r="U149" i="14"/>
  <c r="U148" i="14"/>
  <c r="U147" i="14"/>
  <c r="W147" i="14"/>
  <c r="U146" i="14"/>
  <c r="W146" i="14" s="1"/>
  <c r="U145" i="14"/>
  <c r="W145" i="14" s="1"/>
  <c r="U144" i="14"/>
  <c r="M144" i="14" s="1"/>
  <c r="U187" i="14"/>
  <c r="W187" i="14"/>
  <c r="U186" i="14"/>
  <c r="M152" i="14"/>
  <c r="M154" i="14"/>
  <c r="M145" i="14"/>
  <c r="M187" i="14"/>
  <c r="M147" i="14"/>
  <c r="M150" i="14"/>
  <c r="M148" i="14"/>
  <c r="W154" i="14"/>
  <c r="W148" i="14"/>
  <c r="M146" i="14"/>
  <c r="U183" i="14"/>
  <c r="U180" i="14"/>
  <c r="M180" i="14" s="1"/>
  <c r="U179" i="14"/>
  <c r="W179" i="14" s="1"/>
  <c r="U178" i="14"/>
  <c r="W178" i="14"/>
  <c r="U177" i="14"/>
  <c r="W177" i="14" s="1"/>
  <c r="U176" i="14"/>
  <c r="W176" i="14" s="1"/>
  <c r="U174" i="14"/>
  <c r="U171" i="14"/>
  <c r="W171" i="14" s="1"/>
  <c r="U170" i="14"/>
  <c r="U167" i="14"/>
  <c r="W167" i="14"/>
  <c r="U166" i="14"/>
  <c r="W166" i="14" s="1"/>
  <c r="U161" i="14"/>
  <c r="U160" i="14"/>
  <c r="U159" i="14"/>
  <c r="W159" i="14"/>
  <c r="U158" i="14"/>
  <c r="W158" i="14" s="1"/>
  <c r="U157" i="14"/>
  <c r="W157" i="14"/>
  <c r="U155" i="14"/>
  <c r="W155" i="14"/>
  <c r="U143" i="14"/>
  <c r="W143" i="14" s="1"/>
  <c r="U142" i="14"/>
  <c r="W142" i="14"/>
  <c r="U141" i="14"/>
  <c r="U140" i="14"/>
  <c r="W140" i="14" s="1"/>
  <c r="U139" i="14"/>
  <c r="U138" i="14"/>
  <c r="W138" i="14" s="1"/>
  <c r="U137" i="14"/>
  <c r="W137" i="14" s="1"/>
  <c r="U136" i="14"/>
  <c r="W136" i="14" s="1"/>
  <c r="U135" i="14"/>
  <c r="M135" i="14" s="1"/>
  <c r="W135" i="14"/>
  <c r="U134" i="14"/>
  <c r="W134" i="14" s="1"/>
  <c r="U133" i="14"/>
  <c r="M133" i="14" s="1"/>
  <c r="W133" i="14"/>
  <c r="U132" i="14"/>
  <c r="U131" i="14"/>
  <c r="U129" i="14"/>
  <c r="W129" i="14" s="1"/>
  <c r="U128" i="14"/>
  <c r="W128" i="14" s="1"/>
  <c r="U127" i="14"/>
  <c r="W127" i="14" s="1"/>
  <c r="U126" i="14"/>
  <c r="U125" i="14"/>
  <c r="W125" i="14"/>
  <c r="U124" i="14"/>
  <c r="M124" i="14" s="1"/>
  <c r="U123" i="14"/>
  <c r="W123" i="14" s="1"/>
  <c r="U122" i="14"/>
  <c r="W122" i="14" s="1"/>
  <c r="U117" i="14"/>
  <c r="W117" i="14" s="1"/>
  <c r="U116" i="14"/>
  <c r="W116" i="14" s="1"/>
  <c r="U103" i="14"/>
  <c r="U102" i="14"/>
  <c r="W102" i="14"/>
  <c r="U99" i="14"/>
  <c r="W99" i="14"/>
  <c r="U98" i="14"/>
  <c r="W98" i="14" s="1"/>
  <c r="U97" i="14"/>
  <c r="W97" i="14" s="1"/>
  <c r="U96" i="14"/>
  <c r="W96" i="14" s="1"/>
  <c r="U89" i="14"/>
  <c r="W89" i="14" s="1"/>
  <c r="M131" i="14"/>
  <c r="M132" i="14"/>
  <c r="M160" i="14"/>
  <c r="M166" i="14"/>
  <c r="M139" i="14"/>
  <c r="M161" i="14"/>
  <c r="M125" i="14"/>
  <c r="M97" i="14"/>
  <c r="M103" i="14"/>
  <c r="M123" i="14"/>
  <c r="M183" i="14"/>
  <c r="M99" i="14"/>
  <c r="M127" i="14"/>
  <c r="M159" i="14"/>
  <c r="M142" i="14"/>
  <c r="M134" i="14"/>
  <c r="M102" i="14"/>
  <c r="W183" i="14"/>
  <c r="M179" i="14"/>
  <c r="M178" i="14"/>
  <c r="M177" i="14"/>
  <c r="M176" i="14"/>
  <c r="M157" i="14"/>
  <c r="M167" i="14"/>
  <c r="W161" i="14"/>
  <c r="W160" i="14"/>
  <c r="M158" i="14"/>
  <c r="M137" i="14"/>
  <c r="M96" i="14"/>
  <c r="M129" i="14"/>
  <c r="M138" i="14"/>
  <c r="M155" i="14"/>
  <c r="M143" i="14"/>
  <c r="M140" i="14"/>
  <c r="W139" i="14"/>
  <c r="W132" i="14"/>
  <c r="W131" i="14"/>
  <c r="M122" i="14"/>
  <c r="M117" i="14"/>
  <c r="M116" i="14"/>
  <c r="W103" i="14"/>
  <c r="M98" i="14"/>
  <c r="M89" i="14"/>
  <c r="U85" i="14"/>
  <c r="U78" i="14"/>
  <c r="W78" i="14" s="1"/>
  <c r="U77" i="14"/>
  <c r="W77" i="14" s="1"/>
  <c r="U76" i="14"/>
  <c r="W76" i="14" s="1"/>
  <c r="U75" i="14"/>
  <c r="W75" i="14" s="1"/>
  <c r="U72" i="14"/>
  <c r="W72" i="14" s="1"/>
  <c r="U71" i="14"/>
  <c r="U58" i="14"/>
  <c r="W58" i="14" s="1"/>
  <c r="U57" i="14"/>
  <c r="U52" i="14"/>
  <c r="W52" i="14"/>
  <c r="U51" i="14"/>
  <c r="U49" i="14"/>
  <c r="W49" i="14" s="1"/>
  <c r="U48" i="14"/>
  <c r="W48" i="14"/>
  <c r="U47" i="14"/>
  <c r="W47" i="14" s="1"/>
  <c r="U46" i="14"/>
  <c r="U45" i="14"/>
  <c r="U42" i="14"/>
  <c r="M42" i="14" s="1"/>
  <c r="U41" i="14"/>
  <c r="W41" i="14" s="1"/>
  <c r="U39" i="14"/>
  <c r="U38" i="14"/>
  <c r="U37" i="14"/>
  <c r="U36" i="14"/>
  <c r="W36" i="14" s="1"/>
  <c r="U35" i="14"/>
  <c r="W35" i="14"/>
  <c r="U34" i="14"/>
  <c r="W34" i="14" s="1"/>
  <c r="U33" i="14"/>
  <c r="W33" i="14"/>
  <c r="U32" i="14"/>
  <c r="W32" i="14"/>
  <c r="U31" i="14"/>
  <c r="M31" i="14" s="1"/>
  <c r="W31" i="14"/>
  <c r="U30" i="14"/>
  <c r="U29" i="14"/>
  <c r="M29" i="14" s="1"/>
  <c r="W29" i="14"/>
  <c r="U28" i="14"/>
  <c r="W28" i="14" s="1"/>
  <c r="U27" i="14"/>
  <c r="W27" i="14" s="1"/>
  <c r="U26" i="14"/>
  <c r="U25" i="14"/>
  <c r="U24" i="14"/>
  <c r="W24" i="14" s="1"/>
  <c r="U23" i="14"/>
  <c r="U19" i="14"/>
  <c r="M19" i="14" s="1"/>
  <c r="W19" i="14"/>
  <c r="U18" i="14"/>
  <c r="U15" i="14"/>
  <c r="U13" i="14"/>
  <c r="M52" i="14"/>
  <c r="M49" i="14"/>
  <c r="M32" i="14"/>
  <c r="M58" i="14"/>
  <c r="M37" i="14"/>
  <c r="M41" i="14"/>
  <c r="M46" i="14"/>
  <c r="M26" i="14"/>
  <c r="M77" i="14"/>
  <c r="M39" i="14"/>
  <c r="M25" i="14"/>
  <c r="M47" i="14"/>
  <c r="M48" i="14"/>
  <c r="M75" i="14"/>
  <c r="M78" i="14"/>
  <c r="M76" i="14"/>
  <c r="M72" i="14"/>
  <c r="W37" i="14"/>
  <c r="W46" i="14"/>
  <c r="M33" i="14"/>
  <c r="M36" i="14"/>
  <c r="M27" i="14"/>
  <c r="W25" i="14"/>
  <c r="M30" i="14"/>
  <c r="M34" i="14"/>
  <c r="W39" i="14"/>
  <c r="M28" i="14"/>
  <c r="M35" i="14"/>
  <c r="W30" i="14"/>
  <c r="W26" i="14"/>
  <c r="M24" i="14"/>
  <c r="U12" i="14"/>
  <c r="W12" i="14" s="1"/>
  <c r="U11" i="14"/>
  <c r="W11" i="14" s="1"/>
  <c r="U10" i="14"/>
  <c r="U9" i="14"/>
  <c r="U8" i="14"/>
  <c r="W8" i="14"/>
  <c r="U5" i="14"/>
  <c r="U4" i="14"/>
  <c r="M4" i="14" s="1"/>
  <c r="U3" i="14"/>
  <c r="W3" i="14" s="1"/>
  <c r="M10" i="14"/>
  <c r="M12" i="14"/>
  <c r="M11" i="14"/>
  <c r="W10" i="14"/>
  <c r="M8" i="14"/>
  <c r="U6" i="14"/>
  <c r="W6" i="14" s="1"/>
  <c r="U7" i="14"/>
  <c r="W7" i="14" s="1"/>
  <c r="U14" i="14"/>
  <c r="W14" i="14" s="1"/>
  <c r="U16" i="14"/>
  <c r="W16" i="14" s="1"/>
  <c r="U17" i="14"/>
  <c r="W17" i="14"/>
  <c r="U20" i="14"/>
  <c r="W20" i="14" s="1"/>
  <c r="U21" i="14"/>
  <c r="W21" i="14"/>
  <c r="U22" i="14"/>
  <c r="W22" i="14" s="1"/>
  <c r="U40" i="14"/>
  <c r="W40" i="14"/>
  <c r="U43" i="14"/>
  <c r="W43" i="14" s="1"/>
  <c r="U44" i="14"/>
  <c r="W44" i="14" s="1"/>
  <c r="U53" i="14"/>
  <c r="W53" i="14" s="1"/>
  <c r="U54" i="14"/>
  <c r="W54" i="14"/>
  <c r="U55" i="14"/>
  <c r="W55" i="14" s="1"/>
  <c r="U56" i="14"/>
  <c r="W56" i="14" s="1"/>
  <c r="U59" i="14"/>
  <c r="W59" i="14" s="1"/>
  <c r="U60" i="14"/>
  <c r="W60" i="14" s="1"/>
  <c r="U61" i="14"/>
  <c r="W61" i="14" s="1"/>
  <c r="U62" i="14"/>
  <c r="M62" i="14" s="1"/>
  <c r="U63" i="14"/>
  <c r="W63" i="14" s="1"/>
  <c r="U64" i="14"/>
  <c r="W64" i="14"/>
  <c r="U65" i="14"/>
  <c r="W65" i="14" s="1"/>
  <c r="U66" i="14"/>
  <c r="W66" i="14" s="1"/>
  <c r="U67" i="14"/>
  <c r="W67" i="14" s="1"/>
  <c r="U68" i="14"/>
  <c r="M68" i="14" s="1"/>
  <c r="U69" i="14"/>
  <c r="W69" i="14" s="1"/>
  <c r="U70" i="14"/>
  <c r="M70" i="14" s="1"/>
  <c r="W70" i="14"/>
  <c r="U73" i="14"/>
  <c r="W73" i="14" s="1"/>
  <c r="U74" i="14"/>
  <c r="W74" i="14"/>
  <c r="U79" i="14"/>
  <c r="W79" i="14" s="1"/>
  <c r="U80" i="14"/>
  <c r="W80" i="14" s="1"/>
  <c r="U81" i="14"/>
  <c r="W81" i="14" s="1"/>
  <c r="U82" i="14"/>
  <c r="W82" i="14"/>
  <c r="U83" i="14"/>
  <c r="W83" i="14"/>
  <c r="U84" i="14"/>
  <c r="W84" i="14" s="1"/>
  <c r="U86" i="14"/>
  <c r="W86" i="14" s="1"/>
  <c r="U87" i="14"/>
  <c r="W87" i="14"/>
  <c r="U88" i="14"/>
  <c r="W88" i="14" s="1"/>
  <c r="U90" i="14"/>
  <c r="M90" i="14" s="1"/>
  <c r="W90" i="14"/>
  <c r="U91" i="14"/>
  <c r="W91" i="14" s="1"/>
  <c r="U92" i="14"/>
  <c r="W92" i="14" s="1"/>
  <c r="U93" i="14"/>
  <c r="M93" i="14" s="1"/>
  <c r="U94" i="14"/>
  <c r="W94" i="14"/>
  <c r="U95" i="14"/>
  <c r="M95" i="14" s="1"/>
  <c r="U100" i="14"/>
  <c r="M100" i="14" s="1"/>
  <c r="W100" i="14"/>
  <c r="U101" i="14"/>
  <c r="M101" i="14" s="1"/>
  <c r="U104" i="14"/>
  <c r="M104" i="14" s="1"/>
  <c r="W104" i="14"/>
  <c r="U105" i="14"/>
  <c r="W105" i="14" s="1"/>
  <c r="U106" i="14"/>
  <c r="W106" i="14" s="1"/>
  <c r="U107" i="14"/>
  <c r="W107" i="14" s="1"/>
  <c r="U108" i="14"/>
  <c r="W108" i="14"/>
  <c r="U109" i="14"/>
  <c r="W109" i="14" s="1"/>
  <c r="U110" i="14"/>
  <c r="M110" i="14" s="1"/>
  <c r="W110" i="14"/>
  <c r="U111" i="14"/>
  <c r="W111" i="14" s="1"/>
  <c r="U112" i="14"/>
  <c r="M112" i="14" s="1"/>
  <c r="W112" i="14"/>
  <c r="U113" i="14"/>
  <c r="W113" i="14" s="1"/>
  <c r="U114" i="14"/>
  <c r="W114" i="14" s="1"/>
  <c r="U115" i="14"/>
  <c r="W115" i="14" s="1"/>
  <c r="U118" i="14"/>
  <c r="M118" i="14" s="1"/>
  <c r="W118" i="14"/>
  <c r="U119" i="14"/>
  <c r="W119" i="14" s="1"/>
  <c r="U120" i="14"/>
  <c r="W120" i="14"/>
  <c r="U121" i="14"/>
  <c r="W121" i="14" s="1"/>
  <c r="U130" i="14"/>
  <c r="M130" i="14" s="1"/>
  <c r="W130" i="14"/>
  <c r="U156" i="14"/>
  <c r="W156" i="14" s="1"/>
  <c r="U162" i="14"/>
  <c r="W162" i="14" s="1"/>
  <c r="U163" i="14"/>
  <c r="M163" i="14" s="1"/>
  <c r="U164" i="14"/>
  <c r="M164" i="14" s="1"/>
  <c r="W164" i="14"/>
  <c r="U165" i="14"/>
  <c r="W165" i="14" s="1"/>
  <c r="U168" i="14"/>
  <c r="W168" i="14"/>
  <c r="U169" i="14"/>
  <c r="W169" i="14" s="1"/>
  <c r="U172" i="14"/>
  <c r="M172" i="14" s="1"/>
  <c r="W172" i="14"/>
  <c r="U173" i="14"/>
  <c r="W173" i="14" s="1"/>
  <c r="U175" i="14"/>
  <c r="W175" i="14" s="1"/>
  <c r="U181" i="14"/>
  <c r="W181" i="14" s="1"/>
  <c r="U182" i="14"/>
  <c r="W182" i="14"/>
  <c r="U184" i="14"/>
  <c r="M184" i="14" s="1"/>
  <c r="U185" i="14"/>
  <c r="M185" i="14" s="1"/>
  <c r="W185" i="14"/>
  <c r="U188" i="14"/>
  <c r="M188" i="14" s="1"/>
  <c r="U189" i="14"/>
  <c r="M189" i="14" s="1"/>
  <c r="W189" i="14"/>
  <c r="U190" i="14"/>
  <c r="W190" i="14" s="1"/>
  <c r="U191" i="14"/>
  <c r="W191" i="14" s="1"/>
  <c r="U192" i="14"/>
  <c r="W192" i="14" s="1"/>
  <c r="W2" i="14"/>
  <c r="M17" i="14"/>
  <c r="M20" i="14"/>
  <c r="M21" i="14"/>
  <c r="M53" i="14"/>
  <c r="M54" i="14"/>
  <c r="M56" i="14"/>
  <c r="M63" i="14"/>
  <c r="M64" i="14"/>
  <c r="M65" i="14"/>
  <c r="M66" i="14"/>
  <c r="M73" i="14"/>
  <c r="M74" i="14"/>
  <c r="M87" i="14"/>
  <c r="M88" i="14"/>
  <c r="M111" i="14"/>
  <c r="M120" i="14"/>
  <c r="M121" i="14"/>
  <c r="M168" i="14"/>
  <c r="M169" i="14"/>
  <c r="M182" i="14"/>
  <c r="M119" i="14"/>
  <c r="M109" i="14"/>
  <c r="M44" i="14"/>
  <c r="M192" i="14"/>
  <c r="M108" i="14"/>
  <c r="M16" i="14"/>
  <c r="M181" i="14"/>
  <c r="M94" i="14"/>
  <c r="M84" i="14"/>
  <c r="M55" i="14"/>
  <c r="M83" i="14"/>
  <c r="M69" i="14"/>
  <c r="M43" i="14"/>
  <c r="M14" i="14"/>
  <c r="M162" i="14"/>
  <c r="M115" i="14"/>
  <c r="M107" i="14"/>
  <c r="M82" i="14"/>
  <c r="M60" i="14"/>
  <c r="M40" i="14"/>
  <c r="M114" i="14"/>
  <c r="M106" i="14"/>
  <c r="M67" i="14"/>
  <c r="M59" i="14"/>
  <c r="M6" i="14"/>
  <c r="W62" i="14" l="1"/>
  <c r="M23" i="14"/>
  <c r="W23" i="14"/>
  <c r="M149" i="14"/>
  <c r="W149" i="14"/>
  <c r="M81" i="14"/>
  <c r="M175" i="14"/>
  <c r="M165" i="14"/>
  <c r="M86" i="14"/>
  <c r="W188" i="14"/>
  <c r="W101" i="14"/>
  <c r="M151" i="14"/>
  <c r="W151" i="14"/>
  <c r="AO228" i="17"/>
  <c r="AM228" i="17"/>
  <c r="AO133" i="17"/>
  <c r="AM133" i="17"/>
  <c r="W57" i="14"/>
  <c r="M57" i="14"/>
  <c r="M92" i="14"/>
  <c r="M191" i="14"/>
  <c r="M79" i="14"/>
  <c r="M38" i="14"/>
  <c r="W38" i="14"/>
  <c r="W180" i="14"/>
  <c r="AO224" i="17"/>
  <c r="AM224" i="17"/>
  <c r="AO131" i="17"/>
  <c r="AO308" i="17" s="1"/>
  <c r="AO309" i="17" s="1"/>
  <c r="AM131" i="17"/>
  <c r="M156" i="14"/>
  <c r="M61" i="14"/>
  <c r="M113" i="14"/>
  <c r="W184" i="14"/>
  <c r="W95" i="14"/>
  <c r="W42" i="14"/>
  <c r="M186" i="14"/>
  <c r="W186" i="14"/>
  <c r="M173" i="14"/>
  <c r="W68" i="14"/>
  <c r="M9" i="14"/>
  <c r="W9" i="14"/>
  <c r="M7" i="14"/>
  <c r="M136" i="14"/>
  <c r="M105" i="14"/>
  <c r="W163" i="14"/>
  <c r="W93" i="14"/>
  <c r="M13" i="14"/>
  <c r="W13" i="14"/>
  <c r="M71" i="14"/>
  <c r="W71" i="14"/>
  <c r="M190" i="14"/>
  <c r="M45" i="14"/>
  <c r="W45" i="14"/>
  <c r="W15" i="14"/>
  <c r="M15" i="14"/>
  <c r="M85" i="14"/>
  <c r="W85" i="14"/>
  <c r="M126" i="14"/>
  <c r="W126" i="14"/>
  <c r="M141" i="14"/>
  <c r="W141" i="14"/>
  <c r="M170" i="14"/>
  <c r="W170" i="14"/>
  <c r="M18" i="14"/>
  <c r="W18" i="14"/>
  <c r="AM229" i="17"/>
  <c r="AN229" i="17"/>
  <c r="M22" i="14"/>
  <c r="M174" i="14"/>
  <c r="W174" i="14"/>
  <c r="M80" i="14"/>
  <c r="M91" i="14"/>
  <c r="M51" i="14"/>
  <c r="W51" i="14"/>
  <c r="M171" i="14"/>
  <c r="W124" i="14"/>
  <c r="M153" i="14"/>
  <c r="W144" i="14"/>
  <c r="H3" i="14"/>
  <c r="M128" i="14"/>
  <c r="AM58" i="17"/>
  <c r="AN58" i="17"/>
  <c r="AM9" i="17"/>
  <c r="K194" i="14"/>
  <c r="O165" i="15"/>
  <c r="O166" i="15" s="1"/>
  <c r="M2" i="14"/>
  <c r="F17" i="20"/>
  <c r="E18" i="20" s="1"/>
  <c r="M5" i="14"/>
  <c r="X194" i="14"/>
  <c r="X195" i="14" s="1"/>
  <c r="M3" i="14"/>
  <c r="O308" i="17"/>
  <c r="O309" i="17" s="1"/>
  <c r="AM113" i="17"/>
  <c r="W5" i="14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W4" i="14"/>
  <c r="F18" i="20" l="1"/>
  <c r="E19" i="20" s="1"/>
  <c r="F19" i="20" l="1"/>
  <c r="E20" i="20" s="1"/>
  <c r="F20" i="20" l="1"/>
  <c r="E21" i="20" s="1"/>
  <c r="F21" i="20" l="1"/>
  <c r="E22" i="20" s="1"/>
  <c r="F22" i="20" l="1"/>
  <c r="E23" i="20" s="1"/>
  <c r="F23" i="20" l="1"/>
  <c r="E24" i="20" s="1"/>
  <c r="F24" i="20" l="1"/>
  <c r="E25" i="20" s="1"/>
  <c r="F25" i="20" l="1"/>
  <c r="E26" i="20" s="1"/>
  <c r="F26" i="20" l="1"/>
  <c r="E27" i="20" s="1"/>
  <c r="F27" i="20" l="1"/>
  <c r="E28" i="20" s="1"/>
  <c r="F28" i="20" l="1"/>
  <c r="E29" i="20" s="1"/>
  <c r="F29" i="20" l="1"/>
  <c r="E30" i="20" s="1"/>
  <c r="F30" i="20" l="1"/>
  <c r="E31" i="20" s="1"/>
  <c r="F31" i="20" l="1"/>
  <c r="E32" i="20" s="1"/>
  <c r="F32" i="20" l="1"/>
  <c r="E33" i="20" s="1"/>
  <c r="F33" i="20" s="1"/>
  <c r="E34" i="20" s="1"/>
  <c r="F34" i="20" s="1"/>
  <c r="E35" i="20" s="1"/>
  <c r="F35" i="20" s="1"/>
  <c r="E36" i="20" s="1"/>
  <c r="F36" i="20" s="1"/>
  <c r="E37" i="20" s="1"/>
  <c r="F37" i="20" s="1"/>
  <c r="E38" i="20" s="1"/>
  <c r="F38" i="20" s="1"/>
  <c r="E39" i="20" s="1"/>
  <c r="F39" i="20" s="1"/>
  <c r="E40" i="20" s="1"/>
  <c r="F40" i="20" s="1"/>
  <c r="E41" i="20" s="1"/>
  <c r="F41" i="20" s="1"/>
  <c r="E42" i="20" s="1"/>
  <c r="F42" i="20" s="1"/>
  <c r="E43" i="20" s="1"/>
  <c r="F43" i="20" s="1"/>
  <c r="E44" i="20" s="1"/>
  <c r="F44" i="20" s="1"/>
</calcChain>
</file>

<file path=xl/sharedStrings.xml><?xml version="1.0" encoding="utf-8"?>
<sst xmlns="http://schemas.openxmlformats.org/spreadsheetml/2006/main" count="2981" uniqueCount="1031">
  <si>
    <t>N° tramo</t>
  </si>
  <si>
    <t>Longitud (m) aprox.</t>
  </si>
  <si>
    <t>Pendiente (grados)</t>
  </si>
  <si>
    <t xml:space="preserve">longitud inicial </t>
  </si>
  <si>
    <t>Longitud final</t>
  </si>
  <si>
    <t xml:space="preserve">Altura de subtramos (m) </t>
  </si>
  <si>
    <t xml:space="preserve">Altura de subtramos acum </t>
  </si>
  <si>
    <t>nombre fotos</t>
  </si>
  <si>
    <t>vel max [km/hr]</t>
  </si>
  <si>
    <t>Total dismi vel</t>
  </si>
  <si>
    <t>PARE</t>
  </si>
  <si>
    <t>Pot [W]</t>
  </si>
  <si>
    <t>Tipo de tramo</t>
  </si>
  <si>
    <t>Tipo de terreno</t>
  </si>
  <si>
    <t>Coordenada x</t>
  </si>
  <si>
    <t>Coordenada  y</t>
  </si>
  <si>
    <t>SEMÁFORO</t>
  </si>
  <si>
    <t>RESALTOS</t>
  </si>
  <si>
    <t>Velocidades registradas (km/h)</t>
  </si>
  <si>
    <t>fuerza [N]</t>
  </si>
  <si>
    <t>vel max [m/s]</t>
  </si>
  <si>
    <t>Trabajo  F/g  * d  * 0,00272 [w]</t>
  </si>
  <si>
    <t>Tiempo [s]</t>
  </si>
  <si>
    <t>Tramo1-50_Trayecto_Ascendente_263_I</t>
  </si>
  <si>
    <t>Recto</t>
  </si>
  <si>
    <t>plano</t>
  </si>
  <si>
    <t>8,0; 9,6; 11,9; 8,5; 15,3; 6,4</t>
  </si>
  <si>
    <t>Tramo1-100_Trayecto_Ascendente_263_I</t>
  </si>
  <si>
    <t>el 21 de febreo se modifico el tramo 35 de 18 grados  a 12 grados debido a que no coincide con el video</t>
  </si>
  <si>
    <t>Tramo1-150_Trayecto_Ascendente_263_I</t>
  </si>
  <si>
    <t>Tramo1-190_Trayecto_Ascendente_263_I</t>
  </si>
  <si>
    <t>Tramo2-240_Trayecto_Ascendente_263_I</t>
  </si>
  <si>
    <t>Curva &gt; 50m</t>
  </si>
  <si>
    <t>Ondulado</t>
  </si>
  <si>
    <t>Tramo3-290_Trayecto_Ascendente_263_I</t>
  </si>
  <si>
    <t>11,5; 14,3; 13,1; 14,0; 8,3; 19,6</t>
  </si>
  <si>
    <t>Tramo3-340_Trayecto_Ascendente_263_I</t>
  </si>
  <si>
    <t>Tramo3-390_Trayecto_Ascendente_263_I</t>
  </si>
  <si>
    <t>Tramo3-440_Trayecto_Ascendente_263_I</t>
  </si>
  <si>
    <t>Tramo3-490_Trayecto_Ascendente_263_I</t>
  </si>
  <si>
    <t>Tramo3-520_Trayecto_Ascendente_263_I</t>
  </si>
  <si>
    <t>Tramo4-570_Trayecto_Ascendente_263_I</t>
  </si>
  <si>
    <t>Curva &gt; 50 m</t>
  </si>
  <si>
    <t>21,6; 24,0</t>
  </si>
  <si>
    <t>Tramo4-620_Trayecto_Ascendente_263_I</t>
  </si>
  <si>
    <t>Tramo5-670_Trayecto_Ascendente_263_I</t>
  </si>
  <si>
    <t>21,7; 17,6; 7,8</t>
  </si>
  <si>
    <t>Tramo5-730_Trayecto_Ascendente_263_I</t>
  </si>
  <si>
    <t>Tramo6-745_Trayecto_Ascendente_263_I</t>
  </si>
  <si>
    <t>Curva &lt; 50 m</t>
  </si>
  <si>
    <t>Tramo7-795_Trayecto_Ascendente_263_I</t>
  </si>
  <si>
    <t>5,9; 14,0; 13,6; 14,4</t>
  </si>
  <si>
    <t>Tramo7-845_Trayecto_Ascendente_263_I</t>
  </si>
  <si>
    <t>Tramo7-913_Trayecto_Ascendente_263_I</t>
  </si>
  <si>
    <t>Tramo8-958_Trayecto_Ascendente_263_I</t>
  </si>
  <si>
    <t>Tramo9-1008_Trayecto_Ascendente_263_I</t>
  </si>
  <si>
    <t>Curva &lt;50 m</t>
  </si>
  <si>
    <t>Tramo10-1058_Trayecto_Ascendente_263_I</t>
  </si>
  <si>
    <t>19,0; 20,3; 15,8; 15,0; 13,4; 16,1; 1,5; 5,4; 1,1; 9,7; 9,0; 6,8; 16,9; 13,4; 15,0; 10,7; 11,6; 15,1; 14,8; 5,9; 17,5; 10,5; 14,8</t>
  </si>
  <si>
    <t>Tramo10-1108_Trayecto_Ascendente_263_I</t>
  </si>
  <si>
    <t>Tramo10-1158_Trayecto_Ascendente_263_I</t>
  </si>
  <si>
    <t>Tramo10-1208_Trayecto_Ascendente_263_I</t>
  </si>
  <si>
    <t>Tramo10-1258_Trayecto_Ascendente_263_I</t>
  </si>
  <si>
    <t>Tramo10-1308_Trayecto_Ascendente_263_I</t>
  </si>
  <si>
    <t>Tramo10-1358_Trayecto_Ascendente_263_I</t>
  </si>
  <si>
    <t>Tramo10-1408_Trayecto_Ascendente_263_I</t>
  </si>
  <si>
    <t>Tramo10-1458_Trayecto_Ascendente_263_I</t>
  </si>
  <si>
    <t>Tramo10-1508_Trayecto_Ascendente_263_I</t>
  </si>
  <si>
    <t>Tramo10-1558_Trayecto_Ascendente_263_I</t>
  </si>
  <si>
    <t>Tramo10-1608_Trayecto_Ascendente_263_I</t>
  </si>
  <si>
    <t>Tramo10-1658_Trayecto_Ascendente_263_I</t>
  </si>
  <si>
    <t>Tramo10-1708_Trayecto_Ascendente_263_I</t>
  </si>
  <si>
    <t>Tramo10-1758_Trayecto_Ascendente_263_I</t>
  </si>
  <si>
    <t>Tramo10-1808_Trayecto_Ascendente_263_I</t>
  </si>
  <si>
    <t>Tramo10-1878_Trayecto_Ascendente_263_I</t>
  </si>
  <si>
    <t>Tramo11-1893_Trayecto_Ascendente_263_I</t>
  </si>
  <si>
    <t>Tramo12-1943_Trayecto_Ascendente_263_I</t>
  </si>
  <si>
    <t>17,3; 15,9; 16,1</t>
  </si>
  <si>
    <t>Tramo12-1993_Trayecto_Ascendente_263_I</t>
  </si>
  <si>
    <t>Tramo12-2043_Trayecto_Ascendente_263_I</t>
  </si>
  <si>
    <t>Tramo13-2058_Trayecto_Ascendente_263_I</t>
  </si>
  <si>
    <t>Tramo14-2108_Trayecto_Ascendente_263_I</t>
  </si>
  <si>
    <t>11,1; 15,4; 28,6; 15,0; 6,8; 8,1; 16,2; 6,3; 12,9; 14,4; 11,2</t>
  </si>
  <si>
    <t>Tramo14-2158_Trayecto_Ascendente_263_I</t>
  </si>
  <si>
    <t>Tramo14-2208_Trayecto_Ascendente_263_I</t>
  </si>
  <si>
    <t>Tramo14-2258_Trayecto_Ascendente_263_I</t>
  </si>
  <si>
    <t>Tramo14-2308_Trayecto_Ascendente_263_I</t>
  </si>
  <si>
    <t>Tramo14-2358_Trayecto_Ascendente_263_I</t>
  </si>
  <si>
    <t>Tramo14-2408_Trayecto_Ascendente_263_I</t>
  </si>
  <si>
    <t>Tramo14-2458_Trayecto_Ascendente_263_I</t>
  </si>
  <si>
    <t>Tramo14-2518_Trayecto_Ascendente_263_I</t>
  </si>
  <si>
    <t>Tramo15-2533_Trayecto_Ascendente_263_I</t>
  </si>
  <si>
    <t>Tramo16-2603_Trayecto_Ascendente_263_I</t>
  </si>
  <si>
    <t>15,9; 16,5</t>
  </si>
  <si>
    <t>Tramo17-2643_Trayecto_Ascendente_263_I</t>
  </si>
  <si>
    <t>Tramo18-2693_Trayecto_Ascendente_263_I</t>
  </si>
  <si>
    <t>11,7; 8,9; 30,2</t>
  </si>
  <si>
    <t>Tramo18-2743_Trayecto_Ascendente_263_I</t>
  </si>
  <si>
    <t>Tramo18-2813_Trayecto_Ascendente_263_I</t>
  </si>
  <si>
    <t>Tramo19-2873_Trayecto_Ascendente_263_I</t>
  </si>
  <si>
    <t>Tramo20-2913_Trayecto_Ascendente_263_I</t>
  </si>
  <si>
    <t>Plano</t>
  </si>
  <si>
    <t>17,3; 31,5</t>
  </si>
  <si>
    <t>Tramo21-2948_Trayecto_Ascendente_263_I</t>
  </si>
  <si>
    <t>Tramo22-3028_Trayecto_Ascendente_263_I</t>
  </si>
  <si>
    <t>Tramo23-3068_Trayecto_Ascendente_263_I</t>
  </si>
  <si>
    <t>Tramo24-3113_Trayecto_Ascendente_263_I</t>
  </si>
  <si>
    <t>Tramo25-3138_Trayecto_Ascendente_263_I</t>
  </si>
  <si>
    <t>Tramo26-3198_Trayecto_Ascendente_263_I</t>
  </si>
  <si>
    <t>31,1; 1,4</t>
  </si>
  <si>
    <t>Tramo27-3228_Trayecto_Ascendente_263_I</t>
  </si>
  <si>
    <t>Tramo28-3248_Trayecto_Ascendente_263_I</t>
  </si>
  <si>
    <t>Tramo29-3263_Trayecto_Ascendente_263_I</t>
  </si>
  <si>
    <t>Curva</t>
  </si>
  <si>
    <t>Tramo30-3313_Trayecto_Ascendente_263_I</t>
  </si>
  <si>
    <t>10,3; 18,4; 14,1; 16,0</t>
  </si>
  <si>
    <t>Tramo30-3363_Trayecto_Ascendente_263_I</t>
  </si>
  <si>
    <t>Tramo30-3433_Trayecto_Ascendente_263_I</t>
  </si>
  <si>
    <t>Tramo31-3463_Trayecto_Ascendente_263_I</t>
  </si>
  <si>
    <t>Tramo32-3513_Trayecto_Ascendente_263_I</t>
  </si>
  <si>
    <t>19,4; 33,1; 6,7</t>
  </si>
  <si>
    <t>Tramo32-3563_Trayecto_Ascendente_263_I</t>
  </si>
  <si>
    <t>Tramo32-3613_Trayecto_Ascendente_263_I</t>
  </si>
  <si>
    <t>Tramo32-3663_Trayecto_Ascendente_263_I</t>
  </si>
  <si>
    <t>Tramo32-3713_Trayecto_Ascendente_263_I</t>
  </si>
  <si>
    <t>Tramo33-3738_Trayecto_Ascendente_263_I</t>
  </si>
  <si>
    <t>Tramo34-3823_Trayecto_Ascendente_263_I</t>
  </si>
  <si>
    <t>recto</t>
  </si>
  <si>
    <t>Tramo35-3838_Trayecto_Ascendente_263_I</t>
  </si>
  <si>
    <t>Tramo36-3878_Trayecto_Ascendente_263_I</t>
  </si>
  <si>
    <t>14,6; 17,4</t>
  </si>
  <si>
    <t>Tramo37-3893_Trayecto_Ascendente_263_I</t>
  </si>
  <si>
    <t>Tramo38-3953_Trayecto_Ascendente_263_I</t>
  </si>
  <si>
    <t>Tramo38-4013_Trayecto_Ascendente_263_I</t>
  </si>
  <si>
    <t>Tramo39-4033_Trayecto_Ascendente_263_I</t>
  </si>
  <si>
    <t>29,1; 15,1</t>
  </si>
  <si>
    <t>Tramo39-4053_Trayecto_Descendente_263_I</t>
  </si>
  <si>
    <t>Tramo38-4113_Trayecto_Descendente_263_I</t>
  </si>
  <si>
    <t>5,9; 10,6; 13,0; 5,5</t>
  </si>
  <si>
    <t>Tramo38-4173_Trayecto_Descendente_263_I</t>
  </si>
  <si>
    <t>Tramo37-4188_Trayecto_Descendente_263_I</t>
  </si>
  <si>
    <t>5,5; 9,8</t>
  </si>
  <si>
    <t>Tramo36-4228_Trayecto_Descendente_263_I</t>
  </si>
  <si>
    <t>Tramo35-4243_Trayecto_Descendente_263_I</t>
  </si>
  <si>
    <t>Tramo34-4328_Trayecto_Descendente_263_I</t>
  </si>
  <si>
    <t>12,0; 1,1; 6,0</t>
  </si>
  <si>
    <t>Tramo33-4353_Trayecto_Descendente_263_I</t>
  </si>
  <si>
    <t>Tramo32-4403_Trayecto_Descendente_263_I</t>
  </si>
  <si>
    <t>10,1; 25,3; 30,3</t>
  </si>
  <si>
    <t>Tramo32-4453_Trayecto_Descendente_263_I</t>
  </si>
  <si>
    <t>Tramo32-4503_Trayecto_Descendente_263_I</t>
  </si>
  <si>
    <t>Tramo32-4553_Trayecto_Descendente_263_I</t>
  </si>
  <si>
    <t>Tramo32-4603_Trayecto_Descendente_263_I</t>
  </si>
  <si>
    <t>Tramo31-4633_Trayecto_Descendente_263_I</t>
  </si>
  <si>
    <t>Tramo30-4683_Trayecto_Descendente_263_I</t>
  </si>
  <si>
    <t>25,0; 11,4; 15,1; 17,4</t>
  </si>
  <si>
    <t>Tramo30-4733_Trayecto_Descendente_263_I</t>
  </si>
  <si>
    <t>Tramo30-4803_Trayecto_Descendente_263_I</t>
  </si>
  <si>
    <t>Tramo29-4818_Trayecto_Descendente_263_I</t>
  </si>
  <si>
    <t>Tramo28-4838_Trayecto_Descendente_263_I</t>
  </si>
  <si>
    <t>Tramo27-4868_Trayecto_Descendente_263_I</t>
  </si>
  <si>
    <t>Tramo26-4928_Trayecto_Descendente_263_I</t>
  </si>
  <si>
    <t>Tramo25-4953_Trayecto_Descendente_263_I</t>
  </si>
  <si>
    <t>Tramo24-4998_Trayecto_Descendente_263_I</t>
  </si>
  <si>
    <t>Tramo23-5038_Trayecto_Descendente_263_I</t>
  </si>
  <si>
    <t>Tramo22-5118_Trayecto_Descendente_263_I</t>
  </si>
  <si>
    <t>Tramo21-5153_Trayecto_Descendente_263_I</t>
  </si>
  <si>
    <t>28,3; 25,8</t>
  </si>
  <si>
    <t>Tramo20-5193_Trayecto_Descendente_263_I</t>
  </si>
  <si>
    <t>Tramo19-5253_Trayecto_Descendente_263_I</t>
  </si>
  <si>
    <t>16,2; 3,9</t>
  </si>
  <si>
    <t>Tramo18-5303_Trayecto_Descendente_263_I</t>
  </si>
  <si>
    <t>11,9; 20,3</t>
  </si>
  <si>
    <t>Tramo18-5353_Trayecto_Descendente_263_I</t>
  </si>
  <si>
    <t>Tramo18-5423_Trayecto_Descendente_263_I</t>
  </si>
  <si>
    <t>Tramo17-5463_Trayecto_Descendente_263_I</t>
  </si>
  <si>
    <t>Tramo16-5533_Trayecto_Descendente_263_I</t>
  </si>
  <si>
    <t>19,8; 9,1; 14,8</t>
  </si>
  <si>
    <t>Tramo15-5548_Trayecto_Descendente_263_I</t>
  </si>
  <si>
    <t>Tramo14-5598_Trayecto_Descendente_263_I</t>
  </si>
  <si>
    <t>17,2; 10,6; 15,2; 12,2; 26,4; 22,2; 12,0</t>
  </si>
  <si>
    <t>Tramo14-5648_Trayecto_Descendente_263_I</t>
  </si>
  <si>
    <t>Tramo14-5698_Trayecto_Descendente_263_I</t>
  </si>
  <si>
    <t>Tramo14-5748_Trayecto_Descendente_263_I</t>
  </si>
  <si>
    <t>Tramo14-5798_Trayecto_Descendente_263_I</t>
  </si>
  <si>
    <t>Tramo14-5848_Trayecto_Descendente_263_I</t>
  </si>
  <si>
    <t>Tramo14-5898_Trayecto_Descendente_263_I</t>
  </si>
  <si>
    <t>Tramo14-5948_Trayecto_Descendente_263_I</t>
  </si>
  <si>
    <t>Tramo14-6008_Trayecto_Descendente_263_I</t>
  </si>
  <si>
    <t>Tramo40-6058_Trayecto_Descendente_263_I</t>
  </si>
  <si>
    <t>12,8; 27,6; 2,3; 27,7; 26,7; 20,9; 12,3; 16,8; 21,6; 13,2; 14,8; 21,2; 8,4; 2,0; 12,0; 4,0; 22,4; 5,5; 5,3; 9,4; 32,2; 23,5; 36,2</t>
  </si>
  <si>
    <t>Tramo40-6108_Trayecto_Descendente_263_I</t>
  </si>
  <si>
    <t>Tramo40-6158_Trayecto_Descendente_263_I</t>
  </si>
  <si>
    <t>Tramo40-6208_Trayecto_Descendente_263_I</t>
  </si>
  <si>
    <t>Tramo40-6258_Trayecto_Descendente_263_I</t>
  </si>
  <si>
    <t>Tramo40-6308_Trayecto_Descendente_263_I</t>
  </si>
  <si>
    <t>Tramo40-6358_Trayecto_Descendente_263_I</t>
  </si>
  <si>
    <t>Tramo40-6408_Trayecto_Descendente_263_I</t>
  </si>
  <si>
    <t>Tramo40-6458_Trayecto_Descendente_263_I</t>
  </si>
  <si>
    <t>Tramo40-6508_Trayecto_Descendente_263_I</t>
  </si>
  <si>
    <t>Tramo40-6558_Trayecto_Descendente_263_I</t>
  </si>
  <si>
    <t>Tramo40-6608_Trayecto_Descendente_263_I</t>
  </si>
  <si>
    <t>Tramo40-6658_Trayecto_Descendente_263_I</t>
  </si>
  <si>
    <t>Tramo40-6708_Trayecto_Descendente_263_I</t>
  </si>
  <si>
    <t>Tramo40-6758_Trayecto_Descendente_263_I</t>
  </si>
  <si>
    <t>Tramo40-6808_Trayecto_Descendente_263_I</t>
  </si>
  <si>
    <t>Tramo40-6858_Trayecto_Descendente_263_I</t>
  </si>
  <si>
    <t>Tramo40-6908_Trayecto_Descendente_263_I</t>
  </si>
  <si>
    <t>Tramo40-6958_Trayecto_Descendente_263_I</t>
  </si>
  <si>
    <t>Tramo40-7008_Trayecto_Descendente_263_I</t>
  </si>
  <si>
    <t>Tramo40-7058_Trayecto_Descendente_263_I</t>
  </si>
  <si>
    <t>Tramo40-7108_Trayecto_Descendente_263_I</t>
  </si>
  <si>
    <t>Tramo40-7158_Trayecto_Descendente_263_I</t>
  </si>
  <si>
    <t>Tramo40-7208_Trayecto_Descendente_263_I</t>
  </si>
  <si>
    <t>Tramo40-7258_Trayecto_Descendente_263_I</t>
  </si>
  <si>
    <t>Tramo41-7273_Trayecto_Descendente_263_I</t>
  </si>
  <si>
    <t>Tramo42-7323_Trayecto_Descendente_263_I</t>
  </si>
  <si>
    <t>20,7; 41,2; 21,8; 3,8</t>
  </si>
  <si>
    <t>Tramo42-7373_Trayecto_Descendente_263_I</t>
  </si>
  <si>
    <t>Tramo42-7423_Trayecto_Descendente_263_I</t>
  </si>
  <si>
    <t>Tramo42-7473_Trayecto_Descendente_263_I</t>
  </si>
  <si>
    <t>Tramo42-7523_Trayecto_Descendente_263_I</t>
  </si>
  <si>
    <t>Tramo42-7573_Trayecto_Descendente_263_I</t>
  </si>
  <si>
    <t>Tramo43-7593_Trayecto_Descendente_263_I</t>
  </si>
  <si>
    <t>Tramo44-7663_Trayecto_Descendente_263_I</t>
  </si>
  <si>
    <t>Tramo45-7713_Trayecto_Descendente_263_I</t>
  </si>
  <si>
    <t>Curva  50 m</t>
  </si>
  <si>
    <t>Tramo46-7763_Trayecto_Descendente_263_I</t>
  </si>
  <si>
    <t>31,4; 31,3</t>
  </si>
  <si>
    <t>Tramo46-7813_Trayecto_Descendente_263_I</t>
  </si>
  <si>
    <t>Tramo46-7853_Trayecto_Descendente_263_I</t>
  </si>
  <si>
    <t>Tramo8-7898_Trayecto_Descendente_263_I</t>
  </si>
  <si>
    <t>Tramo7-7948_Trayecto_Descendente_263_I</t>
  </si>
  <si>
    <t>1,0; 30,7</t>
  </si>
  <si>
    <t>Tramo7-7998_Trayecto_Descendente_263_I</t>
  </si>
  <si>
    <t>Tramo7-8066_Trayecto_Descendente_263_I</t>
  </si>
  <si>
    <t>Tramo6-8081_Trayecto_Descendente_263_I</t>
  </si>
  <si>
    <t>Tramo5-8131_Trayecto_Descendente_263_I</t>
  </si>
  <si>
    <t>Tramo5-8191_Trayecto_Descendente_263_I</t>
  </si>
  <si>
    <t>Tramo47-8241_Trayecto_Descendente_263_I</t>
  </si>
  <si>
    <t>48,4; 44,3; 29,6</t>
  </si>
  <si>
    <t>Tramo47-8291_Trayecto_Descendente_263_I</t>
  </si>
  <si>
    <t>Tramo47-8341_Trayecto_Descendente_263_I</t>
  </si>
  <si>
    <t>Tramo47-8391_Trayecto_Descendente_263_I</t>
  </si>
  <si>
    <t>Tramo47-8451_Trayecto_Descendente_263_I</t>
  </si>
  <si>
    <t>Tramo47-8521_Trayecto_Descendente_263_I</t>
  </si>
  <si>
    <t>Tramo48-8591_Trayecto_Descendente_263_I</t>
  </si>
  <si>
    <t>Tramo49-8641_Trayecto_Descendente_263_I</t>
  </si>
  <si>
    <t>39,8; 26,4</t>
  </si>
  <si>
    <t>Tramo49-8706_Trayecto_Descendente_263_I</t>
  </si>
  <si>
    <t>Tramo50-8756_Trayecto_Descendente_263_I</t>
  </si>
  <si>
    <t>Tramo51-8806_Trayecto_Descendente_263_I</t>
  </si>
  <si>
    <t>14,1; 41,4</t>
  </si>
  <si>
    <t>Tramo51-8856_Trayecto_Descendente_263_I</t>
  </si>
  <si>
    <t>Tramo51-8926_Trayecto_Descendente_263_I</t>
  </si>
  <si>
    <t>Tramo52-8956_Trayecto_Descendente_263_I</t>
  </si>
  <si>
    <t>Semirecto</t>
  </si>
  <si>
    <t>Tramo53-9031_Trayecto_Descendente_263_I</t>
  </si>
  <si>
    <t>Tramo54-9071_Trayecto_Descendente_263_I</t>
  </si>
  <si>
    <t>Tramo55-9086_Trayecto_Descendente_263_I</t>
  </si>
  <si>
    <t>Longitud Inicial subtramo</t>
  </si>
  <si>
    <t>Longitud Final subtramo</t>
  </si>
  <si>
    <t>Altura Subtramo</t>
  </si>
  <si>
    <t>Altura acumulada</t>
  </si>
  <si>
    <t>Nombre Fotos</t>
  </si>
  <si>
    <t>Tramo1-50_Trayecto_Ascendente_283_I</t>
  </si>
  <si>
    <t>Tramo1-100_Trayecto_Ascendente_283_I</t>
  </si>
  <si>
    <t>Tramo1-150_Trayecto_Ascendente_283_I</t>
  </si>
  <si>
    <t>Tramo1-200_Trayecto_Ascendente_283_I</t>
  </si>
  <si>
    <t>Tramo1-250_Trayecto_Ascendente_283_I</t>
  </si>
  <si>
    <t>Tramo1-300_Trayecto_Ascendente_283_I</t>
  </si>
  <si>
    <t>Tramo1-350_Trayecto_Ascendente_283_I</t>
  </si>
  <si>
    <t>Tramo1-400_Trayecto_Ascendente_283_I</t>
  </si>
  <si>
    <t>Tramo2-460_Trayecto_Ascendente_283_I</t>
  </si>
  <si>
    <t>Tramo3-510_Trayecto_Ascendente_283_I</t>
  </si>
  <si>
    <t>Tramo3-560_Trayecto_Ascendente_283_I</t>
  </si>
  <si>
    <t>Tramo3-610_Trayecto_Ascendente_283_I</t>
  </si>
  <si>
    <t>Tramo3-660_Trayecto_Ascendente_283_I</t>
  </si>
  <si>
    <t>Tramo3-710_Trayecto_Ascendente_283_I</t>
  </si>
  <si>
    <t>Tramo3-760_Trayecto_Ascendente_283_I</t>
  </si>
  <si>
    <t>Tramo3-810_Trayecto_Ascendente_283_I</t>
  </si>
  <si>
    <t>Tramo3-860_Trayecto_Ascendente_283_I</t>
  </si>
  <si>
    <t>Tramo3-900_Trayecto_Ascendente_283_I</t>
  </si>
  <si>
    <t>Tramo4-960_Trayecto_Ascendente_283_I</t>
  </si>
  <si>
    <t>Tramo5-1010_Trayecto_Ascendente_283_I</t>
  </si>
  <si>
    <t>Tramo5-1060_Trayecto_Ascendente_283_I</t>
  </si>
  <si>
    <t>Tramo6-1110_Trayecto_Ascendente_283_I</t>
  </si>
  <si>
    <t>Tramo7-1135_Trayecto_Ascendente_283_I</t>
  </si>
  <si>
    <t>Tramo8-1185_Trayecto_Ascendente_283_I</t>
  </si>
  <si>
    <t>Tramo8-1245_Trayecto_Ascendente_283_I</t>
  </si>
  <si>
    <t>Tramo9-1315_Trayecto_Ascendente_283_I</t>
  </si>
  <si>
    <t>Tramo9-1385_Trayecto_Ascendente_283_I</t>
  </si>
  <si>
    <t>Tramo10-1435_Trayecto_Ascendente_283_I</t>
  </si>
  <si>
    <t>Tramo10-1475_Trayecto_Ascendente_283_I</t>
  </si>
  <si>
    <t>Tramo11-1525_Trayecto_Ascendente_283_I</t>
  </si>
  <si>
    <t>Tramo12-1575_Trayecto_Ascendente_283_I</t>
  </si>
  <si>
    <t>Tramo12-1625_Trayecto_Ascendente_283_I</t>
  </si>
  <si>
    <t>Tramo12-1675_Trayecto_Ascendente_283_I</t>
  </si>
  <si>
    <t>Tramo12-1725_Trayecto_Ascendente_283_I</t>
  </si>
  <si>
    <t>Tramo13-1760_Trayecto_Ascendente_283_I</t>
  </si>
  <si>
    <t>Tramo14-1830_Trayecto_Ascendente_283_I</t>
  </si>
  <si>
    <t>Tramo14-1900_Trayecto_Ascendente_283_I</t>
  </si>
  <si>
    <t>Tramo14-1945_Trayecto_Ascendente_283_I</t>
  </si>
  <si>
    <t>Tramo15-1985_Trayecto_Ascendente_283_I</t>
  </si>
  <si>
    <t>Tramo15-2025_Trayecto_Ascendente_283_I</t>
  </si>
  <si>
    <t>Tramo16-2075_Trayecto_Ascendente_283_I</t>
  </si>
  <si>
    <t>Tramo16-2125_Trayecto_Ascendente_283_I</t>
  </si>
  <si>
    <t>Tramo16-2175_Trayecto_Ascendente_283_I</t>
  </si>
  <si>
    <t>Tramo16-2225_Trayecto_Ascendente_283_I</t>
  </si>
  <si>
    <t>Tramo17-2255_Trayecto_Ascendente_283_I</t>
  </si>
  <si>
    <t>Tramo18-2335_Trayecto_Ascendente_283_I</t>
  </si>
  <si>
    <t>Tramo18-2415_Trayecto_Ascendente_283_I</t>
  </si>
  <si>
    <t>Tramo19-2430_Trayecto_Ascendente_283_I</t>
  </si>
  <si>
    <t>Tramo20-2480_Trayecto_Ascendente_283_I</t>
  </si>
  <si>
    <t>Tramo20-2530_Trayecto_Ascendente_283_I</t>
  </si>
  <si>
    <t>Tramo20-2580_Trayecto_Ascendente_283_I</t>
  </si>
  <si>
    <t>Tramo20-2630_Trayecto_Ascendente_283_I</t>
  </si>
  <si>
    <t>Tramo20-2680_Trayecto_Ascendente_283_I</t>
  </si>
  <si>
    <t>Tramo20-2730_Trayecto_Ascendente_283_I</t>
  </si>
  <si>
    <t>Tramo20-2780_Trayecto_Ascendente_283_I</t>
  </si>
  <si>
    <t>Tramo20-2830_Trayecto_Ascendente_283_I</t>
  </si>
  <si>
    <t>Tramo20-2880_Trayecto_Ascendente_283_I</t>
  </si>
  <si>
    <t>Tramo21-2895_Trayecto_Ascendente_283_I</t>
  </si>
  <si>
    <t>Tramo22-2975_Trayecto_Ascendente_283_I</t>
  </si>
  <si>
    <t>Tramo22-3055_Trayecto_Ascendente_283_I</t>
  </si>
  <si>
    <t>Tramo23-3085_Trayecto_Ascendente_283_I</t>
  </si>
  <si>
    <t>Tramo24-3135_Trayecto_Ascendente_283_I</t>
  </si>
  <si>
    <t>Tramo24-3185_Trayecto_Ascendente_283_I</t>
  </si>
  <si>
    <t>Tramo24-3235_Trayecto_Ascendente_283_I</t>
  </si>
  <si>
    <t>Tramo24-3295_Trayecto_Ascendente_283_I</t>
  </si>
  <si>
    <t>Tramo25-3310_Trayecto_Ascendente_283_I</t>
  </si>
  <si>
    <t>Tramo26-3380_Trayecto_Ascendente_283_I</t>
  </si>
  <si>
    <t>Tramo27-3395_Trayecto_Ascendente_283_I</t>
  </si>
  <si>
    <t>Tramo28-3455_Trayecto_Ascendente_283_I</t>
  </si>
  <si>
    <t>Tramo28-3515_Trayecto_Ascendente_283_I</t>
  </si>
  <si>
    <t>Tramo29-3535_Trayecto_Ascendente_283_I</t>
  </si>
  <si>
    <t>Tramo30-3605_Trayecto_Ascendente_283_I</t>
  </si>
  <si>
    <t>Tramo31-3620_Trayecto_Ascendente_283_I</t>
  </si>
  <si>
    <t>Tramo32-3680_Trayecto_Ascendente_283_I</t>
  </si>
  <si>
    <t>Tramo32-3740_Trayecto_Ascendente_283_I</t>
  </si>
  <si>
    <t>Tramo32-3800_Trayecto_Ascendente_283_I</t>
  </si>
  <si>
    <t>Tramo33-3820_Trayecto_Ascendente_283_I</t>
  </si>
  <si>
    <t>Tramo34-3840_Trayecto_Ascendente_283_I</t>
  </si>
  <si>
    <t>Tramo34-3860_Trayecto_Ascendente_283_I</t>
  </si>
  <si>
    <t>Tramo34-3880_Trayecto_Ascendente_283_I</t>
  </si>
  <si>
    <t>Tramo35-3900_Trayecto_Ascendente_283_I</t>
  </si>
  <si>
    <t>Tramo36-3960_Trayecto_Ascendente_283_I</t>
  </si>
  <si>
    <t>Tramo37-3975_Trayecto_Ascendente_283_I</t>
  </si>
  <si>
    <t>Tramo38-3995_Trayecto_Ascendente_283_I</t>
  </si>
  <si>
    <t>Tramo39-4010_Trayecto_Ascendente_283_I</t>
  </si>
  <si>
    <t>Tramo40-4060_Trayecto_Ascendente_283_I</t>
  </si>
  <si>
    <t>Tramo40-4120_Trayecto_Ascendente_283_I</t>
  </si>
  <si>
    <t>Tramo41-4140_Trayecto_Ascendente_283_I</t>
  </si>
  <si>
    <t>Tramo41-4160_Trayecto_Descendente_283_I</t>
  </si>
  <si>
    <t>Tramo40-4210_Trayecto_Descendente_283_I</t>
  </si>
  <si>
    <t>Tramo40-4270_Trayecto_Descendente_283_I</t>
  </si>
  <si>
    <t>Tramo39-4285_Trayecto_Descendente_283_I</t>
  </si>
  <si>
    <t>Tramo38-4305_Trayecto_Descendente_283_I</t>
  </si>
  <si>
    <t>Tramo37-4320_Trayecto_Descendente_283_I</t>
  </si>
  <si>
    <t>Tramo36-4380_Trayecto_Descendente_283_I</t>
  </si>
  <si>
    <t>Tramo35-4400_Trayecto_Descendente_283_I</t>
  </si>
  <si>
    <t>Tramo34-4420_Trayecto_Descendente_283_I</t>
  </si>
  <si>
    <t>Tramo34-4440_Trayecto_Descendente_283_I</t>
  </si>
  <si>
    <t>Tramo34-4460_Trayecto_Descendente_283_I</t>
  </si>
  <si>
    <t>Tramo42-4540_Trayecto_Descendente_283_I</t>
  </si>
  <si>
    <t>Tramo43-4580_Trayecto_Descendente_283_I</t>
  </si>
  <si>
    <t>Tramo44-4630_Trayecto_Descendente_283_I</t>
  </si>
  <si>
    <t>Tramo44-4690_Trayecto_Descendente_283_I</t>
  </si>
  <si>
    <t>Tramo45-4720_Trayecto_Descendente_283_I</t>
  </si>
  <si>
    <t>Tramo46-4790_Trayecto_Descendente_283_I</t>
  </si>
  <si>
    <t>Tramo47-4810_Trayecto_Descendente_283_I</t>
  </si>
  <si>
    <t>Tramo48-4880_Trayecto_Descendente_283_I</t>
  </si>
  <si>
    <t>Tramo49-4900_Trayecto_Descendente_283_I</t>
  </si>
  <si>
    <t>Tramo50-4960_Trayecto_Descendente_283_I</t>
  </si>
  <si>
    <t>Tramo51-4980_Trayecto_Descendente_283_I</t>
  </si>
  <si>
    <t>Tramo52-5015_Trayecto_Descendente_283_I</t>
  </si>
  <si>
    <t>Tramo53-5065_Trayecto_Descendente_283_I</t>
  </si>
  <si>
    <t>Tramo53-5115_Trayecto_Descendente_283_I</t>
  </si>
  <si>
    <t>Tramo53-5175_Trayecto_Descendente_283_I</t>
  </si>
  <si>
    <t>Tramo53-5235_Trayecto_Descendente_283_I</t>
  </si>
  <si>
    <t>Tramo20-5285_Trayecto_Descendente_283_I</t>
  </si>
  <si>
    <t>Tramo20-5335_Trayecto_Descendente_283_I</t>
  </si>
  <si>
    <t>Tramo20-5385_Trayecto_Descendente_283_I</t>
  </si>
  <si>
    <t>Tramo20-5435_Trayecto_Descendente_283_I</t>
  </si>
  <si>
    <t>Tramo20-5485_Trayecto_Descendente_283_I</t>
  </si>
  <si>
    <t>Tramo20-5535_Trayecto_Descendente_283_I</t>
  </si>
  <si>
    <t>Tramo20-5585_Trayecto_Descendente_283_I</t>
  </si>
  <si>
    <t>Tramo20-5635_Trayecto_Descendente_283_I</t>
  </si>
  <si>
    <t>Tramo20-5685_Trayecto_Descendente_283_I</t>
  </si>
  <si>
    <t>Tramo19-5700_Trayecto_Descendente_283_I</t>
  </si>
  <si>
    <t>Tramo18-5780_Trayecto_Descendente_283_I</t>
  </si>
  <si>
    <t>Tramo18-5860_Trayecto_Descendente_283_I</t>
  </si>
  <si>
    <t>Tramo17-5890_Trayecto_Descendente_283_I</t>
  </si>
  <si>
    <t>Tramo16-5940_Trayecto_Descendente_283_I</t>
  </si>
  <si>
    <t>Tramo16-5990_Trayecto_Descendente_283_I</t>
  </si>
  <si>
    <t>Tramo16-6040_Trayecto_Descendente_283_I</t>
  </si>
  <si>
    <t>Tramo16-6090_Trayecto_Descendente_283_I</t>
  </si>
  <si>
    <t>Tramo15-6130_Trayecto_Descendente_283_I</t>
  </si>
  <si>
    <t>Tramo15-6170_Trayecto_Descendente_283_I</t>
  </si>
  <si>
    <t>Tramo14-6230_Trayecto_Descendente_283_I</t>
  </si>
  <si>
    <t>Tramo14-6290_Trayecto_Descendente_283_I</t>
  </si>
  <si>
    <t>Tramo14-6355_Trayecto_Descendente_283_I</t>
  </si>
  <si>
    <t>Tramo13-6390_Trayecto_Descendente_283_I</t>
  </si>
  <si>
    <t>Tramo12-6440_Trayecto_Descendente_283_I</t>
  </si>
  <si>
    <t>Tramo12-6490_Trayecto_Descendente_283_I</t>
  </si>
  <si>
    <t>Tramo12-6540_Trayecto_Descendente_283_I</t>
  </si>
  <si>
    <t>Tramo12-6590_Trayecto_Descendente_283_I</t>
  </si>
  <si>
    <t>Tramo11-6640_Trayecto_Descendente_283_I</t>
  </si>
  <si>
    <t>Tramo10-6690_Trayecto_Descendente_283_I</t>
  </si>
  <si>
    <t>Tramo10-6730_Trayecto_Descendente_283_I</t>
  </si>
  <si>
    <t>Tramo54-6800_Trayecto_Descendente_283_I</t>
  </si>
  <si>
    <t>Tramo55-6850_Trayecto_Descendente_283_I</t>
  </si>
  <si>
    <t>Tramo55-6900_Trayecto_Descendente_283_I</t>
  </si>
  <si>
    <t>Tramo56-6970_Trayecto_Descendente_283_I</t>
  </si>
  <si>
    <t>Tramo9-7020_Trayecto_Descendente_283_I</t>
  </si>
  <si>
    <t>Tramo9-7070_Trayecto_Descendente_283_I</t>
  </si>
  <si>
    <t>Tramo9-7110_Trayecto_Descendente_283_I</t>
  </si>
  <si>
    <t>Tramo8-7160_Trayecto_Descendente_283_I</t>
  </si>
  <si>
    <t>Tramo8-7220_Trayecto_Descendente_283_I</t>
  </si>
  <si>
    <t>Tramo7-7245_Trayecto_Descendente_283_I</t>
  </si>
  <si>
    <t>Tramo6-7295_Trayecto_Descendente_283_I</t>
  </si>
  <si>
    <t>Tramo5-7345_Trayecto_Descendente_283_I</t>
  </si>
  <si>
    <t>Tramo5-7395_Trayecto_Descendente_283_I</t>
  </si>
  <si>
    <t>Tramo57-7465_Trayecto_Descendente_283_I</t>
  </si>
  <si>
    <t>Tramo58-7545_Trayecto_Descendente_283_I</t>
  </si>
  <si>
    <t>Tramo58-7625_Trayecto_Descendente_283_I</t>
  </si>
  <si>
    <t>Tramo58-7705_Trayecto_Descendente_283_I</t>
  </si>
  <si>
    <t>Puntos GPS</t>
  </si>
  <si>
    <t>Nomenclatura de vía</t>
  </si>
  <si>
    <t>Coordenada y</t>
  </si>
  <si>
    <t>Observaciones</t>
  </si>
  <si>
    <t>Sitios de interés</t>
  </si>
  <si>
    <t>N° Carriles</t>
  </si>
  <si>
    <t>Sentido Unidireccional - Bidireccional</t>
  </si>
  <si>
    <t>Ancho Vía (m)</t>
  </si>
  <si>
    <t>Estado (Descripción)</t>
  </si>
  <si>
    <t>Trabajo F*d</t>
  </si>
  <si>
    <t>Tramo1-50_Trayecto_Ascendente_306_A</t>
  </si>
  <si>
    <t>001 - 002</t>
  </si>
  <si>
    <t>Cra 64 A</t>
  </si>
  <si>
    <t>Terminal de transporte</t>
  </si>
  <si>
    <t>U</t>
  </si>
  <si>
    <t>Excelente</t>
  </si>
  <si>
    <t>Inicio recorrido</t>
  </si>
  <si>
    <t>7,4; 14,5; 16,5; 12,5; 7,5; 10,5; 17,2; 20,1</t>
  </si>
  <si>
    <t>Tramo1-100_Trayecto_Ascendente_306_A</t>
  </si>
  <si>
    <t>Tramo1-150_Trayecto_Ascendente_306_A</t>
  </si>
  <si>
    <t>Tramo1-200_Trayecto_Ascendente_306_A</t>
  </si>
  <si>
    <t>Tramo1-250_Trayecto_Ascendente_306_A</t>
  </si>
  <si>
    <t>Tramo1-300_Trayecto_Ascendente_306_A</t>
  </si>
  <si>
    <t>Tramo1-355_Trayecto_Ascendente_306_A</t>
  </si>
  <si>
    <t>Tramo2-405_Trayecto_Ascendente_306_A</t>
  </si>
  <si>
    <t>002 - 003</t>
  </si>
  <si>
    <t>Curva &lt; 50m</t>
  </si>
  <si>
    <t>22,3; 18,5</t>
  </si>
  <si>
    <t>Tramo2-440_Trayecto_Ascendente_306_A</t>
  </si>
  <si>
    <t>Tramo3-500_Trayecto_Ascendente_306_A</t>
  </si>
  <si>
    <t>003 - 004</t>
  </si>
  <si>
    <t>Cra 64B</t>
  </si>
  <si>
    <t>Curva &gt;50 m</t>
  </si>
  <si>
    <t>Montañoso</t>
  </si>
  <si>
    <t>23,0; 18,2</t>
  </si>
  <si>
    <t>Tramo3-554_Trayecto_Ascendente_306_A</t>
  </si>
  <si>
    <t>Tramo4-634_Trayecto_Ascendente_306_A</t>
  </si>
  <si>
    <t>004 - 005</t>
  </si>
  <si>
    <t>Cll  75 B</t>
  </si>
  <si>
    <t>P:  Cra 64 con calle 75 B</t>
  </si>
  <si>
    <t>Tramo5-684_Trayecto_Ascendente_306_A</t>
  </si>
  <si>
    <t>005 - 006</t>
  </si>
  <si>
    <t>Cra 64</t>
  </si>
  <si>
    <t>Entrada a glorieta terminal</t>
  </si>
  <si>
    <t>Bueno</t>
  </si>
  <si>
    <t>Entrada a glorieta de la Terminal</t>
  </si>
  <si>
    <t>S1: al ingreso a la glorieta, S2: en intermedio de la glorieta</t>
  </si>
  <si>
    <t>7,7; 32,6</t>
  </si>
  <si>
    <t>Tramo5-744_Trayecto_Ascendente_306_A</t>
  </si>
  <si>
    <t>Tramo6-794_Trayecto_Ascendente_306_A</t>
  </si>
  <si>
    <t>006 - 007</t>
  </si>
  <si>
    <t>Cll 77</t>
  </si>
  <si>
    <t>Glorieta</t>
  </si>
  <si>
    <t>Recorrido de glorieta</t>
  </si>
  <si>
    <t>S: a la salida de la glorieta</t>
  </si>
  <si>
    <t>32,6; 19,5; 17,8</t>
  </si>
  <si>
    <t>Tramo6-844_Trayecto_Ascendente_306_A</t>
  </si>
  <si>
    <t>Tramo6-910_Trayecto_Ascendente_306_A</t>
  </si>
  <si>
    <t>Tramo7-980_Trayecto_Ascendente_306_A</t>
  </si>
  <si>
    <t>Transv 78</t>
  </si>
  <si>
    <t>U y B</t>
  </si>
  <si>
    <t>Unidireccional hasta la calle 79B y Bidireccional  a partir de allí</t>
  </si>
  <si>
    <t>S: Transv 78 con Cra 65</t>
  </si>
  <si>
    <t>Tramo8-1030_Trayecto_Ascendente_306_A</t>
  </si>
  <si>
    <t>007 - 009</t>
  </si>
  <si>
    <t>B</t>
  </si>
  <si>
    <t>S: Transv 78 con cll 79 B</t>
  </si>
  <si>
    <t>30,7; 33,7; 12,6; 25,3; 13,6; 21,2; 26,1; 27,4; 7,3; 23,4; 19,4</t>
  </si>
  <si>
    <t>Tramo8-1080_Trayecto_Ascendente_306_A</t>
  </si>
  <si>
    <t>Tramo8-1130_Trayecto_Ascendente_306_A</t>
  </si>
  <si>
    <t>Tramo8-1180_Trayecto_Ascendente_306_A</t>
  </si>
  <si>
    <t>Tramo8-1230_Trayecto_Ascendente_306_A</t>
  </si>
  <si>
    <t>Tramo8-1280_Trayecto_Ascendente_306_A</t>
  </si>
  <si>
    <t>Tramo8-1330_Trayecto_Ascendente_306_A</t>
  </si>
  <si>
    <t>Tramo8-1380_Trayecto_Ascendente_306_A</t>
  </si>
  <si>
    <t>Tramo8-1430_Trayecto_Ascendente_306_A</t>
  </si>
  <si>
    <t>Tramo8-1480_Trayecto_Ascendente_306_A</t>
  </si>
  <si>
    <t>Tramo8-1530_Trayecto_Ascendente_306_A</t>
  </si>
  <si>
    <t>Tramo8-1580_Trayecto_Ascendente_306_A</t>
  </si>
  <si>
    <t>Tramo8-1630_Trayecto_Ascendente_306_A</t>
  </si>
  <si>
    <t>Tramo8-1680_Trayecto_Ascendente_306_A</t>
  </si>
  <si>
    <t>Tramo8-1730_Trayecto_Ascendente_306_A</t>
  </si>
  <si>
    <t>Tramo9-1800_Trayecto_Ascendente_306_A</t>
  </si>
  <si>
    <t>Cra 69</t>
  </si>
  <si>
    <t>Tramo10-1850_Trayecto_Ascendente_306_A</t>
  </si>
  <si>
    <t>009 - 011</t>
  </si>
  <si>
    <t>R: Cra 69 con cll 78A</t>
  </si>
  <si>
    <t>30,2; 13,6; 18,1; 24,5</t>
  </si>
  <si>
    <t>Tramo10-1900_Trayecto_Ascendente_306_A</t>
  </si>
  <si>
    <t>Tramo10-1950_Trayecto_Ascendente_306_A</t>
  </si>
  <si>
    <t>Tramo10-2000_Trayecto_Ascendente_306_A</t>
  </si>
  <si>
    <t>Tramo10-2080_Trayecto_Ascendente_306_A</t>
  </si>
  <si>
    <t>Tramo11-2130_Trayecto_Ascendente_306_A</t>
  </si>
  <si>
    <t>Cra 69 con clle 78 B</t>
  </si>
  <si>
    <t>Glorieta virtual</t>
  </si>
  <si>
    <t>Tramo12-2180_Trayecto_Ascendente_306_A</t>
  </si>
  <si>
    <t>011 - 013</t>
  </si>
  <si>
    <t>Calle 78 B</t>
  </si>
  <si>
    <t>Hospital Pablo Tobón Uribe</t>
  </si>
  <si>
    <t>R: Frente a Hospital Pablo Tobón Uribe</t>
  </si>
  <si>
    <t>27,9; 28,9; 27,8</t>
  </si>
  <si>
    <t>Tramo12-2230_Trayecto_Ascendente_306_A</t>
  </si>
  <si>
    <t>Tramo12-2280_Trayecto_Ascendente_306_A</t>
  </si>
  <si>
    <t>Tramo12-2330_Trayecto_Ascendente_306_A</t>
  </si>
  <si>
    <t>Tramo12-2380_Trayecto_Ascendente_306_A</t>
  </si>
  <si>
    <t>Tramo12-2424_Trayecto_Ascendente_306_A</t>
  </si>
  <si>
    <t>Tramo13-2445_Trayecto_Ascendente_306_A</t>
  </si>
  <si>
    <t>013 - 014</t>
  </si>
  <si>
    <t>Cra 78 B con Cra 72 A</t>
  </si>
  <si>
    <t>S: Cra 72 A con Cll 78 B</t>
  </si>
  <si>
    <t>Tramo14-2495_Trayecto_Ascendente_306_A</t>
  </si>
  <si>
    <t>014 - 015</t>
  </si>
  <si>
    <t>Cra 72 A</t>
  </si>
  <si>
    <t>26,1; 30,9; 20,7; 21,1; 23,2 15,0</t>
  </si>
  <si>
    <t>Tramo14-2545_Trayecto_Ascendente_306_A</t>
  </si>
  <si>
    <t>Tramo14-2595_Trayecto_Ascendente_306_A</t>
  </si>
  <si>
    <t>Tramo14-2645_Trayecto_Ascendente_306_A</t>
  </si>
  <si>
    <t>Tramo14-2695_Trayecto_Ascendente_306_A</t>
  </si>
  <si>
    <t>Tramo14-2745_Trayecto_Ascendente_306_A</t>
  </si>
  <si>
    <t>Tramo14-2795_Trayecto_Ascendente_306_A</t>
  </si>
  <si>
    <t>Tramo14-2835_Trayecto_Ascendente_306_A</t>
  </si>
  <si>
    <t>Tramo15-2885_Trayecto_Ascendente_306_A</t>
  </si>
  <si>
    <t>015 - 016</t>
  </si>
  <si>
    <t>Cra 72 A con Clle 80</t>
  </si>
  <si>
    <t>Regular</t>
  </si>
  <si>
    <t>Ceda el paso en glorieta virtual de clle 80 con cra 72 A</t>
  </si>
  <si>
    <t>Tramo16-2935_Trayecto_Ascendente_306_A</t>
  </si>
  <si>
    <t>016 - 017</t>
  </si>
  <si>
    <t>Calle 80</t>
  </si>
  <si>
    <t>Giro en semáforo</t>
  </si>
  <si>
    <t>Giro en semáforo; S: Calle 80 con cra 75</t>
  </si>
  <si>
    <t>23,0; 27,3; 25,5; 16,5; 13,4; 18,3; 21,7; 18,8; 7,1; 2,7; 10,6; 19,8</t>
  </si>
  <si>
    <t>Tramo16-2985_Trayecto_Ascendente_306_A</t>
  </si>
  <si>
    <t>Tramo16-3035_Trayecto_Ascendente_306_A</t>
  </si>
  <si>
    <t>Tramo16-3085_Trayecto_Ascendente_306_A</t>
  </si>
  <si>
    <t>Tramo16-3135_Trayecto_Ascendente_306_A</t>
  </si>
  <si>
    <t>Tramo16-3185_Trayecto_Ascendente_306_A</t>
  </si>
  <si>
    <t>Tramo16-3235_Trayecto_Ascendente_306_A</t>
  </si>
  <si>
    <t>Tramo16-3285_Trayecto_Ascendente_306_A</t>
  </si>
  <si>
    <t>Tramo16-3335_Trayecto_Ascendente_306_A</t>
  </si>
  <si>
    <t>Tramo16-3385_Trayecto_Ascendente_306_A</t>
  </si>
  <si>
    <t>Tramo16-3435_Trayecto_Ascendente_306_A</t>
  </si>
  <si>
    <t>Tramo16-3485_Trayecto_Ascendente_306_A</t>
  </si>
  <si>
    <t>Tramo16-3535_Trayecto_Ascendente_306_A</t>
  </si>
  <si>
    <t>Tramo16-3595_Trayecto_Ascendente_306_A</t>
  </si>
  <si>
    <t>Tramo17-3620_Trayecto_Ascendente_306_A</t>
  </si>
  <si>
    <t>017 - 018</t>
  </si>
  <si>
    <t>Calle 80 con cra 80</t>
  </si>
  <si>
    <t>S: Cra 80 con clle 80</t>
  </si>
  <si>
    <t>Tramo18-3680_Trayecto_Ascendente_306_A</t>
  </si>
  <si>
    <t>018 - 019</t>
  </si>
  <si>
    <t>Cra 80</t>
  </si>
  <si>
    <t>Parque biblioteca Tomás Carrasquilla</t>
  </si>
  <si>
    <t>28,1; 18,8; 19,3</t>
  </si>
  <si>
    <t>Tramo18-3740_Trayecto_Ascendente_306_A</t>
  </si>
  <si>
    <t>Tramo18-3800_Trayecto_Ascendente_306_A</t>
  </si>
  <si>
    <t>Tramo19-3830_Trayecto_Ascendente_306_A</t>
  </si>
  <si>
    <t>019 - 020</t>
  </si>
  <si>
    <t>Cra 80 con cra 79</t>
  </si>
  <si>
    <t>Giro</t>
  </si>
  <si>
    <t>R: Sobre cra 80</t>
  </si>
  <si>
    <t>Tramo20-3880_Trayecto_Ascendente_306_A</t>
  </si>
  <si>
    <t>020 - 021</t>
  </si>
  <si>
    <t>Cra 79</t>
  </si>
  <si>
    <t>Doble curva</t>
  </si>
  <si>
    <t>20,4; 8,7; 14,8; 13,6; 32,0; 16,5</t>
  </si>
  <si>
    <t>Tramo20-3930_Trayecto_Ascendente_306_A</t>
  </si>
  <si>
    <t>Tramo20-3980_Trayecto_Ascendente_306_A</t>
  </si>
  <si>
    <t>Tramo20-4030_Trayecto_Ascendente_306_A</t>
  </si>
  <si>
    <t>Tramo20-4080_Trayecto_Ascendente_306_A</t>
  </si>
  <si>
    <t>Tramo20-4140_Trayecto_Ascendente_306_A</t>
  </si>
  <si>
    <t>Tramo21-4190_Trayecto_Ascendente_306_A</t>
  </si>
  <si>
    <t>021 - 022</t>
  </si>
  <si>
    <t>Curvas &lt; 50 m</t>
  </si>
  <si>
    <t>Tramo22-4240_Trayecto_Ascendente_306_A</t>
  </si>
  <si>
    <t>022 - 023</t>
  </si>
  <si>
    <t>11,4; 32,9; 37,6; 25,7; 7,2; 22,1; 38,4</t>
  </si>
  <si>
    <t>Tramo22-4290_Trayecto_Ascendente_306_A</t>
  </si>
  <si>
    <t>Tramo22-4340_Trayecto_Ascendente_306_A</t>
  </si>
  <si>
    <t>Tramo22-4390_Trayecto_Ascendente_306_A</t>
  </si>
  <si>
    <t>Tramo22-4440_Trayecto_Ascendente_306_A</t>
  </si>
  <si>
    <t>Tramo22-4490_Trayecto_Ascendente_306_A</t>
  </si>
  <si>
    <t>Tramo22-4540_Trayecto_Ascendente_306_A</t>
  </si>
  <si>
    <t>Tramo22-4590_Trayecto_Ascendente_306_A</t>
  </si>
  <si>
    <t>Tramo22-4660_Trayecto_Ascendente_306_A</t>
  </si>
  <si>
    <t>Tramo22-4720_Trayecto_Ascendente_306_A</t>
  </si>
  <si>
    <t>Tramo23-4752_Trayecto_Ascendente_306_A</t>
  </si>
  <si>
    <t>023 - 024</t>
  </si>
  <si>
    <t>Cra 79 con cra 80</t>
  </si>
  <si>
    <t>Tramo24-4812_Trayecto_Ascendente_306_A</t>
  </si>
  <si>
    <t>024 - 025</t>
  </si>
  <si>
    <t>R: Frente a Cra 80 # 95A-102</t>
  </si>
  <si>
    <t>23,2: 32,8</t>
  </si>
  <si>
    <t>Tramo24-4872_Trayecto_Ascendente_306_A</t>
  </si>
  <si>
    <t>Tramo24-4932_Trayecto_Ascendente_306_A</t>
  </si>
  <si>
    <t>Tramo25-4992_Trayecto_Ascendente_306_A</t>
  </si>
  <si>
    <t>025 - 026</t>
  </si>
  <si>
    <t>28,9; 11,8</t>
  </si>
  <si>
    <t>Tramo25-5052_Trayecto_Ascendente_306_A</t>
  </si>
  <si>
    <t>Tramo26-5112_Trayecto_Ascendente_306_A</t>
  </si>
  <si>
    <t>026 - 027</t>
  </si>
  <si>
    <t>R: Cra 80 con calle 97B</t>
  </si>
  <si>
    <t>Tramo26-5182_Trayecto_Ascendente_306_A</t>
  </si>
  <si>
    <t>Tramo27-5230_Trayecto_Ascendente_306_A</t>
  </si>
  <si>
    <t>027 - 028</t>
  </si>
  <si>
    <t>Tramo28-5300_Trayecto_Ascendente_306_A</t>
  </si>
  <si>
    <t>028 - 029</t>
  </si>
  <si>
    <t>R: Cra 80 con calle 98D</t>
  </si>
  <si>
    <t>16,5; 34,1</t>
  </si>
  <si>
    <t>Tramo28-5370_Trayecto_Ascendente_306_A</t>
  </si>
  <si>
    <t>Tramo29-5430_Trayecto_Ascendente_306_A</t>
  </si>
  <si>
    <t>029 - 030</t>
  </si>
  <si>
    <t>Tramo30-5480_Trayecto_Ascendente_306_A</t>
  </si>
  <si>
    <t>030 - 031</t>
  </si>
  <si>
    <t>Cra 81</t>
  </si>
  <si>
    <t>Tramo30-5530_Trayecto_Ascendente_306_A</t>
  </si>
  <si>
    <t>Tramo31-5580_Trayecto_Ascendente_306_A</t>
  </si>
  <si>
    <t>031 - 032</t>
  </si>
  <si>
    <t>Tramo32-5630_Trayecto_Ascendente_306_A</t>
  </si>
  <si>
    <t>032 - 033</t>
  </si>
  <si>
    <t>Tramo32-5670_Trayecto_Ascendente_306_A</t>
  </si>
  <si>
    <t>Tramo33-5730_Trayecto_Ascendente_306_A</t>
  </si>
  <si>
    <t>033 - 034</t>
  </si>
  <si>
    <t>16,9; 8,8; 12,7</t>
  </si>
  <si>
    <t>Tramo34-5770_Trayecto_Ascendente_306_A</t>
  </si>
  <si>
    <t>034 - 035</t>
  </si>
  <si>
    <t>Cra 83</t>
  </si>
  <si>
    <t>P: Cra 81 con calle 100F</t>
  </si>
  <si>
    <t>Tramo35-5800_Trayecto_Ascendente_306_A</t>
  </si>
  <si>
    <t>035 - 036</t>
  </si>
  <si>
    <t>Cra 83 B</t>
  </si>
  <si>
    <t>Tramo36-5850_Trayecto_Ascendente_306_A</t>
  </si>
  <si>
    <t>036 - 037</t>
  </si>
  <si>
    <t>R2: Cra 83B con calle 97C</t>
  </si>
  <si>
    <t>23,6; 14,3; 5,2; 23,2</t>
  </si>
  <si>
    <t>Tramo36-5900_Trayecto_Ascendente_306_A</t>
  </si>
  <si>
    <t>Tramo36-5950_Trayecto_Ascendente_306_A</t>
  </si>
  <si>
    <t>Tramo36-6010_Trayecto_Ascendente_306_A</t>
  </si>
  <si>
    <t>Tramo37-6050_Trayecto_Ascendente_306_A</t>
  </si>
  <si>
    <t>037 - 038</t>
  </si>
  <si>
    <t>Tramo38-6070_Trayecto_Ascendente_306_A</t>
  </si>
  <si>
    <t>038 - 039</t>
  </si>
  <si>
    <t>Cra 84</t>
  </si>
  <si>
    <t>Tramo39-6150_Trayecto_Ascendente_306_A</t>
  </si>
  <si>
    <t>039 - 040</t>
  </si>
  <si>
    <t>30,5; 10,1; 5,9</t>
  </si>
  <si>
    <t>Tramo40-6190_Trayecto_Ascendente_306_A</t>
  </si>
  <si>
    <t>040 - 041</t>
  </si>
  <si>
    <t>Tramo41-6260_Trayecto_Ascendente_306_A</t>
  </si>
  <si>
    <t>041 - 042</t>
  </si>
  <si>
    <t>Tramo42-6280_Trayecto_Ascendente_306_A</t>
  </si>
  <si>
    <t>042 - 043</t>
  </si>
  <si>
    <t>Tramo43-6350_Trayecto_Ascendente_306_A</t>
  </si>
  <si>
    <t>043 - 044</t>
  </si>
  <si>
    <t>Cra 85A</t>
  </si>
  <si>
    <t>10,3; 2,9; 13,6</t>
  </si>
  <si>
    <t>Tramo43-6410_Trayecto_Ascendente_306_A</t>
  </si>
  <si>
    <t>Tramo44-6450_Trayecto_Ascendente_306_A</t>
  </si>
  <si>
    <t>044 - 045</t>
  </si>
  <si>
    <t>Tramo45-6510_Trayecto_Ascendente_306_A</t>
  </si>
  <si>
    <t>046 - 046</t>
  </si>
  <si>
    <t>R1 y R2: Cra 85A con calle 98B</t>
  </si>
  <si>
    <t>30,5; 6,3; 16,6; 5,4; 13,5; 14,5</t>
  </si>
  <si>
    <t>Tramo45-6570_Trayecto_Ascendente_306_A</t>
  </si>
  <si>
    <t>Tramo45-6630_Trayecto_Ascendente_306_A</t>
  </si>
  <si>
    <t>Tramo46-6650_Trayecto_Ascendente_306_A</t>
  </si>
  <si>
    <t>046 - 047</t>
  </si>
  <si>
    <t>Cra 97 con clle 98 C</t>
  </si>
  <si>
    <t>Tramo47-6700_Trayecto_Ascendente_306_A</t>
  </si>
  <si>
    <t>047 - 048</t>
  </si>
  <si>
    <t>Clle 98 C</t>
  </si>
  <si>
    <t>Malo</t>
  </si>
  <si>
    <t>Tramo47-6760_Trayecto_Ascendente_306_A</t>
  </si>
  <si>
    <t>Tramo48-6780_Trayecto_Ascendente_306_A</t>
  </si>
  <si>
    <t>048 - 049</t>
  </si>
  <si>
    <t>Clle 98 C con cra 84</t>
  </si>
  <si>
    <t>Tramo49-6830_Trayecto_Ascendente_306_A</t>
  </si>
  <si>
    <t>049 - 050</t>
  </si>
  <si>
    <t>P: Cra 84 con calle 99; R1: Cra 84 con calle 101C;  R2: Cra 84 con calle 101CC</t>
  </si>
  <si>
    <t>24,4; 26,3; 16,7; 10,5; 3,0; 9,7</t>
  </si>
  <si>
    <t>Tramo49-6880_Trayecto_Ascendente_306_A</t>
  </si>
  <si>
    <t>Tramo49-6930_Trayecto_Ascendente_306_A</t>
  </si>
  <si>
    <t>Tramo49-6980_Trayecto_Ascendente_306_A</t>
  </si>
  <si>
    <t>Tramo49-7030_Trayecto_Ascendente_306_A</t>
  </si>
  <si>
    <t>Tramo49-7080_Trayecto_Ascendente_306_A</t>
  </si>
  <si>
    <t>Tramo49-7140_Trayecto_Ascendente_306_A</t>
  </si>
  <si>
    <t>Tramo50-7155_Trayecto_Ascendente_306_A</t>
  </si>
  <si>
    <t>050 - 051</t>
  </si>
  <si>
    <t>Cra 84 con cra 83</t>
  </si>
  <si>
    <t>R y P: cra 84 con calle 101D</t>
  </si>
  <si>
    <t>Tramo50-7170_Trayecto_Ascendente_306_A</t>
  </si>
  <si>
    <t>Tramo51-7240_Trayecto_Ascendente_306_A</t>
  </si>
  <si>
    <t>051 - 052</t>
  </si>
  <si>
    <t>R: Cra 83 con calle 101D</t>
  </si>
  <si>
    <t>33,3; 22,2; 30,6</t>
  </si>
  <si>
    <t>Tramo51-7300_Trayecto_Ascendente_306_A</t>
  </si>
  <si>
    <t>Tramo51-7360_Trayecto_Ascendente_306_A</t>
  </si>
  <si>
    <t>Tramo52-7415_Trayecto_Ascendente_306_A</t>
  </si>
  <si>
    <t>052 - 053</t>
  </si>
  <si>
    <t>7,7; 19,3; 3,3; 1,7; 5,1</t>
  </si>
  <si>
    <t>Tramo53-7435_Trayecto_Ascendente_306_A</t>
  </si>
  <si>
    <t>053 - 054</t>
  </si>
  <si>
    <t>Clle 102 B</t>
  </si>
  <si>
    <t>Tramo54-7510_Trayecto_Ascendente_306_A</t>
  </si>
  <si>
    <t>054 - 055</t>
  </si>
  <si>
    <t>Clle 10 2B</t>
  </si>
  <si>
    <t>12,1; 41,4</t>
  </si>
  <si>
    <t>Tramo54-7585_Trayecto_Ascendente_306_A</t>
  </si>
  <si>
    <t>Tramo55-7655_Trayecto_Ascendente_306_A</t>
  </si>
  <si>
    <t>055 - 056</t>
  </si>
  <si>
    <t>Clle102 B</t>
  </si>
  <si>
    <t>9,5; 20,9</t>
  </si>
  <si>
    <t>Tramo55-7715_Trayecto_Ascendente_306_A</t>
  </si>
  <si>
    <t>Tramo56-7750_Trayecto_Descendente_306_A</t>
  </si>
  <si>
    <t>056 - 057</t>
  </si>
  <si>
    <t>Clle102 B con Cra 83 A</t>
  </si>
  <si>
    <t>El conductor cambia aviso de 306 A X 306B</t>
  </si>
  <si>
    <t>Parroquia Sta. Teresa de Jesús. Cra. 84a #104b58</t>
  </si>
  <si>
    <t>0; 21,9</t>
  </si>
  <si>
    <t>Tramo57-7800_Trayecto_Descendente_306_A</t>
  </si>
  <si>
    <t>057 - 058</t>
  </si>
  <si>
    <t>Cra 83 A</t>
  </si>
  <si>
    <t>21,9; 8,8</t>
  </si>
  <si>
    <t>Tramo57-7850_Trayecto_Descendente_306_A</t>
  </si>
  <si>
    <t>Tramo58-7870_Trayecto_Descendente_306_A</t>
  </si>
  <si>
    <t>058 - 059</t>
  </si>
  <si>
    <t>Cra 83 A con Cra 81</t>
  </si>
  <si>
    <t>Giro en U</t>
  </si>
  <si>
    <t>21,9; 8,8;</t>
  </si>
  <si>
    <t>Tramo59-7930_Trayecto_Descendente_306_A</t>
  </si>
  <si>
    <t>059 - 060</t>
  </si>
  <si>
    <t>R: Cra 83 con calle 104DB; R1: Cra 83 con calle 104F</t>
  </si>
  <si>
    <t>Tramo59-7990_Trayecto_Descendente_306_A</t>
  </si>
  <si>
    <t>Tramo60-8070_Trayecto_Descendente_306_A</t>
  </si>
  <si>
    <t>060 - 061</t>
  </si>
  <si>
    <t>R1: Cra 83 con calle 104F; R2: Cra 83 con calle 105</t>
  </si>
  <si>
    <t xml:space="preserve">31,3; 12,9; 0 </t>
  </si>
  <si>
    <t>Tramo60-8150_Trayecto_Descendente_306_A</t>
  </si>
  <si>
    <t>Tramo61-8200_Trayecto_Descendente_306_A</t>
  </si>
  <si>
    <t>061 -062</t>
  </si>
  <si>
    <t>R: Cra 83 con calle 106B</t>
  </si>
  <si>
    <t>0; 15,4</t>
  </si>
  <si>
    <t>Tramo62-8250_Trayecto_Descendente_306_A</t>
  </si>
  <si>
    <t>062 -063</t>
  </si>
  <si>
    <t>14,3; 2,3; 11,1; 9,1; 7,6</t>
  </si>
  <si>
    <t>Tramo62-8300_Trayecto_Descendente_306_A</t>
  </si>
  <si>
    <t>Tramo62-8350_Trayecto_Descendente_306_A</t>
  </si>
  <si>
    <t>Tramo62-8400_Trayecto_Descendente_306_A</t>
  </si>
  <si>
    <t>Tramo63-8450_Trayecto_Descendente_306_A</t>
  </si>
  <si>
    <t>063 - 064</t>
  </si>
  <si>
    <t>Este tramo comprende curva completa</t>
  </si>
  <si>
    <t xml:space="preserve">7,6; 22,1; 15,3; 8,7 </t>
  </si>
  <si>
    <t>Tramo63-8490_Trayecto_Descendente_306_A</t>
  </si>
  <si>
    <t>Tramo64-8560_Trayecto_Descendente_306_A</t>
  </si>
  <si>
    <t>064 - 065</t>
  </si>
  <si>
    <t>Cra 82</t>
  </si>
  <si>
    <t>R: Cra 82 con calle 106D</t>
  </si>
  <si>
    <t>8,7; 14,3; 2,3; 9,7</t>
  </si>
  <si>
    <t>Tramo64-8630_Trayecto_Descendente_306_A</t>
  </si>
  <si>
    <t>Tramo65-8690_Trayecto_Descendente_306_A</t>
  </si>
  <si>
    <t>065 - 066</t>
  </si>
  <si>
    <t>Cra 82 – calle106 A</t>
  </si>
  <si>
    <t>Giro y curva</t>
  </si>
  <si>
    <t>9,7; 7,6; 6,5</t>
  </si>
  <si>
    <t>Tramo66-8770_Trayecto_Descendente_306_A</t>
  </si>
  <si>
    <t>066 - 067</t>
  </si>
  <si>
    <t>Tramo67-8815_Trayecto_Descendente_306_A</t>
  </si>
  <si>
    <t>067 - 068</t>
  </si>
  <si>
    <t>19,7; 8,5; 0; 2,5</t>
  </si>
  <si>
    <t>Tramo68-8865_Trayecto_Descendente_306_A</t>
  </si>
  <si>
    <t>068 – 069</t>
  </si>
  <si>
    <t>Cll 105</t>
  </si>
  <si>
    <t>2,5; 17,5</t>
  </si>
  <si>
    <t>Tramo68-8925_Trayecto_Descendente_306_A</t>
  </si>
  <si>
    <t>Tramo69-8995_Trayecto_Descendente_306_A</t>
  </si>
  <si>
    <t>069 – 070</t>
  </si>
  <si>
    <t>Clle 105</t>
  </si>
  <si>
    <t>R1: Cra 82E con calle 104CC; R2: Cra 82E con calle 102B; R3: Cra 82E con calle 101D; R4: Cra 82E con calle 101CC; R5: Cra 82E con calle 101C; R6: Cra 82E con calle 100F</t>
  </si>
  <si>
    <t>Tramo70-9045_Trayecto_Descendente_306_A</t>
  </si>
  <si>
    <t>070 – 071</t>
  </si>
  <si>
    <t>Cra 82 E</t>
  </si>
  <si>
    <t>17,3; 10,4; 24,1; 27,9; 25,4; 16,6; 2,4; 0; 6,8; 0; 11,6; 30,5; 0 ; 13,8</t>
  </si>
  <si>
    <t>Tramo70-9095_Trayecto_Descendente_306_A</t>
  </si>
  <si>
    <t>Tramo70-9145_Trayecto_Descendente_306_A</t>
  </si>
  <si>
    <t>Tramo70-9195_Trayecto_Descendente_306_A</t>
  </si>
  <si>
    <t>Tramo70-9245_Trayecto_Descendente_306_A</t>
  </si>
  <si>
    <t>Tramo70-9295_Trayecto_Descendente_306_A</t>
  </si>
  <si>
    <t>Tramo70-9345_Trayecto_Descendente_306_A</t>
  </si>
  <si>
    <t>Tramo70-9395_Trayecto_Descendente_306_A</t>
  </si>
  <si>
    <t>Tramo70-9445_Trayecto_Descendente_306_A</t>
  </si>
  <si>
    <t>Tramo70-9495_Trayecto_Descendente_306_A</t>
  </si>
  <si>
    <t>Tramo70-9545_Trayecto_Descendente_306_A</t>
  </si>
  <si>
    <t>Tramo70-9595_Trayecto_Descendente_306_A</t>
  </si>
  <si>
    <t>Tramo70-9645_Trayecto_Descendente_306_A</t>
  </si>
  <si>
    <t>Tramo70-9695_Trayecto_Descendente_306_A</t>
  </si>
  <si>
    <t>Tramo70-9745_Trayecto_Descendente_306_A</t>
  </si>
  <si>
    <t>Tramo71-9790_Trayecto_Descendente_306_A</t>
  </si>
  <si>
    <t>077 – 072</t>
  </si>
  <si>
    <t>Cra 82 E con Cra 80</t>
  </si>
  <si>
    <t>R1: Cra 80 con calle 100F; R2: Cra 80 con calle 101C; R3: Cra 78 con calle 101BB; R4: Cra 77 con calle 103B</t>
  </si>
  <si>
    <t>Tramo72-9840_Trayecto_Descendente_306_A</t>
  </si>
  <si>
    <t>072 – 073</t>
  </si>
  <si>
    <t>Semicurvas</t>
  </si>
  <si>
    <t>Centro de salud</t>
  </si>
  <si>
    <t>Curva y luego recta</t>
  </si>
  <si>
    <t>21,9; 37,9; 17,9; 0; 30,1; 18,3; 21,7</t>
  </si>
  <si>
    <t>Tramo72-9890_Trayecto_Descendente_306_A</t>
  </si>
  <si>
    <t>Tramo72-9940_Trayecto_Descendente_306_A</t>
  </si>
  <si>
    <t>Tramo72-9990_Trayecto_Descendente_306_A</t>
  </si>
  <si>
    <t>Tramo72-10040_Trayecto_Descendente_306_A</t>
  </si>
  <si>
    <t>Tramo72-10090_Trayecto_Descendente_306_A</t>
  </si>
  <si>
    <t>Tramo72-10140_Trayecto_Descendente_306_A</t>
  </si>
  <si>
    <t>Tramo72-10190_Trayecto_Descendente_306_A</t>
  </si>
  <si>
    <t>Tramo72-10240_Trayecto_Descendente_306_A</t>
  </si>
  <si>
    <t>Tramo72-10290_Trayecto_Descendente_306_A</t>
  </si>
  <si>
    <t>Tramo73-10340_Trayecto_Descendente_306_A</t>
  </si>
  <si>
    <t>073 – 074</t>
  </si>
  <si>
    <t>Cra 77 B</t>
  </si>
  <si>
    <t>21,7; 34,4</t>
  </si>
  <si>
    <t>Tramo74-10390_Trayecto_Descendente_306_A</t>
  </si>
  <si>
    <t>074 – 075</t>
  </si>
  <si>
    <t>Clle 104 C</t>
  </si>
  <si>
    <t>UVA El Encanto</t>
  </si>
  <si>
    <t>R: Cra 77 con calle 104B</t>
  </si>
  <si>
    <t>34,4; 26,9; 30,2</t>
  </si>
  <si>
    <t>Tramo74-10440_Trayecto_Descendente_306_A</t>
  </si>
  <si>
    <t>Tramo74-10490_Trayecto_Descendente_306_A</t>
  </si>
  <si>
    <t>Tramo74-10540_Trayecto_Descendente_306_A</t>
  </si>
  <si>
    <t>Tramo74-10590_Trayecto_Descendente_306_A</t>
  </si>
  <si>
    <t>Tramo75-10640_Trayecto_Descendente_306_A</t>
  </si>
  <si>
    <t>075 – 076</t>
  </si>
  <si>
    <t>Transv 103 B con cra 76</t>
  </si>
  <si>
    <t>30,2; 13,1; 36,9; 14,3</t>
  </si>
  <si>
    <t>Tramo75-10690_Trayecto_Descendente_306_A</t>
  </si>
  <si>
    <t>Tramo75-10740_Trayecto_Descendente_306_A</t>
  </si>
  <si>
    <t>Tramo75-10790_Trayecto_Descendente_306_A</t>
  </si>
  <si>
    <t>Tramo76-10830_Trayecto_Descendente_306_A</t>
  </si>
  <si>
    <t>076 – 077</t>
  </si>
  <si>
    <t>Transv 103 B con clle 104</t>
  </si>
  <si>
    <t>S1: Calle 104 con cra 74A; S2: Calle 104 con cra 74; R: Calle 104 con cra 70</t>
  </si>
  <si>
    <t>Tramo77-10880_Trayecto_Descendente_306_A</t>
  </si>
  <si>
    <t>077 – 078</t>
  </si>
  <si>
    <t>Clle 104</t>
  </si>
  <si>
    <t>R1 y R2 Calle 104 con cra 68A</t>
  </si>
  <si>
    <t>29,9; 31,4; 14,8; 13,6; 18,6; 0; 28,9</t>
  </si>
  <si>
    <t>Tramo77-10930_Trayecto_Descendente_306_A</t>
  </si>
  <si>
    <t>Tramo77-10980_Trayecto_Descendente_306_A</t>
  </si>
  <si>
    <t>Tramo77-11030_Trayecto_Descendente_306_A</t>
  </si>
  <si>
    <t>Tramo77-11080_Trayecto_Descendente_306_A</t>
  </si>
  <si>
    <t>Tramo77-11130_Trayecto_Descendente_306_A</t>
  </si>
  <si>
    <t>Tramo77-11180_Trayecto_Descendente_306_A</t>
  </si>
  <si>
    <t>Tramo77-11230_Trayecto_Descendente_306_A</t>
  </si>
  <si>
    <t>Tramo77-11290_Trayecto_Descendente_306_A</t>
  </si>
  <si>
    <t>Tramo77-11350_Trayecto_Descendente_306_A</t>
  </si>
  <si>
    <t>Tramo78-11400_Trayecto_Descendente_306_A</t>
  </si>
  <si>
    <t>078 – 079</t>
  </si>
  <si>
    <t>S: Calle 104 con cra 67 (SENA); R: Calle 104 con cra 67</t>
  </si>
  <si>
    <t>26,4; 3,2; 0</t>
  </si>
  <si>
    <t>Tramo78-11440_Trayecto_Descendente_306_A</t>
  </si>
  <si>
    <t>Tramo79-11490_Trayecto_Descendente_306_A</t>
  </si>
  <si>
    <t>079 – 080</t>
  </si>
  <si>
    <t>R: Cra 67 con calle 104</t>
  </si>
  <si>
    <t>26,3; 13,7; 0; 23,3</t>
  </si>
  <si>
    <t>Tramo79-11540_Trayecto_Descendente_306_A</t>
  </si>
  <si>
    <t>Tramo79-11610_Trayecto_Descendente_306_A</t>
  </si>
  <si>
    <t>Tramo79-11670_Trayecto_Descendente_306_A</t>
  </si>
  <si>
    <t>Tramo80-11695_Trayecto_Descendente_306_A</t>
  </si>
  <si>
    <t>080 – 081</t>
  </si>
  <si>
    <t>Clle 104 con cra 67</t>
  </si>
  <si>
    <t>Cruce Quebrada</t>
  </si>
  <si>
    <t>Tramo81-11745_Trayecto_Descendente_306_A</t>
  </si>
  <si>
    <t>081 – 082</t>
  </si>
  <si>
    <t>Cra 67</t>
  </si>
  <si>
    <t>Coliceo Girardot, Inst educativa Sor Juana Ines de la Cruz</t>
  </si>
  <si>
    <t>9,9; 8,3; 16,3; 0; 9,7; 8,0; 0</t>
  </si>
  <si>
    <t>Tramo81-11795_Trayecto_Descendente_306_A</t>
  </si>
  <si>
    <t>Tramo81-11865_Trayecto_Descendente_306_A</t>
  </si>
  <si>
    <t>Tramo81-11925_Trayecto_Descendente_306_A</t>
  </si>
  <si>
    <t>Tramo82-11960_Trayecto_Descendente_306_A</t>
  </si>
  <si>
    <t>082 – 083</t>
  </si>
  <si>
    <t>Cra 67 con Calle 103 D</t>
  </si>
  <si>
    <t>Tramo83-12040_Trayecto_Descendente_306_A</t>
  </si>
  <si>
    <t>083 – 084</t>
  </si>
  <si>
    <t>Clle 103 D</t>
  </si>
  <si>
    <t>42,3; 12,9</t>
  </si>
  <si>
    <t>Tramo83-12120_Trayecto_Descendente_306_A</t>
  </si>
  <si>
    <t>Tramo84-12150_Trayecto_Descendente_306_A</t>
  </si>
  <si>
    <t>084 – 085</t>
  </si>
  <si>
    <t>Clle 103 D con Cra 65</t>
  </si>
  <si>
    <t>S1: Cra 65 con calle 98A; S2: Cra 65 con calle 97; S3: Cra 65 con calle 97; S4: Cra 65 con calle 96; S5: Cra 65 con calle 95</t>
  </si>
  <si>
    <t>Tramo85-12200_Trayecto_Descendente_306_A</t>
  </si>
  <si>
    <t>085 – 086</t>
  </si>
  <si>
    <t>Cra 65</t>
  </si>
  <si>
    <t>25,1; 26,8; 13,1; 16,6; 33,7; 24,3; 54,6; 43,3; 31,3; 0; 52,7</t>
  </si>
  <si>
    <t>Tramo85-12250_Trayecto_Descendente_306_A</t>
  </si>
  <si>
    <t>Tramo85-12300_Trayecto_Descendente_306_A</t>
  </si>
  <si>
    <t>Tramo85-12350_Trayecto_Descendente_306_A</t>
  </si>
  <si>
    <t>Tramo85-12400_Trayecto_Descendente_306_A</t>
  </si>
  <si>
    <t>Tramo85-12450_Trayecto_Descendente_306_A</t>
  </si>
  <si>
    <t>Tramo85-12500_Trayecto_Descendente_306_A</t>
  </si>
  <si>
    <t>Tramo85-12550_Trayecto_Descendente_306_A</t>
  </si>
  <si>
    <t>Tramo85-12600_Trayecto_Descendente_306_A</t>
  </si>
  <si>
    <t>Tramo85-12650_Trayecto_Descendente_306_A</t>
  </si>
  <si>
    <t>Tramo85-12700_Trayecto_Descendente_306_A</t>
  </si>
  <si>
    <t>Tramo85-12750_Trayecto_Descendente_306_A</t>
  </si>
  <si>
    <t>Tramo85-12800_Trayecto_Descendente_306_A</t>
  </si>
  <si>
    <t>Tramo85-12850_Trayecto_Descendente_306_A</t>
  </si>
  <si>
    <t>Tramo85-12900_Trayecto_Descendente_306_A</t>
  </si>
  <si>
    <t>Tramo85-12950_Trayecto_Descendente_306_A</t>
  </si>
  <si>
    <t>Tramo85-13000_Trayecto_Descendente_306_A</t>
  </si>
  <si>
    <t>Tramo85-13050_Trayecto_Descendente_306_A</t>
  </si>
  <si>
    <t>Tramo85-13100_Trayecto_Descendente_306_A</t>
  </si>
  <si>
    <t>Tramo85-13150_Trayecto_Descendente_306_A</t>
  </si>
  <si>
    <t>Tramo85-13200_Trayecto_Descendente_306_A</t>
  </si>
  <si>
    <t>Tramo85-13250_Trayecto_Descendente_306_A</t>
  </si>
  <si>
    <t>Tramo86-13300_Trayecto_Descendente_306_A</t>
  </si>
  <si>
    <t>086 – 087</t>
  </si>
  <si>
    <t>Cr 65</t>
  </si>
  <si>
    <t>Curva &lt;50m</t>
  </si>
  <si>
    <t>Biblioteca</t>
  </si>
  <si>
    <t>S1: Cra 65 con calle 94; S2: Cra 65 con calle 93; S3: Cra 65 con calle 91C; S4: Cra 65 con calle 89; S5: Cra 65 con calle 84; S6: Cra 65 Frente al Cementerio Universal</t>
  </si>
  <si>
    <t>Tramo87-13350_Trayecto_Descendente_306_A</t>
  </si>
  <si>
    <t>087 – 088</t>
  </si>
  <si>
    <t>Giro hacia otra vía</t>
  </si>
  <si>
    <t>56,0; 30,4; 40,0, 0; 35,0; 34,9; 58,8; 44,8</t>
  </si>
  <si>
    <t>Tramo87-13400_Trayecto_Descendente_306_A</t>
  </si>
  <si>
    <t>Tramo87-13450_Trayecto_Descendente_306_A</t>
  </si>
  <si>
    <t>Tramo87-13500_Trayecto_Descendente_306_A</t>
  </si>
  <si>
    <t>Tramo87-13550_Trayecto_Descendente_306_A</t>
  </si>
  <si>
    <t>Tramo87-13600_Trayecto_Descendente_306_A</t>
  </si>
  <si>
    <t>Tramo87-13650_Trayecto_Descendente_306_A</t>
  </si>
  <si>
    <t>Tramo87-13700_Trayecto_Descendente_306_A</t>
  </si>
  <si>
    <t>Tramo87-13750_Trayecto_Descendente_306_A</t>
  </si>
  <si>
    <t>Tramo87-13800_Trayecto_Descendente_306_A</t>
  </si>
  <si>
    <t>Tramo87-13850_Trayecto_Descendente_306_A</t>
  </si>
  <si>
    <t>Tramo87-13900_Trayecto_Descendente_306_A</t>
  </si>
  <si>
    <t>Tramo87-13950_Trayecto_Descendente_306_A</t>
  </si>
  <si>
    <t>Tramo87-14000_Trayecto_Descendente_306_A</t>
  </si>
  <si>
    <t>Tramo87-14050_Trayecto_Descendente_306_A</t>
  </si>
  <si>
    <t>Tramo87-14100_Trayecto_Descendente_306_A</t>
  </si>
  <si>
    <t>Tramo87-14150_Trayecto_Descendente_306_A</t>
  </si>
  <si>
    <t>Tramo87-14200_Trayecto_Descendente_306_A</t>
  </si>
  <si>
    <t>Tramo87-14250_Trayecto_Descendente_306_A</t>
  </si>
  <si>
    <t>Tramo87-14300_Trayecto_Descendente_306_A</t>
  </si>
  <si>
    <t>Tramo87-14350_Trayecto_Descendente_306_A</t>
  </si>
  <si>
    <t>Tramo87-14420_Trayecto_Descendente_306_A</t>
  </si>
  <si>
    <t>Tramo87-14490_Trayecto_Descendente_306_A</t>
  </si>
  <si>
    <t>Tramo88-14520_Trayecto_Descendente_306_A</t>
  </si>
  <si>
    <t>088 – 089</t>
  </si>
  <si>
    <t>44,8; 43,5</t>
  </si>
  <si>
    <t>Tramo89-14590_Trayecto_Descendente_306_A</t>
  </si>
  <si>
    <t>089 – 090</t>
  </si>
  <si>
    <t>Giro en vía</t>
  </si>
  <si>
    <t>Tramo90-14610_Trayecto_Descendente_306_A</t>
  </si>
  <si>
    <t>090 – 091</t>
  </si>
  <si>
    <t>Cra 64 C</t>
  </si>
  <si>
    <t>S: Cra 64C Autopista Norte</t>
  </si>
  <si>
    <t>Tramo91-14660_Trayecto_Descendente_306_A</t>
  </si>
  <si>
    <t>091 – 092</t>
  </si>
  <si>
    <t>Autopista Norte</t>
  </si>
  <si>
    <t>S: Cra 64C en curva saliendo de glorieta, sentido sur norte</t>
  </si>
  <si>
    <t>24,0; 51,5</t>
  </si>
  <si>
    <t>Tramo91-14710_Trayecto_Descendente_306_A</t>
  </si>
  <si>
    <t>Tramo91-14760_Trayecto_Descendente_306_A</t>
  </si>
  <si>
    <t>Tramo91-14810_Trayecto_Descendente_306_A</t>
  </si>
  <si>
    <t>Tramo92-14860_Trayecto_Descendente_306_A</t>
  </si>
  <si>
    <t>092 – 093</t>
  </si>
  <si>
    <t>Curvas &gt; 50m</t>
  </si>
  <si>
    <t>S: Cra 64C saliendo glorieta frente a Terminal de Transporte</t>
  </si>
  <si>
    <t>25,2; 0; 25,1; 0</t>
  </si>
  <si>
    <t>Tramo92-14910_Trayecto_Descendente_306_A</t>
  </si>
  <si>
    <t>Tramo92-14960_Trayecto_Descendente_306_A</t>
  </si>
  <si>
    <t>Tramo92-15010_Trayecto_Descendente_306_A</t>
  </si>
  <si>
    <t>Tramo92-15070_Trayecto_Descendente_306_A</t>
  </si>
  <si>
    <t>Tramo93-15120_Trayecto_Descendente_306_A</t>
  </si>
  <si>
    <t>093 – 094</t>
  </si>
  <si>
    <t>0; 36,6; 0;4,0; 0; 34,0; 50,8</t>
  </si>
  <si>
    <t>Tramo93-15170_Trayecto_Descendente_306_A</t>
  </si>
  <si>
    <t>Tramo93-15220_Trayecto_Descendente_306_A</t>
  </si>
  <si>
    <t>Tramo93-15270_Trayecto_Descendente_306_A</t>
  </si>
  <si>
    <t>Tramo93-15320_Trayecto_Descendente_306_A</t>
  </si>
  <si>
    <t>Tramo93-15370_Trayecto_Descendente_306_A</t>
  </si>
  <si>
    <t>Tramo93-15420_Trayecto_Descendente_306_A</t>
  </si>
  <si>
    <t>Tramo93-15470_Trayecto_Descendente_306_A</t>
  </si>
  <si>
    <t>Tramo93-15520_Trayecto_Descendente_306_A</t>
  </si>
  <si>
    <t>Tramo93-15570_Trayecto_Descendente_306_A</t>
  </si>
  <si>
    <t>Tramo94-15600_Trayecto_Descendente_306_A</t>
  </si>
  <si>
    <t>094 – 095</t>
  </si>
  <si>
    <t>Cra 64 con calle 88</t>
  </si>
  <si>
    <t>Tramo95-15650_Trayecto_Descendente_306_A</t>
  </si>
  <si>
    <t>095 – 096</t>
  </si>
  <si>
    <t>Clle 88</t>
  </si>
  <si>
    <t>Final del recorrido</t>
  </si>
  <si>
    <t>R: Cra 64 C frente a Terminal de Transporte</t>
  </si>
  <si>
    <t>45,2; 24,7; 0; 40,0; 7,0; 1,2</t>
  </si>
  <si>
    <t>TIEMPO [s]</t>
  </si>
  <si>
    <t>TIEMPO PARADA</t>
  </si>
  <si>
    <t>TIEMPO + PARADA</t>
  </si>
  <si>
    <t>TOTAL</t>
  </si>
  <si>
    <t>segundos</t>
  </si>
  <si>
    <t>minutos</t>
  </si>
  <si>
    <t>VEL [m/s]</t>
  </si>
  <si>
    <t>TIEMPO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</si>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</sst>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2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2" fontId="5" fillId="0" borderId="2" xfId="0" applyNumberFormat="1" applyFont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2" xfId="0" applyNumberFormat="1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1" fontId="7" fillId="0" borderId="1" xfId="0" applyNumberFormat="1" applyFont="1" applyBorder="1" applyAlignment="1">
      <alignment horizontal="right" vertical="center" wrapText="1"/>
    </xf>
    <xf numFmtId="2" fontId="7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left" vertical="center" wrapText="1"/>
    </xf>
    <xf numFmtId="1" fontId="0" fillId="0" borderId="5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2" fontId="4" fillId="0" borderId="1" xfId="0" applyNumberFormat="1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0" fontId="0" fillId="0" borderId="7" xfId="0" applyBorder="1"/>
    <xf numFmtId="0" fontId="0" fillId="0" borderId="0" xfId="0" applyAlignment="1">
      <alignment horizontal="center"/>
    </xf>
    <xf numFmtId="1" fontId="4" fillId="3" borderId="1" xfId="0" applyNumberFormat="1" applyFont="1" applyFill="1" applyBorder="1" applyAlignment="1">
      <alignment horizontal="left" vertical="center" wrapText="1"/>
    </xf>
    <xf numFmtId="1" fontId="0" fillId="3" borderId="0" xfId="0" applyNumberFormat="1" applyFill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1" fontId="7" fillId="0" borderId="0" xfId="0" applyNumberFormat="1" applyFont="1" applyFill="1" applyAlignment="1">
      <alignment horizontal="center" vertical="center" wrapText="1"/>
    </xf>
    <xf numFmtId="2" fontId="7" fillId="0" borderId="0" xfId="0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 wrapText="1"/>
    </xf>
    <xf numFmtId="2" fontId="7" fillId="3" borderId="0" xfId="0" applyNumberFormat="1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2" fontId="5" fillId="0" borderId="4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left" vertical="center"/>
    </xf>
    <xf numFmtId="1" fontId="10" fillId="3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left" vertical="center" wrapText="1"/>
    </xf>
    <xf numFmtId="2" fontId="5" fillId="4" borderId="4" xfId="0" applyNumberFormat="1" applyFont="1" applyFill="1" applyBorder="1" applyAlignment="1">
      <alignment horizontal="left" vertical="center" wrapText="1"/>
    </xf>
    <xf numFmtId="2" fontId="7" fillId="0" borderId="0" xfId="0" applyNumberFormat="1" applyFont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2" fontId="0" fillId="0" borderId="0" xfId="0" applyNumberFormat="1" applyFont="1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2" fontId="11" fillId="0" borderId="5" xfId="0" applyNumberFormat="1" applyFont="1" applyBorder="1"/>
    <xf numFmtId="0" fontId="11" fillId="0" borderId="9" xfId="0" applyFont="1" applyBorder="1"/>
    <xf numFmtId="1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11" fillId="0" borderId="1" xfId="0" applyNumberFormat="1" applyFont="1" applyBorder="1" applyAlignment="1">
      <alignment horizontal="left" vertical="center"/>
    </xf>
    <xf numFmtId="164" fontId="11" fillId="0" borderId="5" xfId="0" applyNumberFormat="1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2" fontId="5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1" fontId="5" fillId="0" borderId="0" xfId="0" applyNumberFormat="1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" fontId="4" fillId="0" borderId="0" xfId="0" applyNumberFormat="1" applyFont="1" applyBorder="1" applyAlignment="1">
      <alignment horizontal="left" vertical="center" wrapText="1"/>
    </xf>
    <xf numFmtId="164" fontId="5" fillId="0" borderId="0" xfId="0" applyNumberFormat="1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1" fontId="7" fillId="0" borderId="0" xfId="0" applyNumberFormat="1" applyFont="1" applyBorder="1" applyAlignment="1">
      <alignment horizontal="right" vertical="center" wrapText="1"/>
    </xf>
    <xf numFmtId="2" fontId="7" fillId="0" borderId="0" xfId="0" applyNumberFormat="1" applyFont="1" applyBorder="1" applyAlignment="1">
      <alignment horizontal="right" vertical="center" wrapText="1"/>
    </xf>
    <xf numFmtId="2" fontId="7" fillId="0" borderId="0" xfId="0" applyNumberFormat="1" applyFont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2" fontId="11" fillId="5" borderId="10" xfId="0" applyNumberFormat="1" applyFont="1" applyFill="1" applyBorder="1" applyAlignment="1">
      <alignment horizontal="center" vertical="center" wrapText="1"/>
    </xf>
    <xf numFmtId="2" fontId="11" fillId="0" borderId="6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left" vertical="center" wrapText="1"/>
    </xf>
    <xf numFmtId="2" fontId="5" fillId="6" borderId="1" xfId="0" applyNumberFormat="1" applyFont="1" applyFill="1" applyBorder="1" applyAlignment="1">
      <alignment horizontal="left" vertical="center" wrapText="1"/>
    </xf>
    <xf numFmtId="1" fontId="0" fillId="6" borderId="1" xfId="0" applyNumberFormat="1" applyFill="1" applyBorder="1" applyAlignment="1">
      <alignment horizontal="left" vertical="center"/>
    </xf>
    <xf numFmtId="2" fontId="4" fillId="6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1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1" fontId="5" fillId="6" borderId="1" xfId="0" applyNumberFormat="1" applyFont="1" applyFill="1" applyBorder="1" applyAlignment="1">
      <alignment horizontal="left" vertical="center" wrapText="1"/>
    </xf>
    <xf numFmtId="2" fontId="0" fillId="6" borderId="1" xfId="0" applyNumberFormat="1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196"/>
  <sheetViews>
    <sheetView zoomScale="85" zoomScaleNormal="85" workbookViewId="0">
      <pane ySplit="1" topLeftCell="A2" activePane="bottomLeft" state="frozen"/>
      <selection pane="bottomLeft" activeCell="D1" sqref="D1:D1048576"/>
    </sheetView>
  </sheetViews>
  <sheetFormatPr baseColWidth="10" defaultColWidth="11.42578125" defaultRowHeight="15" x14ac:dyDescent="0.25"/>
  <cols>
    <col min="1" max="2" width="11.42578125" style="28"/>
    <col min="3" max="4" width="11.42578125" style="40"/>
    <col min="5" max="5" width="11.42578125" style="83"/>
    <col min="6" max="6" width="12.140625" style="40" customWidth="1"/>
    <col min="7" max="8" width="11.42578125" style="46"/>
    <col min="9" max="9" width="41" style="40" bestFit="1" customWidth="1"/>
    <col min="10" max="10" width="11.42578125" style="84"/>
    <col min="11" max="11" width="11.42578125" style="27"/>
    <col min="12" max="12" width="6.140625" style="28" customWidth="1"/>
    <col min="13" max="13" width="13.7109375" style="28" customWidth="1"/>
    <col min="14" max="14" width="11.42578125" style="85"/>
    <col min="15" max="15" width="6" style="28" customWidth="1"/>
    <col min="16" max="17" width="7.42578125" style="28" customWidth="1"/>
    <col min="18" max="18" width="11.28515625" style="28" customWidth="1"/>
    <col min="19" max="19" width="11.42578125" style="28"/>
    <col min="20" max="20" width="21.85546875" style="28" customWidth="1"/>
    <col min="21" max="21" width="7.5703125" style="28" customWidth="1"/>
    <col min="22" max="22" width="9.7109375" style="28" customWidth="1"/>
    <col min="23" max="23" width="12.28515625" style="28" bestFit="1" customWidth="1"/>
    <col min="24" max="16384" width="11.42578125" style="28"/>
  </cols>
  <sheetData>
    <row r="1" spans="1:25" s="27" customFormat="1" ht="45.75" customHeight="1" x14ac:dyDescent="0.25">
      <c r="A1" s="101" t="s">
        <v>0</v>
      </c>
      <c r="B1" s="101" t="s">
        <v>0</v>
      </c>
      <c r="C1" s="102" t="s">
        <v>1</v>
      </c>
      <c r="D1" s="103" t="s">
        <v>2</v>
      </c>
      <c r="E1" s="105" t="s">
        <v>3</v>
      </c>
      <c r="F1" s="108" t="s">
        <v>4</v>
      </c>
      <c r="G1" s="103" t="s">
        <v>5</v>
      </c>
      <c r="H1" s="103" t="s">
        <v>6</v>
      </c>
      <c r="I1" s="106" t="s">
        <v>7</v>
      </c>
      <c r="J1" s="104" t="s">
        <v>8</v>
      </c>
      <c r="K1" s="102" t="s">
        <v>9</v>
      </c>
      <c r="L1" s="102" t="s">
        <v>10</v>
      </c>
      <c r="M1" s="104" t="s">
        <v>11</v>
      </c>
      <c r="N1" s="101" t="s">
        <v>12</v>
      </c>
      <c r="O1" s="101" t="s">
        <v>13</v>
      </c>
      <c r="P1" s="101" t="s">
        <v>14</v>
      </c>
      <c r="Q1" s="101" t="s">
        <v>15</v>
      </c>
      <c r="R1" s="102" t="s">
        <v>16</v>
      </c>
      <c r="S1" s="102" t="s">
        <v>17</v>
      </c>
      <c r="T1" s="109" t="s">
        <v>18</v>
      </c>
      <c r="U1" s="104" t="s">
        <v>19</v>
      </c>
      <c r="V1" s="104" t="s">
        <v>20</v>
      </c>
      <c r="W1" s="104" t="s">
        <v>21</v>
      </c>
      <c r="X1" s="104" t="s">
        <v>22</v>
      </c>
    </row>
    <row r="2" spans="1:25" ht="25.5" x14ac:dyDescent="0.25">
      <c r="A2" s="9">
        <v>1</v>
      </c>
      <c r="B2" s="64">
        <f>1</f>
        <v>1</v>
      </c>
      <c r="C2" s="39">
        <v>50</v>
      </c>
      <c r="D2" s="42">
        <v>3.01</v>
      </c>
      <c r="E2" s="44">
        <v>0</v>
      </c>
      <c r="F2" s="43">
        <f>C2</f>
        <v>50</v>
      </c>
      <c r="G2" s="45">
        <f t="shared" ref="G2:G33" si="0">C2*SIN(RADIANS(D2))</f>
        <v>2.625512458941401</v>
      </c>
      <c r="H2" s="45">
        <f>G2</f>
        <v>2.625512458941401</v>
      </c>
      <c r="I2" s="44" t="s">
        <v>23</v>
      </c>
      <c r="J2" s="51">
        <v>15</v>
      </c>
      <c r="K2" s="52">
        <f>L2+R2+S2</f>
        <v>0</v>
      </c>
      <c r="L2" s="5">
        <v>0</v>
      </c>
      <c r="M2" s="38">
        <f>U2*V2</f>
        <v>15644.502290124854</v>
      </c>
      <c r="N2" s="9" t="s">
        <v>24</v>
      </c>
      <c r="O2" s="9" t="s">
        <v>25</v>
      </c>
      <c r="P2" s="4">
        <v>-75.564385000000001</v>
      </c>
      <c r="Q2" s="4">
        <v>6.292268</v>
      </c>
      <c r="R2" s="7"/>
      <c r="S2" s="7">
        <v>0</v>
      </c>
      <c r="T2" s="19" t="s">
        <v>26</v>
      </c>
      <c r="U2" s="38">
        <f>SIN(D2*6.28/360)*7300*9.8</f>
        <v>3754.6805496299648</v>
      </c>
      <c r="V2" s="36">
        <f>J2*1000/3600</f>
        <v>4.166666666666667</v>
      </c>
      <c r="W2" s="38">
        <f t="shared" ref="W2:W49" si="1">(U2/9.8)*C2*0.00272</f>
        <v>52.105770892824005</v>
      </c>
      <c r="X2" s="37">
        <f>C2/V2</f>
        <v>12</v>
      </c>
    </row>
    <row r="3" spans="1:25" ht="25.5" x14ac:dyDescent="0.25">
      <c r="A3" s="9">
        <v>1</v>
      </c>
      <c r="B3" s="64">
        <f>B2+1</f>
        <v>2</v>
      </c>
      <c r="C3" s="39">
        <v>50</v>
      </c>
      <c r="D3" s="42">
        <v>3.01</v>
      </c>
      <c r="E3" s="41">
        <f>F2</f>
        <v>50</v>
      </c>
      <c r="F3" s="43">
        <f>E3+C3</f>
        <v>100</v>
      </c>
      <c r="G3" s="45">
        <f t="shared" si="0"/>
        <v>2.625512458941401</v>
      </c>
      <c r="H3" s="45">
        <f t="shared" ref="H3:H34" si="2">H2+G3</f>
        <v>5.2510249178828019</v>
      </c>
      <c r="I3" s="44" t="s">
        <v>27</v>
      </c>
      <c r="J3" s="51">
        <v>15</v>
      </c>
      <c r="K3" s="52">
        <v>1</v>
      </c>
      <c r="L3" s="5">
        <v>0</v>
      </c>
      <c r="M3" s="38">
        <f t="shared" ref="M3:M13" si="3">U3*V3</f>
        <v>15644.502290124854</v>
      </c>
      <c r="N3" s="9" t="s">
        <v>24</v>
      </c>
      <c r="O3" s="9" t="s">
        <v>25</v>
      </c>
      <c r="P3" s="4">
        <v>-75.564385000000001</v>
      </c>
      <c r="Q3" s="4">
        <v>6.292268</v>
      </c>
      <c r="R3" s="7"/>
      <c r="S3" s="7">
        <v>0</v>
      </c>
      <c r="T3" s="19" t="s">
        <v>26</v>
      </c>
      <c r="U3" s="38">
        <f t="shared" ref="U3:U49" si="4">SIN(D3*6.28/360)*7300*9.8</f>
        <v>3754.6805496299648</v>
      </c>
      <c r="V3" s="36">
        <f t="shared" ref="V3:V49" si="5">J3*1000/3600</f>
        <v>4.166666666666667</v>
      </c>
      <c r="W3" s="38">
        <f t="shared" si="1"/>
        <v>52.105770892824005</v>
      </c>
      <c r="X3" s="37">
        <f t="shared" ref="X3:X49" si="6">C3/V3</f>
        <v>12</v>
      </c>
      <c r="Y3" s="28" t="s">
        <v>28</v>
      </c>
    </row>
    <row r="4" spans="1:25" ht="25.5" x14ac:dyDescent="0.25">
      <c r="A4" s="9">
        <v>1</v>
      </c>
      <c r="B4" s="64">
        <f>B3+1</f>
        <v>3</v>
      </c>
      <c r="C4" s="39">
        <v>50</v>
      </c>
      <c r="D4" s="42">
        <v>3.01</v>
      </c>
      <c r="E4" s="41">
        <f t="shared" ref="E4:E67" si="7">F3</f>
        <v>100</v>
      </c>
      <c r="F4" s="43">
        <f t="shared" ref="F4:F67" si="8">E4+C4</f>
        <v>150</v>
      </c>
      <c r="G4" s="45">
        <f t="shared" si="0"/>
        <v>2.625512458941401</v>
      </c>
      <c r="H4" s="45">
        <f t="shared" si="2"/>
        <v>7.8765373768242029</v>
      </c>
      <c r="I4" s="44" t="s">
        <v>29</v>
      </c>
      <c r="J4" s="51">
        <v>15</v>
      </c>
      <c r="K4" s="52">
        <f>L4+R4+S4</f>
        <v>0</v>
      </c>
      <c r="L4" s="5">
        <v>0</v>
      </c>
      <c r="M4" s="38">
        <f t="shared" si="3"/>
        <v>15644.502290124854</v>
      </c>
      <c r="N4" s="9" t="s">
        <v>24</v>
      </c>
      <c r="O4" s="9" t="s">
        <v>25</v>
      </c>
      <c r="P4" s="4">
        <v>-75.564385000000001</v>
      </c>
      <c r="Q4" s="4">
        <v>6.292268</v>
      </c>
      <c r="R4" s="7"/>
      <c r="S4" s="7">
        <v>0</v>
      </c>
      <c r="T4" s="19" t="s">
        <v>26</v>
      </c>
      <c r="U4" s="38">
        <f t="shared" si="4"/>
        <v>3754.6805496299648</v>
      </c>
      <c r="V4" s="36">
        <f t="shared" si="5"/>
        <v>4.166666666666667</v>
      </c>
      <c r="W4" s="38">
        <f t="shared" si="1"/>
        <v>52.105770892824005</v>
      </c>
      <c r="X4" s="37">
        <f t="shared" si="6"/>
        <v>12</v>
      </c>
    </row>
    <row r="5" spans="1:25" ht="25.5" x14ac:dyDescent="0.25">
      <c r="A5" s="9">
        <v>1</v>
      </c>
      <c r="B5" s="64">
        <f>B4+1</f>
        <v>4</v>
      </c>
      <c r="C5" s="39">
        <v>40</v>
      </c>
      <c r="D5" s="42">
        <v>3.01</v>
      </c>
      <c r="E5" s="41">
        <f t="shared" si="7"/>
        <v>150</v>
      </c>
      <c r="F5" s="43">
        <f t="shared" si="8"/>
        <v>190</v>
      </c>
      <c r="G5" s="45">
        <f t="shared" si="0"/>
        <v>2.1004099671531207</v>
      </c>
      <c r="H5" s="45">
        <f t="shared" si="2"/>
        <v>9.976947343977324</v>
      </c>
      <c r="I5" s="44" t="s">
        <v>30</v>
      </c>
      <c r="J5" s="51">
        <v>15</v>
      </c>
      <c r="K5" s="52">
        <v>1</v>
      </c>
      <c r="L5" s="5">
        <v>0</v>
      </c>
      <c r="M5" s="38">
        <f t="shared" si="3"/>
        <v>15644.502290124854</v>
      </c>
      <c r="N5" s="9" t="s">
        <v>24</v>
      </c>
      <c r="O5" s="9" t="s">
        <v>25</v>
      </c>
      <c r="P5" s="4">
        <v>-75.564385000000001</v>
      </c>
      <c r="Q5" s="4">
        <v>6.292268</v>
      </c>
      <c r="R5" s="7"/>
      <c r="S5" s="7">
        <v>0</v>
      </c>
      <c r="T5" s="19" t="s">
        <v>26</v>
      </c>
      <c r="U5" s="38">
        <f t="shared" si="4"/>
        <v>3754.6805496299648</v>
      </c>
      <c r="V5" s="36">
        <f t="shared" si="5"/>
        <v>4.166666666666667</v>
      </c>
      <c r="W5" s="38">
        <f t="shared" si="1"/>
        <v>41.684616714259199</v>
      </c>
      <c r="X5" s="37">
        <f t="shared" si="6"/>
        <v>9.6</v>
      </c>
    </row>
    <row r="6" spans="1:25" ht="24" x14ac:dyDescent="0.25">
      <c r="A6" s="9">
        <v>2</v>
      </c>
      <c r="B6" s="64">
        <f t="shared" ref="B6:B69" si="9">B5+1</f>
        <v>5</v>
      </c>
      <c r="C6" s="39">
        <v>50</v>
      </c>
      <c r="D6" s="42">
        <v>12.41</v>
      </c>
      <c r="E6" s="41">
        <f t="shared" si="7"/>
        <v>190</v>
      </c>
      <c r="F6" s="43">
        <f t="shared" si="8"/>
        <v>240</v>
      </c>
      <c r="G6" s="45">
        <f t="shared" si="0"/>
        <v>10.74528926826453</v>
      </c>
      <c r="H6" s="45">
        <f t="shared" si="2"/>
        <v>20.722236612241854</v>
      </c>
      <c r="I6" s="44" t="s">
        <v>31</v>
      </c>
      <c r="J6" s="51">
        <v>9</v>
      </c>
      <c r="K6" s="52">
        <f t="shared" ref="K6:K15" si="10">L6+R6+S6</f>
        <v>0</v>
      </c>
      <c r="L6" s="5">
        <v>0</v>
      </c>
      <c r="M6" s="38">
        <f t="shared" si="3"/>
        <v>38416.719784244757</v>
      </c>
      <c r="N6" s="9" t="s">
        <v>32</v>
      </c>
      <c r="O6" s="9" t="s">
        <v>33</v>
      </c>
      <c r="P6" s="4">
        <v>-75.564297999999994</v>
      </c>
      <c r="Q6" s="4">
        <v>6.2936170000000002</v>
      </c>
      <c r="R6" s="7"/>
      <c r="S6" s="7">
        <v>0</v>
      </c>
      <c r="T6" s="19">
        <v>8.8000000000000007</v>
      </c>
      <c r="U6" s="38">
        <f t="shared" si="4"/>
        <v>15366.687913697902</v>
      </c>
      <c r="V6" s="36">
        <f t="shared" si="5"/>
        <v>2.5</v>
      </c>
      <c r="W6" s="38">
        <f t="shared" si="1"/>
        <v>213.25199553703212</v>
      </c>
      <c r="X6" s="37">
        <f t="shared" si="6"/>
        <v>20</v>
      </c>
    </row>
    <row r="7" spans="1:25" ht="25.5" x14ac:dyDescent="0.25">
      <c r="A7" s="9">
        <v>3</v>
      </c>
      <c r="B7" s="64">
        <f t="shared" si="9"/>
        <v>6</v>
      </c>
      <c r="C7" s="39">
        <v>50</v>
      </c>
      <c r="D7" s="42">
        <v>1.43</v>
      </c>
      <c r="E7" s="41">
        <f t="shared" si="7"/>
        <v>240</v>
      </c>
      <c r="F7" s="43">
        <f t="shared" si="8"/>
        <v>290</v>
      </c>
      <c r="G7" s="45">
        <f t="shared" si="0"/>
        <v>1.2477808627819407</v>
      </c>
      <c r="H7" s="45">
        <f t="shared" si="2"/>
        <v>21.970017475023795</v>
      </c>
      <c r="I7" s="80" t="s">
        <v>34</v>
      </c>
      <c r="J7" s="51">
        <v>20</v>
      </c>
      <c r="K7" s="52">
        <f t="shared" si="10"/>
        <v>0</v>
      </c>
      <c r="L7" s="5">
        <v>0</v>
      </c>
      <c r="M7" s="38">
        <f t="shared" si="3"/>
        <v>9913.4442369147146</v>
      </c>
      <c r="N7" s="9" t="s">
        <v>24</v>
      </c>
      <c r="O7" s="9" t="s">
        <v>25</v>
      </c>
      <c r="P7" s="4">
        <v>-75.565652</v>
      </c>
      <c r="Q7" s="4">
        <v>6.2921360000000002</v>
      </c>
      <c r="R7" s="7"/>
      <c r="S7" s="7"/>
      <c r="T7" s="19" t="s">
        <v>35</v>
      </c>
      <c r="U7" s="38">
        <f t="shared" si="4"/>
        <v>1784.4199626446486</v>
      </c>
      <c r="V7" s="36">
        <f t="shared" si="5"/>
        <v>5.5555555555555554</v>
      </c>
      <c r="W7" s="38">
        <f t="shared" si="1"/>
        <v>24.763379073435942</v>
      </c>
      <c r="X7" s="37">
        <f t="shared" si="6"/>
        <v>9</v>
      </c>
    </row>
    <row r="8" spans="1:25" ht="25.5" x14ac:dyDescent="0.25">
      <c r="A8" s="9">
        <v>3</v>
      </c>
      <c r="B8" s="64">
        <f t="shared" si="9"/>
        <v>7</v>
      </c>
      <c r="C8" s="39">
        <v>50</v>
      </c>
      <c r="D8" s="42">
        <v>1.43</v>
      </c>
      <c r="E8" s="41">
        <f t="shared" si="7"/>
        <v>290</v>
      </c>
      <c r="F8" s="43">
        <f t="shared" si="8"/>
        <v>340</v>
      </c>
      <c r="G8" s="45">
        <f t="shared" si="0"/>
        <v>1.2477808627819407</v>
      </c>
      <c r="H8" s="45">
        <f t="shared" si="2"/>
        <v>23.217798337805736</v>
      </c>
      <c r="I8" s="44" t="s">
        <v>36</v>
      </c>
      <c r="J8" s="51">
        <v>20</v>
      </c>
      <c r="K8" s="52">
        <f t="shared" si="10"/>
        <v>0</v>
      </c>
      <c r="L8" s="5">
        <v>0</v>
      </c>
      <c r="M8" s="38">
        <f t="shared" si="3"/>
        <v>9913.4442369147146</v>
      </c>
      <c r="N8" s="9" t="s">
        <v>24</v>
      </c>
      <c r="O8" s="9" t="s">
        <v>25</v>
      </c>
      <c r="P8" s="4">
        <v>-75.565652</v>
      </c>
      <c r="Q8" s="4">
        <v>6.2921360000000002</v>
      </c>
      <c r="R8" s="7"/>
      <c r="S8" s="7"/>
      <c r="T8" s="19" t="s">
        <v>35</v>
      </c>
      <c r="U8" s="38">
        <f t="shared" si="4"/>
        <v>1784.4199626446486</v>
      </c>
      <c r="V8" s="36">
        <f t="shared" si="5"/>
        <v>5.5555555555555554</v>
      </c>
      <c r="W8" s="38">
        <f t="shared" si="1"/>
        <v>24.763379073435942</v>
      </c>
      <c r="X8" s="37">
        <f t="shared" si="6"/>
        <v>9</v>
      </c>
    </row>
    <row r="9" spans="1:25" ht="25.5" x14ac:dyDescent="0.25">
      <c r="A9" s="9">
        <v>3</v>
      </c>
      <c r="B9" s="64">
        <f t="shared" si="9"/>
        <v>8</v>
      </c>
      <c r="C9" s="39">
        <v>50</v>
      </c>
      <c r="D9" s="42">
        <v>1.43</v>
      </c>
      <c r="E9" s="41">
        <f t="shared" si="7"/>
        <v>340</v>
      </c>
      <c r="F9" s="43">
        <f t="shared" si="8"/>
        <v>390</v>
      </c>
      <c r="G9" s="45">
        <f t="shared" si="0"/>
        <v>1.2477808627819407</v>
      </c>
      <c r="H9" s="45">
        <f t="shared" si="2"/>
        <v>24.465579200587676</v>
      </c>
      <c r="I9" s="44" t="s">
        <v>37</v>
      </c>
      <c r="J9" s="51">
        <v>20</v>
      </c>
      <c r="K9" s="52">
        <f t="shared" si="10"/>
        <v>0</v>
      </c>
      <c r="L9" s="5">
        <v>0</v>
      </c>
      <c r="M9" s="38">
        <f t="shared" si="3"/>
        <v>9913.4442369147146</v>
      </c>
      <c r="N9" s="9" t="s">
        <v>24</v>
      </c>
      <c r="O9" s="9" t="s">
        <v>25</v>
      </c>
      <c r="P9" s="4">
        <v>-75.565652</v>
      </c>
      <c r="Q9" s="4">
        <v>6.2921360000000002</v>
      </c>
      <c r="R9" s="7"/>
      <c r="S9" s="7"/>
      <c r="T9" s="19" t="s">
        <v>35</v>
      </c>
      <c r="U9" s="38">
        <f t="shared" si="4"/>
        <v>1784.4199626446486</v>
      </c>
      <c r="V9" s="36">
        <f t="shared" si="5"/>
        <v>5.5555555555555554</v>
      </c>
      <c r="W9" s="38">
        <f t="shared" si="1"/>
        <v>24.763379073435942</v>
      </c>
      <c r="X9" s="37">
        <f t="shared" si="6"/>
        <v>9</v>
      </c>
    </row>
    <row r="10" spans="1:25" ht="25.5" x14ac:dyDescent="0.25">
      <c r="A10" s="9">
        <v>3</v>
      </c>
      <c r="B10" s="64">
        <f t="shared" si="9"/>
        <v>9</v>
      </c>
      <c r="C10" s="39">
        <v>50</v>
      </c>
      <c r="D10" s="42">
        <v>1.43</v>
      </c>
      <c r="E10" s="41">
        <f t="shared" si="7"/>
        <v>390</v>
      </c>
      <c r="F10" s="43">
        <f t="shared" si="8"/>
        <v>440</v>
      </c>
      <c r="G10" s="45">
        <f t="shared" si="0"/>
        <v>1.2477808627819407</v>
      </c>
      <c r="H10" s="45">
        <f t="shared" si="2"/>
        <v>25.713360063369617</v>
      </c>
      <c r="I10" s="44" t="s">
        <v>38</v>
      </c>
      <c r="J10" s="51">
        <v>20</v>
      </c>
      <c r="K10" s="52">
        <f t="shared" si="10"/>
        <v>0</v>
      </c>
      <c r="L10" s="5">
        <v>0</v>
      </c>
      <c r="M10" s="38">
        <f t="shared" si="3"/>
        <v>9913.4442369147146</v>
      </c>
      <c r="N10" s="9" t="s">
        <v>24</v>
      </c>
      <c r="O10" s="9" t="s">
        <v>25</v>
      </c>
      <c r="P10" s="4">
        <v>-75.565652</v>
      </c>
      <c r="Q10" s="4">
        <v>6.2921360000000002</v>
      </c>
      <c r="R10" s="7"/>
      <c r="S10" s="7"/>
      <c r="T10" s="19" t="s">
        <v>35</v>
      </c>
      <c r="U10" s="38">
        <f t="shared" si="4"/>
        <v>1784.4199626446486</v>
      </c>
      <c r="V10" s="36">
        <f t="shared" si="5"/>
        <v>5.5555555555555554</v>
      </c>
      <c r="W10" s="38">
        <f t="shared" si="1"/>
        <v>24.763379073435942</v>
      </c>
      <c r="X10" s="37">
        <f t="shared" si="6"/>
        <v>9</v>
      </c>
    </row>
    <row r="11" spans="1:25" ht="25.5" x14ac:dyDescent="0.25">
      <c r="A11" s="9">
        <v>3</v>
      </c>
      <c r="B11" s="64">
        <f t="shared" si="9"/>
        <v>10</v>
      </c>
      <c r="C11" s="39">
        <v>50</v>
      </c>
      <c r="D11" s="42">
        <v>1.43</v>
      </c>
      <c r="E11" s="41">
        <f t="shared" si="7"/>
        <v>440</v>
      </c>
      <c r="F11" s="43">
        <f t="shared" si="8"/>
        <v>490</v>
      </c>
      <c r="G11" s="45">
        <f t="shared" si="0"/>
        <v>1.2477808627819407</v>
      </c>
      <c r="H11" s="45">
        <f t="shared" si="2"/>
        <v>26.961140926151558</v>
      </c>
      <c r="I11" s="44" t="s">
        <v>39</v>
      </c>
      <c r="J11" s="51">
        <v>20</v>
      </c>
      <c r="K11" s="52">
        <f t="shared" si="10"/>
        <v>0</v>
      </c>
      <c r="L11" s="5">
        <v>0</v>
      </c>
      <c r="M11" s="38">
        <f t="shared" si="3"/>
        <v>9913.4442369147146</v>
      </c>
      <c r="N11" s="9" t="s">
        <v>24</v>
      </c>
      <c r="O11" s="9" t="s">
        <v>25</v>
      </c>
      <c r="P11" s="4">
        <v>-75.565652</v>
      </c>
      <c r="Q11" s="4">
        <v>6.2921360000000002</v>
      </c>
      <c r="R11" s="7"/>
      <c r="S11" s="7"/>
      <c r="T11" s="19" t="s">
        <v>35</v>
      </c>
      <c r="U11" s="38">
        <f t="shared" si="4"/>
        <v>1784.4199626446486</v>
      </c>
      <c r="V11" s="36">
        <f t="shared" si="5"/>
        <v>5.5555555555555554</v>
      </c>
      <c r="W11" s="38">
        <f t="shared" si="1"/>
        <v>24.763379073435942</v>
      </c>
      <c r="X11" s="37">
        <f t="shared" si="6"/>
        <v>9</v>
      </c>
    </row>
    <row r="12" spans="1:25" ht="25.5" x14ac:dyDescent="0.25">
      <c r="A12" s="9">
        <v>3</v>
      </c>
      <c r="B12" s="64">
        <f t="shared" si="9"/>
        <v>11</v>
      </c>
      <c r="C12" s="39">
        <v>30</v>
      </c>
      <c r="D12" s="42">
        <v>1.43</v>
      </c>
      <c r="E12" s="41">
        <f t="shared" si="7"/>
        <v>490</v>
      </c>
      <c r="F12" s="43">
        <f t="shared" si="8"/>
        <v>520</v>
      </c>
      <c r="G12" s="45">
        <f t="shared" si="0"/>
        <v>0.74866851766916442</v>
      </c>
      <c r="H12" s="45">
        <f t="shared" si="2"/>
        <v>27.709809443820721</v>
      </c>
      <c r="I12" s="44" t="s">
        <v>40</v>
      </c>
      <c r="J12" s="51">
        <v>20</v>
      </c>
      <c r="K12" s="52">
        <f t="shared" si="10"/>
        <v>0</v>
      </c>
      <c r="L12" s="5">
        <v>0</v>
      </c>
      <c r="M12" s="38">
        <f t="shared" si="3"/>
        <v>9913.4442369147146</v>
      </c>
      <c r="N12" s="9" t="s">
        <v>24</v>
      </c>
      <c r="O12" s="9" t="s">
        <v>25</v>
      </c>
      <c r="P12" s="4">
        <v>-75.565652</v>
      </c>
      <c r="Q12" s="4">
        <v>6.2921360000000002</v>
      </c>
      <c r="R12" s="7"/>
      <c r="S12" s="7"/>
      <c r="T12" s="19" t="s">
        <v>35</v>
      </c>
      <c r="U12" s="38">
        <f t="shared" si="4"/>
        <v>1784.4199626446486</v>
      </c>
      <c r="V12" s="36">
        <f t="shared" si="5"/>
        <v>5.5555555555555554</v>
      </c>
      <c r="W12" s="38">
        <f t="shared" si="1"/>
        <v>14.858027444061566</v>
      </c>
      <c r="X12" s="37">
        <f t="shared" si="6"/>
        <v>5.4</v>
      </c>
    </row>
    <row r="13" spans="1:25" ht="24" x14ac:dyDescent="0.25">
      <c r="A13" s="9">
        <v>4</v>
      </c>
      <c r="B13" s="64">
        <f t="shared" si="9"/>
        <v>12</v>
      </c>
      <c r="C13" s="39">
        <v>50</v>
      </c>
      <c r="D13" s="42">
        <v>2.86</v>
      </c>
      <c r="E13" s="41">
        <f t="shared" si="7"/>
        <v>520</v>
      </c>
      <c r="F13" s="43">
        <f t="shared" si="8"/>
        <v>570</v>
      </c>
      <c r="G13" s="45">
        <f t="shared" si="0"/>
        <v>2.4947845080354014</v>
      </c>
      <c r="H13" s="45">
        <f t="shared" si="2"/>
        <v>30.204593951856122</v>
      </c>
      <c r="I13" s="44" t="s">
        <v>41</v>
      </c>
      <c r="J13" s="51">
        <v>24</v>
      </c>
      <c r="K13" s="52">
        <f t="shared" si="10"/>
        <v>0</v>
      </c>
      <c r="L13" s="5">
        <v>0</v>
      </c>
      <c r="M13" s="38">
        <f t="shared" si="3"/>
        <v>23784.863817946614</v>
      </c>
      <c r="N13" s="9" t="s">
        <v>42</v>
      </c>
      <c r="O13" s="9" t="s">
        <v>33</v>
      </c>
      <c r="P13" s="4">
        <v>-75.567119000000005</v>
      </c>
      <c r="Q13" s="4">
        <v>6.2905259999999998</v>
      </c>
      <c r="R13" s="7"/>
      <c r="S13" s="7"/>
      <c r="T13" s="19" t="s">
        <v>43</v>
      </c>
      <c r="U13" s="38">
        <f t="shared" si="4"/>
        <v>3567.729572691992</v>
      </c>
      <c r="V13" s="36">
        <f t="shared" si="5"/>
        <v>6.666666666666667</v>
      </c>
      <c r="W13" s="38">
        <f t="shared" si="1"/>
        <v>49.511349172052142</v>
      </c>
      <c r="X13" s="37">
        <f t="shared" si="6"/>
        <v>7.5</v>
      </c>
    </row>
    <row r="14" spans="1:25" ht="24" x14ac:dyDescent="0.25">
      <c r="A14" s="9">
        <v>4</v>
      </c>
      <c r="B14" s="64">
        <f t="shared" si="9"/>
        <v>13</v>
      </c>
      <c r="C14" s="39">
        <v>50</v>
      </c>
      <c r="D14" s="42">
        <v>2.86</v>
      </c>
      <c r="E14" s="41">
        <f t="shared" si="7"/>
        <v>570</v>
      </c>
      <c r="F14" s="43">
        <f t="shared" si="8"/>
        <v>620</v>
      </c>
      <c r="G14" s="45">
        <f t="shared" si="0"/>
        <v>2.4947845080354014</v>
      </c>
      <c r="H14" s="45">
        <f t="shared" si="2"/>
        <v>32.69937845989152</v>
      </c>
      <c r="I14" s="44" t="s">
        <v>44</v>
      </c>
      <c r="J14" s="51">
        <v>24</v>
      </c>
      <c r="K14" s="52">
        <f t="shared" si="10"/>
        <v>0</v>
      </c>
      <c r="L14" s="5">
        <v>0</v>
      </c>
      <c r="M14" s="38">
        <f t="shared" ref="M14:M82" si="11">U14*V14</f>
        <v>23784.863817946614</v>
      </c>
      <c r="N14" s="9" t="s">
        <v>42</v>
      </c>
      <c r="O14" s="9" t="s">
        <v>33</v>
      </c>
      <c r="P14" s="4">
        <v>-75.567119000000005</v>
      </c>
      <c r="Q14" s="4">
        <v>6.2905259999999998</v>
      </c>
      <c r="R14" s="7"/>
      <c r="S14" s="7"/>
      <c r="T14" s="19" t="s">
        <v>43</v>
      </c>
      <c r="U14" s="38">
        <f t="shared" si="4"/>
        <v>3567.729572691992</v>
      </c>
      <c r="V14" s="36">
        <f t="shared" si="5"/>
        <v>6.666666666666667</v>
      </c>
      <c r="W14" s="38">
        <f t="shared" si="1"/>
        <v>49.511349172052142</v>
      </c>
      <c r="X14" s="37">
        <f t="shared" si="6"/>
        <v>7.5</v>
      </c>
    </row>
    <row r="15" spans="1:25" ht="24" x14ac:dyDescent="0.25">
      <c r="A15" s="9">
        <v>5</v>
      </c>
      <c r="B15" s="64">
        <f t="shared" si="9"/>
        <v>14</v>
      </c>
      <c r="C15" s="39">
        <v>50</v>
      </c>
      <c r="D15" s="42">
        <v>7.77</v>
      </c>
      <c r="E15" s="41">
        <f t="shared" si="7"/>
        <v>620</v>
      </c>
      <c r="F15" s="43">
        <f t="shared" si="8"/>
        <v>670</v>
      </c>
      <c r="G15" s="45">
        <f t="shared" si="0"/>
        <v>6.7598399749106584</v>
      </c>
      <c r="H15" s="45">
        <f t="shared" si="2"/>
        <v>39.459218434802182</v>
      </c>
      <c r="I15" s="44" t="s">
        <v>45</v>
      </c>
      <c r="J15" s="51">
        <v>22</v>
      </c>
      <c r="K15" s="52">
        <f t="shared" si="10"/>
        <v>1</v>
      </c>
      <c r="L15" s="5">
        <v>0</v>
      </c>
      <c r="M15" s="38">
        <f t="shared" ref="M15" si="12">U15*V15</f>
        <v>59076.757832529322</v>
      </c>
      <c r="N15" s="9" t="s">
        <v>24</v>
      </c>
      <c r="O15" s="9" t="s">
        <v>33</v>
      </c>
      <c r="P15" s="4">
        <v>-75.567300000000003</v>
      </c>
      <c r="Q15" s="4">
        <v>6.2913079999999999</v>
      </c>
      <c r="R15" s="7"/>
      <c r="S15" s="7">
        <v>1</v>
      </c>
      <c r="T15" s="19" t="s">
        <v>46</v>
      </c>
      <c r="U15" s="38">
        <f t="shared" si="4"/>
        <v>9667.1058271411621</v>
      </c>
      <c r="V15" s="36">
        <f t="shared" si="5"/>
        <v>6.1111111111111107</v>
      </c>
      <c r="W15" s="38">
        <f t="shared" si="1"/>
        <v>134.15575433583655</v>
      </c>
      <c r="X15" s="37">
        <f t="shared" si="6"/>
        <v>8.1818181818181817</v>
      </c>
    </row>
    <row r="16" spans="1:25" ht="24" x14ac:dyDescent="0.25">
      <c r="A16" s="9">
        <v>5</v>
      </c>
      <c r="B16" s="64">
        <f t="shared" si="9"/>
        <v>15</v>
      </c>
      <c r="C16" s="39">
        <v>60</v>
      </c>
      <c r="D16" s="42">
        <v>7.77</v>
      </c>
      <c r="E16" s="41">
        <f t="shared" si="7"/>
        <v>670</v>
      </c>
      <c r="F16" s="43">
        <f t="shared" si="8"/>
        <v>730</v>
      </c>
      <c r="G16" s="45">
        <f t="shared" si="0"/>
        <v>8.1118079698927907</v>
      </c>
      <c r="H16" s="45">
        <f t="shared" si="2"/>
        <v>47.571026404694976</v>
      </c>
      <c r="I16" s="44" t="s">
        <v>47</v>
      </c>
      <c r="J16" s="51">
        <v>22</v>
      </c>
      <c r="K16" s="52">
        <v>0</v>
      </c>
      <c r="L16" s="5">
        <v>0</v>
      </c>
      <c r="M16" s="38">
        <f t="shared" si="11"/>
        <v>59076.757832529322</v>
      </c>
      <c r="N16" s="9" t="s">
        <v>24</v>
      </c>
      <c r="O16" s="9" t="s">
        <v>33</v>
      </c>
      <c r="P16" s="4">
        <v>-75.567300000000003</v>
      </c>
      <c r="Q16" s="4">
        <v>6.2913079999999999</v>
      </c>
      <c r="R16" s="7"/>
      <c r="S16" s="7">
        <v>1</v>
      </c>
      <c r="T16" s="19" t="s">
        <v>46</v>
      </c>
      <c r="U16" s="38">
        <f t="shared" si="4"/>
        <v>9667.1058271411621</v>
      </c>
      <c r="V16" s="36">
        <f t="shared" si="5"/>
        <v>6.1111111111111107</v>
      </c>
      <c r="W16" s="38">
        <f t="shared" si="1"/>
        <v>160.98690520300386</v>
      </c>
      <c r="X16" s="37">
        <f t="shared" si="6"/>
        <v>9.8181818181818183</v>
      </c>
    </row>
    <row r="17" spans="1:24" ht="24" x14ac:dyDescent="0.25">
      <c r="A17" s="9">
        <v>6</v>
      </c>
      <c r="B17" s="64">
        <f t="shared" si="9"/>
        <v>16</v>
      </c>
      <c r="C17" s="39">
        <v>15</v>
      </c>
      <c r="D17" s="42">
        <v>3.81</v>
      </c>
      <c r="E17" s="41">
        <f t="shared" si="7"/>
        <v>730</v>
      </c>
      <c r="F17" s="43">
        <f t="shared" si="8"/>
        <v>745</v>
      </c>
      <c r="G17" s="45">
        <f t="shared" si="0"/>
        <v>0.99672072898104103</v>
      </c>
      <c r="H17" s="45">
        <f t="shared" si="2"/>
        <v>48.567747133676015</v>
      </c>
      <c r="I17" s="44" t="s">
        <v>48</v>
      </c>
      <c r="J17" s="51">
        <v>8</v>
      </c>
      <c r="K17" s="52">
        <f t="shared" ref="K17:K22" si="13">L17+R17+S17</f>
        <v>0</v>
      </c>
      <c r="L17" s="5">
        <v>0</v>
      </c>
      <c r="M17" s="38">
        <f t="shared" si="11"/>
        <v>10558.415616097853</v>
      </c>
      <c r="N17" s="9" t="s">
        <v>49</v>
      </c>
      <c r="O17" s="9" t="s">
        <v>33</v>
      </c>
      <c r="P17" s="4">
        <v>-75.566986</v>
      </c>
      <c r="Q17" s="4">
        <v>6.2918079999999996</v>
      </c>
      <c r="R17" s="7"/>
      <c r="S17" s="7"/>
      <c r="T17" s="19">
        <v>7.8</v>
      </c>
      <c r="U17" s="38">
        <f t="shared" si="4"/>
        <v>4751.2870272440332</v>
      </c>
      <c r="V17" s="36">
        <f t="shared" si="5"/>
        <v>2.2222222222222223</v>
      </c>
      <c r="W17" s="38">
        <f t="shared" si="1"/>
        <v>19.780868439954752</v>
      </c>
      <c r="X17" s="37">
        <f t="shared" si="6"/>
        <v>6.75</v>
      </c>
    </row>
    <row r="18" spans="1:24" x14ac:dyDescent="0.25">
      <c r="A18" s="9">
        <v>7</v>
      </c>
      <c r="B18" s="64">
        <f t="shared" si="9"/>
        <v>17</v>
      </c>
      <c r="C18" s="39">
        <v>50</v>
      </c>
      <c r="D18" s="42">
        <v>0.68</v>
      </c>
      <c r="E18" s="41">
        <f t="shared" si="7"/>
        <v>745</v>
      </c>
      <c r="F18" s="43">
        <f t="shared" si="8"/>
        <v>795</v>
      </c>
      <c r="G18" s="45">
        <f t="shared" si="0"/>
        <v>0.59339801492686184</v>
      </c>
      <c r="H18" s="45">
        <f t="shared" si="2"/>
        <v>49.161145148602877</v>
      </c>
      <c r="I18" s="44" t="s">
        <v>50</v>
      </c>
      <c r="J18" s="51">
        <v>14</v>
      </c>
      <c r="K18" s="52">
        <f t="shared" si="13"/>
        <v>0</v>
      </c>
      <c r="L18" s="5">
        <v>0</v>
      </c>
      <c r="M18" s="38">
        <f t="shared" ref="M18:M19" si="14">U18*V18</f>
        <v>3300.1246287241679</v>
      </c>
      <c r="N18" s="9" t="s">
        <v>24</v>
      </c>
      <c r="O18" s="9" t="s">
        <v>25</v>
      </c>
      <c r="P18" s="4">
        <v>-75.567998000000003</v>
      </c>
      <c r="Q18" s="4">
        <v>6.2921279999999999</v>
      </c>
      <c r="R18" s="7"/>
      <c r="S18" s="7"/>
      <c r="T18" s="19" t="s">
        <v>51</v>
      </c>
      <c r="U18" s="38">
        <f t="shared" si="4"/>
        <v>848.60347595764324</v>
      </c>
      <c r="V18" s="36">
        <f t="shared" si="5"/>
        <v>3.8888888888888888</v>
      </c>
      <c r="W18" s="38">
        <f t="shared" si="1"/>
        <v>11.776538033697905</v>
      </c>
      <c r="X18" s="37">
        <f t="shared" si="6"/>
        <v>12.857142857142858</v>
      </c>
    </row>
    <row r="19" spans="1:24" x14ac:dyDescent="0.25">
      <c r="A19" s="9">
        <v>7</v>
      </c>
      <c r="B19" s="64">
        <f t="shared" si="9"/>
        <v>18</v>
      </c>
      <c r="C19" s="39">
        <v>50</v>
      </c>
      <c r="D19" s="42">
        <v>0.68</v>
      </c>
      <c r="E19" s="41">
        <f t="shared" si="7"/>
        <v>795</v>
      </c>
      <c r="F19" s="43">
        <f t="shared" si="8"/>
        <v>845</v>
      </c>
      <c r="G19" s="45">
        <f t="shared" si="0"/>
        <v>0.59339801492686184</v>
      </c>
      <c r="H19" s="45">
        <f t="shared" si="2"/>
        <v>49.754543163529739</v>
      </c>
      <c r="I19" s="44" t="s">
        <v>52</v>
      </c>
      <c r="J19" s="51">
        <v>14</v>
      </c>
      <c r="K19" s="52">
        <f t="shared" si="13"/>
        <v>0</v>
      </c>
      <c r="L19" s="5">
        <v>0</v>
      </c>
      <c r="M19" s="38">
        <f t="shared" si="14"/>
        <v>3300.1246287241679</v>
      </c>
      <c r="N19" s="9" t="s">
        <v>24</v>
      </c>
      <c r="O19" s="9" t="s">
        <v>25</v>
      </c>
      <c r="P19" s="4">
        <v>-75.567998000000003</v>
      </c>
      <c r="Q19" s="4">
        <v>6.2921279999999999</v>
      </c>
      <c r="R19" s="7"/>
      <c r="S19" s="7"/>
      <c r="T19" s="19" t="s">
        <v>51</v>
      </c>
      <c r="U19" s="38">
        <f t="shared" si="4"/>
        <v>848.60347595764324</v>
      </c>
      <c r="V19" s="36">
        <f t="shared" si="5"/>
        <v>3.8888888888888888</v>
      </c>
      <c r="W19" s="38">
        <f t="shared" si="1"/>
        <v>11.776538033697905</v>
      </c>
      <c r="X19" s="37">
        <f t="shared" si="6"/>
        <v>12.857142857142858</v>
      </c>
    </row>
    <row r="20" spans="1:24" x14ac:dyDescent="0.25">
      <c r="A20" s="9">
        <v>7</v>
      </c>
      <c r="B20" s="64">
        <f t="shared" si="9"/>
        <v>19</v>
      </c>
      <c r="C20" s="39">
        <v>68</v>
      </c>
      <c r="D20" s="42">
        <v>0.68</v>
      </c>
      <c r="E20" s="41">
        <f t="shared" si="7"/>
        <v>845</v>
      </c>
      <c r="F20" s="43">
        <f t="shared" si="8"/>
        <v>913</v>
      </c>
      <c r="G20" s="45">
        <f t="shared" si="0"/>
        <v>0.8070213003005321</v>
      </c>
      <c r="H20" s="45">
        <f t="shared" si="2"/>
        <v>50.561564463830273</v>
      </c>
      <c r="I20" s="44" t="s">
        <v>53</v>
      </c>
      <c r="J20" s="51">
        <v>14</v>
      </c>
      <c r="K20" s="52">
        <f t="shared" si="13"/>
        <v>0</v>
      </c>
      <c r="L20" s="5">
        <v>0</v>
      </c>
      <c r="M20" s="38">
        <f t="shared" si="11"/>
        <v>3300.1246287241679</v>
      </c>
      <c r="N20" s="9" t="s">
        <v>24</v>
      </c>
      <c r="O20" s="9" t="s">
        <v>25</v>
      </c>
      <c r="P20" s="4">
        <v>-75.567998000000003</v>
      </c>
      <c r="Q20" s="4">
        <v>6.2921279999999999</v>
      </c>
      <c r="R20" s="7"/>
      <c r="S20" s="7"/>
      <c r="T20" s="19" t="s">
        <v>51</v>
      </c>
      <c r="U20" s="38">
        <f t="shared" si="4"/>
        <v>848.60347595764324</v>
      </c>
      <c r="V20" s="36">
        <f t="shared" si="5"/>
        <v>3.8888888888888888</v>
      </c>
      <c r="W20" s="38">
        <f t="shared" si="1"/>
        <v>16.016091725829153</v>
      </c>
      <c r="X20" s="37">
        <f t="shared" si="6"/>
        <v>17.485714285714288</v>
      </c>
    </row>
    <row r="21" spans="1:24" x14ac:dyDescent="0.25">
      <c r="A21" s="9">
        <v>8</v>
      </c>
      <c r="B21" s="64">
        <f t="shared" si="9"/>
        <v>20</v>
      </c>
      <c r="C21" s="39">
        <v>45</v>
      </c>
      <c r="D21" s="42">
        <v>2.54</v>
      </c>
      <c r="E21" s="41">
        <f t="shared" si="7"/>
        <v>913</v>
      </c>
      <c r="F21" s="43">
        <f t="shared" si="8"/>
        <v>958</v>
      </c>
      <c r="G21" s="45">
        <f t="shared" si="0"/>
        <v>1.9942579760855386</v>
      </c>
      <c r="H21" s="45">
        <f t="shared" si="2"/>
        <v>52.555822439915808</v>
      </c>
      <c r="I21" s="44" t="s">
        <v>54</v>
      </c>
      <c r="J21" s="51">
        <v>15</v>
      </c>
      <c r="K21" s="52">
        <f t="shared" si="13"/>
        <v>0</v>
      </c>
      <c r="L21" s="5">
        <v>0</v>
      </c>
      <c r="M21" s="38">
        <f t="shared" si="11"/>
        <v>13203.419976667257</v>
      </c>
      <c r="N21" s="9" t="s">
        <v>49</v>
      </c>
      <c r="O21" s="9" t="s">
        <v>25</v>
      </c>
      <c r="P21" s="4">
        <v>-75.568809000000002</v>
      </c>
      <c r="Q21" s="4">
        <v>6.292319</v>
      </c>
      <c r="R21" s="7"/>
      <c r="S21" s="7"/>
      <c r="T21" s="19">
        <v>15.2</v>
      </c>
      <c r="U21" s="38">
        <f t="shared" si="4"/>
        <v>3168.8207944001415</v>
      </c>
      <c r="V21" s="36">
        <f t="shared" si="5"/>
        <v>4.166666666666667</v>
      </c>
      <c r="W21" s="38">
        <f t="shared" si="1"/>
        <v>39.577925023936459</v>
      </c>
      <c r="X21" s="37">
        <f t="shared" si="6"/>
        <v>10.799999999999999</v>
      </c>
    </row>
    <row r="22" spans="1:24" x14ac:dyDescent="0.25">
      <c r="A22" s="9">
        <v>9</v>
      </c>
      <c r="B22" s="64">
        <f t="shared" si="9"/>
        <v>21</v>
      </c>
      <c r="C22" s="39">
        <v>50</v>
      </c>
      <c r="D22" s="42">
        <v>2.29</v>
      </c>
      <c r="E22" s="41">
        <f t="shared" si="7"/>
        <v>958</v>
      </c>
      <c r="F22" s="43">
        <f t="shared" si="8"/>
        <v>1008</v>
      </c>
      <c r="G22" s="45">
        <f t="shared" si="0"/>
        <v>1.9978699800790378</v>
      </c>
      <c r="H22" s="45">
        <f t="shared" si="2"/>
        <v>54.553692419994846</v>
      </c>
      <c r="I22" s="44" t="s">
        <v>55</v>
      </c>
      <c r="J22" s="51">
        <v>15</v>
      </c>
      <c r="K22" s="52">
        <f t="shared" si="13"/>
        <v>0</v>
      </c>
      <c r="L22" s="5">
        <v>0</v>
      </c>
      <c r="M22" s="38">
        <f t="shared" si="11"/>
        <v>11904.599893410359</v>
      </c>
      <c r="N22" s="9" t="s">
        <v>56</v>
      </c>
      <c r="O22" s="9" t="s">
        <v>25</v>
      </c>
      <c r="P22" s="4">
        <v>-75.569447999999994</v>
      </c>
      <c r="Q22" s="4">
        <v>6.2916869999999996</v>
      </c>
      <c r="R22" s="7"/>
      <c r="S22" s="7"/>
      <c r="T22" s="19">
        <v>14.9</v>
      </c>
      <c r="U22" s="38">
        <f t="shared" si="4"/>
        <v>2857.1039744184859</v>
      </c>
      <c r="V22" s="36">
        <f t="shared" si="5"/>
        <v>4.166666666666667</v>
      </c>
      <c r="W22" s="38">
        <f t="shared" si="1"/>
        <v>39.649606175603481</v>
      </c>
      <c r="X22" s="37">
        <f t="shared" si="6"/>
        <v>12</v>
      </c>
    </row>
    <row r="23" spans="1:24" ht="129.75" customHeight="1" x14ac:dyDescent="0.25">
      <c r="A23" s="9">
        <v>10</v>
      </c>
      <c r="B23" s="64">
        <f t="shared" si="9"/>
        <v>22</v>
      </c>
      <c r="C23" s="39">
        <v>50</v>
      </c>
      <c r="D23" s="42">
        <v>5.91</v>
      </c>
      <c r="E23" s="41">
        <f t="shared" si="7"/>
        <v>1008</v>
      </c>
      <c r="F23" s="43">
        <f t="shared" si="8"/>
        <v>1058</v>
      </c>
      <c r="G23" s="45">
        <f t="shared" si="0"/>
        <v>5.1483071806560563</v>
      </c>
      <c r="H23" s="45">
        <f t="shared" si="2"/>
        <v>59.7019996006509</v>
      </c>
      <c r="I23" s="44" t="s">
        <v>57</v>
      </c>
      <c r="J23" s="51">
        <v>20</v>
      </c>
      <c r="K23" s="52">
        <v>1</v>
      </c>
      <c r="L23" s="5">
        <v>12</v>
      </c>
      <c r="M23" s="38">
        <f t="shared" ref="M23:M39" si="15">U23*V23</f>
        <v>40902.648939586754</v>
      </c>
      <c r="N23" s="9" t="s">
        <v>24</v>
      </c>
      <c r="O23" s="9" t="s">
        <v>33</v>
      </c>
      <c r="P23" s="4">
        <v>-75.574360999999996</v>
      </c>
      <c r="Q23" s="4">
        <v>6.2933440000000003</v>
      </c>
      <c r="R23" s="7"/>
      <c r="S23" s="7">
        <v>3</v>
      </c>
      <c r="T23" s="19" t="s">
        <v>58</v>
      </c>
      <c r="U23" s="38">
        <f t="shared" si="4"/>
        <v>7362.4768091256155</v>
      </c>
      <c r="V23" s="36">
        <f t="shared" si="5"/>
        <v>5.5555555555555554</v>
      </c>
      <c r="W23" s="38">
        <f t="shared" si="1"/>
        <v>102.17314755521262</v>
      </c>
      <c r="X23" s="37">
        <f t="shared" si="6"/>
        <v>9</v>
      </c>
    </row>
    <row r="24" spans="1:24" ht="129.75" customHeight="1" x14ac:dyDescent="0.25">
      <c r="A24" s="9">
        <v>10</v>
      </c>
      <c r="B24" s="64">
        <f t="shared" si="9"/>
        <v>23</v>
      </c>
      <c r="C24" s="39">
        <v>50</v>
      </c>
      <c r="D24" s="42">
        <v>5.91</v>
      </c>
      <c r="E24" s="41">
        <f t="shared" si="7"/>
        <v>1058</v>
      </c>
      <c r="F24" s="43">
        <f t="shared" si="8"/>
        <v>1108</v>
      </c>
      <c r="G24" s="45">
        <f t="shared" si="0"/>
        <v>5.1483071806560563</v>
      </c>
      <c r="H24" s="45">
        <f t="shared" si="2"/>
        <v>64.850306781306955</v>
      </c>
      <c r="I24" s="44" t="s">
        <v>59</v>
      </c>
      <c r="J24" s="51">
        <v>20</v>
      </c>
      <c r="K24" s="52">
        <v>0</v>
      </c>
      <c r="L24" s="5">
        <v>12</v>
      </c>
      <c r="M24" s="38">
        <f t="shared" si="15"/>
        <v>40902.648939586754</v>
      </c>
      <c r="N24" s="9" t="s">
        <v>24</v>
      </c>
      <c r="O24" s="9" t="s">
        <v>33</v>
      </c>
      <c r="P24" s="4">
        <v>-75.574360999999996</v>
      </c>
      <c r="Q24" s="4">
        <v>6.2933440000000003</v>
      </c>
      <c r="R24" s="7"/>
      <c r="S24" s="7">
        <v>3</v>
      </c>
      <c r="T24" s="19" t="s">
        <v>58</v>
      </c>
      <c r="U24" s="38">
        <f t="shared" si="4"/>
        <v>7362.4768091256155</v>
      </c>
      <c r="V24" s="36">
        <f t="shared" si="5"/>
        <v>5.5555555555555554</v>
      </c>
      <c r="W24" s="38">
        <f t="shared" si="1"/>
        <v>102.17314755521262</v>
      </c>
      <c r="X24" s="37">
        <f t="shared" si="6"/>
        <v>9</v>
      </c>
    </row>
    <row r="25" spans="1:24" ht="129.75" customHeight="1" x14ac:dyDescent="0.25">
      <c r="A25" s="9">
        <v>10</v>
      </c>
      <c r="B25" s="64">
        <f t="shared" si="9"/>
        <v>24</v>
      </c>
      <c r="C25" s="39">
        <v>50</v>
      </c>
      <c r="D25" s="42">
        <v>5.91</v>
      </c>
      <c r="E25" s="41">
        <f t="shared" si="7"/>
        <v>1108</v>
      </c>
      <c r="F25" s="43">
        <f t="shared" si="8"/>
        <v>1158</v>
      </c>
      <c r="G25" s="45">
        <f t="shared" si="0"/>
        <v>5.1483071806560563</v>
      </c>
      <c r="H25" s="45">
        <f t="shared" si="2"/>
        <v>69.998613961963017</v>
      </c>
      <c r="I25" s="44" t="s">
        <v>60</v>
      </c>
      <c r="J25" s="51">
        <v>20</v>
      </c>
      <c r="K25" s="52">
        <v>1</v>
      </c>
      <c r="L25" s="5">
        <v>12</v>
      </c>
      <c r="M25" s="38">
        <f t="shared" si="15"/>
        <v>40902.648939586754</v>
      </c>
      <c r="N25" s="9" t="s">
        <v>24</v>
      </c>
      <c r="O25" s="9" t="s">
        <v>33</v>
      </c>
      <c r="P25" s="4">
        <v>-75.574360999999996</v>
      </c>
      <c r="Q25" s="4">
        <v>6.2933440000000003</v>
      </c>
      <c r="R25" s="7"/>
      <c r="S25" s="7">
        <v>3</v>
      </c>
      <c r="T25" s="19" t="s">
        <v>58</v>
      </c>
      <c r="U25" s="38">
        <f t="shared" si="4"/>
        <v>7362.4768091256155</v>
      </c>
      <c r="V25" s="36">
        <f t="shared" si="5"/>
        <v>5.5555555555555554</v>
      </c>
      <c r="W25" s="38">
        <f t="shared" si="1"/>
        <v>102.17314755521262</v>
      </c>
      <c r="X25" s="37">
        <f t="shared" si="6"/>
        <v>9</v>
      </c>
    </row>
    <row r="26" spans="1:24" ht="129.75" customHeight="1" x14ac:dyDescent="0.25">
      <c r="A26" s="9">
        <v>10</v>
      </c>
      <c r="B26" s="64">
        <f t="shared" si="9"/>
        <v>25</v>
      </c>
      <c r="C26" s="39">
        <v>50</v>
      </c>
      <c r="D26" s="42">
        <v>5.91</v>
      </c>
      <c r="E26" s="41">
        <f t="shared" si="7"/>
        <v>1158</v>
      </c>
      <c r="F26" s="43">
        <f t="shared" si="8"/>
        <v>1208</v>
      </c>
      <c r="G26" s="45">
        <f t="shared" si="0"/>
        <v>5.1483071806560563</v>
      </c>
      <c r="H26" s="45">
        <f t="shared" si="2"/>
        <v>75.146921142619078</v>
      </c>
      <c r="I26" s="44" t="s">
        <v>61</v>
      </c>
      <c r="J26" s="51">
        <v>20</v>
      </c>
      <c r="K26" s="52">
        <v>0</v>
      </c>
      <c r="L26" s="5">
        <v>12</v>
      </c>
      <c r="M26" s="38">
        <f t="shared" si="15"/>
        <v>40902.648939586754</v>
      </c>
      <c r="N26" s="9" t="s">
        <v>24</v>
      </c>
      <c r="O26" s="9" t="s">
        <v>33</v>
      </c>
      <c r="P26" s="4">
        <v>-75.574360999999996</v>
      </c>
      <c r="Q26" s="4">
        <v>6.2933440000000003</v>
      </c>
      <c r="R26" s="7"/>
      <c r="S26" s="7">
        <v>3</v>
      </c>
      <c r="T26" s="19" t="s">
        <v>58</v>
      </c>
      <c r="U26" s="38">
        <f t="shared" si="4"/>
        <v>7362.4768091256155</v>
      </c>
      <c r="V26" s="36">
        <f t="shared" si="5"/>
        <v>5.5555555555555554</v>
      </c>
      <c r="W26" s="38">
        <f t="shared" si="1"/>
        <v>102.17314755521262</v>
      </c>
      <c r="X26" s="37">
        <f t="shared" si="6"/>
        <v>9</v>
      </c>
    </row>
    <row r="27" spans="1:24" ht="129.75" customHeight="1" x14ac:dyDescent="0.25">
      <c r="A27" s="9">
        <v>10</v>
      </c>
      <c r="B27" s="64">
        <f t="shared" si="9"/>
        <v>26</v>
      </c>
      <c r="C27" s="39">
        <v>50</v>
      </c>
      <c r="D27" s="42">
        <v>5.91</v>
      </c>
      <c r="E27" s="41">
        <f t="shared" si="7"/>
        <v>1208</v>
      </c>
      <c r="F27" s="43">
        <f t="shared" si="8"/>
        <v>1258</v>
      </c>
      <c r="G27" s="45">
        <f t="shared" si="0"/>
        <v>5.1483071806560563</v>
      </c>
      <c r="H27" s="45">
        <f t="shared" si="2"/>
        <v>80.29522832327514</v>
      </c>
      <c r="I27" s="44" t="s">
        <v>62</v>
      </c>
      <c r="J27" s="51">
        <v>20</v>
      </c>
      <c r="K27" s="52">
        <v>1</v>
      </c>
      <c r="L27" s="5">
        <v>12</v>
      </c>
      <c r="M27" s="38">
        <f t="shared" si="15"/>
        <v>40902.648939586754</v>
      </c>
      <c r="N27" s="9" t="s">
        <v>24</v>
      </c>
      <c r="O27" s="9" t="s">
        <v>33</v>
      </c>
      <c r="P27" s="4">
        <v>-75.574360999999996</v>
      </c>
      <c r="Q27" s="4">
        <v>6.2933440000000003</v>
      </c>
      <c r="R27" s="7"/>
      <c r="S27" s="7">
        <v>3</v>
      </c>
      <c r="T27" s="19" t="s">
        <v>58</v>
      </c>
      <c r="U27" s="38">
        <f t="shared" si="4"/>
        <v>7362.4768091256155</v>
      </c>
      <c r="V27" s="36">
        <f t="shared" si="5"/>
        <v>5.5555555555555554</v>
      </c>
      <c r="W27" s="38">
        <f t="shared" si="1"/>
        <v>102.17314755521262</v>
      </c>
      <c r="X27" s="37">
        <f t="shared" si="6"/>
        <v>9</v>
      </c>
    </row>
    <row r="28" spans="1:24" ht="129.75" customHeight="1" x14ac:dyDescent="0.25">
      <c r="A28" s="9">
        <v>10</v>
      </c>
      <c r="B28" s="64">
        <f t="shared" si="9"/>
        <v>27</v>
      </c>
      <c r="C28" s="39">
        <v>50</v>
      </c>
      <c r="D28" s="42">
        <v>5.91</v>
      </c>
      <c r="E28" s="41">
        <f t="shared" si="7"/>
        <v>1258</v>
      </c>
      <c r="F28" s="43">
        <f t="shared" si="8"/>
        <v>1308</v>
      </c>
      <c r="G28" s="45">
        <f t="shared" si="0"/>
        <v>5.1483071806560563</v>
      </c>
      <c r="H28" s="45">
        <f t="shared" si="2"/>
        <v>85.443535503931201</v>
      </c>
      <c r="I28" s="44" t="s">
        <v>63</v>
      </c>
      <c r="J28" s="51">
        <v>20</v>
      </c>
      <c r="K28" s="52">
        <v>1</v>
      </c>
      <c r="L28" s="5">
        <v>12</v>
      </c>
      <c r="M28" s="38">
        <f t="shared" si="15"/>
        <v>40902.648939586754</v>
      </c>
      <c r="N28" s="9" t="s">
        <v>24</v>
      </c>
      <c r="O28" s="9" t="s">
        <v>33</v>
      </c>
      <c r="P28" s="4">
        <v>-75.574360999999996</v>
      </c>
      <c r="Q28" s="4">
        <v>6.2933440000000003</v>
      </c>
      <c r="R28" s="7"/>
      <c r="S28" s="7">
        <v>3</v>
      </c>
      <c r="T28" s="19" t="s">
        <v>58</v>
      </c>
      <c r="U28" s="38">
        <f t="shared" si="4"/>
        <v>7362.4768091256155</v>
      </c>
      <c r="V28" s="36">
        <f t="shared" si="5"/>
        <v>5.5555555555555554</v>
      </c>
      <c r="W28" s="38">
        <f t="shared" si="1"/>
        <v>102.17314755521262</v>
      </c>
      <c r="X28" s="37">
        <f t="shared" si="6"/>
        <v>9</v>
      </c>
    </row>
    <row r="29" spans="1:24" ht="129.75" customHeight="1" x14ac:dyDescent="0.25">
      <c r="A29" s="9">
        <v>10</v>
      </c>
      <c r="B29" s="64">
        <f t="shared" si="9"/>
        <v>28</v>
      </c>
      <c r="C29" s="39">
        <v>50</v>
      </c>
      <c r="D29" s="42">
        <v>5.91</v>
      </c>
      <c r="E29" s="41">
        <f t="shared" si="7"/>
        <v>1308</v>
      </c>
      <c r="F29" s="43">
        <f t="shared" si="8"/>
        <v>1358</v>
      </c>
      <c r="G29" s="45">
        <f t="shared" si="0"/>
        <v>5.1483071806560563</v>
      </c>
      <c r="H29" s="45">
        <f t="shared" si="2"/>
        <v>90.591842684587263</v>
      </c>
      <c r="I29" s="44" t="s">
        <v>64</v>
      </c>
      <c r="J29" s="51">
        <v>20</v>
      </c>
      <c r="K29" s="52">
        <v>1</v>
      </c>
      <c r="L29" s="5">
        <v>12</v>
      </c>
      <c r="M29" s="38">
        <f t="shared" si="15"/>
        <v>40902.648939586754</v>
      </c>
      <c r="N29" s="9" t="s">
        <v>24</v>
      </c>
      <c r="O29" s="9" t="s">
        <v>33</v>
      </c>
      <c r="P29" s="4">
        <v>-75.574360999999996</v>
      </c>
      <c r="Q29" s="4">
        <v>6.2933440000000003</v>
      </c>
      <c r="R29" s="7"/>
      <c r="S29" s="7">
        <v>3</v>
      </c>
      <c r="T29" s="19" t="s">
        <v>58</v>
      </c>
      <c r="U29" s="38">
        <f t="shared" si="4"/>
        <v>7362.4768091256155</v>
      </c>
      <c r="V29" s="36">
        <f t="shared" si="5"/>
        <v>5.5555555555555554</v>
      </c>
      <c r="W29" s="38">
        <f t="shared" si="1"/>
        <v>102.17314755521262</v>
      </c>
      <c r="X29" s="37">
        <f t="shared" si="6"/>
        <v>9</v>
      </c>
    </row>
    <row r="30" spans="1:24" ht="129.75" customHeight="1" x14ac:dyDescent="0.25">
      <c r="A30" s="9">
        <v>10</v>
      </c>
      <c r="B30" s="64">
        <f t="shared" si="9"/>
        <v>29</v>
      </c>
      <c r="C30" s="39">
        <v>50</v>
      </c>
      <c r="D30" s="42">
        <v>5.91</v>
      </c>
      <c r="E30" s="41">
        <f t="shared" si="7"/>
        <v>1358</v>
      </c>
      <c r="F30" s="43">
        <f t="shared" si="8"/>
        <v>1408</v>
      </c>
      <c r="G30" s="45">
        <f t="shared" si="0"/>
        <v>5.1483071806560563</v>
      </c>
      <c r="H30" s="45">
        <f t="shared" si="2"/>
        <v>95.740149865243325</v>
      </c>
      <c r="I30" s="44" t="s">
        <v>65</v>
      </c>
      <c r="J30" s="51">
        <v>20</v>
      </c>
      <c r="K30" s="52">
        <v>1</v>
      </c>
      <c r="L30" s="5">
        <v>12</v>
      </c>
      <c r="M30" s="38">
        <f t="shared" si="15"/>
        <v>40902.648939586754</v>
      </c>
      <c r="N30" s="9" t="s">
        <v>24</v>
      </c>
      <c r="O30" s="9" t="s">
        <v>33</v>
      </c>
      <c r="P30" s="4">
        <v>-75.574360999999996</v>
      </c>
      <c r="Q30" s="4">
        <v>6.2933440000000003</v>
      </c>
      <c r="R30" s="7"/>
      <c r="S30" s="7">
        <v>3</v>
      </c>
      <c r="T30" s="19" t="s">
        <v>58</v>
      </c>
      <c r="U30" s="38">
        <f t="shared" si="4"/>
        <v>7362.4768091256155</v>
      </c>
      <c r="V30" s="36">
        <f t="shared" si="5"/>
        <v>5.5555555555555554</v>
      </c>
      <c r="W30" s="38">
        <f t="shared" si="1"/>
        <v>102.17314755521262</v>
      </c>
      <c r="X30" s="37">
        <f t="shared" si="6"/>
        <v>9</v>
      </c>
    </row>
    <row r="31" spans="1:24" ht="129.75" customHeight="1" x14ac:dyDescent="0.25">
      <c r="A31" s="9">
        <v>10</v>
      </c>
      <c r="B31" s="64">
        <f t="shared" si="9"/>
        <v>30</v>
      </c>
      <c r="C31" s="39">
        <v>50</v>
      </c>
      <c r="D31" s="42">
        <v>5.91</v>
      </c>
      <c r="E31" s="41">
        <f t="shared" si="7"/>
        <v>1408</v>
      </c>
      <c r="F31" s="43">
        <f t="shared" si="8"/>
        <v>1458</v>
      </c>
      <c r="G31" s="45">
        <f t="shared" si="0"/>
        <v>5.1483071806560563</v>
      </c>
      <c r="H31" s="45">
        <f t="shared" si="2"/>
        <v>100.88845704589939</v>
      </c>
      <c r="I31" s="44" t="s">
        <v>66</v>
      </c>
      <c r="J31" s="51">
        <v>20</v>
      </c>
      <c r="K31" s="52">
        <v>1</v>
      </c>
      <c r="L31" s="5">
        <v>12</v>
      </c>
      <c r="M31" s="38">
        <f t="shared" si="15"/>
        <v>40902.648939586754</v>
      </c>
      <c r="N31" s="9" t="s">
        <v>24</v>
      </c>
      <c r="O31" s="9" t="s">
        <v>33</v>
      </c>
      <c r="P31" s="4">
        <v>-75.574360999999996</v>
      </c>
      <c r="Q31" s="4">
        <v>6.2933440000000003</v>
      </c>
      <c r="R31" s="7"/>
      <c r="S31" s="7">
        <v>3</v>
      </c>
      <c r="T31" s="19" t="s">
        <v>58</v>
      </c>
      <c r="U31" s="38">
        <f t="shared" si="4"/>
        <v>7362.4768091256155</v>
      </c>
      <c r="V31" s="36">
        <f t="shared" si="5"/>
        <v>5.5555555555555554</v>
      </c>
      <c r="W31" s="38">
        <f t="shared" si="1"/>
        <v>102.17314755521262</v>
      </c>
      <c r="X31" s="37">
        <f t="shared" si="6"/>
        <v>9</v>
      </c>
    </row>
    <row r="32" spans="1:24" ht="129.75" customHeight="1" x14ac:dyDescent="0.25">
      <c r="A32" s="9">
        <v>10</v>
      </c>
      <c r="B32" s="64">
        <f t="shared" si="9"/>
        <v>31</v>
      </c>
      <c r="C32" s="39">
        <v>50</v>
      </c>
      <c r="D32" s="42">
        <v>5.91</v>
      </c>
      <c r="E32" s="41">
        <f t="shared" si="7"/>
        <v>1458</v>
      </c>
      <c r="F32" s="43">
        <f t="shared" si="8"/>
        <v>1508</v>
      </c>
      <c r="G32" s="45">
        <f t="shared" si="0"/>
        <v>5.1483071806560563</v>
      </c>
      <c r="H32" s="45">
        <f t="shared" si="2"/>
        <v>106.03676422655545</v>
      </c>
      <c r="I32" s="44" t="s">
        <v>67</v>
      </c>
      <c r="J32" s="51">
        <v>20</v>
      </c>
      <c r="K32" s="52">
        <v>1</v>
      </c>
      <c r="L32" s="5">
        <v>12</v>
      </c>
      <c r="M32" s="38">
        <f t="shared" si="15"/>
        <v>40902.648939586754</v>
      </c>
      <c r="N32" s="9" t="s">
        <v>24</v>
      </c>
      <c r="O32" s="9" t="s">
        <v>33</v>
      </c>
      <c r="P32" s="4">
        <v>-75.574360999999996</v>
      </c>
      <c r="Q32" s="4">
        <v>6.2933440000000003</v>
      </c>
      <c r="R32" s="7"/>
      <c r="S32" s="7">
        <v>3</v>
      </c>
      <c r="T32" s="19" t="s">
        <v>58</v>
      </c>
      <c r="U32" s="38">
        <f t="shared" si="4"/>
        <v>7362.4768091256155</v>
      </c>
      <c r="V32" s="36">
        <f t="shared" si="5"/>
        <v>5.5555555555555554</v>
      </c>
      <c r="W32" s="38">
        <f t="shared" si="1"/>
        <v>102.17314755521262</v>
      </c>
      <c r="X32" s="37">
        <f t="shared" si="6"/>
        <v>9</v>
      </c>
    </row>
    <row r="33" spans="1:24" ht="129.75" customHeight="1" x14ac:dyDescent="0.25">
      <c r="A33" s="9">
        <v>10</v>
      </c>
      <c r="B33" s="64">
        <f t="shared" si="9"/>
        <v>32</v>
      </c>
      <c r="C33" s="39">
        <v>50</v>
      </c>
      <c r="D33" s="42">
        <v>5.91</v>
      </c>
      <c r="E33" s="41">
        <f t="shared" si="7"/>
        <v>1508</v>
      </c>
      <c r="F33" s="43">
        <f t="shared" si="8"/>
        <v>1558</v>
      </c>
      <c r="G33" s="45">
        <f t="shared" si="0"/>
        <v>5.1483071806560563</v>
      </c>
      <c r="H33" s="45">
        <f t="shared" si="2"/>
        <v>111.18507140721151</v>
      </c>
      <c r="I33" s="44" t="s">
        <v>68</v>
      </c>
      <c r="J33" s="51">
        <v>20</v>
      </c>
      <c r="K33" s="52">
        <v>1</v>
      </c>
      <c r="L33" s="5">
        <v>12</v>
      </c>
      <c r="M33" s="38">
        <f t="shared" si="15"/>
        <v>40902.648939586754</v>
      </c>
      <c r="N33" s="9" t="s">
        <v>24</v>
      </c>
      <c r="O33" s="9" t="s">
        <v>33</v>
      </c>
      <c r="P33" s="4">
        <v>-75.574360999999996</v>
      </c>
      <c r="Q33" s="4">
        <v>6.2933440000000003</v>
      </c>
      <c r="R33" s="7"/>
      <c r="S33" s="7">
        <v>3</v>
      </c>
      <c r="T33" s="19" t="s">
        <v>58</v>
      </c>
      <c r="U33" s="38">
        <f t="shared" si="4"/>
        <v>7362.4768091256155</v>
      </c>
      <c r="V33" s="36">
        <f t="shared" si="5"/>
        <v>5.5555555555555554</v>
      </c>
      <c r="W33" s="38">
        <f t="shared" si="1"/>
        <v>102.17314755521262</v>
      </c>
      <c r="X33" s="37">
        <f t="shared" si="6"/>
        <v>9</v>
      </c>
    </row>
    <row r="34" spans="1:24" ht="129.75" customHeight="1" x14ac:dyDescent="0.25">
      <c r="A34" s="9">
        <v>10</v>
      </c>
      <c r="B34" s="64">
        <f t="shared" si="9"/>
        <v>33</v>
      </c>
      <c r="C34" s="39">
        <v>50</v>
      </c>
      <c r="D34" s="42">
        <v>5.91</v>
      </c>
      <c r="E34" s="41">
        <f t="shared" si="7"/>
        <v>1558</v>
      </c>
      <c r="F34" s="43">
        <f t="shared" si="8"/>
        <v>1608</v>
      </c>
      <c r="G34" s="45">
        <f t="shared" ref="G34:G65" si="16">C34*SIN(RADIANS(D34))</f>
        <v>5.1483071806560563</v>
      </c>
      <c r="H34" s="45">
        <f t="shared" si="2"/>
        <v>116.33337858786757</v>
      </c>
      <c r="I34" s="44" t="s">
        <v>69</v>
      </c>
      <c r="J34" s="51">
        <v>20</v>
      </c>
      <c r="K34" s="52">
        <v>1</v>
      </c>
      <c r="L34" s="5">
        <v>12</v>
      </c>
      <c r="M34" s="38">
        <f t="shared" si="15"/>
        <v>40902.648939586754</v>
      </c>
      <c r="N34" s="9" t="s">
        <v>24</v>
      </c>
      <c r="O34" s="9" t="s">
        <v>33</v>
      </c>
      <c r="P34" s="4">
        <v>-75.574360999999996</v>
      </c>
      <c r="Q34" s="4">
        <v>6.2933440000000003</v>
      </c>
      <c r="R34" s="7"/>
      <c r="S34" s="7">
        <v>3</v>
      </c>
      <c r="T34" s="19" t="s">
        <v>58</v>
      </c>
      <c r="U34" s="38">
        <f t="shared" si="4"/>
        <v>7362.4768091256155</v>
      </c>
      <c r="V34" s="36">
        <f t="shared" si="5"/>
        <v>5.5555555555555554</v>
      </c>
      <c r="W34" s="38">
        <f t="shared" si="1"/>
        <v>102.17314755521262</v>
      </c>
      <c r="X34" s="37">
        <f t="shared" si="6"/>
        <v>9</v>
      </c>
    </row>
    <row r="35" spans="1:24" ht="129.75" customHeight="1" x14ac:dyDescent="0.25">
      <c r="A35" s="9">
        <v>10</v>
      </c>
      <c r="B35" s="64">
        <f t="shared" si="9"/>
        <v>34</v>
      </c>
      <c r="C35" s="39">
        <v>50</v>
      </c>
      <c r="D35" s="42">
        <v>5.91</v>
      </c>
      <c r="E35" s="41">
        <f t="shared" si="7"/>
        <v>1608</v>
      </c>
      <c r="F35" s="43">
        <f t="shared" si="8"/>
        <v>1658</v>
      </c>
      <c r="G35" s="45">
        <f t="shared" si="16"/>
        <v>5.1483071806560563</v>
      </c>
      <c r="H35" s="45">
        <f t="shared" ref="H35:H66" si="17">H34+G35</f>
        <v>121.48168576852363</v>
      </c>
      <c r="I35" s="44" t="s">
        <v>70</v>
      </c>
      <c r="J35" s="51">
        <v>20</v>
      </c>
      <c r="K35" s="52">
        <v>1</v>
      </c>
      <c r="L35" s="5">
        <v>12</v>
      </c>
      <c r="M35" s="38">
        <f t="shared" si="15"/>
        <v>40902.648939586754</v>
      </c>
      <c r="N35" s="9" t="s">
        <v>24</v>
      </c>
      <c r="O35" s="9" t="s">
        <v>33</v>
      </c>
      <c r="P35" s="4">
        <v>-75.574360999999996</v>
      </c>
      <c r="Q35" s="4">
        <v>6.2933440000000003</v>
      </c>
      <c r="R35" s="7"/>
      <c r="S35" s="7">
        <v>3</v>
      </c>
      <c r="T35" s="19" t="s">
        <v>58</v>
      </c>
      <c r="U35" s="38">
        <f t="shared" si="4"/>
        <v>7362.4768091256155</v>
      </c>
      <c r="V35" s="36">
        <f t="shared" si="5"/>
        <v>5.5555555555555554</v>
      </c>
      <c r="W35" s="38">
        <f t="shared" si="1"/>
        <v>102.17314755521262</v>
      </c>
      <c r="X35" s="37">
        <f t="shared" si="6"/>
        <v>9</v>
      </c>
    </row>
    <row r="36" spans="1:24" ht="129.75" customHeight="1" x14ac:dyDescent="0.25">
      <c r="A36" s="9">
        <v>10</v>
      </c>
      <c r="B36" s="64">
        <f t="shared" si="9"/>
        <v>35</v>
      </c>
      <c r="C36" s="39">
        <v>50</v>
      </c>
      <c r="D36" s="42">
        <v>5.91</v>
      </c>
      <c r="E36" s="41">
        <f t="shared" si="7"/>
        <v>1658</v>
      </c>
      <c r="F36" s="43">
        <f t="shared" si="8"/>
        <v>1708</v>
      </c>
      <c r="G36" s="45">
        <f t="shared" si="16"/>
        <v>5.1483071806560563</v>
      </c>
      <c r="H36" s="45">
        <f t="shared" si="17"/>
        <v>126.62999294917969</v>
      </c>
      <c r="I36" s="44" t="s">
        <v>71</v>
      </c>
      <c r="J36" s="51">
        <v>20</v>
      </c>
      <c r="K36" s="52">
        <v>1</v>
      </c>
      <c r="L36" s="5">
        <v>12</v>
      </c>
      <c r="M36" s="38">
        <f t="shared" si="15"/>
        <v>40902.648939586754</v>
      </c>
      <c r="N36" s="9" t="s">
        <v>24</v>
      </c>
      <c r="O36" s="9" t="s">
        <v>33</v>
      </c>
      <c r="P36" s="4">
        <v>-75.574360999999996</v>
      </c>
      <c r="Q36" s="4">
        <v>6.2933440000000003</v>
      </c>
      <c r="R36" s="7"/>
      <c r="S36" s="7">
        <v>3</v>
      </c>
      <c r="T36" s="19" t="s">
        <v>58</v>
      </c>
      <c r="U36" s="38">
        <f t="shared" si="4"/>
        <v>7362.4768091256155</v>
      </c>
      <c r="V36" s="36">
        <f t="shared" si="5"/>
        <v>5.5555555555555554</v>
      </c>
      <c r="W36" s="38">
        <f t="shared" si="1"/>
        <v>102.17314755521262</v>
      </c>
      <c r="X36" s="37">
        <f t="shared" si="6"/>
        <v>9</v>
      </c>
    </row>
    <row r="37" spans="1:24" ht="129.75" customHeight="1" x14ac:dyDescent="0.25">
      <c r="A37" s="9">
        <v>10</v>
      </c>
      <c r="B37" s="64">
        <f t="shared" si="9"/>
        <v>36</v>
      </c>
      <c r="C37" s="39">
        <v>50</v>
      </c>
      <c r="D37" s="42">
        <v>5.91</v>
      </c>
      <c r="E37" s="41">
        <f t="shared" si="7"/>
        <v>1708</v>
      </c>
      <c r="F37" s="43">
        <f t="shared" si="8"/>
        <v>1758</v>
      </c>
      <c r="G37" s="45">
        <f t="shared" si="16"/>
        <v>5.1483071806560563</v>
      </c>
      <c r="H37" s="45">
        <f t="shared" si="17"/>
        <v>131.77830012983574</v>
      </c>
      <c r="I37" s="44" t="s">
        <v>72</v>
      </c>
      <c r="J37" s="51">
        <v>20</v>
      </c>
      <c r="K37" s="52">
        <v>1</v>
      </c>
      <c r="L37" s="5">
        <v>12</v>
      </c>
      <c r="M37" s="38">
        <f t="shared" si="15"/>
        <v>40902.648939586754</v>
      </c>
      <c r="N37" s="9" t="s">
        <v>24</v>
      </c>
      <c r="O37" s="9" t="s">
        <v>33</v>
      </c>
      <c r="P37" s="4">
        <v>-75.574360999999996</v>
      </c>
      <c r="Q37" s="4">
        <v>6.2933440000000003</v>
      </c>
      <c r="R37" s="7"/>
      <c r="S37" s="7">
        <v>3</v>
      </c>
      <c r="T37" s="19" t="s">
        <v>58</v>
      </c>
      <c r="U37" s="38">
        <f t="shared" si="4"/>
        <v>7362.4768091256155</v>
      </c>
      <c r="V37" s="36">
        <f t="shared" si="5"/>
        <v>5.5555555555555554</v>
      </c>
      <c r="W37" s="38">
        <f t="shared" si="1"/>
        <v>102.17314755521262</v>
      </c>
      <c r="X37" s="37">
        <f t="shared" si="6"/>
        <v>9</v>
      </c>
    </row>
    <row r="38" spans="1:24" ht="129.75" customHeight="1" x14ac:dyDescent="0.25">
      <c r="A38" s="9">
        <v>10</v>
      </c>
      <c r="B38" s="64">
        <f t="shared" si="9"/>
        <v>37</v>
      </c>
      <c r="C38" s="39">
        <v>50</v>
      </c>
      <c r="D38" s="42">
        <v>5.91</v>
      </c>
      <c r="E38" s="41">
        <f t="shared" si="7"/>
        <v>1758</v>
      </c>
      <c r="F38" s="43">
        <f t="shared" si="8"/>
        <v>1808</v>
      </c>
      <c r="G38" s="45">
        <f t="shared" si="16"/>
        <v>5.1483071806560563</v>
      </c>
      <c r="H38" s="45">
        <f t="shared" si="17"/>
        <v>136.92660731049179</v>
      </c>
      <c r="I38" s="44" t="s">
        <v>73</v>
      </c>
      <c r="J38" s="51">
        <v>20</v>
      </c>
      <c r="K38" s="52">
        <v>1</v>
      </c>
      <c r="L38" s="5">
        <v>12</v>
      </c>
      <c r="M38" s="38">
        <f t="shared" si="15"/>
        <v>40902.648939586754</v>
      </c>
      <c r="N38" s="9" t="s">
        <v>24</v>
      </c>
      <c r="O38" s="9" t="s">
        <v>33</v>
      </c>
      <c r="P38" s="4">
        <v>-75.574360999999996</v>
      </c>
      <c r="Q38" s="4">
        <v>6.2933440000000003</v>
      </c>
      <c r="R38" s="7"/>
      <c r="S38" s="7">
        <v>3</v>
      </c>
      <c r="T38" s="19" t="s">
        <v>58</v>
      </c>
      <c r="U38" s="38">
        <f t="shared" si="4"/>
        <v>7362.4768091256155</v>
      </c>
      <c r="V38" s="36">
        <f t="shared" si="5"/>
        <v>5.5555555555555554</v>
      </c>
      <c r="W38" s="38">
        <f t="shared" si="1"/>
        <v>102.17314755521262</v>
      </c>
      <c r="X38" s="37">
        <f t="shared" si="6"/>
        <v>9</v>
      </c>
    </row>
    <row r="39" spans="1:24" ht="129.75" customHeight="1" x14ac:dyDescent="0.25">
      <c r="A39" s="9">
        <v>10</v>
      </c>
      <c r="B39" s="64">
        <f t="shared" si="9"/>
        <v>38</v>
      </c>
      <c r="C39" s="39">
        <v>70</v>
      </c>
      <c r="D39" s="42">
        <v>5.91</v>
      </c>
      <c r="E39" s="41">
        <f t="shared" si="7"/>
        <v>1808</v>
      </c>
      <c r="F39" s="43">
        <f t="shared" si="8"/>
        <v>1878</v>
      </c>
      <c r="G39" s="45">
        <f t="shared" si="16"/>
        <v>7.2076300529184794</v>
      </c>
      <c r="H39" s="45">
        <f t="shared" si="17"/>
        <v>144.13423736341028</v>
      </c>
      <c r="I39" s="44" t="s">
        <v>74</v>
      </c>
      <c r="J39" s="51">
        <v>20</v>
      </c>
      <c r="K39" s="52">
        <v>1</v>
      </c>
      <c r="L39" s="5">
        <v>12</v>
      </c>
      <c r="M39" s="38">
        <f t="shared" si="15"/>
        <v>40902.648939586754</v>
      </c>
      <c r="N39" s="9" t="s">
        <v>24</v>
      </c>
      <c r="O39" s="9" t="s">
        <v>33</v>
      </c>
      <c r="P39" s="4">
        <v>-75.574360999999996</v>
      </c>
      <c r="Q39" s="4">
        <v>6.2933440000000003</v>
      </c>
      <c r="R39" s="7"/>
      <c r="S39" s="7">
        <v>3</v>
      </c>
      <c r="T39" s="19" t="s">
        <v>58</v>
      </c>
      <c r="U39" s="38">
        <f t="shared" si="4"/>
        <v>7362.4768091256155</v>
      </c>
      <c r="V39" s="36">
        <f t="shared" si="5"/>
        <v>5.5555555555555554</v>
      </c>
      <c r="W39" s="38">
        <f t="shared" si="1"/>
        <v>143.04240657729767</v>
      </c>
      <c r="X39" s="37">
        <f t="shared" si="6"/>
        <v>12.6</v>
      </c>
    </row>
    <row r="40" spans="1:24" ht="24" x14ac:dyDescent="0.25">
      <c r="A40" s="9">
        <v>11</v>
      </c>
      <c r="B40" s="64">
        <f t="shared" si="9"/>
        <v>39</v>
      </c>
      <c r="C40" s="39">
        <v>15</v>
      </c>
      <c r="D40" s="42">
        <v>0</v>
      </c>
      <c r="E40" s="41">
        <f t="shared" si="7"/>
        <v>1878</v>
      </c>
      <c r="F40" s="43">
        <f t="shared" si="8"/>
        <v>1893</v>
      </c>
      <c r="G40" s="45">
        <f t="shared" si="16"/>
        <v>0</v>
      </c>
      <c r="H40" s="45">
        <f t="shared" si="17"/>
        <v>144.13423736341028</v>
      </c>
      <c r="I40" s="44" t="s">
        <v>75</v>
      </c>
      <c r="J40" s="51">
        <v>13</v>
      </c>
      <c r="K40" s="52">
        <f>L40+R40+S40</f>
        <v>1</v>
      </c>
      <c r="L40" s="5">
        <v>0</v>
      </c>
      <c r="M40" s="38">
        <f t="shared" si="11"/>
        <v>0</v>
      </c>
      <c r="N40" s="9" t="s">
        <v>49</v>
      </c>
      <c r="O40" s="9" t="s">
        <v>33</v>
      </c>
      <c r="P40" s="4">
        <v>-75.577188000000007</v>
      </c>
      <c r="Q40" s="4">
        <v>6.2941469999999997</v>
      </c>
      <c r="R40" s="7"/>
      <c r="S40" s="7">
        <v>1</v>
      </c>
      <c r="T40" s="19">
        <v>12.9</v>
      </c>
      <c r="U40" s="38">
        <f t="shared" si="4"/>
        <v>0</v>
      </c>
      <c r="V40" s="36">
        <f t="shared" si="5"/>
        <v>3.6111111111111112</v>
      </c>
      <c r="W40" s="38">
        <f t="shared" si="1"/>
        <v>0</v>
      </c>
      <c r="X40" s="37">
        <f t="shared" si="6"/>
        <v>4.1538461538461542</v>
      </c>
    </row>
    <row r="41" spans="1:24" ht="24" x14ac:dyDescent="0.25">
      <c r="A41" s="9">
        <v>12</v>
      </c>
      <c r="B41" s="64">
        <f t="shared" si="9"/>
        <v>40</v>
      </c>
      <c r="C41" s="39">
        <v>50</v>
      </c>
      <c r="D41" s="42">
        <v>2.29</v>
      </c>
      <c r="E41" s="41">
        <f t="shared" si="7"/>
        <v>1893</v>
      </c>
      <c r="F41" s="43">
        <f t="shared" si="8"/>
        <v>1943</v>
      </c>
      <c r="G41" s="45">
        <f t="shared" si="16"/>
        <v>1.9978699800790378</v>
      </c>
      <c r="H41" s="45">
        <f t="shared" si="17"/>
        <v>146.13210734348931</v>
      </c>
      <c r="I41" s="44" t="s">
        <v>76</v>
      </c>
      <c r="J41" s="51">
        <v>17</v>
      </c>
      <c r="K41" s="52">
        <f>L41+R41+S41</f>
        <v>0</v>
      </c>
      <c r="L41" s="5">
        <v>0</v>
      </c>
      <c r="M41" s="38">
        <f t="shared" ref="M41:M42" si="18">U41*V41</f>
        <v>13491.879879198406</v>
      </c>
      <c r="N41" s="9" t="s">
        <v>24</v>
      </c>
      <c r="O41" s="9" t="s">
        <v>33</v>
      </c>
      <c r="P41" s="4">
        <v>-75.576981000000004</v>
      </c>
      <c r="Q41" s="4">
        <v>6.2949130000000002</v>
      </c>
      <c r="R41" s="7"/>
      <c r="S41" s="7"/>
      <c r="T41" s="19" t="s">
        <v>77</v>
      </c>
      <c r="U41" s="38">
        <f t="shared" si="4"/>
        <v>2857.1039744184859</v>
      </c>
      <c r="V41" s="36">
        <f t="shared" si="5"/>
        <v>4.7222222222222223</v>
      </c>
      <c r="W41" s="38">
        <f t="shared" si="1"/>
        <v>39.649606175603481</v>
      </c>
      <c r="X41" s="37">
        <f t="shared" si="6"/>
        <v>10.588235294117647</v>
      </c>
    </row>
    <row r="42" spans="1:24" ht="24" x14ac:dyDescent="0.25">
      <c r="A42" s="9">
        <v>12</v>
      </c>
      <c r="B42" s="64">
        <f t="shared" si="9"/>
        <v>41</v>
      </c>
      <c r="C42" s="39">
        <v>50</v>
      </c>
      <c r="D42" s="42">
        <v>2.29</v>
      </c>
      <c r="E42" s="41">
        <f t="shared" si="7"/>
        <v>1943</v>
      </c>
      <c r="F42" s="43">
        <f t="shared" si="8"/>
        <v>1993</v>
      </c>
      <c r="G42" s="45">
        <f t="shared" si="16"/>
        <v>1.9978699800790378</v>
      </c>
      <c r="H42" s="45">
        <f t="shared" si="17"/>
        <v>148.12997732356834</v>
      </c>
      <c r="I42" s="44" t="s">
        <v>78</v>
      </c>
      <c r="J42" s="51">
        <v>17</v>
      </c>
      <c r="K42" s="52">
        <f>L42+R42+S42</f>
        <v>0</v>
      </c>
      <c r="L42" s="5">
        <v>0</v>
      </c>
      <c r="M42" s="38">
        <f t="shared" si="18"/>
        <v>13491.879879198406</v>
      </c>
      <c r="N42" s="9" t="s">
        <v>24</v>
      </c>
      <c r="O42" s="9" t="s">
        <v>33</v>
      </c>
      <c r="P42" s="4">
        <v>-75.576981000000004</v>
      </c>
      <c r="Q42" s="4">
        <v>6.2949130000000002</v>
      </c>
      <c r="R42" s="7"/>
      <c r="S42" s="7"/>
      <c r="T42" s="19" t="s">
        <v>77</v>
      </c>
      <c r="U42" s="38">
        <f t="shared" si="4"/>
        <v>2857.1039744184859</v>
      </c>
      <c r="V42" s="36">
        <f t="shared" si="5"/>
        <v>4.7222222222222223</v>
      </c>
      <c r="W42" s="38">
        <f t="shared" si="1"/>
        <v>39.649606175603481</v>
      </c>
      <c r="X42" s="37">
        <f t="shared" si="6"/>
        <v>10.588235294117647</v>
      </c>
    </row>
    <row r="43" spans="1:24" ht="24" x14ac:dyDescent="0.25">
      <c r="A43" s="9">
        <v>12</v>
      </c>
      <c r="B43" s="64">
        <f t="shared" si="9"/>
        <v>42</v>
      </c>
      <c r="C43" s="39">
        <v>50</v>
      </c>
      <c r="D43" s="42">
        <v>2.29</v>
      </c>
      <c r="E43" s="41">
        <f t="shared" si="7"/>
        <v>1993</v>
      </c>
      <c r="F43" s="43">
        <f t="shared" si="8"/>
        <v>2043</v>
      </c>
      <c r="G43" s="45">
        <f t="shared" si="16"/>
        <v>1.9978699800790378</v>
      </c>
      <c r="H43" s="45">
        <f t="shared" si="17"/>
        <v>150.12784730364737</v>
      </c>
      <c r="I43" s="44" t="s">
        <v>79</v>
      </c>
      <c r="J43" s="51">
        <v>17</v>
      </c>
      <c r="K43" s="52">
        <f>L43+R43+S43</f>
        <v>0</v>
      </c>
      <c r="L43" s="5">
        <v>0</v>
      </c>
      <c r="M43" s="38">
        <f t="shared" si="11"/>
        <v>13491.879879198406</v>
      </c>
      <c r="N43" s="9" t="s">
        <v>24</v>
      </c>
      <c r="O43" s="9" t="s">
        <v>33</v>
      </c>
      <c r="P43" s="4">
        <v>-75.576981000000004</v>
      </c>
      <c r="Q43" s="4">
        <v>6.2949130000000002</v>
      </c>
      <c r="R43" s="7"/>
      <c r="S43" s="7"/>
      <c r="T43" s="19" t="s">
        <v>77</v>
      </c>
      <c r="U43" s="38">
        <f t="shared" si="4"/>
        <v>2857.1039744184859</v>
      </c>
      <c r="V43" s="36">
        <f t="shared" si="5"/>
        <v>4.7222222222222223</v>
      </c>
      <c r="W43" s="38">
        <f t="shared" si="1"/>
        <v>39.649606175603481</v>
      </c>
      <c r="X43" s="37">
        <f t="shared" si="6"/>
        <v>10.588235294117647</v>
      </c>
    </row>
    <row r="44" spans="1:24" ht="24" x14ac:dyDescent="0.25">
      <c r="A44" s="9">
        <v>13</v>
      </c>
      <c r="B44" s="64">
        <f t="shared" si="9"/>
        <v>43</v>
      </c>
      <c r="C44" s="39">
        <v>15</v>
      </c>
      <c r="D44" s="42">
        <v>3.81</v>
      </c>
      <c r="E44" s="41">
        <f t="shared" si="7"/>
        <v>2043</v>
      </c>
      <c r="F44" s="43">
        <f t="shared" si="8"/>
        <v>2058</v>
      </c>
      <c r="G44" s="45">
        <f t="shared" si="16"/>
        <v>0.99672072898104103</v>
      </c>
      <c r="H44" s="45">
        <f t="shared" si="17"/>
        <v>151.12456803262842</v>
      </c>
      <c r="I44" s="44" t="s">
        <v>80</v>
      </c>
      <c r="J44" s="51">
        <v>16</v>
      </c>
      <c r="K44" s="52">
        <f>L44+R44+S44</f>
        <v>0</v>
      </c>
      <c r="L44" s="5">
        <v>0</v>
      </c>
      <c r="M44" s="38">
        <f t="shared" si="11"/>
        <v>21116.831232195706</v>
      </c>
      <c r="N44" s="9" t="s">
        <v>49</v>
      </c>
      <c r="O44" s="9" t="s">
        <v>33</v>
      </c>
      <c r="P44" s="4">
        <v>-75.576661000000001</v>
      </c>
      <c r="Q44" s="4">
        <v>6.2956070000000004</v>
      </c>
      <c r="R44" s="7"/>
      <c r="S44" s="7"/>
      <c r="T44" s="19">
        <v>16.100000000000001</v>
      </c>
      <c r="U44" s="38">
        <f t="shared" si="4"/>
        <v>4751.2870272440332</v>
      </c>
      <c r="V44" s="36">
        <f t="shared" si="5"/>
        <v>4.4444444444444446</v>
      </c>
      <c r="W44" s="38">
        <f t="shared" si="1"/>
        <v>19.780868439954752</v>
      </c>
      <c r="X44" s="37">
        <f t="shared" si="6"/>
        <v>3.375</v>
      </c>
    </row>
    <row r="45" spans="1:24" ht="38.25" x14ac:dyDescent="0.25">
      <c r="A45" s="9">
        <v>14</v>
      </c>
      <c r="B45" s="64">
        <f t="shared" si="9"/>
        <v>44</v>
      </c>
      <c r="C45" s="39">
        <v>50</v>
      </c>
      <c r="D45" s="42">
        <v>8.65</v>
      </c>
      <c r="E45" s="41">
        <f t="shared" si="7"/>
        <v>2058</v>
      </c>
      <c r="F45" s="43">
        <f t="shared" si="8"/>
        <v>2108</v>
      </c>
      <c r="G45" s="45">
        <f t="shared" si="16"/>
        <v>7.5199069556413551</v>
      </c>
      <c r="H45" s="45">
        <f t="shared" si="17"/>
        <v>158.64447498826976</v>
      </c>
      <c r="I45" s="44" t="s">
        <v>81</v>
      </c>
      <c r="J45" s="51">
        <v>29</v>
      </c>
      <c r="K45" s="52">
        <v>1</v>
      </c>
      <c r="L45" s="5">
        <v>1</v>
      </c>
      <c r="M45" s="38">
        <f t="shared" ref="M45:M49" si="19">U45*V45</f>
        <v>86630.006281510025</v>
      </c>
      <c r="N45" s="9" t="s">
        <v>24</v>
      </c>
      <c r="O45" s="9" t="s">
        <v>33</v>
      </c>
      <c r="P45" s="4">
        <v>-75.578847999999994</v>
      </c>
      <c r="Q45" s="4">
        <v>6.2964079999999996</v>
      </c>
      <c r="R45" s="7"/>
      <c r="S45" s="7">
        <v>4</v>
      </c>
      <c r="T45" s="19" t="s">
        <v>82</v>
      </c>
      <c r="U45" s="38">
        <f t="shared" si="4"/>
        <v>10754.069745290901</v>
      </c>
      <c r="V45" s="36">
        <f t="shared" si="5"/>
        <v>8.0555555555555554</v>
      </c>
      <c r="W45" s="38">
        <f t="shared" si="1"/>
        <v>149.24015156730232</v>
      </c>
      <c r="X45" s="37">
        <f t="shared" si="6"/>
        <v>6.2068965517241379</v>
      </c>
    </row>
    <row r="46" spans="1:24" ht="38.25" x14ac:dyDescent="0.25">
      <c r="A46" s="9">
        <v>14</v>
      </c>
      <c r="B46" s="64">
        <f t="shared" si="9"/>
        <v>45</v>
      </c>
      <c r="C46" s="39">
        <v>50</v>
      </c>
      <c r="D46" s="42">
        <v>8.65</v>
      </c>
      <c r="E46" s="41">
        <f t="shared" si="7"/>
        <v>2108</v>
      </c>
      <c r="F46" s="43">
        <f t="shared" si="8"/>
        <v>2158</v>
      </c>
      <c r="G46" s="45">
        <f t="shared" si="16"/>
        <v>7.5199069556413551</v>
      </c>
      <c r="H46" s="45">
        <f t="shared" si="17"/>
        <v>166.16438194391111</v>
      </c>
      <c r="I46" s="44" t="s">
        <v>83</v>
      </c>
      <c r="J46" s="51">
        <v>29</v>
      </c>
      <c r="K46" s="52">
        <v>0</v>
      </c>
      <c r="L46" s="5">
        <v>1</v>
      </c>
      <c r="M46" s="38">
        <f t="shared" si="19"/>
        <v>86630.006281510025</v>
      </c>
      <c r="N46" s="9" t="s">
        <v>24</v>
      </c>
      <c r="O46" s="9" t="s">
        <v>33</v>
      </c>
      <c r="P46" s="4">
        <v>-75.578847999999994</v>
      </c>
      <c r="Q46" s="4">
        <v>6.2964079999999996</v>
      </c>
      <c r="R46" s="7"/>
      <c r="S46" s="7">
        <v>4</v>
      </c>
      <c r="T46" s="19" t="s">
        <v>82</v>
      </c>
      <c r="U46" s="38">
        <f t="shared" si="4"/>
        <v>10754.069745290901</v>
      </c>
      <c r="V46" s="36">
        <f t="shared" si="5"/>
        <v>8.0555555555555554</v>
      </c>
      <c r="W46" s="38">
        <f t="shared" si="1"/>
        <v>149.24015156730232</v>
      </c>
      <c r="X46" s="37">
        <f t="shared" si="6"/>
        <v>6.2068965517241379</v>
      </c>
    </row>
    <row r="47" spans="1:24" ht="38.25" x14ac:dyDescent="0.25">
      <c r="A47" s="9">
        <v>14</v>
      </c>
      <c r="B47" s="64">
        <f t="shared" si="9"/>
        <v>46</v>
      </c>
      <c r="C47" s="39">
        <v>50</v>
      </c>
      <c r="D47" s="42">
        <v>8.65</v>
      </c>
      <c r="E47" s="41">
        <f t="shared" si="7"/>
        <v>2158</v>
      </c>
      <c r="F47" s="43">
        <f t="shared" si="8"/>
        <v>2208</v>
      </c>
      <c r="G47" s="45">
        <f t="shared" si="16"/>
        <v>7.5199069556413551</v>
      </c>
      <c r="H47" s="45">
        <f t="shared" si="17"/>
        <v>173.68428889955246</v>
      </c>
      <c r="I47" s="44" t="s">
        <v>84</v>
      </c>
      <c r="J47" s="51">
        <v>29</v>
      </c>
      <c r="K47" s="52">
        <v>1</v>
      </c>
      <c r="L47" s="5">
        <v>1</v>
      </c>
      <c r="M47" s="38">
        <f t="shared" si="19"/>
        <v>86630.006281510025</v>
      </c>
      <c r="N47" s="9" t="s">
        <v>24</v>
      </c>
      <c r="O47" s="9" t="s">
        <v>33</v>
      </c>
      <c r="P47" s="4">
        <v>-75.578847999999994</v>
      </c>
      <c r="Q47" s="4">
        <v>6.2964079999999996</v>
      </c>
      <c r="R47" s="7"/>
      <c r="S47" s="7">
        <v>4</v>
      </c>
      <c r="T47" s="19" t="s">
        <v>82</v>
      </c>
      <c r="U47" s="38">
        <f t="shared" si="4"/>
        <v>10754.069745290901</v>
      </c>
      <c r="V47" s="36">
        <f t="shared" si="5"/>
        <v>8.0555555555555554</v>
      </c>
      <c r="W47" s="38">
        <f t="shared" si="1"/>
        <v>149.24015156730232</v>
      </c>
      <c r="X47" s="37">
        <f t="shared" si="6"/>
        <v>6.2068965517241379</v>
      </c>
    </row>
    <row r="48" spans="1:24" ht="38.25" x14ac:dyDescent="0.25">
      <c r="A48" s="9">
        <v>14</v>
      </c>
      <c r="B48" s="64">
        <f t="shared" si="9"/>
        <v>47</v>
      </c>
      <c r="C48" s="39">
        <v>50</v>
      </c>
      <c r="D48" s="42">
        <v>8.65</v>
      </c>
      <c r="E48" s="41">
        <f t="shared" si="7"/>
        <v>2208</v>
      </c>
      <c r="F48" s="43">
        <f t="shared" si="8"/>
        <v>2258</v>
      </c>
      <c r="G48" s="45">
        <f t="shared" si="16"/>
        <v>7.5199069556413551</v>
      </c>
      <c r="H48" s="45">
        <f t="shared" si="17"/>
        <v>181.2041958551938</v>
      </c>
      <c r="I48" s="44" t="s">
        <v>85</v>
      </c>
      <c r="J48" s="51">
        <v>29</v>
      </c>
      <c r="K48" s="52">
        <v>0</v>
      </c>
      <c r="L48" s="5">
        <v>1</v>
      </c>
      <c r="M48" s="38">
        <f t="shared" si="19"/>
        <v>86630.006281510025</v>
      </c>
      <c r="N48" s="9" t="s">
        <v>24</v>
      </c>
      <c r="O48" s="9" t="s">
        <v>33</v>
      </c>
      <c r="P48" s="4">
        <v>-75.578847999999994</v>
      </c>
      <c r="Q48" s="4">
        <v>6.2964079999999996</v>
      </c>
      <c r="R48" s="7"/>
      <c r="S48" s="7">
        <v>4</v>
      </c>
      <c r="T48" s="19" t="s">
        <v>82</v>
      </c>
      <c r="U48" s="38">
        <f t="shared" si="4"/>
        <v>10754.069745290901</v>
      </c>
      <c r="V48" s="36">
        <f t="shared" si="5"/>
        <v>8.0555555555555554</v>
      </c>
      <c r="W48" s="38">
        <f t="shared" si="1"/>
        <v>149.24015156730232</v>
      </c>
      <c r="X48" s="37">
        <f t="shared" si="6"/>
        <v>6.2068965517241379</v>
      </c>
    </row>
    <row r="49" spans="1:24" ht="38.25" x14ac:dyDescent="0.25">
      <c r="A49" s="9">
        <v>14</v>
      </c>
      <c r="B49" s="64">
        <f t="shared" si="9"/>
        <v>48</v>
      </c>
      <c r="C49" s="39">
        <v>50</v>
      </c>
      <c r="D49" s="42">
        <v>8.65</v>
      </c>
      <c r="E49" s="41">
        <f t="shared" si="7"/>
        <v>2258</v>
      </c>
      <c r="F49" s="43">
        <f t="shared" si="8"/>
        <v>2308</v>
      </c>
      <c r="G49" s="45">
        <f t="shared" si="16"/>
        <v>7.5199069556413551</v>
      </c>
      <c r="H49" s="45">
        <f t="shared" si="17"/>
        <v>188.72410281083515</v>
      </c>
      <c r="I49" s="44" t="s">
        <v>86</v>
      </c>
      <c r="J49" s="51">
        <v>29</v>
      </c>
      <c r="K49" s="52">
        <v>1</v>
      </c>
      <c r="L49" s="5">
        <v>1</v>
      </c>
      <c r="M49" s="38">
        <f t="shared" si="19"/>
        <v>86630.006281510025</v>
      </c>
      <c r="N49" s="9" t="s">
        <v>24</v>
      </c>
      <c r="O49" s="9" t="s">
        <v>33</v>
      </c>
      <c r="P49" s="4">
        <v>-75.578847999999994</v>
      </c>
      <c r="Q49" s="4">
        <v>6.2964079999999996</v>
      </c>
      <c r="R49" s="7"/>
      <c r="S49" s="7">
        <v>4</v>
      </c>
      <c r="T49" s="19" t="s">
        <v>82</v>
      </c>
      <c r="U49" s="38">
        <f t="shared" si="4"/>
        <v>10754.069745290901</v>
      </c>
      <c r="V49" s="36">
        <f t="shared" si="5"/>
        <v>8.0555555555555554</v>
      </c>
      <c r="W49" s="38">
        <f t="shared" si="1"/>
        <v>149.24015156730232</v>
      </c>
      <c r="X49" s="37">
        <f t="shared" si="6"/>
        <v>6.2068965517241379</v>
      </c>
    </row>
    <row r="50" spans="1:24" ht="38.25" x14ac:dyDescent="0.25">
      <c r="A50" s="9">
        <v>14</v>
      </c>
      <c r="B50" s="64">
        <f t="shared" si="9"/>
        <v>49</v>
      </c>
      <c r="C50" s="39">
        <v>50</v>
      </c>
      <c r="D50" s="42">
        <v>8.65</v>
      </c>
      <c r="E50" s="41">
        <f t="shared" si="7"/>
        <v>2308</v>
      </c>
      <c r="F50" s="43">
        <f t="shared" si="8"/>
        <v>2358</v>
      </c>
      <c r="G50" s="45">
        <f t="shared" si="16"/>
        <v>7.5199069556413551</v>
      </c>
      <c r="H50" s="45">
        <f t="shared" si="17"/>
        <v>196.24400976647649</v>
      </c>
      <c r="I50" s="44" t="s">
        <v>87</v>
      </c>
      <c r="J50" s="51">
        <v>29</v>
      </c>
      <c r="K50" s="52">
        <v>0</v>
      </c>
      <c r="L50" s="5">
        <v>1</v>
      </c>
      <c r="M50" s="38">
        <v>86630.006281510025</v>
      </c>
      <c r="N50" s="9" t="s">
        <v>24</v>
      </c>
      <c r="O50" s="9" t="s">
        <v>33</v>
      </c>
      <c r="P50" s="4">
        <v>-75.578847999999994</v>
      </c>
      <c r="Q50" s="4">
        <v>6.2964079999999996</v>
      </c>
      <c r="R50" s="7"/>
      <c r="S50" s="7">
        <v>4</v>
      </c>
      <c r="T50" s="19" t="s">
        <v>82</v>
      </c>
      <c r="U50" s="38">
        <v>10754.069745290901</v>
      </c>
      <c r="V50" s="36">
        <v>8.0555555555555554</v>
      </c>
      <c r="W50" s="38">
        <v>1373.0093944191813</v>
      </c>
      <c r="X50" s="37">
        <v>57.103448275862071</v>
      </c>
    </row>
    <row r="51" spans="1:24" ht="38.25" x14ac:dyDescent="0.25">
      <c r="A51" s="9">
        <v>14</v>
      </c>
      <c r="B51" s="64">
        <f t="shared" si="9"/>
        <v>50</v>
      </c>
      <c r="C51" s="39">
        <v>50</v>
      </c>
      <c r="D51" s="42">
        <v>8.65</v>
      </c>
      <c r="E51" s="41">
        <f t="shared" si="7"/>
        <v>2358</v>
      </c>
      <c r="F51" s="43">
        <f t="shared" si="8"/>
        <v>2408</v>
      </c>
      <c r="G51" s="45">
        <f t="shared" si="16"/>
        <v>7.5199069556413551</v>
      </c>
      <c r="H51" s="45">
        <f t="shared" si="17"/>
        <v>203.76391672211784</v>
      </c>
      <c r="I51" s="44" t="s">
        <v>88</v>
      </c>
      <c r="J51" s="51">
        <v>29</v>
      </c>
      <c r="K51" s="52">
        <v>1</v>
      </c>
      <c r="L51" s="5">
        <v>1</v>
      </c>
      <c r="M51" s="38">
        <f t="shared" ref="M51:M52" si="20">U51*V51</f>
        <v>86630.006281510025</v>
      </c>
      <c r="N51" s="9" t="s">
        <v>24</v>
      </c>
      <c r="O51" s="9" t="s">
        <v>33</v>
      </c>
      <c r="P51" s="4">
        <v>-75.578847999999994</v>
      </c>
      <c r="Q51" s="4">
        <v>6.2964079999999996</v>
      </c>
      <c r="R51" s="7"/>
      <c r="S51" s="7">
        <v>4</v>
      </c>
      <c r="T51" s="19" t="s">
        <v>82</v>
      </c>
      <c r="U51" s="38">
        <f t="shared" ref="U51:U82" si="21">SIN(D51*6.28/360)*7300*9.8</f>
        <v>10754.069745290901</v>
      </c>
      <c r="V51" s="36">
        <f t="shared" ref="V51:V82" si="22">J51*1000/3600</f>
        <v>8.0555555555555554</v>
      </c>
      <c r="W51" s="38">
        <f t="shared" ref="W51:W82" si="23">(U51/9.8)*C51*0.00272</f>
        <v>149.24015156730232</v>
      </c>
      <c r="X51" s="37">
        <f t="shared" ref="X51:X82" si="24">C51/V51</f>
        <v>6.2068965517241379</v>
      </c>
    </row>
    <row r="52" spans="1:24" ht="38.25" x14ac:dyDescent="0.25">
      <c r="A52" s="9">
        <v>14</v>
      </c>
      <c r="B52" s="64">
        <f t="shared" si="9"/>
        <v>51</v>
      </c>
      <c r="C52" s="39">
        <v>50</v>
      </c>
      <c r="D52" s="42">
        <v>8.65</v>
      </c>
      <c r="E52" s="41">
        <f t="shared" si="7"/>
        <v>2408</v>
      </c>
      <c r="F52" s="43">
        <f t="shared" si="8"/>
        <v>2458</v>
      </c>
      <c r="G52" s="45">
        <f t="shared" si="16"/>
        <v>7.5199069556413551</v>
      </c>
      <c r="H52" s="45">
        <f t="shared" si="17"/>
        <v>211.28382367775919</v>
      </c>
      <c r="I52" s="44" t="s">
        <v>89</v>
      </c>
      <c r="J52" s="51">
        <v>29</v>
      </c>
      <c r="K52" s="52">
        <v>0</v>
      </c>
      <c r="L52" s="5">
        <v>1</v>
      </c>
      <c r="M52" s="38">
        <f t="shared" si="20"/>
        <v>86630.006281510025</v>
      </c>
      <c r="N52" s="9" t="s">
        <v>24</v>
      </c>
      <c r="O52" s="9" t="s">
        <v>33</v>
      </c>
      <c r="P52" s="4">
        <v>-75.578847999999994</v>
      </c>
      <c r="Q52" s="4">
        <v>6.2964079999999996</v>
      </c>
      <c r="R52" s="7"/>
      <c r="S52" s="7">
        <v>4</v>
      </c>
      <c r="T52" s="19" t="s">
        <v>82</v>
      </c>
      <c r="U52" s="38">
        <f t="shared" si="21"/>
        <v>10754.069745290901</v>
      </c>
      <c r="V52" s="36">
        <f t="shared" si="22"/>
        <v>8.0555555555555554</v>
      </c>
      <c r="W52" s="38">
        <f t="shared" si="23"/>
        <v>149.24015156730232</v>
      </c>
      <c r="X52" s="37">
        <f t="shared" si="24"/>
        <v>6.2068965517241379</v>
      </c>
    </row>
    <row r="53" spans="1:24" ht="38.25" x14ac:dyDescent="0.25">
      <c r="A53" s="9">
        <v>14</v>
      </c>
      <c r="B53" s="64">
        <f t="shared" si="9"/>
        <v>52</v>
      </c>
      <c r="C53" s="39">
        <v>60</v>
      </c>
      <c r="D53" s="42">
        <v>8.65</v>
      </c>
      <c r="E53" s="41">
        <f t="shared" si="7"/>
        <v>2458</v>
      </c>
      <c r="F53" s="43">
        <f t="shared" si="8"/>
        <v>2518</v>
      </c>
      <c r="G53" s="45">
        <f t="shared" si="16"/>
        <v>9.0238883467696258</v>
      </c>
      <c r="H53" s="45">
        <f t="shared" si="17"/>
        <v>220.30771202452883</v>
      </c>
      <c r="I53" s="44" t="s">
        <v>90</v>
      </c>
      <c r="J53" s="51">
        <v>29</v>
      </c>
      <c r="K53" s="52">
        <v>1</v>
      </c>
      <c r="L53" s="5">
        <v>1</v>
      </c>
      <c r="M53" s="38">
        <f t="shared" si="11"/>
        <v>86630.006281510025</v>
      </c>
      <c r="N53" s="9" t="s">
        <v>24</v>
      </c>
      <c r="O53" s="9" t="s">
        <v>33</v>
      </c>
      <c r="P53" s="4">
        <v>-75.578847999999994</v>
      </c>
      <c r="Q53" s="4">
        <v>6.2964079999999996</v>
      </c>
      <c r="R53" s="7"/>
      <c r="S53" s="7">
        <v>4</v>
      </c>
      <c r="T53" s="19" t="s">
        <v>82</v>
      </c>
      <c r="U53" s="38">
        <f t="shared" si="21"/>
        <v>10754.069745290901</v>
      </c>
      <c r="V53" s="36">
        <f t="shared" si="22"/>
        <v>8.0555555555555554</v>
      </c>
      <c r="W53" s="38">
        <f t="shared" si="23"/>
        <v>179.08818188076276</v>
      </c>
      <c r="X53" s="37">
        <f t="shared" si="24"/>
        <v>7.4482758620689653</v>
      </c>
    </row>
    <row r="54" spans="1:24" ht="24" x14ac:dyDescent="0.25">
      <c r="A54" s="9">
        <v>15</v>
      </c>
      <c r="B54" s="64">
        <f t="shared" si="9"/>
        <v>53</v>
      </c>
      <c r="C54" s="39">
        <v>15</v>
      </c>
      <c r="D54" s="42">
        <v>14.93</v>
      </c>
      <c r="E54" s="41">
        <f t="shared" si="7"/>
        <v>2518</v>
      </c>
      <c r="F54" s="43">
        <f t="shared" si="8"/>
        <v>2533</v>
      </c>
      <c r="G54" s="45">
        <f t="shared" si="16"/>
        <v>3.864581268244041</v>
      </c>
      <c r="H54" s="45">
        <f t="shared" si="17"/>
        <v>224.17229329277288</v>
      </c>
      <c r="I54" s="44" t="s">
        <v>91</v>
      </c>
      <c r="J54" s="51">
        <v>11</v>
      </c>
      <c r="K54" s="52">
        <f>L54+R54+S54</f>
        <v>0</v>
      </c>
      <c r="L54" s="5">
        <v>0</v>
      </c>
      <c r="M54" s="38">
        <f t="shared" si="11"/>
        <v>56290.497325660472</v>
      </c>
      <c r="N54" s="9" t="s">
        <v>56</v>
      </c>
      <c r="O54" s="9" t="s">
        <v>33</v>
      </c>
      <c r="P54" s="4">
        <v>-75.580397000000005</v>
      </c>
      <c r="Q54" s="4">
        <v>6.2968460000000004</v>
      </c>
      <c r="R54" s="7"/>
      <c r="S54" s="7"/>
      <c r="T54" s="19">
        <v>11.2</v>
      </c>
      <c r="U54" s="38">
        <f t="shared" si="21"/>
        <v>18422.344579307064</v>
      </c>
      <c r="V54" s="36">
        <f t="shared" si="22"/>
        <v>3.0555555555555554</v>
      </c>
      <c r="W54" s="38">
        <f t="shared" si="23"/>
        <v>76.69710804446207</v>
      </c>
      <c r="X54" s="37">
        <f t="shared" si="24"/>
        <v>4.9090909090909092</v>
      </c>
    </row>
    <row r="55" spans="1:24" ht="24" x14ac:dyDescent="0.25">
      <c r="A55" s="9">
        <v>16</v>
      </c>
      <c r="B55" s="64">
        <f t="shared" si="9"/>
        <v>54</v>
      </c>
      <c r="C55" s="39">
        <v>70</v>
      </c>
      <c r="D55" s="42">
        <v>1.64</v>
      </c>
      <c r="E55" s="41">
        <f t="shared" si="7"/>
        <v>2533</v>
      </c>
      <c r="F55" s="43">
        <f t="shared" si="8"/>
        <v>2603</v>
      </c>
      <c r="G55" s="45">
        <f t="shared" si="16"/>
        <v>2.0033643960606371</v>
      </c>
      <c r="H55" s="45">
        <f t="shared" si="17"/>
        <v>226.17565768883352</v>
      </c>
      <c r="I55" s="44" t="s">
        <v>92</v>
      </c>
      <c r="J55" s="51">
        <v>16</v>
      </c>
      <c r="K55" s="52">
        <f>L55+R55+S55</f>
        <v>1</v>
      </c>
      <c r="L55" s="5">
        <v>0</v>
      </c>
      <c r="M55" s="38">
        <f t="shared" si="11"/>
        <v>9095.1143645430275</v>
      </c>
      <c r="N55" s="9" t="s">
        <v>24</v>
      </c>
      <c r="O55" s="9" t="s">
        <v>33</v>
      </c>
      <c r="P55" s="4">
        <v>-75.580558999999994</v>
      </c>
      <c r="Q55" s="4">
        <v>6.2972700000000001</v>
      </c>
      <c r="R55" s="7"/>
      <c r="S55" s="7">
        <v>1</v>
      </c>
      <c r="T55" s="19" t="s">
        <v>93</v>
      </c>
      <c r="U55" s="38">
        <f t="shared" si="21"/>
        <v>2046.4007320221813</v>
      </c>
      <c r="V55" s="36">
        <f t="shared" si="22"/>
        <v>4.4444444444444446</v>
      </c>
      <c r="W55" s="38">
        <f t="shared" si="23"/>
        <v>39.758642793573806</v>
      </c>
      <c r="X55" s="37">
        <f t="shared" si="24"/>
        <v>15.75</v>
      </c>
    </row>
    <row r="56" spans="1:24" ht="24" x14ac:dyDescent="0.25">
      <c r="A56" s="9">
        <v>17</v>
      </c>
      <c r="B56" s="64">
        <f t="shared" si="9"/>
        <v>55</v>
      </c>
      <c r="C56" s="39">
        <v>40</v>
      </c>
      <c r="D56" s="42">
        <v>1.43</v>
      </c>
      <c r="E56" s="41">
        <f t="shared" si="7"/>
        <v>2603</v>
      </c>
      <c r="F56" s="43">
        <f t="shared" si="8"/>
        <v>2643</v>
      </c>
      <c r="G56" s="45">
        <f t="shared" si="16"/>
        <v>0.9982246902255526</v>
      </c>
      <c r="H56" s="45">
        <f t="shared" si="17"/>
        <v>227.17388237905908</v>
      </c>
      <c r="I56" s="44" t="s">
        <v>94</v>
      </c>
      <c r="J56" s="51">
        <v>15</v>
      </c>
      <c r="K56" s="52">
        <f>L56+R56+S56</f>
        <v>0</v>
      </c>
      <c r="L56" s="5">
        <v>0</v>
      </c>
      <c r="M56" s="38">
        <f t="shared" si="11"/>
        <v>7435.0831776860368</v>
      </c>
      <c r="N56" s="9" t="s">
        <v>56</v>
      </c>
      <c r="O56" s="9" t="s">
        <v>33</v>
      </c>
      <c r="P56" s="4">
        <v>-75.580668000000003</v>
      </c>
      <c r="Q56" s="4">
        <v>6.2976349999999996</v>
      </c>
      <c r="R56" s="7"/>
      <c r="S56" s="7"/>
      <c r="T56" s="19">
        <v>15.1</v>
      </c>
      <c r="U56" s="38">
        <f t="shared" si="21"/>
        <v>1784.4199626446486</v>
      </c>
      <c r="V56" s="36">
        <f t="shared" si="22"/>
        <v>4.166666666666667</v>
      </c>
      <c r="W56" s="38">
        <f t="shared" si="23"/>
        <v>19.810703258748752</v>
      </c>
      <c r="X56" s="37">
        <f t="shared" si="24"/>
        <v>9.6</v>
      </c>
    </row>
    <row r="57" spans="1:24" ht="24" x14ac:dyDescent="0.25">
      <c r="A57" s="9">
        <v>18</v>
      </c>
      <c r="B57" s="64">
        <f t="shared" si="9"/>
        <v>56</v>
      </c>
      <c r="C57" s="39">
        <v>50</v>
      </c>
      <c r="D57" s="42">
        <v>1.35</v>
      </c>
      <c r="E57" s="41">
        <f t="shared" si="7"/>
        <v>2643</v>
      </c>
      <c r="F57" s="43">
        <f t="shared" si="8"/>
        <v>2693</v>
      </c>
      <c r="G57" s="45">
        <f t="shared" si="16"/>
        <v>1.1779882416805076</v>
      </c>
      <c r="H57" s="45">
        <f t="shared" si="17"/>
        <v>228.35187062073959</v>
      </c>
      <c r="I57" s="44" t="s">
        <v>95</v>
      </c>
      <c r="J57" s="51">
        <v>30</v>
      </c>
      <c r="K57" s="52">
        <v>0</v>
      </c>
      <c r="L57" s="5">
        <v>0</v>
      </c>
      <c r="M57" s="38">
        <f t="shared" ref="M57:M58" si="25">U57*V57</f>
        <v>14038.427291555427</v>
      </c>
      <c r="N57" s="9" t="s">
        <v>24</v>
      </c>
      <c r="O57" s="9" t="s">
        <v>33</v>
      </c>
      <c r="P57" s="4">
        <v>-75.580162999999999</v>
      </c>
      <c r="Q57" s="4">
        <v>6.2985740000000003</v>
      </c>
      <c r="R57" s="7"/>
      <c r="S57" s="7">
        <v>1</v>
      </c>
      <c r="T57" s="19" t="s">
        <v>96</v>
      </c>
      <c r="U57" s="38">
        <f t="shared" si="21"/>
        <v>1684.6112749866511</v>
      </c>
      <c r="V57" s="36">
        <f t="shared" si="22"/>
        <v>8.3333333333333339</v>
      </c>
      <c r="W57" s="38">
        <f t="shared" si="23"/>
        <v>23.378278918182097</v>
      </c>
      <c r="X57" s="37">
        <f t="shared" si="24"/>
        <v>6</v>
      </c>
    </row>
    <row r="58" spans="1:24" ht="24" x14ac:dyDescent="0.25">
      <c r="A58" s="9">
        <v>18</v>
      </c>
      <c r="B58" s="64">
        <f t="shared" si="9"/>
        <v>57</v>
      </c>
      <c r="C58" s="39">
        <v>50</v>
      </c>
      <c r="D58" s="42">
        <v>1.35</v>
      </c>
      <c r="E58" s="41">
        <f t="shared" si="7"/>
        <v>2693</v>
      </c>
      <c r="F58" s="43">
        <f t="shared" si="8"/>
        <v>2743</v>
      </c>
      <c r="G58" s="45">
        <f t="shared" si="16"/>
        <v>1.1779882416805076</v>
      </c>
      <c r="H58" s="45">
        <f t="shared" si="17"/>
        <v>229.5298588624201</v>
      </c>
      <c r="I58" s="44" t="s">
        <v>97</v>
      </c>
      <c r="J58" s="51">
        <v>30</v>
      </c>
      <c r="K58" s="52">
        <v>1</v>
      </c>
      <c r="L58" s="5">
        <v>0</v>
      </c>
      <c r="M58" s="38">
        <f t="shared" si="25"/>
        <v>14038.427291555427</v>
      </c>
      <c r="N58" s="9" t="s">
        <v>24</v>
      </c>
      <c r="O58" s="9" t="s">
        <v>33</v>
      </c>
      <c r="P58" s="4">
        <v>-75.580162999999999</v>
      </c>
      <c r="Q58" s="4">
        <v>6.2985740000000003</v>
      </c>
      <c r="R58" s="7"/>
      <c r="S58" s="7">
        <v>1</v>
      </c>
      <c r="T58" s="19" t="s">
        <v>96</v>
      </c>
      <c r="U58" s="38">
        <f t="shared" si="21"/>
        <v>1684.6112749866511</v>
      </c>
      <c r="V58" s="36">
        <f t="shared" si="22"/>
        <v>8.3333333333333339</v>
      </c>
      <c r="W58" s="38">
        <f t="shared" si="23"/>
        <v>23.378278918182097</v>
      </c>
      <c r="X58" s="37">
        <f t="shared" si="24"/>
        <v>6</v>
      </c>
    </row>
    <row r="59" spans="1:24" ht="24" x14ac:dyDescent="0.25">
      <c r="A59" s="9">
        <v>18</v>
      </c>
      <c r="B59" s="64">
        <f t="shared" si="9"/>
        <v>58</v>
      </c>
      <c r="C59" s="39">
        <v>70</v>
      </c>
      <c r="D59" s="42">
        <v>1.35</v>
      </c>
      <c r="E59" s="41">
        <f t="shared" si="7"/>
        <v>2743</v>
      </c>
      <c r="F59" s="43">
        <f t="shared" si="8"/>
        <v>2813</v>
      </c>
      <c r="G59" s="45">
        <f t="shared" si="16"/>
        <v>1.6491835383527107</v>
      </c>
      <c r="H59" s="45">
        <f t="shared" si="17"/>
        <v>231.1790424007728</v>
      </c>
      <c r="I59" s="44" t="s">
        <v>98</v>
      </c>
      <c r="J59" s="51">
        <v>30</v>
      </c>
      <c r="K59" s="52">
        <v>0</v>
      </c>
      <c r="L59" s="5">
        <v>0</v>
      </c>
      <c r="M59" s="38">
        <f t="shared" si="11"/>
        <v>14038.427291555427</v>
      </c>
      <c r="N59" s="9" t="s">
        <v>24</v>
      </c>
      <c r="O59" s="9" t="s">
        <v>33</v>
      </c>
      <c r="P59" s="4">
        <v>-75.580162999999999</v>
      </c>
      <c r="Q59" s="4">
        <v>6.2985740000000003</v>
      </c>
      <c r="R59" s="7"/>
      <c r="S59" s="7">
        <v>1</v>
      </c>
      <c r="T59" s="19" t="s">
        <v>96</v>
      </c>
      <c r="U59" s="38">
        <f t="shared" si="21"/>
        <v>1684.6112749866511</v>
      </c>
      <c r="V59" s="36">
        <f t="shared" si="22"/>
        <v>8.3333333333333339</v>
      </c>
      <c r="W59" s="38">
        <f t="shared" si="23"/>
        <v>32.729590485454935</v>
      </c>
      <c r="X59" s="37">
        <f t="shared" si="24"/>
        <v>8.3999999999999986</v>
      </c>
    </row>
    <row r="60" spans="1:24" ht="24" x14ac:dyDescent="0.25">
      <c r="A60" s="9">
        <v>19</v>
      </c>
      <c r="B60" s="64">
        <f t="shared" si="9"/>
        <v>59</v>
      </c>
      <c r="C60" s="39">
        <v>60</v>
      </c>
      <c r="D60" s="42">
        <v>0.95</v>
      </c>
      <c r="E60" s="41">
        <f t="shared" si="7"/>
        <v>2813</v>
      </c>
      <c r="F60" s="43">
        <f t="shared" si="8"/>
        <v>2873</v>
      </c>
      <c r="G60" s="45">
        <f t="shared" si="16"/>
        <v>0.99479209126185153</v>
      </c>
      <c r="H60" s="45">
        <f t="shared" si="17"/>
        <v>232.17383449203464</v>
      </c>
      <c r="I60" s="44" t="s">
        <v>99</v>
      </c>
      <c r="J60" s="51">
        <v>17</v>
      </c>
      <c r="K60" s="52">
        <f t="shared" ref="K60:K70" si="26">L60+R60+S60</f>
        <v>0</v>
      </c>
      <c r="L60" s="5">
        <v>0</v>
      </c>
      <c r="M60" s="38">
        <f t="shared" si="11"/>
        <v>5598.3007464293369</v>
      </c>
      <c r="N60" s="9" t="s">
        <v>49</v>
      </c>
      <c r="O60" s="9" t="s">
        <v>33</v>
      </c>
      <c r="P60" s="4">
        <v>-75.579759999999993</v>
      </c>
      <c r="Q60" s="4">
        <v>6.2991409999999997</v>
      </c>
      <c r="R60" s="7"/>
      <c r="S60" s="7"/>
      <c r="T60" s="19">
        <v>17.3</v>
      </c>
      <c r="U60" s="38">
        <f t="shared" si="21"/>
        <v>1185.5225110085655</v>
      </c>
      <c r="V60" s="36">
        <f t="shared" si="22"/>
        <v>4.7222222222222223</v>
      </c>
      <c r="W60" s="38">
        <f t="shared" si="23"/>
        <v>19.742578958836518</v>
      </c>
      <c r="X60" s="37">
        <f t="shared" si="24"/>
        <v>12.705882352941176</v>
      </c>
    </row>
    <row r="61" spans="1:24" x14ac:dyDescent="0.25">
      <c r="A61" s="9">
        <v>20</v>
      </c>
      <c r="B61" s="64">
        <f t="shared" si="9"/>
        <v>60</v>
      </c>
      <c r="C61" s="39">
        <v>40</v>
      </c>
      <c r="D61" s="42">
        <v>1.43</v>
      </c>
      <c r="E61" s="41">
        <f t="shared" si="7"/>
        <v>2873</v>
      </c>
      <c r="F61" s="43">
        <f t="shared" si="8"/>
        <v>2913</v>
      </c>
      <c r="G61" s="45">
        <f t="shared" si="16"/>
        <v>0.9982246902255526</v>
      </c>
      <c r="H61" s="45">
        <f t="shared" si="17"/>
        <v>233.1720591822602</v>
      </c>
      <c r="I61" s="44" t="s">
        <v>100</v>
      </c>
      <c r="J61" s="51">
        <v>31</v>
      </c>
      <c r="K61" s="52">
        <f t="shared" si="26"/>
        <v>0</v>
      </c>
      <c r="L61" s="5">
        <v>0</v>
      </c>
      <c r="M61" s="38">
        <f t="shared" si="11"/>
        <v>15365.838567217806</v>
      </c>
      <c r="N61" s="9" t="s">
        <v>24</v>
      </c>
      <c r="O61" s="9" t="s">
        <v>101</v>
      </c>
      <c r="P61" s="4">
        <v>-75.579712999999998</v>
      </c>
      <c r="Q61" s="4">
        <v>6.2994560000000002</v>
      </c>
      <c r="R61" s="7"/>
      <c r="S61" s="7"/>
      <c r="T61" s="19" t="s">
        <v>102</v>
      </c>
      <c r="U61" s="38">
        <f t="shared" si="21"/>
        <v>1784.4199626446486</v>
      </c>
      <c r="V61" s="36">
        <f t="shared" si="22"/>
        <v>8.6111111111111107</v>
      </c>
      <c r="W61" s="38">
        <f t="shared" si="23"/>
        <v>19.810703258748752</v>
      </c>
      <c r="X61" s="37">
        <f t="shared" si="24"/>
        <v>4.645161290322581</v>
      </c>
    </row>
    <row r="62" spans="1:24" ht="24" x14ac:dyDescent="0.25">
      <c r="A62" s="9">
        <v>21</v>
      </c>
      <c r="B62" s="64">
        <f t="shared" si="9"/>
        <v>61</v>
      </c>
      <c r="C62" s="39">
        <v>35</v>
      </c>
      <c r="D62" s="91">
        <v>-4.9000000000000004</v>
      </c>
      <c r="E62" s="41">
        <f t="shared" si="7"/>
        <v>2913</v>
      </c>
      <c r="F62" s="43">
        <f t="shared" si="8"/>
        <v>2948</v>
      </c>
      <c r="G62" s="45">
        <f t="shared" si="16"/>
        <v>-2.9895923098078616</v>
      </c>
      <c r="H62" s="45">
        <f t="shared" si="17"/>
        <v>230.18246687245232</v>
      </c>
      <c r="I62" s="44" t="s">
        <v>103</v>
      </c>
      <c r="J62" s="51">
        <v>31</v>
      </c>
      <c r="K62" s="52">
        <f t="shared" si="26"/>
        <v>0</v>
      </c>
      <c r="L62" s="5">
        <v>0</v>
      </c>
      <c r="M62" s="38">
        <f t="shared" si="11"/>
        <v>-52593.535267719206</v>
      </c>
      <c r="N62" s="9" t="s">
        <v>49</v>
      </c>
      <c r="O62" s="9" t="s">
        <v>33</v>
      </c>
      <c r="P62" s="4">
        <v>-75.579751999999999</v>
      </c>
      <c r="Q62" s="4">
        <v>6.299715</v>
      </c>
      <c r="R62" s="7"/>
      <c r="S62" s="7"/>
      <c r="T62" s="19">
        <v>31.5</v>
      </c>
      <c r="U62" s="38">
        <f t="shared" si="21"/>
        <v>-6107.6363536706176</v>
      </c>
      <c r="V62" s="36">
        <f t="shared" si="22"/>
        <v>8.6111111111111107</v>
      </c>
      <c r="W62" s="38">
        <f t="shared" si="23"/>
        <v>-59.331324578514575</v>
      </c>
      <c r="X62" s="37">
        <f t="shared" si="24"/>
        <v>4.064516129032258</v>
      </c>
    </row>
    <row r="63" spans="1:24" ht="24" x14ac:dyDescent="0.25">
      <c r="A63" s="9">
        <v>22</v>
      </c>
      <c r="B63" s="64">
        <f t="shared" si="9"/>
        <v>62</v>
      </c>
      <c r="C63" s="39">
        <v>80</v>
      </c>
      <c r="D63" s="91">
        <v>-2.15</v>
      </c>
      <c r="E63" s="41">
        <f t="shared" si="7"/>
        <v>2948</v>
      </c>
      <c r="F63" s="43">
        <f t="shared" si="8"/>
        <v>3028</v>
      </c>
      <c r="G63" s="45">
        <f t="shared" si="16"/>
        <v>-3.0012618545587788</v>
      </c>
      <c r="H63" s="45">
        <f t="shared" si="17"/>
        <v>227.18120501789355</v>
      </c>
      <c r="I63" s="44" t="s">
        <v>104</v>
      </c>
      <c r="J63" s="51">
        <v>31</v>
      </c>
      <c r="K63" s="52">
        <f t="shared" si="26"/>
        <v>1</v>
      </c>
      <c r="L63" s="5">
        <v>0</v>
      </c>
      <c r="M63" s="38">
        <f t="shared" si="11"/>
        <v>-23099.464341519259</v>
      </c>
      <c r="N63" s="9" t="s">
        <v>24</v>
      </c>
      <c r="O63" s="9" t="s">
        <v>33</v>
      </c>
      <c r="P63" s="4">
        <v>-75.579656</v>
      </c>
      <c r="Q63" s="4">
        <v>6.3000220000000002</v>
      </c>
      <c r="R63" s="7"/>
      <c r="S63" s="7">
        <v>1</v>
      </c>
      <c r="T63" s="19">
        <v>31.5</v>
      </c>
      <c r="U63" s="38">
        <f t="shared" si="21"/>
        <v>-2682.5184396603013</v>
      </c>
      <c r="V63" s="36">
        <f t="shared" si="22"/>
        <v>8.6111111111111107</v>
      </c>
      <c r="W63" s="38">
        <f t="shared" si="23"/>
        <v>-59.562858415314444</v>
      </c>
      <c r="X63" s="37">
        <f t="shared" si="24"/>
        <v>9.2903225806451619</v>
      </c>
    </row>
    <row r="64" spans="1:24" ht="24" x14ac:dyDescent="0.25">
      <c r="A64" s="9">
        <v>23</v>
      </c>
      <c r="B64" s="64">
        <f t="shared" si="9"/>
        <v>63</v>
      </c>
      <c r="C64" s="39">
        <v>40</v>
      </c>
      <c r="D64" s="91">
        <v>-5.71</v>
      </c>
      <c r="E64" s="41">
        <f t="shared" si="7"/>
        <v>3028</v>
      </c>
      <c r="F64" s="43">
        <f t="shared" si="8"/>
        <v>3068</v>
      </c>
      <c r="G64" s="45">
        <f t="shared" si="16"/>
        <v>-3.9797367275756934</v>
      </c>
      <c r="H64" s="45">
        <f t="shared" si="17"/>
        <v>223.20146829031785</v>
      </c>
      <c r="I64" s="44" t="s">
        <v>105</v>
      </c>
      <c r="J64" s="51">
        <v>27</v>
      </c>
      <c r="K64" s="52">
        <f t="shared" si="26"/>
        <v>0</v>
      </c>
      <c r="L64" s="5">
        <v>0</v>
      </c>
      <c r="M64" s="38">
        <f t="shared" si="11"/>
        <v>-53356.220111267132</v>
      </c>
      <c r="N64" s="9" t="s">
        <v>49</v>
      </c>
      <c r="O64" s="9" t="s">
        <v>33</v>
      </c>
      <c r="P64" s="4">
        <v>-75.579618999999994</v>
      </c>
      <c r="Q64" s="4">
        <v>6.3007809999999997</v>
      </c>
      <c r="R64" s="7"/>
      <c r="S64" s="7"/>
      <c r="T64" s="19">
        <v>27.2</v>
      </c>
      <c r="U64" s="38">
        <f t="shared" si="21"/>
        <v>-7114.1626815022846</v>
      </c>
      <c r="V64" s="36">
        <f t="shared" si="22"/>
        <v>7.5</v>
      </c>
      <c r="W64" s="38">
        <f t="shared" si="23"/>
        <v>-78.981724464025362</v>
      </c>
      <c r="X64" s="37">
        <f t="shared" si="24"/>
        <v>5.333333333333333</v>
      </c>
    </row>
    <row r="65" spans="1:24" ht="24" x14ac:dyDescent="0.25">
      <c r="A65" s="9">
        <v>24</v>
      </c>
      <c r="B65" s="64">
        <f t="shared" si="9"/>
        <v>64</v>
      </c>
      <c r="C65" s="39">
        <v>45</v>
      </c>
      <c r="D65" s="91">
        <v>-1.27</v>
      </c>
      <c r="E65" s="41">
        <f t="shared" si="7"/>
        <v>3068</v>
      </c>
      <c r="F65" s="43">
        <f t="shared" si="8"/>
        <v>3113</v>
      </c>
      <c r="G65" s="45">
        <f t="shared" si="16"/>
        <v>-0.99737399162764795</v>
      </c>
      <c r="H65" s="45">
        <f t="shared" si="17"/>
        <v>222.20409429869019</v>
      </c>
      <c r="I65" s="44" t="s">
        <v>106</v>
      </c>
      <c r="J65" s="51">
        <v>27</v>
      </c>
      <c r="K65" s="52">
        <f t="shared" si="26"/>
        <v>0</v>
      </c>
      <c r="L65" s="5">
        <v>0</v>
      </c>
      <c r="M65" s="38">
        <f t="shared" si="11"/>
        <v>-11885.99479816396</v>
      </c>
      <c r="N65" s="9" t="s">
        <v>24</v>
      </c>
      <c r="O65" s="9" t="s">
        <v>33</v>
      </c>
      <c r="P65" s="4">
        <v>-75.579363000000001</v>
      </c>
      <c r="Q65" s="4">
        <v>6.300999</v>
      </c>
      <c r="R65" s="7"/>
      <c r="S65" s="7"/>
      <c r="T65" s="19">
        <v>27.2</v>
      </c>
      <c r="U65" s="38">
        <f t="shared" si="21"/>
        <v>-1584.7993064218613</v>
      </c>
      <c r="V65" s="36">
        <f t="shared" si="22"/>
        <v>7.5</v>
      </c>
      <c r="W65" s="38">
        <f t="shared" si="23"/>
        <v>-19.793819908779167</v>
      </c>
      <c r="X65" s="37">
        <f t="shared" si="24"/>
        <v>6</v>
      </c>
    </row>
    <row r="66" spans="1:24" ht="24" x14ac:dyDescent="0.25">
      <c r="A66" s="9">
        <v>25</v>
      </c>
      <c r="B66" s="64">
        <f t="shared" si="9"/>
        <v>65</v>
      </c>
      <c r="C66" s="39">
        <v>25</v>
      </c>
      <c r="D66" s="91">
        <v>-4.57</v>
      </c>
      <c r="E66" s="41">
        <f t="shared" si="7"/>
        <v>3113</v>
      </c>
      <c r="F66" s="43">
        <f t="shared" si="8"/>
        <v>3138</v>
      </c>
      <c r="G66" s="45">
        <f t="shared" ref="G66:G97" si="27">C66*SIN(RADIANS(D66))</f>
        <v>-1.9919250289727388</v>
      </c>
      <c r="H66" s="45">
        <f t="shared" si="17"/>
        <v>220.21216926971746</v>
      </c>
      <c r="I66" s="44" t="s">
        <v>107</v>
      </c>
      <c r="J66" s="51">
        <v>31</v>
      </c>
      <c r="K66" s="52">
        <f t="shared" si="26"/>
        <v>0</v>
      </c>
      <c r="L66" s="5">
        <v>0</v>
      </c>
      <c r="M66" s="38">
        <f t="shared" si="11"/>
        <v>-49059.300452428317</v>
      </c>
      <c r="N66" s="9" t="s">
        <v>49</v>
      </c>
      <c r="O66" s="9" t="s">
        <v>33</v>
      </c>
      <c r="P66" s="4">
        <v>-75.579147000000006</v>
      </c>
      <c r="Q66" s="4">
        <v>6.3010479999999998</v>
      </c>
      <c r="R66" s="7"/>
      <c r="S66" s="7"/>
      <c r="T66" s="19">
        <v>30.8</v>
      </c>
      <c r="U66" s="38">
        <f t="shared" si="21"/>
        <v>-5697.2090847981272</v>
      </c>
      <c r="V66" s="36">
        <f t="shared" si="22"/>
        <v>8.6111111111111107</v>
      </c>
      <c r="W66" s="38">
        <f t="shared" si="23"/>
        <v>-39.531654874109449</v>
      </c>
      <c r="X66" s="37">
        <f t="shared" si="24"/>
        <v>2.903225806451613</v>
      </c>
    </row>
    <row r="67" spans="1:24" ht="24" x14ac:dyDescent="0.25">
      <c r="A67" s="9">
        <v>26</v>
      </c>
      <c r="B67" s="64">
        <f t="shared" si="9"/>
        <v>66</v>
      </c>
      <c r="C67" s="39">
        <v>60</v>
      </c>
      <c r="D67" s="91">
        <v>-3.81</v>
      </c>
      <c r="E67" s="41">
        <f t="shared" si="7"/>
        <v>3138</v>
      </c>
      <c r="F67" s="43">
        <f t="shared" si="8"/>
        <v>3198</v>
      </c>
      <c r="G67" s="45">
        <f t="shared" si="27"/>
        <v>-3.9868829159241641</v>
      </c>
      <c r="H67" s="45">
        <f t="shared" ref="H67:H98" si="28">H66+G67</f>
        <v>216.22528635379331</v>
      </c>
      <c r="I67" s="44" t="s">
        <v>108</v>
      </c>
      <c r="J67" s="51">
        <v>31</v>
      </c>
      <c r="K67" s="52">
        <f t="shared" si="26"/>
        <v>1</v>
      </c>
      <c r="L67" s="5">
        <v>0</v>
      </c>
      <c r="M67" s="38">
        <f t="shared" si="11"/>
        <v>-40913.860512379171</v>
      </c>
      <c r="N67" s="9" t="s">
        <v>24</v>
      </c>
      <c r="O67" s="9" t="s">
        <v>33</v>
      </c>
      <c r="P67" s="4">
        <v>-75.578993999999994</v>
      </c>
      <c r="Q67" s="4">
        <v>6.3013490000000001</v>
      </c>
      <c r="R67" s="7"/>
      <c r="S67" s="7">
        <v>1</v>
      </c>
      <c r="T67" s="19" t="s">
        <v>109</v>
      </c>
      <c r="U67" s="38">
        <f t="shared" si="21"/>
        <v>-4751.2870272440332</v>
      </c>
      <c r="V67" s="36">
        <f t="shared" si="22"/>
        <v>8.6111111111111107</v>
      </c>
      <c r="W67" s="38">
        <f t="shared" si="23"/>
        <v>-79.123473759819007</v>
      </c>
      <c r="X67" s="37">
        <f t="shared" si="24"/>
        <v>6.967741935483871</v>
      </c>
    </row>
    <row r="68" spans="1:24" x14ac:dyDescent="0.25">
      <c r="A68" s="9">
        <v>27</v>
      </c>
      <c r="B68" s="64">
        <f t="shared" si="9"/>
        <v>67</v>
      </c>
      <c r="C68" s="39">
        <v>30</v>
      </c>
      <c r="D68" s="91">
        <v>-5.71</v>
      </c>
      <c r="E68" s="41">
        <f t="shared" ref="E68:E131" si="29">F67</f>
        <v>3198</v>
      </c>
      <c r="F68" s="43">
        <f t="shared" ref="F68:F131" si="30">E68+C68</f>
        <v>3228</v>
      </c>
      <c r="G68" s="45">
        <f t="shared" si="27"/>
        <v>-2.9848025456817702</v>
      </c>
      <c r="H68" s="45">
        <f t="shared" si="28"/>
        <v>213.24048380811155</v>
      </c>
      <c r="I68" s="44" t="s">
        <v>110</v>
      </c>
      <c r="J68" s="51">
        <v>10</v>
      </c>
      <c r="K68" s="52">
        <f t="shared" si="26"/>
        <v>0</v>
      </c>
      <c r="L68" s="5">
        <v>0</v>
      </c>
      <c r="M68" s="38">
        <f t="shared" si="11"/>
        <v>-19761.563004173011</v>
      </c>
      <c r="N68" s="9" t="s">
        <v>49</v>
      </c>
      <c r="O68" s="9" t="s">
        <v>25</v>
      </c>
      <c r="P68" s="4">
        <v>-75.578841999999995</v>
      </c>
      <c r="Q68" s="4">
        <v>6.301596</v>
      </c>
      <c r="R68" s="7"/>
      <c r="S68" s="7"/>
      <c r="T68" s="19">
        <v>9.6999999999999993</v>
      </c>
      <c r="U68" s="38">
        <f t="shared" si="21"/>
        <v>-7114.1626815022846</v>
      </c>
      <c r="V68" s="36">
        <f t="shared" si="22"/>
        <v>2.7777777777777777</v>
      </c>
      <c r="W68" s="38">
        <f t="shared" si="23"/>
        <v>-59.236293348019025</v>
      </c>
      <c r="X68" s="37">
        <f t="shared" si="24"/>
        <v>10.8</v>
      </c>
    </row>
    <row r="69" spans="1:24" x14ac:dyDescent="0.25">
      <c r="A69" s="9">
        <v>28</v>
      </c>
      <c r="B69" s="64">
        <f t="shared" si="9"/>
        <v>68</v>
      </c>
      <c r="C69" s="39">
        <v>20</v>
      </c>
      <c r="D69" s="42">
        <v>0</v>
      </c>
      <c r="E69" s="41">
        <f t="shared" si="29"/>
        <v>3228</v>
      </c>
      <c r="F69" s="43">
        <f t="shared" si="30"/>
        <v>3248</v>
      </c>
      <c r="G69" s="45">
        <f t="shared" si="27"/>
        <v>0</v>
      </c>
      <c r="H69" s="45">
        <f t="shared" si="28"/>
        <v>213.24048380811155</v>
      </c>
      <c r="I69" s="44" t="s">
        <v>111</v>
      </c>
      <c r="J69" s="51">
        <v>10</v>
      </c>
      <c r="K69" s="52">
        <f t="shared" si="26"/>
        <v>0</v>
      </c>
      <c r="L69" s="5">
        <v>0</v>
      </c>
      <c r="M69" s="38">
        <f t="shared" si="11"/>
        <v>0</v>
      </c>
      <c r="N69" s="9" t="s">
        <v>24</v>
      </c>
      <c r="O69" s="9" t="s">
        <v>25</v>
      </c>
      <c r="P69" s="4">
        <v>-75.578717999999995</v>
      </c>
      <c r="Q69" s="4">
        <v>6.3017539999999999</v>
      </c>
      <c r="R69" s="7"/>
      <c r="S69" s="7"/>
      <c r="T69" s="19">
        <v>9.6999999999999993</v>
      </c>
      <c r="U69" s="38">
        <f t="shared" si="21"/>
        <v>0</v>
      </c>
      <c r="V69" s="36">
        <f t="shared" si="22"/>
        <v>2.7777777777777777</v>
      </c>
      <c r="W69" s="38">
        <f t="shared" si="23"/>
        <v>0</v>
      </c>
      <c r="X69" s="37">
        <f t="shared" si="24"/>
        <v>7.2</v>
      </c>
    </row>
    <row r="70" spans="1:24" x14ac:dyDescent="0.25">
      <c r="A70" s="9">
        <v>29</v>
      </c>
      <c r="B70" s="64">
        <f t="shared" ref="B70:B133" si="31">B69+1</f>
        <v>69</v>
      </c>
      <c r="C70" s="39">
        <v>15</v>
      </c>
      <c r="D70" s="42">
        <v>0</v>
      </c>
      <c r="E70" s="41">
        <f t="shared" si="29"/>
        <v>3248</v>
      </c>
      <c r="F70" s="43">
        <f t="shared" si="30"/>
        <v>3263</v>
      </c>
      <c r="G70" s="45">
        <f t="shared" si="27"/>
        <v>0</v>
      </c>
      <c r="H70" s="45">
        <f t="shared" si="28"/>
        <v>213.24048380811155</v>
      </c>
      <c r="I70" s="44" t="s">
        <v>112</v>
      </c>
      <c r="J70" s="51">
        <v>10</v>
      </c>
      <c r="K70" s="52">
        <f t="shared" si="26"/>
        <v>0</v>
      </c>
      <c r="L70" s="5">
        <v>0</v>
      </c>
      <c r="M70" s="38">
        <f t="shared" si="11"/>
        <v>0</v>
      </c>
      <c r="N70" s="9" t="s">
        <v>113</v>
      </c>
      <c r="O70" s="9" t="s">
        <v>25</v>
      </c>
      <c r="P70" s="4">
        <v>-75.578545000000005</v>
      </c>
      <c r="Q70" s="4">
        <v>6.3018270000000003</v>
      </c>
      <c r="R70" s="7"/>
      <c r="S70" s="7"/>
      <c r="T70" s="19">
        <v>9.6999999999999993</v>
      </c>
      <c r="U70" s="38">
        <f t="shared" si="21"/>
        <v>0</v>
      </c>
      <c r="V70" s="36">
        <f t="shared" si="22"/>
        <v>2.7777777777777777</v>
      </c>
      <c r="W70" s="38">
        <f t="shared" si="23"/>
        <v>0</v>
      </c>
      <c r="X70" s="37">
        <f t="shared" si="24"/>
        <v>5.4</v>
      </c>
    </row>
    <row r="71" spans="1:24" x14ac:dyDescent="0.25">
      <c r="A71" s="9">
        <v>30</v>
      </c>
      <c r="B71" s="64">
        <f t="shared" si="31"/>
        <v>70</v>
      </c>
      <c r="C71" s="39">
        <v>50</v>
      </c>
      <c r="D71" s="42">
        <v>2.69</v>
      </c>
      <c r="E71" s="41">
        <f t="shared" si="29"/>
        <v>3263</v>
      </c>
      <c r="F71" s="43">
        <f t="shared" si="30"/>
        <v>3313</v>
      </c>
      <c r="G71" s="45">
        <f t="shared" si="27"/>
        <v>2.3466055410613147</v>
      </c>
      <c r="H71" s="45">
        <f t="shared" si="28"/>
        <v>215.58708934917286</v>
      </c>
      <c r="I71" s="44" t="s">
        <v>114</v>
      </c>
      <c r="J71" s="51">
        <v>18</v>
      </c>
      <c r="K71" s="52">
        <v>1</v>
      </c>
      <c r="L71" s="5">
        <v>0</v>
      </c>
      <c r="M71" s="38">
        <f t="shared" ref="M71:M72" si="32">U71*V71</f>
        <v>16779.111684169617</v>
      </c>
      <c r="N71" s="9" t="s">
        <v>24</v>
      </c>
      <c r="O71" s="9" t="s">
        <v>25</v>
      </c>
      <c r="P71" s="4">
        <v>-75.578581</v>
      </c>
      <c r="Q71" s="4">
        <v>6.3026770000000001</v>
      </c>
      <c r="R71" s="7"/>
      <c r="S71" s="7">
        <v>3</v>
      </c>
      <c r="T71" s="19" t="s">
        <v>115</v>
      </c>
      <c r="U71" s="38">
        <f t="shared" si="21"/>
        <v>3355.8223368339236</v>
      </c>
      <c r="V71" s="36">
        <f t="shared" si="22"/>
        <v>5</v>
      </c>
      <c r="W71" s="38">
        <f t="shared" si="23"/>
        <v>46.570595694838126</v>
      </c>
      <c r="X71" s="37">
        <f t="shared" si="24"/>
        <v>10</v>
      </c>
    </row>
    <row r="72" spans="1:24" x14ac:dyDescent="0.25">
      <c r="A72" s="9">
        <v>30</v>
      </c>
      <c r="B72" s="64">
        <f t="shared" si="31"/>
        <v>71</v>
      </c>
      <c r="C72" s="39">
        <v>50</v>
      </c>
      <c r="D72" s="42">
        <v>2.69</v>
      </c>
      <c r="E72" s="41">
        <f t="shared" si="29"/>
        <v>3313</v>
      </c>
      <c r="F72" s="43">
        <f t="shared" si="30"/>
        <v>3363</v>
      </c>
      <c r="G72" s="45">
        <f t="shared" si="27"/>
        <v>2.3466055410613147</v>
      </c>
      <c r="H72" s="45">
        <f t="shared" si="28"/>
        <v>217.93369489023416</v>
      </c>
      <c r="I72" s="44" t="s">
        <v>116</v>
      </c>
      <c r="J72" s="51">
        <v>18</v>
      </c>
      <c r="K72" s="52">
        <v>1</v>
      </c>
      <c r="L72" s="5">
        <v>0</v>
      </c>
      <c r="M72" s="38">
        <f t="shared" si="32"/>
        <v>16779.111684169617</v>
      </c>
      <c r="N72" s="9" t="s">
        <v>24</v>
      </c>
      <c r="O72" s="9" t="s">
        <v>25</v>
      </c>
      <c r="P72" s="4">
        <v>-75.578581</v>
      </c>
      <c r="Q72" s="4">
        <v>6.3026770000000001</v>
      </c>
      <c r="R72" s="7"/>
      <c r="S72" s="7">
        <v>3</v>
      </c>
      <c r="T72" s="19" t="s">
        <v>115</v>
      </c>
      <c r="U72" s="38">
        <f t="shared" si="21"/>
        <v>3355.8223368339236</v>
      </c>
      <c r="V72" s="36">
        <f t="shared" si="22"/>
        <v>5</v>
      </c>
      <c r="W72" s="38">
        <f t="shared" si="23"/>
        <v>46.570595694838126</v>
      </c>
      <c r="X72" s="37">
        <f t="shared" si="24"/>
        <v>10</v>
      </c>
    </row>
    <row r="73" spans="1:24" x14ac:dyDescent="0.25">
      <c r="A73" s="9">
        <v>30</v>
      </c>
      <c r="B73" s="64">
        <f t="shared" si="31"/>
        <v>72</v>
      </c>
      <c r="C73" s="39">
        <v>70</v>
      </c>
      <c r="D73" s="42">
        <v>2.69</v>
      </c>
      <c r="E73" s="41">
        <f t="shared" si="29"/>
        <v>3363</v>
      </c>
      <c r="F73" s="43">
        <f t="shared" si="30"/>
        <v>3433</v>
      </c>
      <c r="G73" s="45">
        <f t="shared" si="27"/>
        <v>3.2852477574858407</v>
      </c>
      <c r="H73" s="45">
        <f t="shared" si="28"/>
        <v>221.21894264772001</v>
      </c>
      <c r="I73" s="44" t="s">
        <v>117</v>
      </c>
      <c r="J73" s="51">
        <v>18</v>
      </c>
      <c r="K73" s="52">
        <v>1</v>
      </c>
      <c r="L73" s="5">
        <v>0</v>
      </c>
      <c r="M73" s="38">
        <f t="shared" si="11"/>
        <v>16779.111684169617</v>
      </c>
      <c r="N73" s="9" t="s">
        <v>24</v>
      </c>
      <c r="O73" s="9" t="s">
        <v>25</v>
      </c>
      <c r="P73" s="4">
        <v>-75.578581</v>
      </c>
      <c r="Q73" s="4">
        <v>6.3026770000000001</v>
      </c>
      <c r="R73" s="7"/>
      <c r="S73" s="7">
        <v>3</v>
      </c>
      <c r="T73" s="19" t="s">
        <v>115</v>
      </c>
      <c r="U73" s="38">
        <f t="shared" si="21"/>
        <v>3355.8223368339236</v>
      </c>
      <c r="V73" s="36">
        <f t="shared" si="22"/>
        <v>5</v>
      </c>
      <c r="W73" s="38">
        <f t="shared" si="23"/>
        <v>65.198833972773372</v>
      </c>
      <c r="X73" s="37">
        <f t="shared" si="24"/>
        <v>14</v>
      </c>
    </row>
    <row r="74" spans="1:24" x14ac:dyDescent="0.25">
      <c r="A74" s="9">
        <v>31</v>
      </c>
      <c r="B74" s="64">
        <f t="shared" si="31"/>
        <v>73</v>
      </c>
      <c r="C74" s="39">
        <v>30</v>
      </c>
      <c r="D74" s="42">
        <v>1.91</v>
      </c>
      <c r="E74" s="41">
        <f t="shared" si="29"/>
        <v>3433</v>
      </c>
      <c r="F74" s="43">
        <f t="shared" si="30"/>
        <v>3463</v>
      </c>
      <c r="G74" s="45">
        <f t="shared" si="27"/>
        <v>0.99988844557313838</v>
      </c>
      <c r="H74" s="45">
        <f t="shared" si="28"/>
        <v>222.21883109329315</v>
      </c>
      <c r="I74" s="44" t="s">
        <v>118</v>
      </c>
      <c r="J74" s="51">
        <v>7</v>
      </c>
      <c r="K74" s="52">
        <f>L74+R74+S74</f>
        <v>0</v>
      </c>
      <c r="L74" s="5">
        <v>0</v>
      </c>
      <c r="M74" s="38">
        <f t="shared" si="11"/>
        <v>4633.9850365090624</v>
      </c>
      <c r="N74" s="9" t="s">
        <v>49</v>
      </c>
      <c r="O74" s="9" t="s">
        <v>25</v>
      </c>
      <c r="P74" s="4">
        <v>-75.578620999999998</v>
      </c>
      <c r="Q74" s="4">
        <v>6.3034470000000002</v>
      </c>
      <c r="R74" s="7"/>
      <c r="S74" s="7"/>
      <c r="T74" s="19">
        <v>7.5</v>
      </c>
      <c r="U74" s="38">
        <f t="shared" si="21"/>
        <v>2383.1923044903751</v>
      </c>
      <c r="V74" s="36">
        <f t="shared" si="22"/>
        <v>1.9444444444444444</v>
      </c>
      <c r="W74" s="38">
        <f t="shared" si="23"/>
        <v>19.843723678205571</v>
      </c>
      <c r="X74" s="37">
        <f t="shared" si="24"/>
        <v>15.428571428571429</v>
      </c>
    </row>
    <row r="75" spans="1:24" x14ac:dyDescent="0.25">
      <c r="A75" s="9">
        <v>32</v>
      </c>
      <c r="B75" s="64">
        <f t="shared" si="31"/>
        <v>74</v>
      </c>
      <c r="C75" s="39">
        <v>50</v>
      </c>
      <c r="D75" s="42">
        <v>1.6</v>
      </c>
      <c r="E75" s="41">
        <f t="shared" si="29"/>
        <v>3463</v>
      </c>
      <c r="F75" s="43">
        <f t="shared" si="30"/>
        <v>3513</v>
      </c>
      <c r="G75" s="45">
        <f t="shared" si="27"/>
        <v>1.396081936178444</v>
      </c>
      <c r="H75" s="45">
        <f t="shared" si="28"/>
        <v>223.61491302947158</v>
      </c>
      <c r="I75" s="44" t="s">
        <v>119</v>
      </c>
      <c r="J75" s="51">
        <v>33</v>
      </c>
      <c r="K75" s="52">
        <v>0</v>
      </c>
      <c r="L75" s="5">
        <v>0</v>
      </c>
      <c r="M75" s="38">
        <f t="shared" ref="M75:M78" si="33">U75*V75</f>
        <v>18301.265059368088</v>
      </c>
      <c r="N75" s="9" t="s">
        <v>24</v>
      </c>
      <c r="O75" s="9" t="s">
        <v>101</v>
      </c>
      <c r="P75" s="4">
        <v>-75.577585999999997</v>
      </c>
      <c r="Q75" s="4">
        <v>6.305021</v>
      </c>
      <c r="R75" s="7"/>
      <c r="S75" s="7">
        <v>2</v>
      </c>
      <c r="T75" s="19" t="s">
        <v>120</v>
      </c>
      <c r="U75" s="38">
        <f t="shared" si="21"/>
        <v>1996.5016428401552</v>
      </c>
      <c r="V75" s="36">
        <f t="shared" si="22"/>
        <v>9.1666666666666661</v>
      </c>
      <c r="W75" s="38">
        <f t="shared" si="23"/>
        <v>27.706553410842972</v>
      </c>
      <c r="X75" s="37">
        <f t="shared" si="24"/>
        <v>5.454545454545455</v>
      </c>
    </row>
    <row r="76" spans="1:24" x14ac:dyDescent="0.25">
      <c r="A76" s="9">
        <v>32</v>
      </c>
      <c r="B76" s="64">
        <f t="shared" si="31"/>
        <v>75</v>
      </c>
      <c r="C76" s="39">
        <v>50</v>
      </c>
      <c r="D76" s="42">
        <v>1.6</v>
      </c>
      <c r="E76" s="41">
        <f t="shared" si="29"/>
        <v>3513</v>
      </c>
      <c r="F76" s="43">
        <f t="shared" si="30"/>
        <v>3563</v>
      </c>
      <c r="G76" s="45">
        <f t="shared" si="27"/>
        <v>1.396081936178444</v>
      </c>
      <c r="H76" s="45">
        <f t="shared" si="28"/>
        <v>225.01099496565001</v>
      </c>
      <c r="I76" s="44" t="s">
        <v>121</v>
      </c>
      <c r="J76" s="51">
        <v>33</v>
      </c>
      <c r="K76" s="52">
        <v>1</v>
      </c>
      <c r="L76" s="5">
        <v>0</v>
      </c>
      <c r="M76" s="38">
        <f t="shared" si="33"/>
        <v>18301.265059368088</v>
      </c>
      <c r="N76" s="9" t="s">
        <v>24</v>
      </c>
      <c r="O76" s="9" t="s">
        <v>101</v>
      </c>
      <c r="P76" s="4">
        <v>-75.577585999999997</v>
      </c>
      <c r="Q76" s="4">
        <v>6.305021</v>
      </c>
      <c r="R76" s="7"/>
      <c r="S76" s="7">
        <v>2</v>
      </c>
      <c r="T76" s="19" t="s">
        <v>120</v>
      </c>
      <c r="U76" s="38">
        <f t="shared" si="21"/>
        <v>1996.5016428401552</v>
      </c>
      <c r="V76" s="36">
        <f t="shared" si="22"/>
        <v>9.1666666666666661</v>
      </c>
      <c r="W76" s="38">
        <f t="shared" si="23"/>
        <v>27.706553410842972</v>
      </c>
      <c r="X76" s="37">
        <f t="shared" si="24"/>
        <v>5.454545454545455</v>
      </c>
    </row>
    <row r="77" spans="1:24" x14ac:dyDescent="0.25">
      <c r="A77" s="9">
        <v>32</v>
      </c>
      <c r="B77" s="64">
        <f t="shared" si="31"/>
        <v>76</v>
      </c>
      <c r="C77" s="39">
        <v>50</v>
      </c>
      <c r="D77" s="42">
        <v>1.6</v>
      </c>
      <c r="E77" s="41">
        <f t="shared" si="29"/>
        <v>3563</v>
      </c>
      <c r="F77" s="43">
        <f t="shared" si="30"/>
        <v>3613</v>
      </c>
      <c r="G77" s="45">
        <f t="shared" si="27"/>
        <v>1.396081936178444</v>
      </c>
      <c r="H77" s="45">
        <f t="shared" si="28"/>
        <v>226.40707690182845</v>
      </c>
      <c r="I77" s="44" t="s">
        <v>122</v>
      </c>
      <c r="J77" s="51">
        <v>33</v>
      </c>
      <c r="K77" s="52">
        <v>0</v>
      </c>
      <c r="L77" s="5">
        <v>0</v>
      </c>
      <c r="M77" s="38">
        <f t="shared" si="33"/>
        <v>18301.265059368088</v>
      </c>
      <c r="N77" s="9" t="s">
        <v>24</v>
      </c>
      <c r="O77" s="9" t="s">
        <v>101</v>
      </c>
      <c r="P77" s="4">
        <v>-75.577585999999997</v>
      </c>
      <c r="Q77" s="4">
        <v>6.305021</v>
      </c>
      <c r="R77" s="7"/>
      <c r="S77" s="7">
        <v>2</v>
      </c>
      <c r="T77" s="19" t="s">
        <v>120</v>
      </c>
      <c r="U77" s="38">
        <f t="shared" si="21"/>
        <v>1996.5016428401552</v>
      </c>
      <c r="V77" s="36">
        <f t="shared" si="22"/>
        <v>9.1666666666666661</v>
      </c>
      <c r="W77" s="38">
        <f t="shared" si="23"/>
        <v>27.706553410842972</v>
      </c>
      <c r="X77" s="37">
        <f t="shared" si="24"/>
        <v>5.454545454545455</v>
      </c>
    </row>
    <row r="78" spans="1:24" x14ac:dyDescent="0.25">
      <c r="A78" s="9">
        <v>32</v>
      </c>
      <c r="B78" s="64">
        <f t="shared" si="31"/>
        <v>77</v>
      </c>
      <c r="C78" s="39">
        <v>50</v>
      </c>
      <c r="D78" s="42">
        <v>1.6</v>
      </c>
      <c r="E78" s="41">
        <f t="shared" si="29"/>
        <v>3613</v>
      </c>
      <c r="F78" s="43">
        <f t="shared" si="30"/>
        <v>3663</v>
      </c>
      <c r="G78" s="45">
        <f t="shared" si="27"/>
        <v>1.396081936178444</v>
      </c>
      <c r="H78" s="45">
        <f t="shared" si="28"/>
        <v>227.80315883800688</v>
      </c>
      <c r="I78" s="44" t="s">
        <v>123</v>
      </c>
      <c r="J78" s="51">
        <v>33</v>
      </c>
      <c r="K78" s="52">
        <v>1</v>
      </c>
      <c r="L78" s="5">
        <v>0</v>
      </c>
      <c r="M78" s="38">
        <f t="shared" si="33"/>
        <v>18301.265059368088</v>
      </c>
      <c r="N78" s="9" t="s">
        <v>24</v>
      </c>
      <c r="O78" s="9" t="s">
        <v>101</v>
      </c>
      <c r="P78" s="4">
        <v>-75.577585999999997</v>
      </c>
      <c r="Q78" s="4">
        <v>6.305021</v>
      </c>
      <c r="R78" s="7"/>
      <c r="S78" s="7">
        <v>2</v>
      </c>
      <c r="T78" s="19" t="s">
        <v>120</v>
      </c>
      <c r="U78" s="38">
        <f t="shared" si="21"/>
        <v>1996.5016428401552</v>
      </c>
      <c r="V78" s="36">
        <f t="shared" si="22"/>
        <v>9.1666666666666661</v>
      </c>
      <c r="W78" s="38">
        <f t="shared" si="23"/>
        <v>27.706553410842972</v>
      </c>
      <c r="X78" s="37">
        <f t="shared" si="24"/>
        <v>5.454545454545455</v>
      </c>
    </row>
    <row r="79" spans="1:24" x14ac:dyDescent="0.25">
      <c r="A79" s="9">
        <v>32</v>
      </c>
      <c r="B79" s="64">
        <f t="shared" si="31"/>
        <v>78</v>
      </c>
      <c r="C79" s="39">
        <v>50</v>
      </c>
      <c r="D79" s="42">
        <v>1.6</v>
      </c>
      <c r="E79" s="41">
        <f t="shared" si="29"/>
        <v>3663</v>
      </c>
      <c r="F79" s="43">
        <f t="shared" si="30"/>
        <v>3713</v>
      </c>
      <c r="G79" s="45">
        <f t="shared" si="27"/>
        <v>1.396081936178444</v>
      </c>
      <c r="H79" s="45">
        <f t="shared" si="28"/>
        <v>229.19924077418531</v>
      </c>
      <c r="I79" s="44" t="s">
        <v>124</v>
      </c>
      <c r="J79" s="51">
        <v>33</v>
      </c>
      <c r="K79" s="52">
        <v>0</v>
      </c>
      <c r="L79" s="5">
        <v>0</v>
      </c>
      <c r="M79" s="38">
        <f t="shared" si="11"/>
        <v>18301.265059368088</v>
      </c>
      <c r="N79" s="9" t="s">
        <v>24</v>
      </c>
      <c r="O79" s="9" t="s">
        <v>101</v>
      </c>
      <c r="P79" s="4">
        <v>-75.577585999999997</v>
      </c>
      <c r="Q79" s="4">
        <v>6.305021</v>
      </c>
      <c r="R79" s="7"/>
      <c r="S79" s="7">
        <v>2</v>
      </c>
      <c r="T79" s="19" t="s">
        <v>120</v>
      </c>
      <c r="U79" s="38">
        <f t="shared" si="21"/>
        <v>1996.5016428401552</v>
      </c>
      <c r="V79" s="36">
        <f t="shared" si="22"/>
        <v>9.1666666666666661</v>
      </c>
      <c r="W79" s="38">
        <f t="shared" si="23"/>
        <v>27.706553410842972</v>
      </c>
      <c r="X79" s="37">
        <f t="shared" si="24"/>
        <v>5.454545454545455</v>
      </c>
    </row>
    <row r="80" spans="1:24" ht="24" x14ac:dyDescent="0.25">
      <c r="A80" s="9">
        <v>33</v>
      </c>
      <c r="B80" s="64">
        <f t="shared" si="31"/>
        <v>79</v>
      </c>
      <c r="C80" s="39">
        <v>25</v>
      </c>
      <c r="D80" s="42">
        <v>2.29</v>
      </c>
      <c r="E80" s="41">
        <f t="shared" si="29"/>
        <v>3713</v>
      </c>
      <c r="F80" s="43">
        <f t="shared" si="30"/>
        <v>3738</v>
      </c>
      <c r="G80" s="45">
        <f t="shared" si="27"/>
        <v>0.99893499003951891</v>
      </c>
      <c r="H80" s="45">
        <f t="shared" si="28"/>
        <v>230.19817576422483</v>
      </c>
      <c r="I80" s="44" t="s">
        <v>125</v>
      </c>
      <c r="J80" s="51">
        <v>26</v>
      </c>
      <c r="K80" s="52">
        <f t="shared" ref="K80:K85" si="34">L80+R80+S80</f>
        <v>0</v>
      </c>
      <c r="L80" s="5">
        <v>0</v>
      </c>
      <c r="M80" s="38">
        <f t="shared" si="11"/>
        <v>20634.63981524462</v>
      </c>
      <c r="N80" s="9" t="s">
        <v>49</v>
      </c>
      <c r="O80" s="9" t="s">
        <v>33</v>
      </c>
      <c r="P80" s="4">
        <v>-75.576994999999997</v>
      </c>
      <c r="Q80" s="4">
        <v>6.3053470000000003</v>
      </c>
      <c r="R80" s="7"/>
      <c r="S80" s="7"/>
      <c r="T80" s="19">
        <v>26.5</v>
      </c>
      <c r="U80" s="38">
        <f t="shared" si="21"/>
        <v>2857.1039744184859</v>
      </c>
      <c r="V80" s="36">
        <f t="shared" si="22"/>
        <v>7.2222222222222223</v>
      </c>
      <c r="W80" s="38">
        <f t="shared" si="23"/>
        <v>19.82480308780174</v>
      </c>
      <c r="X80" s="37">
        <f t="shared" si="24"/>
        <v>3.4615384615384617</v>
      </c>
    </row>
    <row r="81" spans="1:24" ht="24" x14ac:dyDescent="0.25">
      <c r="A81" s="9">
        <v>34</v>
      </c>
      <c r="B81" s="64">
        <f t="shared" si="31"/>
        <v>80</v>
      </c>
      <c r="C81" s="39">
        <v>85</v>
      </c>
      <c r="D81" s="42">
        <v>1.35</v>
      </c>
      <c r="E81" s="41">
        <f t="shared" si="29"/>
        <v>3738</v>
      </c>
      <c r="F81" s="43">
        <f t="shared" si="30"/>
        <v>3823</v>
      </c>
      <c r="G81" s="45">
        <f t="shared" si="27"/>
        <v>2.002580010856863</v>
      </c>
      <c r="H81" s="45">
        <f t="shared" si="28"/>
        <v>232.20075577508169</v>
      </c>
      <c r="I81" s="44" t="s">
        <v>126</v>
      </c>
      <c r="J81" s="51">
        <v>26</v>
      </c>
      <c r="K81" s="52">
        <f t="shared" si="34"/>
        <v>1</v>
      </c>
      <c r="L81" s="5">
        <v>0</v>
      </c>
      <c r="M81" s="38">
        <f t="shared" si="11"/>
        <v>12166.636986014702</v>
      </c>
      <c r="N81" s="9" t="s">
        <v>127</v>
      </c>
      <c r="O81" s="9" t="s">
        <v>33</v>
      </c>
      <c r="P81" s="4">
        <v>-75.576903999999999</v>
      </c>
      <c r="Q81" s="4">
        <v>6.3058079999999999</v>
      </c>
      <c r="R81" s="7"/>
      <c r="S81" s="7">
        <v>1</v>
      </c>
      <c r="T81" s="19">
        <v>26.3</v>
      </c>
      <c r="U81" s="38">
        <f t="shared" si="21"/>
        <v>1684.6112749866511</v>
      </c>
      <c r="V81" s="36">
        <f t="shared" si="22"/>
        <v>7.2222222222222223</v>
      </c>
      <c r="W81" s="38">
        <f t="shared" si="23"/>
        <v>39.743074160909565</v>
      </c>
      <c r="X81" s="37">
        <f t="shared" si="24"/>
        <v>11.769230769230768</v>
      </c>
    </row>
    <row r="82" spans="1:24" ht="24" x14ac:dyDescent="0.25">
      <c r="A82" s="9">
        <v>35</v>
      </c>
      <c r="B82" s="64">
        <f t="shared" si="31"/>
        <v>81</v>
      </c>
      <c r="C82" s="39">
        <v>15</v>
      </c>
      <c r="D82" s="42">
        <v>12</v>
      </c>
      <c r="E82" s="41">
        <f t="shared" si="29"/>
        <v>3823</v>
      </c>
      <c r="F82" s="43">
        <f t="shared" si="30"/>
        <v>3838</v>
      </c>
      <c r="G82" s="45">
        <f t="shared" si="27"/>
        <v>3.1186753622663903</v>
      </c>
      <c r="H82" s="45">
        <f t="shared" si="28"/>
        <v>235.31943113734809</v>
      </c>
      <c r="I82" s="44" t="s">
        <v>128</v>
      </c>
      <c r="J82" s="51">
        <v>15</v>
      </c>
      <c r="K82" s="52">
        <f t="shared" si="34"/>
        <v>1</v>
      </c>
      <c r="L82" s="5">
        <v>0</v>
      </c>
      <c r="M82" s="38">
        <f t="shared" si="11"/>
        <v>61944.051541541288</v>
      </c>
      <c r="N82" s="9" t="s">
        <v>49</v>
      </c>
      <c r="O82" s="9" t="s">
        <v>33</v>
      </c>
      <c r="P82" s="4">
        <v>-75.576706000000001</v>
      </c>
      <c r="Q82" s="4">
        <v>6.306171</v>
      </c>
      <c r="R82" s="7"/>
      <c r="S82" s="7">
        <v>1</v>
      </c>
      <c r="T82" s="19">
        <v>14.6</v>
      </c>
      <c r="U82" s="38">
        <f t="shared" si="21"/>
        <v>14866.572369969908</v>
      </c>
      <c r="V82" s="36">
        <f t="shared" si="22"/>
        <v>4.166666666666667</v>
      </c>
      <c r="W82" s="38">
        <f t="shared" si="23"/>
        <v>61.89348496885431</v>
      </c>
      <c r="X82" s="37">
        <f t="shared" si="24"/>
        <v>3.5999999999999996</v>
      </c>
    </row>
    <row r="83" spans="1:24" ht="24" x14ac:dyDescent="0.25">
      <c r="A83" s="9">
        <v>36</v>
      </c>
      <c r="B83" s="64">
        <f t="shared" si="31"/>
        <v>82</v>
      </c>
      <c r="C83" s="39">
        <v>40</v>
      </c>
      <c r="D83" s="42">
        <v>0</v>
      </c>
      <c r="E83" s="41">
        <f t="shared" si="29"/>
        <v>3838</v>
      </c>
      <c r="F83" s="43">
        <f t="shared" si="30"/>
        <v>3878</v>
      </c>
      <c r="G83" s="45">
        <f t="shared" si="27"/>
        <v>0</v>
      </c>
      <c r="H83" s="45">
        <f t="shared" si="28"/>
        <v>235.31943113734809</v>
      </c>
      <c r="I83" s="44" t="s">
        <v>129</v>
      </c>
      <c r="J83" s="51">
        <v>17</v>
      </c>
      <c r="K83" s="52">
        <f t="shared" si="34"/>
        <v>0</v>
      </c>
      <c r="L83" s="5">
        <v>0</v>
      </c>
      <c r="M83" s="38">
        <f t="shared" ref="M83:M157" si="35">U83*V83</f>
        <v>0</v>
      </c>
      <c r="N83" s="9" t="s">
        <v>127</v>
      </c>
      <c r="O83" s="9" t="s">
        <v>33</v>
      </c>
      <c r="P83" s="4">
        <v>-75.576505999999995</v>
      </c>
      <c r="Q83" s="4">
        <v>6.3061689999999997</v>
      </c>
      <c r="R83" s="7"/>
      <c r="S83" s="7"/>
      <c r="T83" s="19" t="s">
        <v>130</v>
      </c>
      <c r="U83" s="38">
        <f t="shared" ref="U83:U114" si="36">SIN(D83*6.28/360)*7300*9.8</f>
        <v>0</v>
      </c>
      <c r="V83" s="36">
        <f t="shared" ref="V83:V114" si="37">J83*1000/3600</f>
        <v>4.7222222222222223</v>
      </c>
      <c r="W83" s="38">
        <f t="shared" ref="W83:W114" si="38">(U83/9.8)*C83*0.00272</f>
        <v>0</v>
      </c>
      <c r="X83" s="37">
        <f t="shared" ref="X83:X114" si="39">C83/V83</f>
        <v>8.4705882352941178</v>
      </c>
    </row>
    <row r="84" spans="1:24" ht="24" x14ac:dyDescent="0.25">
      <c r="A84" s="9">
        <v>37</v>
      </c>
      <c r="B84" s="64">
        <f t="shared" si="31"/>
        <v>83</v>
      </c>
      <c r="C84" s="39">
        <v>15</v>
      </c>
      <c r="D84" s="42">
        <v>0</v>
      </c>
      <c r="E84" s="41">
        <f t="shared" si="29"/>
        <v>3878</v>
      </c>
      <c r="F84" s="43">
        <f t="shared" si="30"/>
        <v>3893</v>
      </c>
      <c r="G84" s="45">
        <f t="shared" si="27"/>
        <v>0</v>
      </c>
      <c r="H84" s="45">
        <f t="shared" si="28"/>
        <v>235.31943113734809</v>
      </c>
      <c r="I84" s="44" t="s">
        <v>131</v>
      </c>
      <c r="J84" s="51">
        <v>6</v>
      </c>
      <c r="K84" s="52">
        <f t="shared" si="34"/>
        <v>0</v>
      </c>
      <c r="L84" s="5">
        <v>0</v>
      </c>
      <c r="M84" s="38">
        <f t="shared" si="35"/>
        <v>0</v>
      </c>
      <c r="N84" s="9" t="s">
        <v>49</v>
      </c>
      <c r="O84" s="9" t="s">
        <v>33</v>
      </c>
      <c r="P84" s="4">
        <v>-75.576273</v>
      </c>
      <c r="Q84" s="4">
        <v>6.3061550000000004</v>
      </c>
      <c r="R84" s="7"/>
      <c r="S84" s="7"/>
      <c r="T84" s="19">
        <v>6.4</v>
      </c>
      <c r="U84" s="38">
        <f t="shared" si="36"/>
        <v>0</v>
      </c>
      <c r="V84" s="36">
        <f t="shared" si="37"/>
        <v>1.6666666666666667</v>
      </c>
      <c r="W84" s="38">
        <f t="shared" si="38"/>
        <v>0</v>
      </c>
      <c r="X84" s="37">
        <f t="shared" si="39"/>
        <v>9</v>
      </c>
    </row>
    <row r="85" spans="1:24" ht="24" x14ac:dyDescent="0.25">
      <c r="A85" s="9">
        <v>38</v>
      </c>
      <c r="B85" s="64">
        <f t="shared" si="31"/>
        <v>84</v>
      </c>
      <c r="C85" s="39">
        <v>60</v>
      </c>
      <c r="D85" s="42">
        <v>0.95</v>
      </c>
      <c r="E85" s="41">
        <f t="shared" si="29"/>
        <v>3893</v>
      </c>
      <c r="F85" s="43">
        <f t="shared" si="30"/>
        <v>3953</v>
      </c>
      <c r="G85" s="45">
        <f t="shared" si="27"/>
        <v>0.99479209126185153</v>
      </c>
      <c r="H85" s="45">
        <f t="shared" si="28"/>
        <v>236.31422322860993</v>
      </c>
      <c r="I85" s="44" t="s">
        <v>132</v>
      </c>
      <c r="J85" s="51">
        <v>7</v>
      </c>
      <c r="K85" s="52">
        <f t="shared" si="34"/>
        <v>1</v>
      </c>
      <c r="L85" s="5">
        <v>0</v>
      </c>
      <c r="M85" s="38">
        <f t="shared" ref="M85" si="40">U85*V85</f>
        <v>2305.1826602944329</v>
      </c>
      <c r="N85" s="9" t="s">
        <v>24</v>
      </c>
      <c r="O85" s="9" t="s">
        <v>33</v>
      </c>
      <c r="P85" s="4">
        <v>-75.576020999999997</v>
      </c>
      <c r="Q85" s="4">
        <v>6.306864</v>
      </c>
      <c r="R85" s="7"/>
      <c r="S85" s="7">
        <v>1</v>
      </c>
      <c r="T85" s="19">
        <v>7.1</v>
      </c>
      <c r="U85" s="38">
        <f t="shared" si="36"/>
        <v>1185.5225110085655</v>
      </c>
      <c r="V85" s="36">
        <f t="shared" si="37"/>
        <v>1.9444444444444444</v>
      </c>
      <c r="W85" s="38">
        <f t="shared" si="38"/>
        <v>19.742578958836518</v>
      </c>
      <c r="X85" s="37">
        <f t="shared" si="39"/>
        <v>30.857142857142858</v>
      </c>
    </row>
    <row r="86" spans="1:24" ht="24" x14ac:dyDescent="0.25">
      <c r="A86" s="9">
        <v>38</v>
      </c>
      <c r="B86" s="64">
        <f t="shared" si="31"/>
        <v>85</v>
      </c>
      <c r="C86" s="39">
        <v>60</v>
      </c>
      <c r="D86" s="42">
        <v>0.95</v>
      </c>
      <c r="E86" s="41">
        <f t="shared" si="29"/>
        <v>3953</v>
      </c>
      <c r="F86" s="43">
        <f t="shared" si="30"/>
        <v>4013</v>
      </c>
      <c r="G86" s="45">
        <f t="shared" si="27"/>
        <v>0.99479209126185153</v>
      </c>
      <c r="H86" s="45">
        <f t="shared" si="28"/>
        <v>237.30901531987178</v>
      </c>
      <c r="I86" s="44" t="s">
        <v>133</v>
      </c>
      <c r="J86" s="51">
        <v>7</v>
      </c>
      <c r="K86" s="52">
        <v>0</v>
      </c>
      <c r="L86" s="5">
        <v>0</v>
      </c>
      <c r="M86" s="38">
        <f t="shared" si="35"/>
        <v>2305.1826602944329</v>
      </c>
      <c r="N86" s="9" t="s">
        <v>24</v>
      </c>
      <c r="O86" s="9" t="s">
        <v>33</v>
      </c>
      <c r="P86" s="4">
        <v>-75.576020999999997</v>
      </c>
      <c r="Q86" s="4">
        <v>6.306864</v>
      </c>
      <c r="R86" s="7"/>
      <c r="S86" s="7">
        <v>1</v>
      </c>
      <c r="T86" s="19">
        <v>7.1</v>
      </c>
      <c r="U86" s="38">
        <f t="shared" si="36"/>
        <v>1185.5225110085655</v>
      </c>
      <c r="V86" s="36">
        <f t="shared" si="37"/>
        <v>1.9444444444444444</v>
      </c>
      <c r="W86" s="38">
        <f t="shared" si="38"/>
        <v>19.742578958836518</v>
      </c>
      <c r="X86" s="37">
        <f t="shared" si="39"/>
        <v>30.857142857142858</v>
      </c>
    </row>
    <row r="87" spans="1:24" ht="24" x14ac:dyDescent="0.25">
      <c r="A87" s="9">
        <v>39</v>
      </c>
      <c r="B87" s="64">
        <f t="shared" si="31"/>
        <v>86</v>
      </c>
      <c r="C87" s="39">
        <v>20</v>
      </c>
      <c r="D87" s="91">
        <v>-8.5299999999999994</v>
      </c>
      <c r="E87" s="41">
        <f t="shared" si="29"/>
        <v>4013</v>
      </c>
      <c r="F87" s="43">
        <f t="shared" si="30"/>
        <v>4033</v>
      </c>
      <c r="G87" s="45">
        <f t="shared" si="27"/>
        <v>-2.9665447667931639</v>
      </c>
      <c r="H87" s="45">
        <f t="shared" si="28"/>
        <v>234.34247055307861</v>
      </c>
      <c r="I87" s="44" t="s">
        <v>134</v>
      </c>
      <c r="J87" s="51">
        <v>29</v>
      </c>
      <c r="K87" s="52">
        <f>L87+R87+S87</f>
        <v>0</v>
      </c>
      <c r="L87" s="5">
        <v>0</v>
      </c>
      <c r="M87" s="38">
        <f t="shared" si="35"/>
        <v>-85437.149006586478</v>
      </c>
      <c r="N87" s="9" t="s">
        <v>113</v>
      </c>
      <c r="O87" s="9" t="s">
        <v>33</v>
      </c>
      <c r="P87" s="4">
        <v>-75.575637</v>
      </c>
      <c r="Q87" s="4">
        <v>6.3073199999999998</v>
      </c>
      <c r="R87" s="7"/>
      <c r="S87" s="7"/>
      <c r="T87" s="19" t="s">
        <v>135</v>
      </c>
      <c r="U87" s="38">
        <f t="shared" si="36"/>
        <v>-10605.99091116246</v>
      </c>
      <c r="V87" s="36">
        <f t="shared" si="37"/>
        <v>8.0555555555555554</v>
      </c>
      <c r="W87" s="38">
        <f t="shared" si="38"/>
        <v>-58.874071996656923</v>
      </c>
      <c r="X87" s="37">
        <f t="shared" si="39"/>
        <v>2.4827586206896552</v>
      </c>
    </row>
    <row r="88" spans="1:24" ht="24" x14ac:dyDescent="0.25">
      <c r="A88" s="9">
        <v>39</v>
      </c>
      <c r="B88" s="64">
        <f t="shared" si="31"/>
        <v>87</v>
      </c>
      <c r="C88" s="39">
        <v>20</v>
      </c>
      <c r="D88" s="42">
        <v>8.5299999999999994</v>
      </c>
      <c r="E88" s="41">
        <f t="shared" si="29"/>
        <v>4033</v>
      </c>
      <c r="F88" s="43">
        <f t="shared" si="30"/>
        <v>4053</v>
      </c>
      <c r="G88" s="45">
        <f t="shared" si="27"/>
        <v>2.9665447667931639</v>
      </c>
      <c r="H88" s="45">
        <f t="shared" si="28"/>
        <v>237.30901531987178</v>
      </c>
      <c r="I88" s="44" t="s">
        <v>136</v>
      </c>
      <c r="J88" s="51">
        <v>5</v>
      </c>
      <c r="K88" s="52">
        <f>L88+R88+S88</f>
        <v>0</v>
      </c>
      <c r="L88" s="5">
        <v>0</v>
      </c>
      <c r="M88" s="38">
        <f t="shared" si="35"/>
        <v>14730.542932170083</v>
      </c>
      <c r="N88" s="9" t="s">
        <v>113</v>
      </c>
      <c r="O88" s="9" t="s">
        <v>33</v>
      </c>
      <c r="P88" s="4">
        <v>-75.575637</v>
      </c>
      <c r="Q88" s="4">
        <v>6.3073199999999998</v>
      </c>
      <c r="R88" s="7"/>
      <c r="S88" s="7"/>
      <c r="T88" s="29">
        <v>0</v>
      </c>
      <c r="U88" s="38">
        <f t="shared" si="36"/>
        <v>10605.99091116246</v>
      </c>
      <c r="V88" s="36">
        <f t="shared" si="37"/>
        <v>1.3888888888888888</v>
      </c>
      <c r="W88" s="38">
        <f t="shared" si="38"/>
        <v>58.874071996656923</v>
      </c>
      <c r="X88" s="37">
        <f t="shared" si="39"/>
        <v>14.4</v>
      </c>
    </row>
    <row r="89" spans="1:24" ht="24" x14ac:dyDescent="0.25">
      <c r="A89" s="9">
        <v>38</v>
      </c>
      <c r="B89" s="64">
        <f t="shared" si="31"/>
        <v>88</v>
      </c>
      <c r="C89" s="39">
        <v>60</v>
      </c>
      <c r="D89" s="91">
        <v>-0.95</v>
      </c>
      <c r="E89" s="41">
        <f t="shared" si="29"/>
        <v>4053</v>
      </c>
      <c r="F89" s="43">
        <f t="shared" si="30"/>
        <v>4113</v>
      </c>
      <c r="G89" s="45">
        <f t="shared" si="27"/>
        <v>-0.99479209126185153</v>
      </c>
      <c r="H89" s="45">
        <f t="shared" si="28"/>
        <v>236.31422322860993</v>
      </c>
      <c r="I89" s="44" t="s">
        <v>137</v>
      </c>
      <c r="J89" s="51">
        <v>13</v>
      </c>
      <c r="K89" s="52">
        <f>L89+R89+S89</f>
        <v>1</v>
      </c>
      <c r="L89" s="5">
        <v>0</v>
      </c>
      <c r="M89" s="38">
        <f t="shared" ref="M89" si="41">U89*V89</f>
        <v>-4281.0535119753758</v>
      </c>
      <c r="N89" s="9" t="s">
        <v>24</v>
      </c>
      <c r="O89" s="9" t="s">
        <v>33</v>
      </c>
      <c r="P89" s="4">
        <v>-75.576020999999997</v>
      </c>
      <c r="Q89" s="4">
        <v>6.306864</v>
      </c>
      <c r="R89" s="7"/>
      <c r="S89" s="7">
        <v>1</v>
      </c>
      <c r="T89" s="29" t="s">
        <v>138</v>
      </c>
      <c r="U89" s="38">
        <f t="shared" si="36"/>
        <v>-1185.5225110085655</v>
      </c>
      <c r="V89" s="36">
        <f t="shared" si="37"/>
        <v>3.6111111111111112</v>
      </c>
      <c r="W89" s="38">
        <f t="shared" si="38"/>
        <v>-19.742578958836518</v>
      </c>
      <c r="X89" s="37">
        <f t="shared" si="39"/>
        <v>16.615384615384617</v>
      </c>
    </row>
    <row r="90" spans="1:24" ht="24" x14ac:dyDescent="0.25">
      <c r="A90" s="9">
        <v>38</v>
      </c>
      <c r="B90" s="64">
        <f t="shared" si="31"/>
        <v>89</v>
      </c>
      <c r="C90" s="39">
        <v>60</v>
      </c>
      <c r="D90" s="91">
        <v>-0.95</v>
      </c>
      <c r="E90" s="41">
        <f t="shared" si="29"/>
        <v>4113</v>
      </c>
      <c r="F90" s="43">
        <f t="shared" si="30"/>
        <v>4173</v>
      </c>
      <c r="G90" s="45">
        <f t="shared" si="27"/>
        <v>-0.99479209126185153</v>
      </c>
      <c r="H90" s="45">
        <f t="shared" si="28"/>
        <v>235.31943113734809</v>
      </c>
      <c r="I90" s="44" t="s">
        <v>139</v>
      </c>
      <c r="J90" s="51">
        <v>13</v>
      </c>
      <c r="K90" s="52">
        <v>0</v>
      </c>
      <c r="L90" s="5">
        <v>0</v>
      </c>
      <c r="M90" s="38">
        <f t="shared" si="35"/>
        <v>-4281.0535119753758</v>
      </c>
      <c r="N90" s="9" t="s">
        <v>24</v>
      </c>
      <c r="O90" s="9" t="s">
        <v>33</v>
      </c>
      <c r="P90" s="4">
        <v>-75.576020999999997</v>
      </c>
      <c r="Q90" s="4">
        <v>6.306864</v>
      </c>
      <c r="R90" s="7"/>
      <c r="S90" s="7">
        <v>1</v>
      </c>
      <c r="T90" s="29" t="s">
        <v>138</v>
      </c>
      <c r="U90" s="38">
        <f t="shared" si="36"/>
        <v>-1185.5225110085655</v>
      </c>
      <c r="V90" s="36">
        <f t="shared" si="37"/>
        <v>3.6111111111111112</v>
      </c>
      <c r="W90" s="38">
        <f t="shared" si="38"/>
        <v>-19.742578958836518</v>
      </c>
      <c r="X90" s="37">
        <f t="shared" si="39"/>
        <v>16.615384615384617</v>
      </c>
    </row>
    <row r="91" spans="1:24" ht="24" x14ac:dyDescent="0.25">
      <c r="A91" s="9">
        <v>37</v>
      </c>
      <c r="B91" s="64">
        <f t="shared" si="31"/>
        <v>90</v>
      </c>
      <c r="C91" s="39">
        <v>15</v>
      </c>
      <c r="D91" s="42">
        <v>0</v>
      </c>
      <c r="E91" s="41">
        <f t="shared" si="29"/>
        <v>4173</v>
      </c>
      <c r="F91" s="43">
        <f t="shared" si="30"/>
        <v>4188</v>
      </c>
      <c r="G91" s="45">
        <f t="shared" si="27"/>
        <v>0</v>
      </c>
      <c r="H91" s="45">
        <f t="shared" si="28"/>
        <v>235.31943113734809</v>
      </c>
      <c r="I91" s="44" t="s">
        <v>140</v>
      </c>
      <c r="J91" s="51">
        <v>10</v>
      </c>
      <c r="K91" s="52">
        <f>L91+R91+S91</f>
        <v>0</v>
      </c>
      <c r="L91" s="5">
        <v>0</v>
      </c>
      <c r="M91" s="38">
        <f t="shared" si="35"/>
        <v>0</v>
      </c>
      <c r="N91" s="9" t="s">
        <v>49</v>
      </c>
      <c r="O91" s="9" t="s">
        <v>33</v>
      </c>
      <c r="P91" s="4">
        <v>-75.576273</v>
      </c>
      <c r="Q91" s="4">
        <v>6.3061550000000004</v>
      </c>
      <c r="R91" s="7"/>
      <c r="S91" s="7"/>
      <c r="T91" s="29" t="s">
        <v>141</v>
      </c>
      <c r="U91" s="38">
        <f t="shared" si="36"/>
        <v>0</v>
      </c>
      <c r="V91" s="36">
        <f t="shared" si="37"/>
        <v>2.7777777777777777</v>
      </c>
      <c r="W91" s="38">
        <f t="shared" si="38"/>
        <v>0</v>
      </c>
      <c r="X91" s="37">
        <f t="shared" si="39"/>
        <v>5.4</v>
      </c>
    </row>
    <row r="92" spans="1:24" ht="24" x14ac:dyDescent="0.25">
      <c r="A92" s="9">
        <v>36</v>
      </c>
      <c r="B92" s="64">
        <f t="shared" si="31"/>
        <v>91</v>
      </c>
      <c r="C92" s="39">
        <v>40</v>
      </c>
      <c r="D92" s="42">
        <v>0</v>
      </c>
      <c r="E92" s="41">
        <f t="shared" si="29"/>
        <v>4188</v>
      </c>
      <c r="F92" s="43">
        <f t="shared" si="30"/>
        <v>4228</v>
      </c>
      <c r="G92" s="45">
        <f t="shared" si="27"/>
        <v>0</v>
      </c>
      <c r="H92" s="45">
        <f t="shared" si="28"/>
        <v>235.31943113734809</v>
      </c>
      <c r="I92" s="44" t="s">
        <v>142</v>
      </c>
      <c r="J92" s="51">
        <v>10</v>
      </c>
      <c r="K92" s="52">
        <f>L92+R92+S92</f>
        <v>0</v>
      </c>
      <c r="L92" s="5">
        <v>0</v>
      </c>
      <c r="M92" s="38">
        <f t="shared" si="35"/>
        <v>0</v>
      </c>
      <c r="N92" s="9" t="s">
        <v>127</v>
      </c>
      <c r="O92" s="9" t="s">
        <v>33</v>
      </c>
      <c r="P92" s="4">
        <v>-75.576505999999995</v>
      </c>
      <c r="Q92" s="4">
        <v>6.3061689999999997</v>
      </c>
      <c r="R92" s="7"/>
      <c r="S92" s="7"/>
      <c r="T92" s="29">
        <v>9.8000000000000007</v>
      </c>
      <c r="U92" s="38">
        <f t="shared" si="36"/>
        <v>0</v>
      </c>
      <c r="V92" s="36">
        <f t="shared" si="37"/>
        <v>2.7777777777777777</v>
      </c>
      <c r="W92" s="38">
        <f t="shared" si="38"/>
        <v>0</v>
      </c>
      <c r="X92" s="37">
        <f t="shared" si="39"/>
        <v>14.4</v>
      </c>
    </row>
    <row r="93" spans="1:24" ht="24" x14ac:dyDescent="0.25">
      <c r="A93" s="9">
        <v>35</v>
      </c>
      <c r="B93" s="64">
        <f t="shared" si="31"/>
        <v>92</v>
      </c>
      <c r="C93" s="39">
        <v>15</v>
      </c>
      <c r="D93" s="91">
        <v>-18.43</v>
      </c>
      <c r="E93" s="41">
        <f t="shared" si="29"/>
        <v>4228</v>
      </c>
      <c r="F93" s="43">
        <f t="shared" si="30"/>
        <v>4243</v>
      </c>
      <c r="G93" s="45">
        <f t="shared" si="27"/>
        <v>-4.7421873596070867</v>
      </c>
      <c r="H93" s="45">
        <f t="shared" si="28"/>
        <v>230.57724377774099</v>
      </c>
      <c r="I93" s="44" t="s">
        <v>143</v>
      </c>
      <c r="J93" s="51">
        <v>11</v>
      </c>
      <c r="K93" s="52">
        <f>L93+R93+S93</f>
        <v>1</v>
      </c>
      <c r="L93" s="5">
        <v>0</v>
      </c>
      <c r="M93" s="38">
        <f t="shared" si="35"/>
        <v>-69073.901905426115</v>
      </c>
      <c r="N93" s="9" t="s">
        <v>49</v>
      </c>
      <c r="O93" s="9" t="s">
        <v>33</v>
      </c>
      <c r="P93" s="4">
        <v>-75.576706000000001</v>
      </c>
      <c r="Q93" s="4">
        <v>6.306171</v>
      </c>
      <c r="R93" s="7"/>
      <c r="S93" s="7">
        <v>1</v>
      </c>
      <c r="T93" s="29">
        <v>10.7</v>
      </c>
      <c r="U93" s="38">
        <f t="shared" si="36"/>
        <v>-22606.004259957641</v>
      </c>
      <c r="V93" s="36">
        <f t="shared" si="37"/>
        <v>3.0555555555555554</v>
      </c>
      <c r="W93" s="38">
        <f t="shared" si="38"/>
        <v>-94.114793245537939</v>
      </c>
      <c r="X93" s="37">
        <f t="shared" si="39"/>
        <v>4.9090909090909092</v>
      </c>
    </row>
    <row r="94" spans="1:24" ht="24" x14ac:dyDescent="0.25">
      <c r="A94" s="9">
        <v>34</v>
      </c>
      <c r="B94" s="64">
        <f t="shared" si="31"/>
        <v>93</v>
      </c>
      <c r="C94" s="39">
        <v>85</v>
      </c>
      <c r="D94" s="91">
        <v>-1.35</v>
      </c>
      <c r="E94" s="41">
        <f t="shared" si="29"/>
        <v>4243</v>
      </c>
      <c r="F94" s="43">
        <f t="shared" si="30"/>
        <v>4328</v>
      </c>
      <c r="G94" s="45">
        <f t="shared" si="27"/>
        <v>-2.002580010856863</v>
      </c>
      <c r="H94" s="45">
        <f t="shared" si="28"/>
        <v>228.57466376688413</v>
      </c>
      <c r="I94" s="44" t="s">
        <v>144</v>
      </c>
      <c r="J94" s="51">
        <v>12</v>
      </c>
      <c r="K94" s="52">
        <f>L94+R94+S94</f>
        <v>1</v>
      </c>
      <c r="L94" s="5">
        <v>0</v>
      </c>
      <c r="M94" s="38">
        <f t="shared" si="35"/>
        <v>-5615.3709166221706</v>
      </c>
      <c r="N94" s="9" t="s">
        <v>127</v>
      </c>
      <c r="O94" s="9" t="s">
        <v>33</v>
      </c>
      <c r="P94" s="4">
        <v>-75.576903999999999</v>
      </c>
      <c r="Q94" s="4">
        <v>6.3058079999999999</v>
      </c>
      <c r="R94" s="7"/>
      <c r="S94" s="7">
        <v>1</v>
      </c>
      <c r="T94" s="29" t="s">
        <v>145</v>
      </c>
      <c r="U94" s="38">
        <f t="shared" si="36"/>
        <v>-1684.6112749866511</v>
      </c>
      <c r="V94" s="36">
        <f t="shared" si="37"/>
        <v>3.3333333333333335</v>
      </c>
      <c r="W94" s="38">
        <f t="shared" si="38"/>
        <v>-39.743074160909565</v>
      </c>
      <c r="X94" s="37">
        <f t="shared" si="39"/>
        <v>25.5</v>
      </c>
    </row>
    <row r="95" spans="1:24" ht="24" x14ac:dyDescent="0.25">
      <c r="A95" s="9">
        <v>33</v>
      </c>
      <c r="B95" s="64">
        <f t="shared" si="31"/>
        <v>94</v>
      </c>
      <c r="C95" s="39">
        <v>25</v>
      </c>
      <c r="D95" s="91">
        <v>-2.29</v>
      </c>
      <c r="E95" s="41">
        <f t="shared" si="29"/>
        <v>4328</v>
      </c>
      <c r="F95" s="43">
        <f t="shared" si="30"/>
        <v>4353</v>
      </c>
      <c r="G95" s="45">
        <f t="shared" si="27"/>
        <v>-0.99893499003951891</v>
      </c>
      <c r="H95" s="45">
        <f t="shared" si="28"/>
        <v>227.57572877684461</v>
      </c>
      <c r="I95" s="44" t="s">
        <v>146</v>
      </c>
      <c r="J95" s="51">
        <v>6</v>
      </c>
      <c r="K95" s="52">
        <f>L95+R95+S95</f>
        <v>0</v>
      </c>
      <c r="L95" s="5">
        <v>0</v>
      </c>
      <c r="M95" s="38">
        <f t="shared" si="35"/>
        <v>-4761.8399573641436</v>
      </c>
      <c r="N95" s="9" t="s">
        <v>49</v>
      </c>
      <c r="O95" s="9" t="s">
        <v>33</v>
      </c>
      <c r="P95" s="4">
        <v>-75.576994999999997</v>
      </c>
      <c r="Q95" s="4">
        <v>6.3053470000000003</v>
      </c>
      <c r="R95" s="7"/>
      <c r="S95" s="7"/>
      <c r="T95" s="29">
        <v>6</v>
      </c>
      <c r="U95" s="38">
        <f t="shared" si="36"/>
        <v>-2857.1039744184859</v>
      </c>
      <c r="V95" s="36">
        <f t="shared" si="37"/>
        <v>1.6666666666666667</v>
      </c>
      <c r="W95" s="38">
        <f t="shared" si="38"/>
        <v>-19.82480308780174</v>
      </c>
      <c r="X95" s="37">
        <f t="shared" si="39"/>
        <v>15</v>
      </c>
    </row>
    <row r="96" spans="1:24" x14ac:dyDescent="0.25">
      <c r="A96" s="9">
        <v>32</v>
      </c>
      <c r="B96" s="64">
        <f t="shared" si="31"/>
        <v>95</v>
      </c>
      <c r="C96" s="39">
        <v>50</v>
      </c>
      <c r="D96" s="91">
        <v>-1.67</v>
      </c>
      <c r="E96" s="41">
        <f t="shared" si="29"/>
        <v>4353</v>
      </c>
      <c r="F96" s="43">
        <f t="shared" si="30"/>
        <v>4403</v>
      </c>
      <c r="G96" s="45">
        <f t="shared" si="27"/>
        <v>-1.4571435861772284</v>
      </c>
      <c r="H96" s="45">
        <f t="shared" si="28"/>
        <v>226.11858519066737</v>
      </c>
      <c r="I96" s="44" t="s">
        <v>147</v>
      </c>
      <c r="J96" s="51">
        <v>30</v>
      </c>
      <c r="K96" s="52">
        <v>0</v>
      </c>
      <c r="L96" s="5">
        <v>0</v>
      </c>
      <c r="M96" s="38">
        <f t="shared" ref="M96:M99" si="42">U96*V96</f>
        <v>-17365.203303025621</v>
      </c>
      <c r="N96" s="9" t="s">
        <v>24</v>
      </c>
      <c r="O96" s="9" t="s">
        <v>101</v>
      </c>
      <c r="P96" s="4">
        <v>-75.577585999999997</v>
      </c>
      <c r="Q96" s="4">
        <v>6.305021</v>
      </c>
      <c r="R96" s="7"/>
      <c r="S96" s="7">
        <v>2</v>
      </c>
      <c r="T96" s="29" t="s">
        <v>148</v>
      </c>
      <c r="U96" s="38">
        <f t="shared" si="36"/>
        <v>-2083.8243963630744</v>
      </c>
      <c r="V96" s="36">
        <f t="shared" si="37"/>
        <v>8.3333333333333339</v>
      </c>
      <c r="W96" s="38">
        <f t="shared" si="38"/>
        <v>-28.918379378099807</v>
      </c>
      <c r="X96" s="37">
        <f t="shared" si="39"/>
        <v>6</v>
      </c>
    </row>
    <row r="97" spans="1:24" x14ac:dyDescent="0.25">
      <c r="A97" s="9">
        <v>32</v>
      </c>
      <c r="B97" s="64">
        <f t="shared" si="31"/>
        <v>96</v>
      </c>
      <c r="C97" s="39">
        <v>50</v>
      </c>
      <c r="D97" s="91">
        <v>-1.67</v>
      </c>
      <c r="E97" s="41">
        <f t="shared" si="29"/>
        <v>4403</v>
      </c>
      <c r="F97" s="43">
        <f t="shared" si="30"/>
        <v>4453</v>
      </c>
      <c r="G97" s="45">
        <f t="shared" si="27"/>
        <v>-1.4571435861772284</v>
      </c>
      <c r="H97" s="45">
        <f t="shared" si="28"/>
        <v>224.66144160449014</v>
      </c>
      <c r="I97" s="44" t="s">
        <v>149</v>
      </c>
      <c r="J97" s="51">
        <v>30</v>
      </c>
      <c r="K97" s="52">
        <v>1</v>
      </c>
      <c r="L97" s="5">
        <v>0</v>
      </c>
      <c r="M97" s="38">
        <f t="shared" si="42"/>
        <v>-17365.203303025621</v>
      </c>
      <c r="N97" s="9" t="s">
        <v>24</v>
      </c>
      <c r="O97" s="9" t="s">
        <v>101</v>
      </c>
      <c r="P97" s="4">
        <v>-75.577585999999997</v>
      </c>
      <c r="Q97" s="4">
        <v>6.305021</v>
      </c>
      <c r="R97" s="7"/>
      <c r="S97" s="7">
        <v>2</v>
      </c>
      <c r="T97" s="29" t="s">
        <v>148</v>
      </c>
      <c r="U97" s="38">
        <f t="shared" si="36"/>
        <v>-2083.8243963630744</v>
      </c>
      <c r="V97" s="36">
        <f t="shared" si="37"/>
        <v>8.3333333333333339</v>
      </c>
      <c r="W97" s="38">
        <f t="shared" si="38"/>
        <v>-28.918379378099807</v>
      </c>
      <c r="X97" s="37">
        <f t="shared" si="39"/>
        <v>6</v>
      </c>
    </row>
    <row r="98" spans="1:24" x14ac:dyDescent="0.25">
      <c r="A98" s="9">
        <v>32</v>
      </c>
      <c r="B98" s="64">
        <f t="shared" si="31"/>
        <v>97</v>
      </c>
      <c r="C98" s="39">
        <v>50</v>
      </c>
      <c r="D98" s="91">
        <v>-1.67</v>
      </c>
      <c r="E98" s="41">
        <f t="shared" si="29"/>
        <v>4453</v>
      </c>
      <c r="F98" s="43">
        <f t="shared" si="30"/>
        <v>4503</v>
      </c>
      <c r="G98" s="45">
        <f t="shared" ref="G98:G129" si="43">C98*SIN(RADIANS(D98))</f>
        <v>-1.4571435861772284</v>
      </c>
      <c r="H98" s="45">
        <f t="shared" si="28"/>
        <v>223.2042980183129</v>
      </c>
      <c r="I98" s="44" t="s">
        <v>150</v>
      </c>
      <c r="J98" s="51">
        <v>30</v>
      </c>
      <c r="K98" s="52">
        <v>0</v>
      </c>
      <c r="L98" s="5">
        <v>0</v>
      </c>
      <c r="M98" s="38">
        <f t="shared" si="42"/>
        <v>-17365.203303025621</v>
      </c>
      <c r="N98" s="9" t="s">
        <v>24</v>
      </c>
      <c r="O98" s="9" t="s">
        <v>101</v>
      </c>
      <c r="P98" s="4">
        <v>-75.577585999999997</v>
      </c>
      <c r="Q98" s="4">
        <v>6.305021</v>
      </c>
      <c r="R98" s="7"/>
      <c r="S98" s="7">
        <v>2</v>
      </c>
      <c r="T98" s="29" t="s">
        <v>148</v>
      </c>
      <c r="U98" s="38">
        <f t="shared" si="36"/>
        <v>-2083.8243963630744</v>
      </c>
      <c r="V98" s="36">
        <f t="shared" si="37"/>
        <v>8.3333333333333339</v>
      </c>
      <c r="W98" s="38">
        <f t="shared" si="38"/>
        <v>-28.918379378099807</v>
      </c>
      <c r="X98" s="37">
        <f t="shared" si="39"/>
        <v>6</v>
      </c>
    </row>
    <row r="99" spans="1:24" x14ac:dyDescent="0.25">
      <c r="A99" s="9">
        <v>32</v>
      </c>
      <c r="B99" s="64">
        <f t="shared" si="31"/>
        <v>98</v>
      </c>
      <c r="C99" s="39">
        <v>50</v>
      </c>
      <c r="D99" s="91">
        <v>-1.67</v>
      </c>
      <c r="E99" s="41">
        <f t="shared" si="29"/>
        <v>4503</v>
      </c>
      <c r="F99" s="43">
        <f t="shared" si="30"/>
        <v>4553</v>
      </c>
      <c r="G99" s="45">
        <f t="shared" si="43"/>
        <v>-1.4571435861772284</v>
      </c>
      <c r="H99" s="45">
        <f t="shared" ref="H99:H130" si="44">H98+G99</f>
        <v>221.74715443213566</v>
      </c>
      <c r="I99" s="44" t="s">
        <v>151</v>
      </c>
      <c r="J99" s="51">
        <v>30</v>
      </c>
      <c r="K99" s="52">
        <v>1</v>
      </c>
      <c r="L99" s="5">
        <v>0</v>
      </c>
      <c r="M99" s="38">
        <f t="shared" si="42"/>
        <v>-17365.203303025621</v>
      </c>
      <c r="N99" s="9" t="s">
        <v>24</v>
      </c>
      <c r="O99" s="9" t="s">
        <v>101</v>
      </c>
      <c r="P99" s="4">
        <v>-75.577585999999997</v>
      </c>
      <c r="Q99" s="4">
        <v>6.305021</v>
      </c>
      <c r="R99" s="7"/>
      <c r="S99" s="7">
        <v>2</v>
      </c>
      <c r="T99" s="29" t="s">
        <v>148</v>
      </c>
      <c r="U99" s="38">
        <f t="shared" si="36"/>
        <v>-2083.8243963630744</v>
      </c>
      <c r="V99" s="36">
        <f t="shared" si="37"/>
        <v>8.3333333333333339</v>
      </c>
      <c r="W99" s="38">
        <f t="shared" si="38"/>
        <v>-28.918379378099807</v>
      </c>
      <c r="X99" s="37">
        <f t="shared" si="39"/>
        <v>6</v>
      </c>
    </row>
    <row r="100" spans="1:24" x14ac:dyDescent="0.25">
      <c r="A100" s="9">
        <v>32</v>
      </c>
      <c r="B100" s="64">
        <f t="shared" si="31"/>
        <v>99</v>
      </c>
      <c r="C100" s="39">
        <v>50</v>
      </c>
      <c r="D100" s="91">
        <v>-1.67</v>
      </c>
      <c r="E100" s="41">
        <f t="shared" si="29"/>
        <v>4553</v>
      </c>
      <c r="F100" s="43">
        <f t="shared" si="30"/>
        <v>4603</v>
      </c>
      <c r="G100" s="45">
        <f t="shared" si="43"/>
        <v>-1.4571435861772284</v>
      </c>
      <c r="H100" s="45">
        <f t="shared" si="44"/>
        <v>220.29001084595842</v>
      </c>
      <c r="I100" s="44" t="s">
        <v>152</v>
      </c>
      <c r="J100" s="51">
        <v>30</v>
      </c>
      <c r="K100" s="52">
        <v>0</v>
      </c>
      <c r="L100" s="5">
        <v>0</v>
      </c>
      <c r="M100" s="38">
        <f t="shared" si="35"/>
        <v>-17365.203303025621</v>
      </c>
      <c r="N100" s="9" t="s">
        <v>24</v>
      </c>
      <c r="O100" s="9" t="s">
        <v>101</v>
      </c>
      <c r="P100" s="4">
        <v>-75.577585999999997</v>
      </c>
      <c r="Q100" s="4">
        <v>6.305021</v>
      </c>
      <c r="R100" s="7"/>
      <c r="S100" s="7">
        <v>2</v>
      </c>
      <c r="T100" s="29" t="s">
        <v>148</v>
      </c>
      <c r="U100" s="38">
        <f t="shared" si="36"/>
        <v>-2083.8243963630744</v>
      </c>
      <c r="V100" s="36">
        <f t="shared" si="37"/>
        <v>8.3333333333333339</v>
      </c>
      <c r="W100" s="38">
        <f t="shared" si="38"/>
        <v>-28.918379378099807</v>
      </c>
      <c r="X100" s="37">
        <f t="shared" si="39"/>
        <v>6</v>
      </c>
    </row>
    <row r="101" spans="1:24" x14ac:dyDescent="0.25">
      <c r="A101" s="9">
        <v>31</v>
      </c>
      <c r="B101" s="64">
        <f t="shared" si="31"/>
        <v>100</v>
      </c>
      <c r="C101" s="39">
        <v>30</v>
      </c>
      <c r="D101" s="91">
        <v>-1.91</v>
      </c>
      <c r="E101" s="41">
        <f t="shared" si="29"/>
        <v>4603</v>
      </c>
      <c r="F101" s="43">
        <f t="shared" si="30"/>
        <v>4633</v>
      </c>
      <c r="G101" s="45">
        <f t="shared" si="43"/>
        <v>-0.99988844557313838</v>
      </c>
      <c r="H101" s="45">
        <f t="shared" si="44"/>
        <v>219.29012240038529</v>
      </c>
      <c r="I101" s="44" t="s">
        <v>153</v>
      </c>
      <c r="J101" s="51">
        <v>21</v>
      </c>
      <c r="K101" s="52">
        <f>L101+R101+S101</f>
        <v>0</v>
      </c>
      <c r="L101" s="5">
        <v>0</v>
      </c>
      <c r="M101" s="38">
        <f t="shared" si="35"/>
        <v>-13901.955109527187</v>
      </c>
      <c r="N101" s="9" t="s">
        <v>49</v>
      </c>
      <c r="O101" s="9" t="s">
        <v>25</v>
      </c>
      <c r="P101" s="4">
        <v>-75.578620999999998</v>
      </c>
      <c r="Q101" s="4">
        <v>6.3034470000000002</v>
      </c>
      <c r="R101" s="7"/>
      <c r="S101" s="7"/>
      <c r="T101" s="29">
        <v>21</v>
      </c>
      <c r="U101" s="38">
        <f t="shared" si="36"/>
        <v>-2383.1923044903751</v>
      </c>
      <c r="V101" s="36">
        <f t="shared" si="37"/>
        <v>5.833333333333333</v>
      </c>
      <c r="W101" s="38">
        <f t="shared" si="38"/>
        <v>-19.843723678205571</v>
      </c>
      <c r="X101" s="37">
        <f t="shared" si="39"/>
        <v>5.1428571428571432</v>
      </c>
    </row>
    <row r="102" spans="1:24" x14ac:dyDescent="0.25">
      <c r="A102" s="9">
        <v>30</v>
      </c>
      <c r="B102" s="64">
        <f t="shared" si="31"/>
        <v>101</v>
      </c>
      <c r="C102" s="39">
        <v>50</v>
      </c>
      <c r="D102" s="91">
        <v>-2.69</v>
      </c>
      <c r="E102" s="41">
        <f t="shared" si="29"/>
        <v>4633</v>
      </c>
      <c r="F102" s="43">
        <f t="shared" si="30"/>
        <v>4683</v>
      </c>
      <c r="G102" s="45">
        <f t="shared" si="43"/>
        <v>-2.3466055410613147</v>
      </c>
      <c r="H102" s="45">
        <f t="shared" si="44"/>
        <v>216.94351685932398</v>
      </c>
      <c r="I102" s="44" t="s">
        <v>154</v>
      </c>
      <c r="J102" s="51">
        <v>25</v>
      </c>
      <c r="K102" s="52">
        <v>1</v>
      </c>
      <c r="L102" s="5">
        <v>0</v>
      </c>
      <c r="M102" s="38">
        <f t="shared" ref="M102:M103" si="45">U102*V102</f>
        <v>-23304.321783568914</v>
      </c>
      <c r="N102" s="9" t="s">
        <v>24</v>
      </c>
      <c r="O102" s="9" t="s">
        <v>25</v>
      </c>
      <c r="P102" s="4">
        <v>-75.578581</v>
      </c>
      <c r="Q102" s="4">
        <v>6.3026770000000001</v>
      </c>
      <c r="R102" s="7"/>
      <c r="S102" s="7">
        <v>3</v>
      </c>
      <c r="T102" s="29" t="s">
        <v>155</v>
      </c>
      <c r="U102" s="38">
        <f t="shared" si="36"/>
        <v>-3355.8223368339236</v>
      </c>
      <c r="V102" s="36">
        <f t="shared" si="37"/>
        <v>6.9444444444444446</v>
      </c>
      <c r="W102" s="38">
        <f t="shared" si="38"/>
        <v>-46.570595694838126</v>
      </c>
      <c r="X102" s="37">
        <f t="shared" si="39"/>
        <v>7.2</v>
      </c>
    </row>
    <row r="103" spans="1:24" x14ac:dyDescent="0.25">
      <c r="A103" s="9">
        <v>30</v>
      </c>
      <c r="B103" s="64">
        <f t="shared" si="31"/>
        <v>102</v>
      </c>
      <c r="C103" s="39">
        <v>50</v>
      </c>
      <c r="D103" s="91">
        <v>-2.69</v>
      </c>
      <c r="E103" s="41">
        <f t="shared" si="29"/>
        <v>4683</v>
      </c>
      <c r="F103" s="43">
        <f t="shared" si="30"/>
        <v>4733</v>
      </c>
      <c r="G103" s="45">
        <f t="shared" si="43"/>
        <v>-2.3466055410613147</v>
      </c>
      <c r="H103" s="45">
        <f t="shared" si="44"/>
        <v>214.59691131826267</v>
      </c>
      <c r="I103" s="44" t="s">
        <v>156</v>
      </c>
      <c r="J103" s="51">
        <v>25</v>
      </c>
      <c r="K103" s="52">
        <v>1</v>
      </c>
      <c r="L103" s="5">
        <v>0</v>
      </c>
      <c r="M103" s="38">
        <f t="shared" si="45"/>
        <v>-23304.321783568914</v>
      </c>
      <c r="N103" s="9" t="s">
        <v>24</v>
      </c>
      <c r="O103" s="9" t="s">
        <v>25</v>
      </c>
      <c r="P103" s="4">
        <v>-75.578581</v>
      </c>
      <c r="Q103" s="4">
        <v>6.3026770000000001</v>
      </c>
      <c r="R103" s="7"/>
      <c r="S103" s="7">
        <v>3</v>
      </c>
      <c r="T103" s="29" t="s">
        <v>155</v>
      </c>
      <c r="U103" s="38">
        <f t="shared" si="36"/>
        <v>-3355.8223368339236</v>
      </c>
      <c r="V103" s="36">
        <f t="shared" si="37"/>
        <v>6.9444444444444446</v>
      </c>
      <c r="W103" s="38">
        <f t="shared" si="38"/>
        <v>-46.570595694838126</v>
      </c>
      <c r="X103" s="37">
        <f t="shared" si="39"/>
        <v>7.2</v>
      </c>
    </row>
    <row r="104" spans="1:24" x14ac:dyDescent="0.25">
      <c r="A104" s="9">
        <v>30</v>
      </c>
      <c r="B104" s="64">
        <f t="shared" si="31"/>
        <v>103</v>
      </c>
      <c r="C104" s="39">
        <v>70</v>
      </c>
      <c r="D104" s="91">
        <v>-2.69</v>
      </c>
      <c r="E104" s="41">
        <f t="shared" si="29"/>
        <v>4733</v>
      </c>
      <c r="F104" s="43">
        <f t="shared" si="30"/>
        <v>4803</v>
      </c>
      <c r="G104" s="45">
        <f t="shared" si="43"/>
        <v>-3.2852477574858407</v>
      </c>
      <c r="H104" s="45">
        <f t="shared" si="44"/>
        <v>211.31166356077682</v>
      </c>
      <c r="I104" s="44" t="s">
        <v>157</v>
      </c>
      <c r="J104" s="51">
        <v>25</v>
      </c>
      <c r="K104" s="52">
        <v>1</v>
      </c>
      <c r="L104" s="5">
        <v>0</v>
      </c>
      <c r="M104" s="38">
        <f t="shared" si="35"/>
        <v>-23304.321783568914</v>
      </c>
      <c r="N104" s="9" t="s">
        <v>24</v>
      </c>
      <c r="O104" s="9" t="s">
        <v>25</v>
      </c>
      <c r="P104" s="4">
        <v>-75.578581</v>
      </c>
      <c r="Q104" s="4">
        <v>6.3026770000000001</v>
      </c>
      <c r="R104" s="7"/>
      <c r="S104" s="7">
        <v>3</v>
      </c>
      <c r="T104" s="29" t="s">
        <v>155</v>
      </c>
      <c r="U104" s="38">
        <f t="shared" si="36"/>
        <v>-3355.8223368339236</v>
      </c>
      <c r="V104" s="36">
        <f t="shared" si="37"/>
        <v>6.9444444444444446</v>
      </c>
      <c r="W104" s="38">
        <f t="shared" si="38"/>
        <v>-65.198833972773372</v>
      </c>
      <c r="X104" s="37">
        <f t="shared" si="39"/>
        <v>10.08</v>
      </c>
    </row>
    <row r="105" spans="1:24" x14ac:dyDescent="0.25">
      <c r="A105" s="9">
        <v>29</v>
      </c>
      <c r="B105" s="64">
        <f t="shared" si="31"/>
        <v>104</v>
      </c>
      <c r="C105" s="39">
        <v>15</v>
      </c>
      <c r="D105" s="42">
        <v>0</v>
      </c>
      <c r="E105" s="41">
        <f t="shared" si="29"/>
        <v>4803</v>
      </c>
      <c r="F105" s="43">
        <f t="shared" si="30"/>
        <v>4818</v>
      </c>
      <c r="G105" s="45">
        <f t="shared" si="43"/>
        <v>0</v>
      </c>
      <c r="H105" s="45">
        <f t="shared" si="44"/>
        <v>211.31166356077682</v>
      </c>
      <c r="I105" s="44" t="s">
        <v>158</v>
      </c>
      <c r="J105" s="51">
        <v>17</v>
      </c>
      <c r="K105" s="52">
        <f t="shared" ref="K105:K115" si="46">L105+R105+S105</f>
        <v>0</v>
      </c>
      <c r="L105" s="5">
        <v>0</v>
      </c>
      <c r="M105" s="38">
        <f t="shared" si="35"/>
        <v>0</v>
      </c>
      <c r="N105" s="9" t="s">
        <v>113</v>
      </c>
      <c r="O105" s="9" t="s">
        <v>25</v>
      </c>
      <c r="P105" s="4">
        <v>-75.578545000000005</v>
      </c>
      <c r="Q105" s="4">
        <v>6.3018270000000003</v>
      </c>
      <c r="R105" s="7"/>
      <c r="S105" s="7"/>
      <c r="T105" s="29">
        <v>17.399999999999999</v>
      </c>
      <c r="U105" s="38">
        <f t="shared" si="36"/>
        <v>0</v>
      </c>
      <c r="V105" s="36">
        <f t="shared" si="37"/>
        <v>4.7222222222222223</v>
      </c>
      <c r="W105" s="38">
        <f t="shared" si="38"/>
        <v>0</v>
      </c>
      <c r="X105" s="37">
        <f t="shared" si="39"/>
        <v>3.1764705882352939</v>
      </c>
    </row>
    <row r="106" spans="1:24" x14ac:dyDescent="0.25">
      <c r="A106" s="9">
        <v>28</v>
      </c>
      <c r="B106" s="64">
        <f t="shared" si="31"/>
        <v>105</v>
      </c>
      <c r="C106" s="39">
        <v>20</v>
      </c>
      <c r="D106" s="42">
        <v>0</v>
      </c>
      <c r="E106" s="41">
        <f t="shared" si="29"/>
        <v>4818</v>
      </c>
      <c r="F106" s="43">
        <f t="shared" si="30"/>
        <v>4838</v>
      </c>
      <c r="G106" s="45">
        <f t="shared" si="43"/>
        <v>0</v>
      </c>
      <c r="H106" s="45">
        <f t="shared" si="44"/>
        <v>211.31166356077682</v>
      </c>
      <c r="I106" s="44" t="s">
        <v>159</v>
      </c>
      <c r="J106" s="51">
        <v>17</v>
      </c>
      <c r="K106" s="52">
        <f t="shared" si="46"/>
        <v>0</v>
      </c>
      <c r="L106" s="5">
        <v>0</v>
      </c>
      <c r="M106" s="38">
        <f t="shared" si="35"/>
        <v>0</v>
      </c>
      <c r="N106" s="9" t="s">
        <v>24</v>
      </c>
      <c r="O106" s="9" t="s">
        <v>25</v>
      </c>
      <c r="P106" s="4">
        <v>-75.578717999999995</v>
      </c>
      <c r="Q106" s="4">
        <v>6.3017539999999999</v>
      </c>
      <c r="R106" s="7"/>
      <c r="S106" s="7"/>
      <c r="T106" s="29">
        <v>17.399999999999999</v>
      </c>
      <c r="U106" s="38">
        <f t="shared" si="36"/>
        <v>0</v>
      </c>
      <c r="V106" s="36">
        <f t="shared" si="37"/>
        <v>4.7222222222222223</v>
      </c>
      <c r="W106" s="38">
        <f t="shared" si="38"/>
        <v>0</v>
      </c>
      <c r="X106" s="37">
        <f t="shared" si="39"/>
        <v>4.2352941176470589</v>
      </c>
    </row>
    <row r="107" spans="1:24" x14ac:dyDescent="0.25">
      <c r="A107" s="9">
        <v>27</v>
      </c>
      <c r="B107" s="64">
        <f t="shared" si="31"/>
        <v>106</v>
      </c>
      <c r="C107" s="39">
        <v>30</v>
      </c>
      <c r="D107" s="42">
        <v>5.71</v>
      </c>
      <c r="E107" s="41">
        <f t="shared" si="29"/>
        <v>4838</v>
      </c>
      <c r="F107" s="43">
        <f t="shared" si="30"/>
        <v>4868</v>
      </c>
      <c r="G107" s="45">
        <f t="shared" si="43"/>
        <v>2.9848025456817702</v>
      </c>
      <c r="H107" s="45">
        <f t="shared" si="44"/>
        <v>214.29646610645858</v>
      </c>
      <c r="I107" s="44" t="s">
        <v>160</v>
      </c>
      <c r="J107" s="51">
        <v>22</v>
      </c>
      <c r="K107" s="52">
        <f t="shared" si="46"/>
        <v>0</v>
      </c>
      <c r="L107" s="5">
        <v>0</v>
      </c>
      <c r="M107" s="38">
        <f t="shared" si="35"/>
        <v>43475.438609180623</v>
      </c>
      <c r="N107" s="9" t="s">
        <v>49</v>
      </c>
      <c r="O107" s="9" t="s">
        <v>25</v>
      </c>
      <c r="P107" s="4">
        <v>-75.578841999999995</v>
      </c>
      <c r="Q107" s="4">
        <v>6.301596</v>
      </c>
      <c r="R107" s="7"/>
      <c r="S107" s="7"/>
      <c r="T107" s="29">
        <v>2.2999999999999998</v>
      </c>
      <c r="U107" s="38">
        <f t="shared" si="36"/>
        <v>7114.1626815022846</v>
      </c>
      <c r="V107" s="36">
        <f t="shared" si="37"/>
        <v>6.1111111111111107</v>
      </c>
      <c r="W107" s="38">
        <f t="shared" si="38"/>
        <v>59.236293348019025</v>
      </c>
      <c r="X107" s="37">
        <f t="shared" si="39"/>
        <v>4.9090909090909092</v>
      </c>
    </row>
    <row r="108" spans="1:24" ht="24" x14ac:dyDescent="0.25">
      <c r="A108" s="9">
        <v>26</v>
      </c>
      <c r="B108" s="64">
        <f t="shared" si="31"/>
        <v>107</v>
      </c>
      <c r="C108" s="39">
        <v>60</v>
      </c>
      <c r="D108" s="42">
        <v>3.81</v>
      </c>
      <c r="E108" s="41">
        <f t="shared" si="29"/>
        <v>4868</v>
      </c>
      <c r="F108" s="43">
        <f t="shared" si="30"/>
        <v>4928</v>
      </c>
      <c r="G108" s="45">
        <f t="shared" si="43"/>
        <v>3.9868829159241641</v>
      </c>
      <c r="H108" s="45">
        <f t="shared" si="44"/>
        <v>218.28334902238274</v>
      </c>
      <c r="I108" s="44" t="s">
        <v>161</v>
      </c>
      <c r="J108" s="51">
        <v>22</v>
      </c>
      <c r="K108" s="52">
        <f t="shared" si="46"/>
        <v>1</v>
      </c>
      <c r="L108" s="5">
        <v>0</v>
      </c>
      <c r="M108" s="38">
        <f t="shared" si="35"/>
        <v>29035.64294426909</v>
      </c>
      <c r="N108" s="9" t="s">
        <v>24</v>
      </c>
      <c r="O108" s="9" t="s">
        <v>33</v>
      </c>
      <c r="P108" s="4">
        <v>-75.578993999999994</v>
      </c>
      <c r="Q108" s="4">
        <v>6.3013490000000001</v>
      </c>
      <c r="R108" s="7"/>
      <c r="S108" s="7">
        <v>1</v>
      </c>
      <c r="T108" s="29">
        <v>21.6</v>
      </c>
      <c r="U108" s="38">
        <f t="shared" si="36"/>
        <v>4751.2870272440332</v>
      </c>
      <c r="V108" s="36">
        <f t="shared" si="37"/>
        <v>6.1111111111111107</v>
      </c>
      <c r="W108" s="38">
        <f t="shared" si="38"/>
        <v>79.123473759819007</v>
      </c>
      <c r="X108" s="37">
        <f t="shared" si="39"/>
        <v>9.8181818181818183</v>
      </c>
    </row>
    <row r="109" spans="1:24" ht="24" x14ac:dyDescent="0.25">
      <c r="A109" s="9">
        <v>25</v>
      </c>
      <c r="B109" s="64">
        <f t="shared" si="31"/>
        <v>108</v>
      </c>
      <c r="C109" s="39">
        <v>25</v>
      </c>
      <c r="D109" s="42">
        <v>4.57</v>
      </c>
      <c r="E109" s="41">
        <f t="shared" si="29"/>
        <v>4928</v>
      </c>
      <c r="F109" s="43">
        <f t="shared" si="30"/>
        <v>4953</v>
      </c>
      <c r="G109" s="45">
        <f t="shared" si="43"/>
        <v>1.9919250289727388</v>
      </c>
      <c r="H109" s="45">
        <f t="shared" si="44"/>
        <v>220.27527405135547</v>
      </c>
      <c r="I109" s="44" t="s">
        <v>162</v>
      </c>
      <c r="J109" s="51">
        <v>22</v>
      </c>
      <c r="K109" s="52">
        <f t="shared" si="46"/>
        <v>0</v>
      </c>
      <c r="L109" s="5">
        <v>0</v>
      </c>
      <c r="M109" s="38">
        <f t="shared" si="35"/>
        <v>34816.277740432997</v>
      </c>
      <c r="N109" s="9" t="s">
        <v>49</v>
      </c>
      <c r="O109" s="9" t="s">
        <v>33</v>
      </c>
      <c r="P109" s="4">
        <v>-75.579147000000006</v>
      </c>
      <c r="Q109" s="4">
        <v>6.3010479999999998</v>
      </c>
      <c r="R109" s="7"/>
      <c r="S109" s="7"/>
      <c r="T109" s="29">
        <v>21.6</v>
      </c>
      <c r="U109" s="38">
        <f t="shared" si="36"/>
        <v>5697.2090847981272</v>
      </c>
      <c r="V109" s="36">
        <f t="shared" si="37"/>
        <v>6.1111111111111107</v>
      </c>
      <c r="W109" s="38">
        <f t="shared" si="38"/>
        <v>39.531654874109449</v>
      </c>
      <c r="X109" s="37">
        <f t="shared" si="39"/>
        <v>4.0909090909090908</v>
      </c>
    </row>
    <row r="110" spans="1:24" ht="24" x14ac:dyDescent="0.25">
      <c r="A110" s="9">
        <v>24</v>
      </c>
      <c r="B110" s="64">
        <f t="shared" si="31"/>
        <v>109</v>
      </c>
      <c r="C110" s="39">
        <v>45</v>
      </c>
      <c r="D110" s="42">
        <v>1.27</v>
      </c>
      <c r="E110" s="41">
        <f t="shared" si="29"/>
        <v>4953</v>
      </c>
      <c r="F110" s="43">
        <f t="shared" si="30"/>
        <v>4998</v>
      </c>
      <c r="G110" s="45">
        <f t="shared" si="43"/>
        <v>0.99737399162764795</v>
      </c>
      <c r="H110" s="45">
        <f t="shared" si="44"/>
        <v>221.27264804298312</v>
      </c>
      <c r="I110" s="44" t="s">
        <v>163</v>
      </c>
      <c r="J110" s="51">
        <v>22</v>
      </c>
      <c r="K110" s="52">
        <f t="shared" si="46"/>
        <v>0</v>
      </c>
      <c r="L110" s="5">
        <v>0</v>
      </c>
      <c r="M110" s="38">
        <f t="shared" si="35"/>
        <v>9684.8846503558179</v>
      </c>
      <c r="N110" s="9" t="s">
        <v>24</v>
      </c>
      <c r="O110" s="9" t="s">
        <v>33</v>
      </c>
      <c r="P110" s="4">
        <v>-75.579363000000001</v>
      </c>
      <c r="Q110" s="4">
        <v>6.300999</v>
      </c>
      <c r="R110" s="7"/>
      <c r="S110" s="7"/>
      <c r="T110" s="29">
        <v>21.6</v>
      </c>
      <c r="U110" s="38">
        <f t="shared" si="36"/>
        <v>1584.7993064218613</v>
      </c>
      <c r="V110" s="36">
        <f t="shared" si="37"/>
        <v>6.1111111111111107</v>
      </c>
      <c r="W110" s="38">
        <f t="shared" si="38"/>
        <v>19.793819908779167</v>
      </c>
      <c r="X110" s="37">
        <f t="shared" si="39"/>
        <v>7.3636363636363642</v>
      </c>
    </row>
    <row r="111" spans="1:24" ht="24" x14ac:dyDescent="0.25">
      <c r="A111" s="9">
        <v>23</v>
      </c>
      <c r="B111" s="64">
        <f t="shared" si="31"/>
        <v>110</v>
      </c>
      <c r="C111" s="39">
        <v>40</v>
      </c>
      <c r="D111" s="42">
        <v>5.71</v>
      </c>
      <c r="E111" s="41">
        <f t="shared" si="29"/>
        <v>4998</v>
      </c>
      <c r="F111" s="43">
        <f t="shared" si="30"/>
        <v>5038</v>
      </c>
      <c r="G111" s="45">
        <f t="shared" si="43"/>
        <v>3.9797367275756934</v>
      </c>
      <c r="H111" s="45">
        <f t="shared" si="44"/>
        <v>225.25238477055882</v>
      </c>
      <c r="I111" s="44" t="s">
        <v>164</v>
      </c>
      <c r="J111" s="51">
        <v>22</v>
      </c>
      <c r="K111" s="52">
        <f t="shared" si="46"/>
        <v>0</v>
      </c>
      <c r="L111" s="5">
        <v>0</v>
      </c>
      <c r="M111" s="38">
        <f t="shared" si="35"/>
        <v>43475.438609180623</v>
      </c>
      <c r="N111" s="9" t="s">
        <v>49</v>
      </c>
      <c r="O111" s="9" t="s">
        <v>33</v>
      </c>
      <c r="P111" s="4">
        <v>-75.579618999999994</v>
      </c>
      <c r="Q111" s="4">
        <v>6.3007809999999997</v>
      </c>
      <c r="R111" s="7"/>
      <c r="S111" s="7"/>
      <c r="T111" s="29">
        <v>21.9</v>
      </c>
      <c r="U111" s="38">
        <f t="shared" si="36"/>
        <v>7114.1626815022846</v>
      </c>
      <c r="V111" s="36">
        <f t="shared" si="37"/>
        <v>6.1111111111111107</v>
      </c>
      <c r="W111" s="38">
        <f t="shared" si="38"/>
        <v>78.981724464025362</v>
      </c>
      <c r="X111" s="37">
        <f t="shared" si="39"/>
        <v>6.5454545454545459</v>
      </c>
    </row>
    <row r="112" spans="1:24" ht="24" x14ac:dyDescent="0.25">
      <c r="A112" s="9">
        <v>22</v>
      </c>
      <c r="B112" s="64">
        <f t="shared" si="31"/>
        <v>111</v>
      </c>
      <c r="C112" s="39">
        <v>80</v>
      </c>
      <c r="D112" s="42">
        <v>2.15</v>
      </c>
      <c r="E112" s="41">
        <f t="shared" si="29"/>
        <v>5038</v>
      </c>
      <c r="F112" s="43">
        <f t="shared" si="30"/>
        <v>5118</v>
      </c>
      <c r="G112" s="45">
        <f t="shared" si="43"/>
        <v>3.0012618545587788</v>
      </c>
      <c r="H112" s="45">
        <f t="shared" si="44"/>
        <v>228.2536466251176</v>
      </c>
      <c r="I112" s="44" t="s">
        <v>165</v>
      </c>
      <c r="J112" s="51">
        <v>28</v>
      </c>
      <c r="K112" s="52">
        <f t="shared" si="46"/>
        <v>1</v>
      </c>
      <c r="L112" s="5">
        <v>0</v>
      </c>
      <c r="M112" s="38">
        <f t="shared" si="35"/>
        <v>20864.03230846901</v>
      </c>
      <c r="N112" s="9" t="s">
        <v>24</v>
      </c>
      <c r="O112" s="9" t="s">
        <v>33</v>
      </c>
      <c r="P112" s="4">
        <v>-75.579656</v>
      </c>
      <c r="Q112" s="4">
        <v>6.3000220000000002</v>
      </c>
      <c r="R112" s="7"/>
      <c r="S112" s="7">
        <v>1</v>
      </c>
      <c r="T112" s="29">
        <v>28.3</v>
      </c>
      <c r="U112" s="38">
        <f t="shared" si="36"/>
        <v>2682.5184396603013</v>
      </c>
      <c r="V112" s="36">
        <f t="shared" si="37"/>
        <v>7.7777777777777777</v>
      </c>
      <c r="W112" s="38">
        <f t="shared" si="38"/>
        <v>59.562858415314444</v>
      </c>
      <c r="X112" s="37">
        <f t="shared" si="39"/>
        <v>10.285714285714286</v>
      </c>
    </row>
    <row r="113" spans="1:24" ht="24" x14ac:dyDescent="0.25">
      <c r="A113" s="9">
        <v>21</v>
      </c>
      <c r="B113" s="64">
        <f t="shared" si="31"/>
        <v>112</v>
      </c>
      <c r="C113" s="39">
        <v>35</v>
      </c>
      <c r="D113" s="42">
        <v>4.9000000000000004</v>
      </c>
      <c r="E113" s="41">
        <f t="shared" si="29"/>
        <v>5118</v>
      </c>
      <c r="F113" s="43">
        <f t="shared" si="30"/>
        <v>5153</v>
      </c>
      <c r="G113" s="45">
        <f t="shared" si="43"/>
        <v>2.9895923098078616</v>
      </c>
      <c r="H113" s="45">
        <f t="shared" si="44"/>
        <v>231.24323893492547</v>
      </c>
      <c r="I113" s="44" t="s">
        <v>166</v>
      </c>
      <c r="J113" s="51">
        <v>28</v>
      </c>
      <c r="K113" s="52">
        <f t="shared" si="46"/>
        <v>0</v>
      </c>
      <c r="L113" s="5">
        <v>0</v>
      </c>
      <c r="M113" s="38">
        <f t="shared" si="35"/>
        <v>47503.838306327023</v>
      </c>
      <c r="N113" s="9" t="s">
        <v>49</v>
      </c>
      <c r="O113" s="9" t="s">
        <v>33</v>
      </c>
      <c r="P113" s="4">
        <v>-75.579751999999999</v>
      </c>
      <c r="Q113" s="4">
        <v>6.299715</v>
      </c>
      <c r="R113" s="7"/>
      <c r="S113" s="7"/>
      <c r="T113" s="29" t="s">
        <v>167</v>
      </c>
      <c r="U113" s="38">
        <f t="shared" si="36"/>
        <v>6107.6363536706176</v>
      </c>
      <c r="V113" s="36">
        <f t="shared" si="37"/>
        <v>7.7777777777777777</v>
      </c>
      <c r="W113" s="38">
        <f t="shared" si="38"/>
        <v>59.331324578514575</v>
      </c>
      <c r="X113" s="37">
        <f t="shared" si="39"/>
        <v>4.5</v>
      </c>
    </row>
    <row r="114" spans="1:24" x14ac:dyDescent="0.25">
      <c r="A114" s="9">
        <v>20</v>
      </c>
      <c r="B114" s="64">
        <f t="shared" si="31"/>
        <v>113</v>
      </c>
      <c r="C114" s="39">
        <v>40</v>
      </c>
      <c r="D114" s="91">
        <v>-1.43</v>
      </c>
      <c r="E114" s="41">
        <f t="shared" si="29"/>
        <v>5153</v>
      </c>
      <c r="F114" s="43">
        <f t="shared" si="30"/>
        <v>5193</v>
      </c>
      <c r="G114" s="45">
        <f t="shared" si="43"/>
        <v>-0.9982246902255526</v>
      </c>
      <c r="H114" s="45">
        <f t="shared" si="44"/>
        <v>230.24501424469992</v>
      </c>
      <c r="I114" s="44" t="s">
        <v>168</v>
      </c>
      <c r="J114" s="51">
        <v>26</v>
      </c>
      <c r="K114" s="52">
        <f t="shared" si="46"/>
        <v>0</v>
      </c>
      <c r="L114" s="5">
        <v>0</v>
      </c>
      <c r="M114" s="38">
        <f t="shared" si="35"/>
        <v>-12887.47750798913</v>
      </c>
      <c r="N114" s="9" t="s">
        <v>24</v>
      </c>
      <c r="O114" s="9" t="s">
        <v>101</v>
      </c>
      <c r="P114" s="4">
        <v>-75.579712999999998</v>
      </c>
      <c r="Q114" s="4">
        <v>6.2994560000000002</v>
      </c>
      <c r="R114" s="7"/>
      <c r="S114" s="7"/>
      <c r="T114" s="29">
        <v>25.8</v>
      </c>
      <c r="U114" s="38">
        <f t="shared" si="36"/>
        <v>-1784.4199626446486</v>
      </c>
      <c r="V114" s="36">
        <f t="shared" si="37"/>
        <v>7.2222222222222223</v>
      </c>
      <c r="W114" s="38">
        <f t="shared" si="38"/>
        <v>-19.810703258748752</v>
      </c>
      <c r="X114" s="37">
        <f t="shared" si="39"/>
        <v>5.5384615384615383</v>
      </c>
    </row>
    <row r="115" spans="1:24" ht="24" x14ac:dyDescent="0.25">
      <c r="A115" s="9">
        <v>19</v>
      </c>
      <c r="B115" s="64">
        <f t="shared" si="31"/>
        <v>114</v>
      </c>
      <c r="C115" s="39">
        <v>60</v>
      </c>
      <c r="D115" s="91">
        <v>-0.95</v>
      </c>
      <c r="E115" s="41">
        <f t="shared" si="29"/>
        <v>5193</v>
      </c>
      <c r="F115" s="43">
        <f t="shared" si="30"/>
        <v>5253</v>
      </c>
      <c r="G115" s="45">
        <f t="shared" si="43"/>
        <v>-0.99479209126185153</v>
      </c>
      <c r="H115" s="45">
        <f t="shared" si="44"/>
        <v>229.25022215343807</v>
      </c>
      <c r="I115" s="44" t="s">
        <v>169</v>
      </c>
      <c r="J115" s="51">
        <v>16</v>
      </c>
      <c r="K115" s="52">
        <f t="shared" si="46"/>
        <v>0</v>
      </c>
      <c r="L115" s="5">
        <v>0</v>
      </c>
      <c r="M115" s="38">
        <f t="shared" si="35"/>
        <v>-5268.9889378158468</v>
      </c>
      <c r="N115" s="9" t="s">
        <v>49</v>
      </c>
      <c r="O115" s="9" t="s">
        <v>33</v>
      </c>
      <c r="P115" s="4">
        <v>-75.579759999999993</v>
      </c>
      <c r="Q115" s="4">
        <v>6.2991409999999997</v>
      </c>
      <c r="R115" s="7"/>
      <c r="S115" s="7"/>
      <c r="T115" s="29" t="s">
        <v>170</v>
      </c>
      <c r="U115" s="38">
        <f t="shared" ref="U115:U146" si="47">SIN(D115*6.28/360)*7300*9.8</f>
        <v>-1185.5225110085655</v>
      </c>
      <c r="V115" s="36">
        <f t="shared" ref="V115:V146" si="48">J115*1000/3600</f>
        <v>4.4444444444444446</v>
      </c>
      <c r="W115" s="38">
        <f t="shared" ref="W115:W146" si="49">(U115/9.8)*C115*0.00272</f>
        <v>-19.742578958836518</v>
      </c>
      <c r="X115" s="37">
        <f t="shared" ref="X115:X146" si="50">C115/V115</f>
        <v>13.5</v>
      </c>
    </row>
    <row r="116" spans="1:24" ht="24" x14ac:dyDescent="0.25">
      <c r="A116" s="9">
        <v>18</v>
      </c>
      <c r="B116" s="64">
        <f t="shared" si="31"/>
        <v>115</v>
      </c>
      <c r="C116" s="39">
        <v>50</v>
      </c>
      <c r="D116" s="91">
        <v>-1.35</v>
      </c>
      <c r="E116" s="41">
        <f t="shared" si="29"/>
        <v>5253</v>
      </c>
      <c r="F116" s="43">
        <f t="shared" si="30"/>
        <v>5303</v>
      </c>
      <c r="G116" s="45">
        <f t="shared" si="43"/>
        <v>-1.1779882416805076</v>
      </c>
      <c r="H116" s="45">
        <f t="shared" si="44"/>
        <v>228.07223391175756</v>
      </c>
      <c r="I116" s="44" t="s">
        <v>171</v>
      </c>
      <c r="J116" s="51">
        <v>20</v>
      </c>
      <c r="K116" s="52">
        <v>0</v>
      </c>
      <c r="L116" s="5">
        <v>0</v>
      </c>
      <c r="M116" s="38">
        <f t="shared" ref="M116:M117" si="51">U116*V116</f>
        <v>-9358.9515277036171</v>
      </c>
      <c r="N116" s="9" t="s">
        <v>24</v>
      </c>
      <c r="O116" s="9" t="s">
        <v>33</v>
      </c>
      <c r="P116" s="4">
        <v>-75.580162999999999</v>
      </c>
      <c r="Q116" s="4">
        <v>6.2985740000000003</v>
      </c>
      <c r="R116" s="7"/>
      <c r="S116" s="7">
        <v>1</v>
      </c>
      <c r="T116" s="29" t="s">
        <v>172</v>
      </c>
      <c r="U116" s="38">
        <f t="shared" si="47"/>
        <v>-1684.6112749866511</v>
      </c>
      <c r="V116" s="36">
        <f t="shared" si="48"/>
        <v>5.5555555555555554</v>
      </c>
      <c r="W116" s="38">
        <f t="shared" si="49"/>
        <v>-23.378278918182097</v>
      </c>
      <c r="X116" s="37">
        <f t="shared" si="50"/>
        <v>9</v>
      </c>
    </row>
    <row r="117" spans="1:24" ht="24" x14ac:dyDescent="0.25">
      <c r="A117" s="9">
        <v>18</v>
      </c>
      <c r="B117" s="64">
        <f t="shared" si="31"/>
        <v>116</v>
      </c>
      <c r="C117" s="39">
        <v>50</v>
      </c>
      <c r="D117" s="91">
        <v>-1.35</v>
      </c>
      <c r="E117" s="41">
        <f t="shared" si="29"/>
        <v>5303</v>
      </c>
      <c r="F117" s="43">
        <f t="shared" si="30"/>
        <v>5353</v>
      </c>
      <c r="G117" s="45">
        <f t="shared" si="43"/>
        <v>-1.1779882416805076</v>
      </c>
      <c r="H117" s="45">
        <f t="shared" si="44"/>
        <v>226.89424567007705</v>
      </c>
      <c r="I117" s="44" t="s">
        <v>173</v>
      </c>
      <c r="J117" s="51">
        <v>20</v>
      </c>
      <c r="K117" s="52">
        <v>1</v>
      </c>
      <c r="L117" s="5">
        <v>0</v>
      </c>
      <c r="M117" s="38">
        <f t="shared" si="51"/>
        <v>-9358.9515277036171</v>
      </c>
      <c r="N117" s="9" t="s">
        <v>24</v>
      </c>
      <c r="O117" s="9" t="s">
        <v>33</v>
      </c>
      <c r="P117" s="4">
        <v>-75.580162999999999</v>
      </c>
      <c r="Q117" s="4">
        <v>6.2985740000000003</v>
      </c>
      <c r="R117" s="7"/>
      <c r="S117" s="7">
        <v>1</v>
      </c>
      <c r="T117" s="29" t="s">
        <v>172</v>
      </c>
      <c r="U117" s="38">
        <f t="shared" si="47"/>
        <v>-1684.6112749866511</v>
      </c>
      <c r="V117" s="36">
        <f t="shared" si="48"/>
        <v>5.5555555555555554</v>
      </c>
      <c r="W117" s="38">
        <f t="shared" si="49"/>
        <v>-23.378278918182097</v>
      </c>
      <c r="X117" s="37">
        <f t="shared" si="50"/>
        <v>9</v>
      </c>
    </row>
    <row r="118" spans="1:24" ht="24" x14ac:dyDescent="0.25">
      <c r="A118" s="9">
        <v>18</v>
      </c>
      <c r="B118" s="64">
        <f t="shared" si="31"/>
        <v>117</v>
      </c>
      <c r="C118" s="39">
        <v>70</v>
      </c>
      <c r="D118" s="91">
        <v>-1.35</v>
      </c>
      <c r="E118" s="41">
        <f t="shared" si="29"/>
        <v>5353</v>
      </c>
      <c r="F118" s="43">
        <f t="shared" si="30"/>
        <v>5423</v>
      </c>
      <c r="G118" s="45">
        <f t="shared" si="43"/>
        <v>-1.6491835383527107</v>
      </c>
      <c r="H118" s="45">
        <f t="shared" si="44"/>
        <v>225.24506213172435</v>
      </c>
      <c r="I118" s="44" t="s">
        <v>174</v>
      </c>
      <c r="J118" s="51">
        <v>20</v>
      </c>
      <c r="K118" s="52">
        <v>0</v>
      </c>
      <c r="L118" s="5">
        <v>0</v>
      </c>
      <c r="M118" s="38">
        <f t="shared" si="35"/>
        <v>-9358.9515277036171</v>
      </c>
      <c r="N118" s="9" t="s">
        <v>24</v>
      </c>
      <c r="O118" s="9" t="s">
        <v>33</v>
      </c>
      <c r="P118" s="4">
        <v>-75.580162999999999</v>
      </c>
      <c r="Q118" s="4">
        <v>6.2985740000000003</v>
      </c>
      <c r="R118" s="7"/>
      <c r="S118" s="7">
        <v>1</v>
      </c>
      <c r="T118" s="29" t="s">
        <v>172</v>
      </c>
      <c r="U118" s="38">
        <f t="shared" si="47"/>
        <v>-1684.6112749866511</v>
      </c>
      <c r="V118" s="36">
        <f t="shared" si="48"/>
        <v>5.5555555555555554</v>
      </c>
      <c r="W118" s="38">
        <f t="shared" si="49"/>
        <v>-32.729590485454935</v>
      </c>
      <c r="X118" s="37">
        <f t="shared" si="50"/>
        <v>12.6</v>
      </c>
    </row>
    <row r="119" spans="1:24" ht="24" x14ac:dyDescent="0.25">
      <c r="A119" s="9">
        <v>17</v>
      </c>
      <c r="B119" s="64">
        <f t="shared" si="31"/>
        <v>118</v>
      </c>
      <c r="C119" s="39">
        <v>40</v>
      </c>
      <c r="D119" s="91">
        <v>-14.93</v>
      </c>
      <c r="E119" s="41">
        <f t="shared" si="29"/>
        <v>5423</v>
      </c>
      <c r="F119" s="43">
        <f t="shared" si="30"/>
        <v>5463</v>
      </c>
      <c r="G119" s="45">
        <f t="shared" si="43"/>
        <v>-10.305550048650776</v>
      </c>
      <c r="H119" s="45">
        <f t="shared" si="44"/>
        <v>214.93951208307357</v>
      </c>
      <c r="I119" s="44" t="s">
        <v>175</v>
      </c>
      <c r="J119" s="51">
        <v>22</v>
      </c>
      <c r="K119" s="52">
        <f>L119+R119+S119</f>
        <v>0</v>
      </c>
      <c r="L119" s="5">
        <v>0</v>
      </c>
      <c r="M119" s="38">
        <f t="shared" si="35"/>
        <v>-112580.99465132094</v>
      </c>
      <c r="N119" s="9" t="s">
        <v>56</v>
      </c>
      <c r="O119" s="9" t="s">
        <v>33</v>
      </c>
      <c r="P119" s="4">
        <v>-75.580668000000003</v>
      </c>
      <c r="Q119" s="4">
        <v>6.2976349999999996</v>
      </c>
      <c r="R119" s="7"/>
      <c r="S119" s="7"/>
      <c r="T119" s="29">
        <v>22.3</v>
      </c>
      <c r="U119" s="38">
        <f t="shared" si="47"/>
        <v>-18422.344579307064</v>
      </c>
      <c r="V119" s="36">
        <f t="shared" si="48"/>
        <v>6.1111111111111107</v>
      </c>
      <c r="W119" s="38">
        <f t="shared" si="49"/>
        <v>-204.52562145189881</v>
      </c>
      <c r="X119" s="37">
        <f t="shared" si="50"/>
        <v>6.5454545454545459</v>
      </c>
    </row>
    <row r="120" spans="1:24" ht="24" x14ac:dyDescent="0.25">
      <c r="A120" s="9">
        <v>16</v>
      </c>
      <c r="B120" s="64">
        <f t="shared" si="31"/>
        <v>119</v>
      </c>
      <c r="C120" s="39">
        <v>70</v>
      </c>
      <c r="D120" s="91">
        <v>-1.64</v>
      </c>
      <c r="E120" s="41">
        <f t="shared" si="29"/>
        <v>5463</v>
      </c>
      <c r="F120" s="43">
        <f t="shared" si="30"/>
        <v>5533</v>
      </c>
      <c r="G120" s="45">
        <f t="shared" si="43"/>
        <v>-2.0033643960606371</v>
      </c>
      <c r="H120" s="45">
        <f t="shared" si="44"/>
        <v>212.93614768701292</v>
      </c>
      <c r="I120" s="44" t="s">
        <v>176</v>
      </c>
      <c r="J120" s="51">
        <v>20</v>
      </c>
      <c r="K120" s="52">
        <f>L120+R120+S120</f>
        <v>1</v>
      </c>
      <c r="L120" s="5">
        <v>0</v>
      </c>
      <c r="M120" s="38">
        <f t="shared" si="35"/>
        <v>-11368.892955678784</v>
      </c>
      <c r="N120" s="9" t="s">
        <v>24</v>
      </c>
      <c r="O120" s="9" t="s">
        <v>33</v>
      </c>
      <c r="P120" s="4">
        <v>-75.580558999999994</v>
      </c>
      <c r="Q120" s="4">
        <v>6.2972700000000001</v>
      </c>
      <c r="R120" s="7"/>
      <c r="S120" s="7">
        <v>1</v>
      </c>
      <c r="T120" s="29" t="s">
        <v>177</v>
      </c>
      <c r="U120" s="38">
        <f t="shared" si="47"/>
        <v>-2046.4007320221813</v>
      </c>
      <c r="V120" s="36">
        <f t="shared" si="48"/>
        <v>5.5555555555555554</v>
      </c>
      <c r="W120" s="38">
        <f t="shared" si="49"/>
        <v>-39.758642793573806</v>
      </c>
      <c r="X120" s="37">
        <f t="shared" si="50"/>
        <v>12.6</v>
      </c>
    </row>
    <row r="121" spans="1:24" ht="24" x14ac:dyDescent="0.25">
      <c r="A121" s="9">
        <v>15</v>
      </c>
      <c r="B121" s="64">
        <f t="shared" si="31"/>
        <v>120</v>
      </c>
      <c r="C121" s="39">
        <v>15</v>
      </c>
      <c r="D121" s="91">
        <v>-14.93</v>
      </c>
      <c r="E121" s="41">
        <f t="shared" si="29"/>
        <v>5533</v>
      </c>
      <c r="F121" s="43">
        <f t="shared" si="30"/>
        <v>5548</v>
      </c>
      <c r="G121" s="45">
        <f t="shared" si="43"/>
        <v>-3.864581268244041</v>
      </c>
      <c r="H121" s="45">
        <f t="shared" si="44"/>
        <v>209.07156641876887</v>
      </c>
      <c r="I121" s="44" t="s">
        <v>178</v>
      </c>
      <c r="J121" s="51">
        <v>15</v>
      </c>
      <c r="K121" s="52">
        <f>L121+R121+S121</f>
        <v>0</v>
      </c>
      <c r="L121" s="5">
        <v>0</v>
      </c>
      <c r="M121" s="38">
        <f t="shared" si="35"/>
        <v>-76759.769080446102</v>
      </c>
      <c r="N121" s="9" t="s">
        <v>56</v>
      </c>
      <c r="O121" s="9" t="s">
        <v>33</v>
      </c>
      <c r="P121" s="4">
        <v>-75.580397000000005</v>
      </c>
      <c r="Q121" s="4">
        <v>6.2968460000000004</v>
      </c>
      <c r="R121" s="7"/>
      <c r="S121" s="7"/>
      <c r="T121" s="29">
        <v>14.8</v>
      </c>
      <c r="U121" s="38">
        <f t="shared" si="47"/>
        <v>-18422.344579307064</v>
      </c>
      <c r="V121" s="36">
        <f t="shared" si="48"/>
        <v>4.166666666666667</v>
      </c>
      <c r="W121" s="38">
        <f t="shared" si="49"/>
        <v>-76.69710804446207</v>
      </c>
      <c r="X121" s="37">
        <f t="shared" si="50"/>
        <v>3.5999999999999996</v>
      </c>
    </row>
    <row r="122" spans="1:24" ht="59.25" customHeight="1" x14ac:dyDescent="0.25">
      <c r="A122" s="9">
        <v>14</v>
      </c>
      <c r="B122" s="64">
        <f t="shared" si="31"/>
        <v>121</v>
      </c>
      <c r="C122" s="39">
        <v>50</v>
      </c>
      <c r="D122" s="42">
        <v>8.65</v>
      </c>
      <c r="E122" s="41">
        <f t="shared" si="29"/>
        <v>5548</v>
      </c>
      <c r="F122" s="43">
        <f t="shared" si="30"/>
        <v>5598</v>
      </c>
      <c r="G122" s="45">
        <f t="shared" si="43"/>
        <v>7.5199069556413551</v>
      </c>
      <c r="H122" s="45">
        <f t="shared" si="44"/>
        <v>216.59147337441021</v>
      </c>
      <c r="I122" s="44" t="s">
        <v>179</v>
      </c>
      <c r="J122" s="51">
        <v>26</v>
      </c>
      <c r="K122" s="52">
        <v>1</v>
      </c>
      <c r="L122" s="5">
        <v>1</v>
      </c>
      <c r="M122" s="38">
        <f t="shared" ref="M122:M129" si="52">U122*V122</f>
        <v>77668.281493767616</v>
      </c>
      <c r="N122" s="9" t="s">
        <v>24</v>
      </c>
      <c r="O122" s="9" t="s">
        <v>33</v>
      </c>
      <c r="P122" s="4">
        <v>-75.578847999999994</v>
      </c>
      <c r="Q122" s="4">
        <v>6.2964079999999996</v>
      </c>
      <c r="R122" s="7"/>
      <c r="S122" s="7">
        <v>4</v>
      </c>
      <c r="T122" s="20" t="s">
        <v>180</v>
      </c>
      <c r="U122" s="38">
        <f t="shared" si="47"/>
        <v>10754.069745290901</v>
      </c>
      <c r="V122" s="36">
        <f t="shared" si="48"/>
        <v>7.2222222222222223</v>
      </c>
      <c r="W122" s="38">
        <f t="shared" si="49"/>
        <v>149.24015156730232</v>
      </c>
      <c r="X122" s="37">
        <f t="shared" si="50"/>
        <v>6.9230769230769234</v>
      </c>
    </row>
    <row r="123" spans="1:24" ht="59.25" customHeight="1" x14ac:dyDescent="0.25">
      <c r="A123" s="9">
        <v>14</v>
      </c>
      <c r="B123" s="64">
        <f t="shared" si="31"/>
        <v>122</v>
      </c>
      <c r="C123" s="39">
        <v>50</v>
      </c>
      <c r="D123" s="42">
        <v>8.65</v>
      </c>
      <c r="E123" s="41">
        <f t="shared" si="29"/>
        <v>5598</v>
      </c>
      <c r="F123" s="43">
        <f t="shared" si="30"/>
        <v>5648</v>
      </c>
      <c r="G123" s="45">
        <f t="shared" si="43"/>
        <v>7.5199069556413551</v>
      </c>
      <c r="H123" s="45">
        <f t="shared" si="44"/>
        <v>224.11138033005156</v>
      </c>
      <c r="I123" s="44" t="s">
        <v>181</v>
      </c>
      <c r="J123" s="51">
        <v>26</v>
      </c>
      <c r="K123" s="52">
        <v>0</v>
      </c>
      <c r="L123" s="5">
        <v>1</v>
      </c>
      <c r="M123" s="38">
        <f t="shared" si="52"/>
        <v>77668.281493767616</v>
      </c>
      <c r="N123" s="9" t="s">
        <v>24</v>
      </c>
      <c r="O123" s="9" t="s">
        <v>33</v>
      </c>
      <c r="P123" s="4">
        <v>-75.578847999999994</v>
      </c>
      <c r="Q123" s="4">
        <v>6.2964079999999996</v>
      </c>
      <c r="R123" s="7"/>
      <c r="S123" s="7">
        <v>4</v>
      </c>
      <c r="T123" s="20" t="s">
        <v>180</v>
      </c>
      <c r="U123" s="38">
        <f t="shared" si="47"/>
        <v>10754.069745290901</v>
      </c>
      <c r="V123" s="36">
        <f t="shared" si="48"/>
        <v>7.2222222222222223</v>
      </c>
      <c r="W123" s="38">
        <f t="shared" si="49"/>
        <v>149.24015156730232</v>
      </c>
      <c r="X123" s="37">
        <f t="shared" si="50"/>
        <v>6.9230769230769234</v>
      </c>
    </row>
    <row r="124" spans="1:24" ht="59.25" customHeight="1" x14ac:dyDescent="0.25">
      <c r="A124" s="9">
        <v>14</v>
      </c>
      <c r="B124" s="64">
        <f t="shared" si="31"/>
        <v>123</v>
      </c>
      <c r="C124" s="39">
        <v>50</v>
      </c>
      <c r="D124" s="42">
        <v>8.65</v>
      </c>
      <c r="E124" s="41">
        <f t="shared" si="29"/>
        <v>5648</v>
      </c>
      <c r="F124" s="43">
        <f t="shared" si="30"/>
        <v>5698</v>
      </c>
      <c r="G124" s="45">
        <f t="shared" si="43"/>
        <v>7.5199069556413551</v>
      </c>
      <c r="H124" s="45">
        <f t="shared" si="44"/>
        <v>231.63128728569291</v>
      </c>
      <c r="I124" s="44" t="s">
        <v>182</v>
      </c>
      <c r="J124" s="51">
        <v>26</v>
      </c>
      <c r="K124" s="52">
        <v>1</v>
      </c>
      <c r="L124" s="5">
        <v>1</v>
      </c>
      <c r="M124" s="38">
        <f t="shared" si="52"/>
        <v>77668.281493767616</v>
      </c>
      <c r="N124" s="9" t="s">
        <v>24</v>
      </c>
      <c r="O124" s="9" t="s">
        <v>33</v>
      </c>
      <c r="P124" s="4">
        <v>-75.578847999999994</v>
      </c>
      <c r="Q124" s="4">
        <v>6.2964079999999996</v>
      </c>
      <c r="R124" s="7"/>
      <c r="S124" s="7">
        <v>4</v>
      </c>
      <c r="T124" s="20" t="s">
        <v>180</v>
      </c>
      <c r="U124" s="38">
        <f t="shared" si="47"/>
        <v>10754.069745290901</v>
      </c>
      <c r="V124" s="36">
        <f t="shared" si="48"/>
        <v>7.2222222222222223</v>
      </c>
      <c r="W124" s="38">
        <f t="shared" si="49"/>
        <v>149.24015156730232</v>
      </c>
      <c r="X124" s="37">
        <f t="shared" si="50"/>
        <v>6.9230769230769234</v>
      </c>
    </row>
    <row r="125" spans="1:24" ht="59.25" customHeight="1" x14ac:dyDescent="0.25">
      <c r="A125" s="9">
        <v>14</v>
      </c>
      <c r="B125" s="64">
        <f t="shared" si="31"/>
        <v>124</v>
      </c>
      <c r="C125" s="39">
        <v>50</v>
      </c>
      <c r="D125" s="42">
        <v>8.65</v>
      </c>
      <c r="E125" s="41">
        <f t="shared" si="29"/>
        <v>5698</v>
      </c>
      <c r="F125" s="43">
        <f t="shared" si="30"/>
        <v>5748</v>
      </c>
      <c r="G125" s="45">
        <f t="shared" si="43"/>
        <v>7.5199069556413551</v>
      </c>
      <c r="H125" s="45">
        <f t="shared" si="44"/>
        <v>239.15119424133425</v>
      </c>
      <c r="I125" s="44" t="s">
        <v>183</v>
      </c>
      <c r="J125" s="51">
        <v>26</v>
      </c>
      <c r="K125" s="52">
        <v>0</v>
      </c>
      <c r="L125" s="5">
        <v>1</v>
      </c>
      <c r="M125" s="38">
        <f t="shared" si="52"/>
        <v>77668.281493767616</v>
      </c>
      <c r="N125" s="9" t="s">
        <v>24</v>
      </c>
      <c r="O125" s="9" t="s">
        <v>33</v>
      </c>
      <c r="P125" s="4">
        <v>-75.578847999999994</v>
      </c>
      <c r="Q125" s="4">
        <v>6.2964079999999996</v>
      </c>
      <c r="R125" s="7"/>
      <c r="S125" s="7">
        <v>4</v>
      </c>
      <c r="T125" s="20" t="s">
        <v>180</v>
      </c>
      <c r="U125" s="38">
        <f t="shared" si="47"/>
        <v>10754.069745290901</v>
      </c>
      <c r="V125" s="36">
        <f t="shared" si="48"/>
        <v>7.2222222222222223</v>
      </c>
      <c r="W125" s="38">
        <f t="shared" si="49"/>
        <v>149.24015156730232</v>
      </c>
      <c r="X125" s="37">
        <f t="shared" si="50"/>
        <v>6.9230769230769234</v>
      </c>
    </row>
    <row r="126" spans="1:24" ht="59.25" customHeight="1" x14ac:dyDescent="0.25">
      <c r="A126" s="9">
        <v>14</v>
      </c>
      <c r="B126" s="64">
        <f t="shared" si="31"/>
        <v>125</v>
      </c>
      <c r="C126" s="39">
        <v>50</v>
      </c>
      <c r="D126" s="42">
        <v>8.65</v>
      </c>
      <c r="E126" s="41">
        <f t="shared" si="29"/>
        <v>5748</v>
      </c>
      <c r="F126" s="43">
        <f t="shared" si="30"/>
        <v>5798</v>
      </c>
      <c r="G126" s="45">
        <f t="shared" si="43"/>
        <v>7.5199069556413551</v>
      </c>
      <c r="H126" s="45">
        <f t="shared" si="44"/>
        <v>246.6711011969756</v>
      </c>
      <c r="I126" s="44" t="s">
        <v>184</v>
      </c>
      <c r="J126" s="51">
        <v>26</v>
      </c>
      <c r="K126" s="52">
        <v>1</v>
      </c>
      <c r="L126" s="5">
        <v>1</v>
      </c>
      <c r="M126" s="38">
        <f t="shared" si="52"/>
        <v>77668.281493767616</v>
      </c>
      <c r="N126" s="9" t="s">
        <v>24</v>
      </c>
      <c r="O126" s="9" t="s">
        <v>33</v>
      </c>
      <c r="P126" s="4">
        <v>-75.578847999999994</v>
      </c>
      <c r="Q126" s="4">
        <v>6.2964079999999996</v>
      </c>
      <c r="R126" s="7"/>
      <c r="S126" s="7">
        <v>4</v>
      </c>
      <c r="T126" s="20" t="s">
        <v>180</v>
      </c>
      <c r="U126" s="38">
        <f t="shared" si="47"/>
        <v>10754.069745290901</v>
      </c>
      <c r="V126" s="36">
        <f t="shared" si="48"/>
        <v>7.2222222222222223</v>
      </c>
      <c r="W126" s="38">
        <f t="shared" si="49"/>
        <v>149.24015156730232</v>
      </c>
      <c r="X126" s="37">
        <f t="shared" si="50"/>
        <v>6.9230769230769234</v>
      </c>
    </row>
    <row r="127" spans="1:24" ht="59.25" customHeight="1" x14ac:dyDescent="0.25">
      <c r="A127" s="9">
        <v>14</v>
      </c>
      <c r="B127" s="64">
        <f t="shared" si="31"/>
        <v>126</v>
      </c>
      <c r="C127" s="39">
        <v>50</v>
      </c>
      <c r="D127" s="42">
        <v>8.65</v>
      </c>
      <c r="E127" s="41">
        <f t="shared" si="29"/>
        <v>5798</v>
      </c>
      <c r="F127" s="43">
        <f t="shared" si="30"/>
        <v>5848</v>
      </c>
      <c r="G127" s="45">
        <f t="shared" si="43"/>
        <v>7.5199069556413551</v>
      </c>
      <c r="H127" s="45">
        <f t="shared" si="44"/>
        <v>254.19100815261694</v>
      </c>
      <c r="I127" s="44" t="s">
        <v>185</v>
      </c>
      <c r="J127" s="51">
        <v>26</v>
      </c>
      <c r="K127" s="52">
        <v>0</v>
      </c>
      <c r="L127" s="5">
        <v>1</v>
      </c>
      <c r="M127" s="38">
        <f t="shared" si="52"/>
        <v>77668.281493767616</v>
      </c>
      <c r="N127" s="9" t="s">
        <v>24</v>
      </c>
      <c r="O127" s="9" t="s">
        <v>33</v>
      </c>
      <c r="P127" s="4">
        <v>-75.578847999999994</v>
      </c>
      <c r="Q127" s="4">
        <v>6.2964079999999996</v>
      </c>
      <c r="R127" s="7"/>
      <c r="S127" s="7">
        <v>4</v>
      </c>
      <c r="T127" s="20" t="s">
        <v>180</v>
      </c>
      <c r="U127" s="38">
        <f t="shared" si="47"/>
        <v>10754.069745290901</v>
      </c>
      <c r="V127" s="36">
        <f t="shared" si="48"/>
        <v>7.2222222222222223</v>
      </c>
      <c r="W127" s="38">
        <f t="shared" si="49"/>
        <v>149.24015156730232</v>
      </c>
      <c r="X127" s="37">
        <f t="shared" si="50"/>
        <v>6.9230769230769234</v>
      </c>
    </row>
    <row r="128" spans="1:24" ht="59.25" customHeight="1" x14ac:dyDescent="0.25">
      <c r="A128" s="9">
        <v>14</v>
      </c>
      <c r="B128" s="64">
        <f t="shared" si="31"/>
        <v>127</v>
      </c>
      <c r="C128" s="39">
        <v>50</v>
      </c>
      <c r="D128" s="42">
        <v>8.65</v>
      </c>
      <c r="E128" s="41">
        <f t="shared" si="29"/>
        <v>5848</v>
      </c>
      <c r="F128" s="43">
        <f t="shared" si="30"/>
        <v>5898</v>
      </c>
      <c r="G128" s="45">
        <f t="shared" si="43"/>
        <v>7.5199069556413551</v>
      </c>
      <c r="H128" s="45">
        <f t="shared" si="44"/>
        <v>261.71091510825829</v>
      </c>
      <c r="I128" s="44" t="s">
        <v>186</v>
      </c>
      <c r="J128" s="51">
        <v>26</v>
      </c>
      <c r="K128" s="52">
        <v>1</v>
      </c>
      <c r="L128" s="5">
        <v>1</v>
      </c>
      <c r="M128" s="38">
        <f t="shared" si="52"/>
        <v>77668.281493767616</v>
      </c>
      <c r="N128" s="9" t="s">
        <v>24</v>
      </c>
      <c r="O128" s="9" t="s">
        <v>33</v>
      </c>
      <c r="P128" s="4">
        <v>-75.578847999999994</v>
      </c>
      <c r="Q128" s="4">
        <v>6.2964079999999996</v>
      </c>
      <c r="R128" s="7"/>
      <c r="S128" s="7">
        <v>4</v>
      </c>
      <c r="T128" s="20" t="s">
        <v>180</v>
      </c>
      <c r="U128" s="38">
        <f t="shared" si="47"/>
        <v>10754.069745290901</v>
      </c>
      <c r="V128" s="36">
        <f t="shared" si="48"/>
        <v>7.2222222222222223</v>
      </c>
      <c r="W128" s="38">
        <f t="shared" si="49"/>
        <v>149.24015156730232</v>
      </c>
      <c r="X128" s="37">
        <f t="shared" si="50"/>
        <v>6.9230769230769234</v>
      </c>
    </row>
    <row r="129" spans="1:24" ht="59.25" customHeight="1" x14ac:dyDescent="0.25">
      <c r="A129" s="9">
        <v>14</v>
      </c>
      <c r="B129" s="64">
        <f t="shared" si="31"/>
        <v>128</v>
      </c>
      <c r="C129" s="39">
        <v>50</v>
      </c>
      <c r="D129" s="42">
        <v>8.65</v>
      </c>
      <c r="E129" s="41">
        <f t="shared" si="29"/>
        <v>5898</v>
      </c>
      <c r="F129" s="43">
        <f t="shared" si="30"/>
        <v>5948</v>
      </c>
      <c r="G129" s="45">
        <f t="shared" si="43"/>
        <v>7.5199069556413551</v>
      </c>
      <c r="H129" s="45">
        <f t="shared" si="44"/>
        <v>269.23082206389967</v>
      </c>
      <c r="I129" s="44" t="s">
        <v>187</v>
      </c>
      <c r="J129" s="51">
        <v>26</v>
      </c>
      <c r="K129" s="52">
        <v>0</v>
      </c>
      <c r="L129" s="5">
        <v>1</v>
      </c>
      <c r="M129" s="38">
        <f t="shared" si="52"/>
        <v>77668.281493767616</v>
      </c>
      <c r="N129" s="9" t="s">
        <v>24</v>
      </c>
      <c r="O129" s="9" t="s">
        <v>33</v>
      </c>
      <c r="P129" s="4">
        <v>-75.578847999999994</v>
      </c>
      <c r="Q129" s="4">
        <v>6.2964079999999996</v>
      </c>
      <c r="R129" s="7"/>
      <c r="S129" s="7">
        <v>4</v>
      </c>
      <c r="T129" s="20" t="s">
        <v>180</v>
      </c>
      <c r="U129" s="38">
        <f t="shared" si="47"/>
        <v>10754.069745290901</v>
      </c>
      <c r="V129" s="36">
        <f t="shared" si="48"/>
        <v>7.2222222222222223</v>
      </c>
      <c r="W129" s="38">
        <f t="shared" si="49"/>
        <v>149.24015156730232</v>
      </c>
      <c r="X129" s="37">
        <f t="shared" si="50"/>
        <v>6.9230769230769234</v>
      </c>
    </row>
    <row r="130" spans="1:24" ht="59.25" customHeight="1" x14ac:dyDescent="0.25">
      <c r="A130" s="9">
        <v>14</v>
      </c>
      <c r="B130" s="64">
        <f t="shared" si="31"/>
        <v>129</v>
      </c>
      <c r="C130" s="39">
        <v>60</v>
      </c>
      <c r="D130" s="42">
        <v>8.65</v>
      </c>
      <c r="E130" s="41">
        <f t="shared" si="29"/>
        <v>5948</v>
      </c>
      <c r="F130" s="43">
        <f t="shared" si="30"/>
        <v>6008</v>
      </c>
      <c r="G130" s="45">
        <f t="shared" ref="G130:G161" si="53">C130*SIN(RADIANS(D130))</f>
        <v>9.0238883467696258</v>
      </c>
      <c r="H130" s="45">
        <f t="shared" si="44"/>
        <v>278.2547104106693</v>
      </c>
      <c r="I130" s="44" t="s">
        <v>188</v>
      </c>
      <c r="J130" s="51">
        <v>26</v>
      </c>
      <c r="K130" s="52">
        <v>1</v>
      </c>
      <c r="L130" s="5">
        <v>1</v>
      </c>
      <c r="M130" s="38">
        <f t="shared" si="35"/>
        <v>77668.281493767616</v>
      </c>
      <c r="N130" s="9" t="s">
        <v>24</v>
      </c>
      <c r="O130" s="9" t="s">
        <v>33</v>
      </c>
      <c r="P130" s="4">
        <v>-75.578847999999994</v>
      </c>
      <c r="Q130" s="4">
        <v>6.2964079999999996</v>
      </c>
      <c r="R130" s="7"/>
      <c r="S130" s="7">
        <v>4</v>
      </c>
      <c r="T130" s="20" t="s">
        <v>180</v>
      </c>
      <c r="U130" s="38">
        <f t="shared" si="47"/>
        <v>10754.069745290901</v>
      </c>
      <c r="V130" s="36">
        <f t="shared" si="48"/>
        <v>7.2222222222222223</v>
      </c>
      <c r="W130" s="38">
        <f t="shared" si="49"/>
        <v>179.08818188076276</v>
      </c>
      <c r="X130" s="37">
        <f t="shared" si="50"/>
        <v>8.3076923076923084</v>
      </c>
    </row>
    <row r="131" spans="1:24" s="25" customFormat="1" ht="102.75" customHeight="1" x14ac:dyDescent="0.25">
      <c r="A131" s="9">
        <v>40</v>
      </c>
      <c r="B131" s="64">
        <f t="shared" si="31"/>
        <v>130</v>
      </c>
      <c r="C131" s="39">
        <v>50</v>
      </c>
      <c r="D131" s="91">
        <v>-7.02</v>
      </c>
      <c r="E131" s="41">
        <f t="shared" si="29"/>
        <v>6008</v>
      </c>
      <c r="F131" s="43">
        <f t="shared" si="30"/>
        <v>6058</v>
      </c>
      <c r="G131" s="45">
        <f t="shared" si="53"/>
        <v>-6.1107899969944715</v>
      </c>
      <c r="H131" s="45">
        <f t="shared" ref="H131:H162" si="54">H130+G131</f>
        <v>272.14392041367483</v>
      </c>
      <c r="I131" s="81" t="s">
        <v>189</v>
      </c>
      <c r="J131" s="53">
        <v>28</v>
      </c>
      <c r="K131" s="52">
        <v>0</v>
      </c>
      <c r="L131" s="5">
        <v>3</v>
      </c>
      <c r="M131" s="38">
        <f t="shared" ref="M131:M141" si="55">U131*V131</f>
        <v>-67969.284623150699</v>
      </c>
      <c r="N131" s="9" t="s">
        <v>24</v>
      </c>
      <c r="O131" s="9"/>
      <c r="P131" s="4">
        <v>-75.573569000000006</v>
      </c>
      <c r="Q131" s="4">
        <v>6.2945159999999998</v>
      </c>
      <c r="R131" s="7"/>
      <c r="S131" s="7">
        <v>8</v>
      </c>
      <c r="T131" s="20" t="s">
        <v>190</v>
      </c>
      <c r="U131" s="38">
        <f t="shared" si="47"/>
        <v>-8738.9080229765186</v>
      </c>
      <c r="V131" s="36">
        <f t="shared" si="48"/>
        <v>7.7777777777777777</v>
      </c>
      <c r="W131" s="38">
        <f t="shared" si="49"/>
        <v>-121.27464195151086</v>
      </c>
      <c r="X131" s="37">
        <f t="shared" si="50"/>
        <v>6.4285714285714288</v>
      </c>
    </row>
    <row r="132" spans="1:24" s="25" customFormat="1" ht="102.75" customHeight="1" x14ac:dyDescent="0.25">
      <c r="A132" s="9">
        <v>40</v>
      </c>
      <c r="B132" s="64">
        <f t="shared" si="31"/>
        <v>131</v>
      </c>
      <c r="C132" s="39">
        <v>50</v>
      </c>
      <c r="D132" s="91">
        <v>-7.02</v>
      </c>
      <c r="E132" s="41">
        <f t="shared" ref="E132:E192" si="56">F131</f>
        <v>6058</v>
      </c>
      <c r="F132" s="43">
        <f t="shared" ref="F132:F192" si="57">E132+C132</f>
        <v>6108</v>
      </c>
      <c r="G132" s="45">
        <f t="shared" si="53"/>
        <v>-6.1107899969944715</v>
      </c>
      <c r="H132" s="45">
        <f t="shared" si="54"/>
        <v>266.03313041668036</v>
      </c>
      <c r="I132" s="81" t="s">
        <v>191</v>
      </c>
      <c r="J132" s="53">
        <v>28</v>
      </c>
      <c r="K132" s="52">
        <v>1</v>
      </c>
      <c r="L132" s="5">
        <v>3</v>
      </c>
      <c r="M132" s="38">
        <f t="shared" si="55"/>
        <v>-67969.284623150699</v>
      </c>
      <c r="N132" s="9" t="s">
        <v>24</v>
      </c>
      <c r="O132" s="9"/>
      <c r="P132" s="4">
        <v>-75.573569000000006</v>
      </c>
      <c r="Q132" s="4">
        <v>6.2945159999999998</v>
      </c>
      <c r="R132" s="7"/>
      <c r="S132" s="7">
        <v>8</v>
      </c>
      <c r="T132" s="20" t="s">
        <v>190</v>
      </c>
      <c r="U132" s="38">
        <f t="shared" si="47"/>
        <v>-8738.9080229765186</v>
      </c>
      <c r="V132" s="36">
        <f t="shared" si="48"/>
        <v>7.7777777777777777</v>
      </c>
      <c r="W132" s="38">
        <f t="shared" si="49"/>
        <v>-121.27464195151086</v>
      </c>
      <c r="X132" s="37">
        <f t="shared" si="50"/>
        <v>6.4285714285714288</v>
      </c>
    </row>
    <row r="133" spans="1:24" s="25" customFormat="1" ht="102.75" customHeight="1" x14ac:dyDescent="0.25">
      <c r="A133" s="9">
        <v>40</v>
      </c>
      <c r="B133" s="64">
        <f t="shared" si="31"/>
        <v>132</v>
      </c>
      <c r="C133" s="39">
        <v>50</v>
      </c>
      <c r="D133" s="91">
        <v>-7.02</v>
      </c>
      <c r="E133" s="41">
        <f t="shared" si="56"/>
        <v>6108</v>
      </c>
      <c r="F133" s="43">
        <f t="shared" si="57"/>
        <v>6158</v>
      </c>
      <c r="G133" s="45">
        <f t="shared" si="53"/>
        <v>-6.1107899969944715</v>
      </c>
      <c r="H133" s="45">
        <f t="shared" si="54"/>
        <v>259.9223404196859</v>
      </c>
      <c r="I133" s="81" t="s">
        <v>192</v>
      </c>
      <c r="J133" s="53">
        <v>28</v>
      </c>
      <c r="K133" s="52">
        <v>0</v>
      </c>
      <c r="L133" s="5">
        <v>3</v>
      </c>
      <c r="M133" s="38">
        <f t="shared" si="55"/>
        <v>-67969.284623150699</v>
      </c>
      <c r="N133" s="9" t="s">
        <v>24</v>
      </c>
      <c r="O133" s="9"/>
      <c r="P133" s="4">
        <v>-75.573569000000006</v>
      </c>
      <c r="Q133" s="4">
        <v>6.2945159999999998</v>
      </c>
      <c r="R133" s="7"/>
      <c r="S133" s="7">
        <v>8</v>
      </c>
      <c r="T133" s="20" t="s">
        <v>190</v>
      </c>
      <c r="U133" s="38">
        <f t="shared" si="47"/>
        <v>-8738.9080229765186</v>
      </c>
      <c r="V133" s="36">
        <f t="shared" si="48"/>
        <v>7.7777777777777777</v>
      </c>
      <c r="W133" s="38">
        <f t="shared" si="49"/>
        <v>-121.27464195151086</v>
      </c>
      <c r="X133" s="37">
        <f t="shared" si="50"/>
        <v>6.4285714285714288</v>
      </c>
    </row>
    <row r="134" spans="1:24" s="25" customFormat="1" ht="102.75" customHeight="1" x14ac:dyDescent="0.25">
      <c r="A134" s="9">
        <v>40</v>
      </c>
      <c r="B134" s="64">
        <f t="shared" ref="B134:B192" si="58">B133+1</f>
        <v>133</v>
      </c>
      <c r="C134" s="39">
        <v>50</v>
      </c>
      <c r="D134" s="91">
        <v>-7.02</v>
      </c>
      <c r="E134" s="41">
        <f t="shared" si="56"/>
        <v>6158</v>
      </c>
      <c r="F134" s="43">
        <f t="shared" si="57"/>
        <v>6208</v>
      </c>
      <c r="G134" s="45">
        <f t="shared" si="53"/>
        <v>-6.1107899969944715</v>
      </c>
      <c r="H134" s="45">
        <f t="shared" si="54"/>
        <v>253.81155042269143</v>
      </c>
      <c r="I134" s="81" t="s">
        <v>193</v>
      </c>
      <c r="J134" s="53">
        <v>28</v>
      </c>
      <c r="K134" s="52">
        <v>1</v>
      </c>
      <c r="L134" s="5">
        <v>3</v>
      </c>
      <c r="M134" s="38">
        <f t="shared" si="55"/>
        <v>-67969.284623150699</v>
      </c>
      <c r="N134" s="9" t="s">
        <v>24</v>
      </c>
      <c r="O134" s="9"/>
      <c r="P134" s="4">
        <v>-75.573569000000006</v>
      </c>
      <c r="Q134" s="4">
        <v>6.2945159999999998</v>
      </c>
      <c r="R134" s="7"/>
      <c r="S134" s="7">
        <v>8</v>
      </c>
      <c r="T134" s="20" t="s">
        <v>190</v>
      </c>
      <c r="U134" s="38">
        <f t="shared" si="47"/>
        <v>-8738.9080229765186</v>
      </c>
      <c r="V134" s="36">
        <f t="shared" si="48"/>
        <v>7.7777777777777777</v>
      </c>
      <c r="W134" s="38">
        <f t="shared" si="49"/>
        <v>-121.27464195151086</v>
      </c>
      <c r="X134" s="37">
        <f t="shared" si="50"/>
        <v>6.4285714285714288</v>
      </c>
    </row>
    <row r="135" spans="1:24" s="25" customFormat="1" ht="102.75" customHeight="1" x14ac:dyDescent="0.25">
      <c r="A135" s="9">
        <v>40</v>
      </c>
      <c r="B135" s="64">
        <f t="shared" si="58"/>
        <v>134</v>
      </c>
      <c r="C135" s="39">
        <v>50</v>
      </c>
      <c r="D135" s="91">
        <v>-7.02</v>
      </c>
      <c r="E135" s="41">
        <f t="shared" si="56"/>
        <v>6208</v>
      </c>
      <c r="F135" s="43">
        <f t="shared" si="57"/>
        <v>6258</v>
      </c>
      <c r="G135" s="45">
        <f t="shared" si="53"/>
        <v>-6.1107899969944715</v>
      </c>
      <c r="H135" s="45">
        <f t="shared" si="54"/>
        <v>247.70076042569696</v>
      </c>
      <c r="I135" s="81" t="s">
        <v>194</v>
      </c>
      <c r="J135" s="53">
        <v>28</v>
      </c>
      <c r="K135" s="52">
        <v>0</v>
      </c>
      <c r="L135" s="5">
        <v>3</v>
      </c>
      <c r="M135" s="38">
        <f t="shared" si="55"/>
        <v>-67969.284623150699</v>
      </c>
      <c r="N135" s="9" t="s">
        <v>24</v>
      </c>
      <c r="O135" s="9"/>
      <c r="P135" s="4">
        <v>-75.573569000000006</v>
      </c>
      <c r="Q135" s="4">
        <v>6.2945159999999998</v>
      </c>
      <c r="R135" s="7"/>
      <c r="S135" s="7">
        <v>8</v>
      </c>
      <c r="T135" s="20" t="s">
        <v>190</v>
      </c>
      <c r="U135" s="38">
        <f t="shared" si="47"/>
        <v>-8738.9080229765186</v>
      </c>
      <c r="V135" s="36">
        <f t="shared" si="48"/>
        <v>7.7777777777777777</v>
      </c>
      <c r="W135" s="38">
        <f t="shared" si="49"/>
        <v>-121.27464195151086</v>
      </c>
      <c r="X135" s="37">
        <f t="shared" si="50"/>
        <v>6.4285714285714288</v>
      </c>
    </row>
    <row r="136" spans="1:24" s="25" customFormat="1" ht="102.75" customHeight="1" x14ac:dyDescent="0.25">
      <c r="A136" s="9">
        <v>40</v>
      </c>
      <c r="B136" s="64">
        <f t="shared" si="58"/>
        <v>135</v>
      </c>
      <c r="C136" s="39">
        <v>50</v>
      </c>
      <c r="D136" s="91">
        <v>-7.02</v>
      </c>
      <c r="E136" s="41">
        <f t="shared" si="56"/>
        <v>6258</v>
      </c>
      <c r="F136" s="43">
        <f t="shared" si="57"/>
        <v>6308</v>
      </c>
      <c r="G136" s="45">
        <f t="shared" si="53"/>
        <v>-6.1107899969944715</v>
      </c>
      <c r="H136" s="45">
        <f t="shared" si="54"/>
        <v>241.58997042870249</v>
      </c>
      <c r="I136" s="81" t="s">
        <v>195</v>
      </c>
      <c r="J136" s="53">
        <v>28</v>
      </c>
      <c r="K136" s="52">
        <v>1</v>
      </c>
      <c r="L136" s="5">
        <v>3</v>
      </c>
      <c r="M136" s="38">
        <f t="shared" si="55"/>
        <v>-67969.284623150699</v>
      </c>
      <c r="N136" s="9" t="s">
        <v>24</v>
      </c>
      <c r="O136" s="9"/>
      <c r="P136" s="4">
        <v>-75.573569000000006</v>
      </c>
      <c r="Q136" s="4">
        <v>6.2945159999999998</v>
      </c>
      <c r="R136" s="7"/>
      <c r="S136" s="7">
        <v>8</v>
      </c>
      <c r="T136" s="20" t="s">
        <v>190</v>
      </c>
      <c r="U136" s="38">
        <f t="shared" si="47"/>
        <v>-8738.9080229765186</v>
      </c>
      <c r="V136" s="36">
        <f t="shared" si="48"/>
        <v>7.7777777777777777</v>
      </c>
      <c r="W136" s="38">
        <f t="shared" si="49"/>
        <v>-121.27464195151086</v>
      </c>
      <c r="X136" s="37">
        <f t="shared" si="50"/>
        <v>6.4285714285714288</v>
      </c>
    </row>
    <row r="137" spans="1:24" s="25" customFormat="1" ht="102.75" customHeight="1" x14ac:dyDescent="0.25">
      <c r="A137" s="9">
        <v>40</v>
      </c>
      <c r="B137" s="64">
        <f t="shared" si="58"/>
        <v>136</v>
      </c>
      <c r="C137" s="39">
        <v>50</v>
      </c>
      <c r="D137" s="91">
        <v>-7.02</v>
      </c>
      <c r="E137" s="41">
        <f t="shared" si="56"/>
        <v>6308</v>
      </c>
      <c r="F137" s="43">
        <f t="shared" si="57"/>
        <v>6358</v>
      </c>
      <c r="G137" s="45">
        <f t="shared" si="53"/>
        <v>-6.1107899969944715</v>
      </c>
      <c r="H137" s="45">
        <f t="shared" si="54"/>
        <v>235.47918043170802</v>
      </c>
      <c r="I137" s="81" t="s">
        <v>196</v>
      </c>
      <c r="J137" s="53">
        <v>28</v>
      </c>
      <c r="K137" s="52">
        <v>0</v>
      </c>
      <c r="L137" s="5">
        <v>3</v>
      </c>
      <c r="M137" s="38">
        <f t="shared" si="55"/>
        <v>-67969.284623150699</v>
      </c>
      <c r="N137" s="9" t="s">
        <v>24</v>
      </c>
      <c r="O137" s="9"/>
      <c r="P137" s="4">
        <v>-75.573569000000006</v>
      </c>
      <c r="Q137" s="4">
        <v>6.2945159999999998</v>
      </c>
      <c r="R137" s="7"/>
      <c r="S137" s="7">
        <v>8</v>
      </c>
      <c r="T137" s="20" t="s">
        <v>190</v>
      </c>
      <c r="U137" s="38">
        <f t="shared" si="47"/>
        <v>-8738.9080229765186</v>
      </c>
      <c r="V137" s="36">
        <f t="shared" si="48"/>
        <v>7.7777777777777777</v>
      </c>
      <c r="W137" s="38">
        <f t="shared" si="49"/>
        <v>-121.27464195151086</v>
      </c>
      <c r="X137" s="37">
        <f t="shared" si="50"/>
        <v>6.4285714285714288</v>
      </c>
    </row>
    <row r="138" spans="1:24" s="25" customFormat="1" ht="102.75" customHeight="1" x14ac:dyDescent="0.25">
      <c r="A138" s="9">
        <v>40</v>
      </c>
      <c r="B138" s="64">
        <f t="shared" si="58"/>
        <v>137</v>
      </c>
      <c r="C138" s="39">
        <v>50</v>
      </c>
      <c r="D138" s="91">
        <v>-7.02</v>
      </c>
      <c r="E138" s="41">
        <f t="shared" si="56"/>
        <v>6358</v>
      </c>
      <c r="F138" s="43">
        <f t="shared" si="57"/>
        <v>6408</v>
      </c>
      <c r="G138" s="45">
        <f t="shared" si="53"/>
        <v>-6.1107899969944715</v>
      </c>
      <c r="H138" s="45">
        <f t="shared" si="54"/>
        <v>229.36839043471355</v>
      </c>
      <c r="I138" s="81" t="s">
        <v>197</v>
      </c>
      <c r="J138" s="53">
        <v>28</v>
      </c>
      <c r="K138" s="52">
        <v>1</v>
      </c>
      <c r="L138" s="5">
        <v>3</v>
      </c>
      <c r="M138" s="38">
        <f t="shared" si="55"/>
        <v>-67969.284623150699</v>
      </c>
      <c r="N138" s="9" t="s">
        <v>24</v>
      </c>
      <c r="O138" s="9"/>
      <c r="P138" s="4">
        <v>-75.573569000000006</v>
      </c>
      <c r="Q138" s="4">
        <v>6.2945159999999998</v>
      </c>
      <c r="R138" s="7"/>
      <c r="S138" s="7">
        <v>8</v>
      </c>
      <c r="T138" s="20" t="s">
        <v>190</v>
      </c>
      <c r="U138" s="38">
        <f t="shared" si="47"/>
        <v>-8738.9080229765186</v>
      </c>
      <c r="V138" s="36">
        <f t="shared" si="48"/>
        <v>7.7777777777777777</v>
      </c>
      <c r="W138" s="38">
        <f t="shared" si="49"/>
        <v>-121.27464195151086</v>
      </c>
      <c r="X138" s="37">
        <f t="shared" si="50"/>
        <v>6.4285714285714288</v>
      </c>
    </row>
    <row r="139" spans="1:24" s="25" customFormat="1" ht="102.75" customHeight="1" x14ac:dyDescent="0.25">
      <c r="A139" s="9">
        <v>40</v>
      </c>
      <c r="B139" s="64">
        <f t="shared" si="58"/>
        <v>138</v>
      </c>
      <c r="C139" s="39">
        <v>50</v>
      </c>
      <c r="D139" s="91">
        <v>-7.02</v>
      </c>
      <c r="E139" s="41">
        <f t="shared" si="56"/>
        <v>6408</v>
      </c>
      <c r="F139" s="43">
        <f t="shared" si="57"/>
        <v>6458</v>
      </c>
      <c r="G139" s="45">
        <f t="shared" si="53"/>
        <v>-6.1107899969944715</v>
      </c>
      <c r="H139" s="45">
        <f t="shared" si="54"/>
        <v>223.25760043771908</v>
      </c>
      <c r="I139" s="81" t="s">
        <v>198</v>
      </c>
      <c r="J139" s="53">
        <v>28</v>
      </c>
      <c r="K139" s="52">
        <v>0</v>
      </c>
      <c r="L139" s="5">
        <v>3</v>
      </c>
      <c r="M139" s="38">
        <f t="shared" si="55"/>
        <v>-67969.284623150699</v>
      </c>
      <c r="N139" s="9" t="s">
        <v>24</v>
      </c>
      <c r="O139" s="9"/>
      <c r="P139" s="4">
        <v>-75.573569000000006</v>
      </c>
      <c r="Q139" s="4">
        <v>6.2945159999999998</v>
      </c>
      <c r="R139" s="7"/>
      <c r="S139" s="7">
        <v>8</v>
      </c>
      <c r="T139" s="20" t="s">
        <v>190</v>
      </c>
      <c r="U139" s="38">
        <f t="shared" si="47"/>
        <v>-8738.9080229765186</v>
      </c>
      <c r="V139" s="36">
        <f t="shared" si="48"/>
        <v>7.7777777777777777</v>
      </c>
      <c r="W139" s="38">
        <f t="shared" si="49"/>
        <v>-121.27464195151086</v>
      </c>
      <c r="X139" s="37">
        <f t="shared" si="50"/>
        <v>6.4285714285714288</v>
      </c>
    </row>
    <row r="140" spans="1:24" s="25" customFormat="1" ht="102.75" customHeight="1" x14ac:dyDescent="0.25">
      <c r="A140" s="9">
        <v>40</v>
      </c>
      <c r="B140" s="64">
        <f t="shared" si="58"/>
        <v>139</v>
      </c>
      <c r="C140" s="39">
        <v>50</v>
      </c>
      <c r="D140" s="91">
        <v>-7.02</v>
      </c>
      <c r="E140" s="41">
        <f t="shared" si="56"/>
        <v>6458</v>
      </c>
      <c r="F140" s="43">
        <f t="shared" si="57"/>
        <v>6508</v>
      </c>
      <c r="G140" s="45">
        <f t="shared" si="53"/>
        <v>-6.1107899969944715</v>
      </c>
      <c r="H140" s="45">
        <f t="shared" si="54"/>
        <v>217.14681044072461</v>
      </c>
      <c r="I140" s="81" t="s">
        <v>199</v>
      </c>
      <c r="J140" s="53">
        <v>28</v>
      </c>
      <c r="K140" s="52">
        <v>1</v>
      </c>
      <c r="L140" s="5">
        <v>3</v>
      </c>
      <c r="M140" s="38">
        <f t="shared" si="55"/>
        <v>-67969.284623150699</v>
      </c>
      <c r="N140" s="9" t="s">
        <v>24</v>
      </c>
      <c r="O140" s="9"/>
      <c r="P140" s="4">
        <v>-75.573569000000006</v>
      </c>
      <c r="Q140" s="4">
        <v>6.2945159999999998</v>
      </c>
      <c r="R140" s="7"/>
      <c r="S140" s="7">
        <v>8</v>
      </c>
      <c r="T140" s="20" t="s">
        <v>190</v>
      </c>
      <c r="U140" s="38">
        <f t="shared" si="47"/>
        <v>-8738.9080229765186</v>
      </c>
      <c r="V140" s="36">
        <f t="shared" si="48"/>
        <v>7.7777777777777777</v>
      </c>
      <c r="W140" s="38">
        <f t="shared" si="49"/>
        <v>-121.27464195151086</v>
      </c>
      <c r="X140" s="37">
        <f t="shared" si="50"/>
        <v>6.4285714285714288</v>
      </c>
    </row>
    <row r="141" spans="1:24" s="25" customFormat="1" ht="102.75" customHeight="1" x14ac:dyDescent="0.25">
      <c r="A141" s="9">
        <v>40</v>
      </c>
      <c r="B141" s="64">
        <f t="shared" si="58"/>
        <v>140</v>
      </c>
      <c r="C141" s="39">
        <v>50</v>
      </c>
      <c r="D141" s="91">
        <v>-7.02</v>
      </c>
      <c r="E141" s="41">
        <f t="shared" si="56"/>
        <v>6508</v>
      </c>
      <c r="F141" s="43">
        <f t="shared" si="57"/>
        <v>6558</v>
      </c>
      <c r="G141" s="45">
        <f t="shared" si="53"/>
        <v>-6.1107899969944715</v>
      </c>
      <c r="H141" s="45">
        <f t="shared" si="54"/>
        <v>211.03602044373014</v>
      </c>
      <c r="I141" s="81" t="s">
        <v>200</v>
      </c>
      <c r="J141" s="53">
        <v>28</v>
      </c>
      <c r="K141" s="52">
        <v>0</v>
      </c>
      <c r="L141" s="5">
        <v>3</v>
      </c>
      <c r="M141" s="38">
        <f t="shared" si="55"/>
        <v>-67969.284623150699</v>
      </c>
      <c r="N141" s="9" t="s">
        <v>24</v>
      </c>
      <c r="O141" s="9"/>
      <c r="P141" s="4">
        <v>-75.573569000000006</v>
      </c>
      <c r="Q141" s="4">
        <v>6.2945159999999998</v>
      </c>
      <c r="R141" s="7"/>
      <c r="S141" s="7">
        <v>8</v>
      </c>
      <c r="T141" s="20" t="s">
        <v>190</v>
      </c>
      <c r="U141" s="38">
        <f t="shared" si="47"/>
        <v>-8738.9080229765186</v>
      </c>
      <c r="V141" s="36">
        <f t="shared" si="48"/>
        <v>7.7777777777777777</v>
      </c>
      <c r="W141" s="38">
        <f t="shared" si="49"/>
        <v>-121.27464195151086</v>
      </c>
      <c r="X141" s="37">
        <f t="shared" si="50"/>
        <v>6.4285714285714288</v>
      </c>
    </row>
    <row r="142" spans="1:24" s="25" customFormat="1" ht="102.75" customHeight="1" x14ac:dyDescent="0.25">
      <c r="A142" s="9">
        <v>40</v>
      </c>
      <c r="B142" s="64">
        <f t="shared" si="58"/>
        <v>141</v>
      </c>
      <c r="C142" s="39">
        <v>50</v>
      </c>
      <c r="D142" s="91">
        <v>-7.02</v>
      </c>
      <c r="E142" s="41">
        <f t="shared" si="56"/>
        <v>6558</v>
      </c>
      <c r="F142" s="43">
        <f t="shared" si="57"/>
        <v>6608</v>
      </c>
      <c r="G142" s="45">
        <f t="shared" si="53"/>
        <v>-6.1107899969944715</v>
      </c>
      <c r="H142" s="45">
        <f t="shared" si="54"/>
        <v>204.92523044673567</v>
      </c>
      <c r="I142" s="81" t="s">
        <v>201</v>
      </c>
      <c r="J142" s="53">
        <v>28</v>
      </c>
      <c r="K142" s="52">
        <v>1</v>
      </c>
      <c r="L142" s="5">
        <v>3</v>
      </c>
      <c r="M142" s="38">
        <f t="shared" ref="M142" si="59">U142*V142</f>
        <v>-67969.284623150699</v>
      </c>
      <c r="N142" s="9" t="s">
        <v>24</v>
      </c>
      <c r="O142" s="9"/>
      <c r="P142" s="4">
        <v>-75.573569000000006</v>
      </c>
      <c r="Q142" s="4">
        <v>6.2945159999999998</v>
      </c>
      <c r="R142" s="7"/>
      <c r="S142" s="7">
        <v>8</v>
      </c>
      <c r="T142" s="20" t="s">
        <v>190</v>
      </c>
      <c r="U142" s="38">
        <f t="shared" si="47"/>
        <v>-8738.9080229765186</v>
      </c>
      <c r="V142" s="36">
        <f t="shared" si="48"/>
        <v>7.7777777777777777</v>
      </c>
      <c r="W142" s="38">
        <f t="shared" si="49"/>
        <v>-121.27464195151086</v>
      </c>
      <c r="X142" s="37">
        <f t="shared" si="50"/>
        <v>6.4285714285714288</v>
      </c>
    </row>
    <row r="143" spans="1:24" s="25" customFormat="1" ht="102.75" customHeight="1" x14ac:dyDescent="0.25">
      <c r="A143" s="9">
        <v>40</v>
      </c>
      <c r="B143" s="64">
        <f t="shared" si="58"/>
        <v>142</v>
      </c>
      <c r="C143" s="39">
        <v>50</v>
      </c>
      <c r="D143" s="91">
        <v>-7.02</v>
      </c>
      <c r="E143" s="41">
        <f t="shared" si="56"/>
        <v>6608</v>
      </c>
      <c r="F143" s="43">
        <f t="shared" si="57"/>
        <v>6658</v>
      </c>
      <c r="G143" s="45">
        <f t="shared" si="53"/>
        <v>-6.1107899969944715</v>
      </c>
      <c r="H143" s="45">
        <f t="shared" si="54"/>
        <v>198.8144404497412</v>
      </c>
      <c r="I143" s="81" t="s">
        <v>202</v>
      </c>
      <c r="J143" s="53">
        <v>28</v>
      </c>
      <c r="K143" s="52">
        <v>0</v>
      </c>
      <c r="L143" s="5">
        <v>3</v>
      </c>
      <c r="M143" s="38">
        <f t="shared" ref="M143" si="60">U143*V143</f>
        <v>-67969.284623150699</v>
      </c>
      <c r="N143" s="9" t="s">
        <v>24</v>
      </c>
      <c r="O143" s="9"/>
      <c r="P143" s="4">
        <v>-75.573569000000006</v>
      </c>
      <c r="Q143" s="4">
        <v>6.2945159999999998</v>
      </c>
      <c r="R143" s="7"/>
      <c r="S143" s="7">
        <v>8</v>
      </c>
      <c r="T143" s="20" t="s">
        <v>190</v>
      </c>
      <c r="U143" s="38">
        <f t="shared" si="47"/>
        <v>-8738.9080229765186</v>
      </c>
      <c r="V143" s="36">
        <f t="shared" si="48"/>
        <v>7.7777777777777777</v>
      </c>
      <c r="W143" s="38">
        <f t="shared" si="49"/>
        <v>-121.27464195151086</v>
      </c>
      <c r="X143" s="37">
        <f t="shared" si="50"/>
        <v>6.4285714285714288</v>
      </c>
    </row>
    <row r="144" spans="1:24" s="25" customFormat="1" ht="102.75" customHeight="1" x14ac:dyDescent="0.25">
      <c r="A144" s="9">
        <v>40</v>
      </c>
      <c r="B144" s="64">
        <f t="shared" si="58"/>
        <v>143</v>
      </c>
      <c r="C144" s="39">
        <v>50</v>
      </c>
      <c r="D144" s="91">
        <v>-7.02</v>
      </c>
      <c r="E144" s="41">
        <f t="shared" si="56"/>
        <v>6658</v>
      </c>
      <c r="F144" s="43">
        <f t="shared" si="57"/>
        <v>6708</v>
      </c>
      <c r="G144" s="45">
        <f t="shared" si="53"/>
        <v>-6.1107899969944715</v>
      </c>
      <c r="H144" s="45">
        <f t="shared" si="54"/>
        <v>192.70365045274673</v>
      </c>
      <c r="I144" s="81" t="s">
        <v>203</v>
      </c>
      <c r="J144" s="53">
        <v>28</v>
      </c>
      <c r="K144" s="52">
        <v>1</v>
      </c>
      <c r="L144" s="5">
        <v>3</v>
      </c>
      <c r="M144" s="38">
        <f t="shared" ref="M144:M154" si="61">U144*V144</f>
        <v>-67969.284623150699</v>
      </c>
      <c r="N144" s="9" t="s">
        <v>24</v>
      </c>
      <c r="O144" s="9"/>
      <c r="P144" s="4">
        <v>-75.573569000000006</v>
      </c>
      <c r="Q144" s="4">
        <v>6.2945159999999998</v>
      </c>
      <c r="R144" s="7"/>
      <c r="S144" s="7">
        <v>8</v>
      </c>
      <c r="T144" s="20" t="s">
        <v>190</v>
      </c>
      <c r="U144" s="38">
        <f t="shared" si="47"/>
        <v>-8738.9080229765186</v>
      </c>
      <c r="V144" s="36">
        <f t="shared" si="48"/>
        <v>7.7777777777777777</v>
      </c>
      <c r="W144" s="38">
        <f t="shared" si="49"/>
        <v>-121.27464195151086</v>
      </c>
      <c r="X144" s="37">
        <f t="shared" si="50"/>
        <v>6.4285714285714288</v>
      </c>
    </row>
    <row r="145" spans="1:24" s="25" customFormat="1" ht="102.75" customHeight="1" x14ac:dyDescent="0.25">
      <c r="A145" s="9">
        <v>40</v>
      </c>
      <c r="B145" s="64">
        <f t="shared" si="58"/>
        <v>144</v>
      </c>
      <c r="C145" s="39">
        <v>50</v>
      </c>
      <c r="D145" s="91">
        <v>-7.02</v>
      </c>
      <c r="E145" s="41">
        <f t="shared" si="56"/>
        <v>6708</v>
      </c>
      <c r="F145" s="43">
        <f t="shared" si="57"/>
        <v>6758</v>
      </c>
      <c r="G145" s="45">
        <f t="shared" si="53"/>
        <v>-6.1107899969944715</v>
      </c>
      <c r="H145" s="45">
        <f t="shared" si="54"/>
        <v>186.59286045575226</v>
      </c>
      <c r="I145" s="81" t="s">
        <v>204</v>
      </c>
      <c r="J145" s="53">
        <v>28</v>
      </c>
      <c r="K145" s="52">
        <v>0</v>
      </c>
      <c r="L145" s="5">
        <v>3</v>
      </c>
      <c r="M145" s="38">
        <f t="shared" si="61"/>
        <v>-67969.284623150699</v>
      </c>
      <c r="N145" s="9" t="s">
        <v>24</v>
      </c>
      <c r="O145" s="9"/>
      <c r="P145" s="4">
        <v>-75.573569000000006</v>
      </c>
      <c r="Q145" s="4">
        <v>6.2945159999999998</v>
      </c>
      <c r="R145" s="7"/>
      <c r="S145" s="7">
        <v>8</v>
      </c>
      <c r="T145" s="20" t="s">
        <v>190</v>
      </c>
      <c r="U145" s="38">
        <f t="shared" si="47"/>
        <v>-8738.9080229765186</v>
      </c>
      <c r="V145" s="36">
        <f t="shared" si="48"/>
        <v>7.7777777777777777</v>
      </c>
      <c r="W145" s="38">
        <f t="shared" si="49"/>
        <v>-121.27464195151086</v>
      </c>
      <c r="X145" s="37">
        <f t="shared" si="50"/>
        <v>6.4285714285714288</v>
      </c>
    </row>
    <row r="146" spans="1:24" s="25" customFormat="1" ht="102.75" customHeight="1" x14ac:dyDescent="0.25">
      <c r="A146" s="9">
        <v>40</v>
      </c>
      <c r="B146" s="64">
        <f t="shared" si="58"/>
        <v>145</v>
      </c>
      <c r="C146" s="39">
        <v>50</v>
      </c>
      <c r="D146" s="91">
        <v>-7.02</v>
      </c>
      <c r="E146" s="41">
        <f t="shared" si="56"/>
        <v>6758</v>
      </c>
      <c r="F146" s="43">
        <f t="shared" si="57"/>
        <v>6808</v>
      </c>
      <c r="G146" s="45">
        <f t="shared" si="53"/>
        <v>-6.1107899969944715</v>
      </c>
      <c r="H146" s="45">
        <f t="shared" si="54"/>
        <v>180.48207045875779</v>
      </c>
      <c r="I146" s="81" t="s">
        <v>205</v>
      </c>
      <c r="J146" s="53">
        <v>28</v>
      </c>
      <c r="K146" s="52">
        <v>1</v>
      </c>
      <c r="L146" s="5">
        <v>3</v>
      </c>
      <c r="M146" s="38">
        <f t="shared" si="61"/>
        <v>-67969.284623150699</v>
      </c>
      <c r="N146" s="9" t="s">
        <v>24</v>
      </c>
      <c r="O146" s="9"/>
      <c r="P146" s="4">
        <v>-75.573569000000006</v>
      </c>
      <c r="Q146" s="4">
        <v>6.2945159999999998</v>
      </c>
      <c r="R146" s="7"/>
      <c r="S146" s="7">
        <v>8</v>
      </c>
      <c r="T146" s="20" t="s">
        <v>190</v>
      </c>
      <c r="U146" s="38">
        <f t="shared" si="47"/>
        <v>-8738.9080229765186</v>
      </c>
      <c r="V146" s="36">
        <f t="shared" si="48"/>
        <v>7.7777777777777777</v>
      </c>
      <c r="W146" s="38">
        <f t="shared" si="49"/>
        <v>-121.27464195151086</v>
      </c>
      <c r="X146" s="37">
        <f t="shared" si="50"/>
        <v>6.4285714285714288</v>
      </c>
    </row>
    <row r="147" spans="1:24" s="25" customFormat="1" ht="102.75" customHeight="1" x14ac:dyDescent="0.25">
      <c r="A147" s="9">
        <v>40</v>
      </c>
      <c r="B147" s="64">
        <f t="shared" si="58"/>
        <v>146</v>
      </c>
      <c r="C147" s="39">
        <v>50</v>
      </c>
      <c r="D147" s="91">
        <v>-7.02</v>
      </c>
      <c r="E147" s="41">
        <f t="shared" si="56"/>
        <v>6808</v>
      </c>
      <c r="F147" s="43">
        <f t="shared" si="57"/>
        <v>6858</v>
      </c>
      <c r="G147" s="45">
        <f t="shared" si="53"/>
        <v>-6.1107899969944715</v>
      </c>
      <c r="H147" s="45">
        <f t="shared" si="54"/>
        <v>174.37128046176332</v>
      </c>
      <c r="I147" s="81" t="s">
        <v>206</v>
      </c>
      <c r="J147" s="53">
        <v>28</v>
      </c>
      <c r="K147" s="52">
        <v>0</v>
      </c>
      <c r="L147" s="5">
        <v>3</v>
      </c>
      <c r="M147" s="38">
        <f t="shared" si="61"/>
        <v>-67969.284623150699</v>
      </c>
      <c r="N147" s="9" t="s">
        <v>24</v>
      </c>
      <c r="O147" s="9"/>
      <c r="P147" s="4">
        <v>-75.573569000000006</v>
      </c>
      <c r="Q147" s="4">
        <v>6.2945159999999998</v>
      </c>
      <c r="R147" s="7"/>
      <c r="S147" s="7">
        <v>8</v>
      </c>
      <c r="T147" s="20" t="s">
        <v>190</v>
      </c>
      <c r="U147" s="38">
        <f t="shared" ref="U147:U178" si="62">SIN(D147*6.28/360)*7300*9.8</f>
        <v>-8738.9080229765186</v>
      </c>
      <c r="V147" s="36">
        <f t="shared" ref="V147:V178" si="63">J147*1000/3600</f>
        <v>7.7777777777777777</v>
      </c>
      <c r="W147" s="38">
        <f t="shared" ref="W147:W178" si="64">(U147/9.8)*C147*0.00272</f>
        <v>-121.27464195151086</v>
      </c>
      <c r="X147" s="37">
        <f t="shared" ref="X147:X178" si="65">C147/V147</f>
        <v>6.4285714285714288</v>
      </c>
    </row>
    <row r="148" spans="1:24" s="25" customFormat="1" ht="102.75" customHeight="1" x14ac:dyDescent="0.25">
      <c r="A148" s="9">
        <v>40</v>
      </c>
      <c r="B148" s="64">
        <f t="shared" si="58"/>
        <v>147</v>
      </c>
      <c r="C148" s="39">
        <v>50</v>
      </c>
      <c r="D148" s="91">
        <v>-7.02</v>
      </c>
      <c r="E148" s="41">
        <f t="shared" si="56"/>
        <v>6858</v>
      </c>
      <c r="F148" s="43">
        <f t="shared" si="57"/>
        <v>6908</v>
      </c>
      <c r="G148" s="45">
        <f t="shared" si="53"/>
        <v>-6.1107899969944715</v>
      </c>
      <c r="H148" s="45">
        <f t="shared" si="54"/>
        <v>168.26049046476885</v>
      </c>
      <c r="I148" s="81" t="s">
        <v>207</v>
      </c>
      <c r="J148" s="53">
        <v>28</v>
      </c>
      <c r="K148" s="52">
        <v>1</v>
      </c>
      <c r="L148" s="5">
        <v>3</v>
      </c>
      <c r="M148" s="38">
        <f t="shared" si="61"/>
        <v>-67969.284623150699</v>
      </c>
      <c r="N148" s="9" t="s">
        <v>24</v>
      </c>
      <c r="O148" s="9"/>
      <c r="P148" s="4">
        <v>-75.573569000000006</v>
      </c>
      <c r="Q148" s="4">
        <v>6.2945159999999998</v>
      </c>
      <c r="R148" s="7"/>
      <c r="S148" s="7">
        <v>8</v>
      </c>
      <c r="T148" s="20" t="s">
        <v>190</v>
      </c>
      <c r="U148" s="38">
        <f t="shared" si="62"/>
        <v>-8738.9080229765186</v>
      </c>
      <c r="V148" s="36">
        <f t="shared" si="63"/>
        <v>7.7777777777777777</v>
      </c>
      <c r="W148" s="38">
        <f t="shared" si="64"/>
        <v>-121.27464195151086</v>
      </c>
      <c r="X148" s="37">
        <f t="shared" si="65"/>
        <v>6.4285714285714288</v>
      </c>
    </row>
    <row r="149" spans="1:24" s="25" customFormat="1" ht="102.75" customHeight="1" x14ac:dyDescent="0.25">
      <c r="A149" s="9">
        <v>40</v>
      </c>
      <c r="B149" s="64">
        <f t="shared" si="58"/>
        <v>148</v>
      </c>
      <c r="C149" s="39">
        <v>50</v>
      </c>
      <c r="D149" s="91">
        <v>-7.02</v>
      </c>
      <c r="E149" s="41">
        <f t="shared" si="56"/>
        <v>6908</v>
      </c>
      <c r="F149" s="43">
        <f t="shared" si="57"/>
        <v>6958</v>
      </c>
      <c r="G149" s="45">
        <f t="shared" si="53"/>
        <v>-6.1107899969944715</v>
      </c>
      <c r="H149" s="45">
        <f t="shared" si="54"/>
        <v>162.14970046777438</v>
      </c>
      <c r="I149" s="81" t="s">
        <v>208</v>
      </c>
      <c r="J149" s="53">
        <v>28</v>
      </c>
      <c r="K149" s="52">
        <v>0</v>
      </c>
      <c r="L149" s="5">
        <v>3</v>
      </c>
      <c r="M149" s="38">
        <f t="shared" si="61"/>
        <v>-67969.284623150699</v>
      </c>
      <c r="N149" s="9" t="s">
        <v>24</v>
      </c>
      <c r="O149" s="9"/>
      <c r="P149" s="4">
        <v>-75.573569000000006</v>
      </c>
      <c r="Q149" s="4">
        <v>6.2945159999999998</v>
      </c>
      <c r="R149" s="7"/>
      <c r="S149" s="7">
        <v>8</v>
      </c>
      <c r="T149" s="20" t="s">
        <v>190</v>
      </c>
      <c r="U149" s="38">
        <f t="shared" si="62"/>
        <v>-8738.9080229765186</v>
      </c>
      <c r="V149" s="36">
        <f t="shared" si="63"/>
        <v>7.7777777777777777</v>
      </c>
      <c r="W149" s="38">
        <f t="shared" si="64"/>
        <v>-121.27464195151086</v>
      </c>
      <c r="X149" s="37">
        <f t="shared" si="65"/>
        <v>6.4285714285714288</v>
      </c>
    </row>
    <row r="150" spans="1:24" s="25" customFormat="1" ht="102.75" customHeight="1" x14ac:dyDescent="0.25">
      <c r="A150" s="9">
        <v>40</v>
      </c>
      <c r="B150" s="64">
        <f t="shared" si="58"/>
        <v>149</v>
      </c>
      <c r="C150" s="39">
        <v>50</v>
      </c>
      <c r="D150" s="91">
        <v>-7.02</v>
      </c>
      <c r="E150" s="41">
        <f t="shared" si="56"/>
        <v>6958</v>
      </c>
      <c r="F150" s="43">
        <f t="shared" si="57"/>
        <v>7008</v>
      </c>
      <c r="G150" s="45">
        <f t="shared" si="53"/>
        <v>-6.1107899969944715</v>
      </c>
      <c r="H150" s="45">
        <f t="shared" si="54"/>
        <v>156.03891047077991</v>
      </c>
      <c r="I150" s="81" t="s">
        <v>209</v>
      </c>
      <c r="J150" s="53">
        <v>28</v>
      </c>
      <c r="K150" s="52">
        <v>1</v>
      </c>
      <c r="L150" s="5">
        <v>3</v>
      </c>
      <c r="M150" s="38">
        <f t="shared" si="61"/>
        <v>-67969.284623150699</v>
      </c>
      <c r="N150" s="9" t="s">
        <v>24</v>
      </c>
      <c r="O150" s="9"/>
      <c r="P150" s="4">
        <v>-75.573569000000006</v>
      </c>
      <c r="Q150" s="4">
        <v>6.2945159999999998</v>
      </c>
      <c r="R150" s="7"/>
      <c r="S150" s="7">
        <v>8</v>
      </c>
      <c r="T150" s="20" t="s">
        <v>190</v>
      </c>
      <c r="U150" s="38">
        <f t="shared" si="62"/>
        <v>-8738.9080229765186</v>
      </c>
      <c r="V150" s="36">
        <f t="shared" si="63"/>
        <v>7.7777777777777777</v>
      </c>
      <c r="W150" s="38">
        <f t="shared" si="64"/>
        <v>-121.27464195151086</v>
      </c>
      <c r="X150" s="37">
        <f t="shared" si="65"/>
        <v>6.4285714285714288</v>
      </c>
    </row>
    <row r="151" spans="1:24" s="25" customFormat="1" ht="102.75" customHeight="1" x14ac:dyDescent="0.25">
      <c r="A151" s="9">
        <v>40</v>
      </c>
      <c r="B151" s="64">
        <f t="shared" si="58"/>
        <v>150</v>
      </c>
      <c r="C151" s="39">
        <v>50</v>
      </c>
      <c r="D151" s="91">
        <v>-7.02</v>
      </c>
      <c r="E151" s="41">
        <f t="shared" si="56"/>
        <v>7008</v>
      </c>
      <c r="F151" s="43">
        <f t="shared" si="57"/>
        <v>7058</v>
      </c>
      <c r="G151" s="45">
        <f t="shared" si="53"/>
        <v>-6.1107899969944715</v>
      </c>
      <c r="H151" s="45">
        <f t="shared" si="54"/>
        <v>149.92812047378544</v>
      </c>
      <c r="I151" s="81" t="s">
        <v>210</v>
      </c>
      <c r="J151" s="53">
        <v>28</v>
      </c>
      <c r="K151" s="52">
        <v>0</v>
      </c>
      <c r="L151" s="5">
        <v>3</v>
      </c>
      <c r="M151" s="38">
        <f t="shared" si="61"/>
        <v>-67969.284623150699</v>
      </c>
      <c r="N151" s="9" t="s">
        <v>24</v>
      </c>
      <c r="O151" s="9"/>
      <c r="P151" s="4">
        <v>-75.573569000000006</v>
      </c>
      <c r="Q151" s="4">
        <v>6.2945159999999998</v>
      </c>
      <c r="R151" s="7"/>
      <c r="S151" s="7">
        <v>8</v>
      </c>
      <c r="T151" s="20" t="s">
        <v>190</v>
      </c>
      <c r="U151" s="38">
        <f t="shared" si="62"/>
        <v>-8738.9080229765186</v>
      </c>
      <c r="V151" s="36">
        <f t="shared" si="63"/>
        <v>7.7777777777777777</v>
      </c>
      <c r="W151" s="38">
        <f t="shared" si="64"/>
        <v>-121.27464195151086</v>
      </c>
      <c r="X151" s="37">
        <f t="shared" si="65"/>
        <v>6.4285714285714288</v>
      </c>
    </row>
    <row r="152" spans="1:24" s="25" customFormat="1" ht="102.75" customHeight="1" x14ac:dyDescent="0.25">
      <c r="A152" s="9">
        <v>40</v>
      </c>
      <c r="B152" s="64">
        <f t="shared" si="58"/>
        <v>151</v>
      </c>
      <c r="C152" s="39">
        <v>50</v>
      </c>
      <c r="D152" s="91">
        <v>-7.02</v>
      </c>
      <c r="E152" s="41">
        <f t="shared" si="56"/>
        <v>7058</v>
      </c>
      <c r="F152" s="43">
        <f t="shared" si="57"/>
        <v>7108</v>
      </c>
      <c r="G152" s="45">
        <f t="shared" si="53"/>
        <v>-6.1107899969944715</v>
      </c>
      <c r="H152" s="45">
        <f t="shared" si="54"/>
        <v>143.81733047679097</v>
      </c>
      <c r="I152" s="81" t="s">
        <v>211</v>
      </c>
      <c r="J152" s="53">
        <v>28</v>
      </c>
      <c r="K152" s="52">
        <v>1</v>
      </c>
      <c r="L152" s="5">
        <v>3</v>
      </c>
      <c r="M152" s="38">
        <f t="shared" si="61"/>
        <v>-67969.284623150699</v>
      </c>
      <c r="N152" s="9" t="s">
        <v>24</v>
      </c>
      <c r="O152" s="9"/>
      <c r="P152" s="4">
        <v>-75.573569000000006</v>
      </c>
      <c r="Q152" s="4">
        <v>6.2945159999999998</v>
      </c>
      <c r="R152" s="7"/>
      <c r="S152" s="7">
        <v>8</v>
      </c>
      <c r="T152" s="20" t="s">
        <v>190</v>
      </c>
      <c r="U152" s="38">
        <f t="shared" si="62"/>
        <v>-8738.9080229765186</v>
      </c>
      <c r="V152" s="36">
        <f t="shared" si="63"/>
        <v>7.7777777777777777</v>
      </c>
      <c r="W152" s="38">
        <f t="shared" si="64"/>
        <v>-121.27464195151086</v>
      </c>
      <c r="X152" s="37">
        <f t="shared" si="65"/>
        <v>6.4285714285714288</v>
      </c>
    </row>
    <row r="153" spans="1:24" s="25" customFormat="1" ht="102.75" customHeight="1" x14ac:dyDescent="0.25">
      <c r="A153" s="9">
        <v>40</v>
      </c>
      <c r="B153" s="64">
        <f t="shared" si="58"/>
        <v>152</v>
      </c>
      <c r="C153" s="39">
        <v>50</v>
      </c>
      <c r="D153" s="91">
        <v>-7.02</v>
      </c>
      <c r="E153" s="41">
        <f t="shared" si="56"/>
        <v>7108</v>
      </c>
      <c r="F153" s="43">
        <f t="shared" si="57"/>
        <v>7158</v>
      </c>
      <c r="G153" s="45">
        <f t="shared" si="53"/>
        <v>-6.1107899969944715</v>
      </c>
      <c r="H153" s="45">
        <f t="shared" si="54"/>
        <v>137.7065404797965</v>
      </c>
      <c r="I153" s="81" t="s">
        <v>212</v>
      </c>
      <c r="J153" s="53">
        <v>28</v>
      </c>
      <c r="K153" s="52">
        <v>0</v>
      </c>
      <c r="L153" s="5">
        <v>3</v>
      </c>
      <c r="M153" s="38">
        <f t="shared" si="61"/>
        <v>-67969.284623150699</v>
      </c>
      <c r="N153" s="9" t="s">
        <v>24</v>
      </c>
      <c r="O153" s="9"/>
      <c r="P153" s="4">
        <v>-75.573569000000006</v>
      </c>
      <c r="Q153" s="4">
        <v>6.2945159999999998</v>
      </c>
      <c r="R153" s="7"/>
      <c r="S153" s="7">
        <v>8</v>
      </c>
      <c r="T153" s="20" t="s">
        <v>190</v>
      </c>
      <c r="U153" s="38">
        <f t="shared" si="62"/>
        <v>-8738.9080229765186</v>
      </c>
      <c r="V153" s="36">
        <f t="shared" si="63"/>
        <v>7.7777777777777777</v>
      </c>
      <c r="W153" s="38">
        <f t="shared" si="64"/>
        <v>-121.27464195151086</v>
      </c>
      <c r="X153" s="37">
        <f t="shared" si="65"/>
        <v>6.4285714285714288</v>
      </c>
    </row>
    <row r="154" spans="1:24" s="25" customFormat="1" ht="102.75" customHeight="1" x14ac:dyDescent="0.25">
      <c r="A154" s="9">
        <v>40</v>
      </c>
      <c r="B154" s="64">
        <f t="shared" si="58"/>
        <v>153</v>
      </c>
      <c r="C154" s="39">
        <v>50</v>
      </c>
      <c r="D154" s="91">
        <v>-7.02</v>
      </c>
      <c r="E154" s="41">
        <f t="shared" si="56"/>
        <v>7158</v>
      </c>
      <c r="F154" s="43">
        <f t="shared" si="57"/>
        <v>7208</v>
      </c>
      <c r="G154" s="45">
        <f t="shared" si="53"/>
        <v>-6.1107899969944715</v>
      </c>
      <c r="H154" s="45">
        <f t="shared" si="54"/>
        <v>131.59575048280203</v>
      </c>
      <c r="I154" s="81" t="s">
        <v>213</v>
      </c>
      <c r="J154" s="53">
        <v>28</v>
      </c>
      <c r="K154" s="52">
        <v>0</v>
      </c>
      <c r="L154" s="5">
        <v>3</v>
      </c>
      <c r="M154" s="38">
        <f t="shared" si="61"/>
        <v>-67969.284623150699</v>
      </c>
      <c r="N154" s="9" t="s">
        <v>24</v>
      </c>
      <c r="O154" s="9"/>
      <c r="P154" s="4">
        <v>-75.573569000000006</v>
      </c>
      <c r="Q154" s="4">
        <v>6.2945159999999998</v>
      </c>
      <c r="R154" s="7"/>
      <c r="S154" s="7">
        <v>8</v>
      </c>
      <c r="T154" s="20" t="s">
        <v>190</v>
      </c>
      <c r="U154" s="38">
        <f t="shared" si="62"/>
        <v>-8738.9080229765186</v>
      </c>
      <c r="V154" s="36">
        <f t="shared" si="63"/>
        <v>7.7777777777777777</v>
      </c>
      <c r="W154" s="38">
        <f t="shared" si="64"/>
        <v>-121.27464195151086</v>
      </c>
      <c r="X154" s="37">
        <f t="shared" si="65"/>
        <v>6.4285714285714288</v>
      </c>
    </row>
    <row r="155" spans="1:24" s="25" customFormat="1" ht="102.75" customHeight="1" x14ac:dyDescent="0.25">
      <c r="A155" s="9">
        <v>40</v>
      </c>
      <c r="B155" s="64">
        <f t="shared" si="58"/>
        <v>154</v>
      </c>
      <c r="C155" s="39">
        <v>50</v>
      </c>
      <c r="D155" s="91">
        <v>-7.02</v>
      </c>
      <c r="E155" s="41">
        <f t="shared" si="56"/>
        <v>7208</v>
      </c>
      <c r="F155" s="43">
        <f t="shared" si="57"/>
        <v>7258</v>
      </c>
      <c r="G155" s="45">
        <f t="shared" si="53"/>
        <v>-6.1107899969944715</v>
      </c>
      <c r="H155" s="45">
        <f t="shared" si="54"/>
        <v>125.48496048580756</v>
      </c>
      <c r="I155" s="81" t="s">
        <v>214</v>
      </c>
      <c r="J155" s="53">
        <v>28</v>
      </c>
      <c r="K155" s="52">
        <v>0</v>
      </c>
      <c r="L155" s="5">
        <v>3</v>
      </c>
      <c r="M155" s="38">
        <f t="shared" ref="M155" si="66">U155*V155</f>
        <v>-67969.284623150699</v>
      </c>
      <c r="N155" s="9" t="s">
        <v>24</v>
      </c>
      <c r="O155" s="9"/>
      <c r="P155" s="4">
        <v>-75.573569000000006</v>
      </c>
      <c r="Q155" s="4">
        <v>6.2945159999999998</v>
      </c>
      <c r="R155" s="7"/>
      <c r="S155" s="7">
        <v>8</v>
      </c>
      <c r="T155" s="20" t="s">
        <v>190</v>
      </c>
      <c r="U155" s="38">
        <f t="shared" si="62"/>
        <v>-8738.9080229765186</v>
      </c>
      <c r="V155" s="36">
        <f t="shared" si="63"/>
        <v>7.7777777777777777</v>
      </c>
      <c r="W155" s="38">
        <f t="shared" si="64"/>
        <v>-121.27464195151086</v>
      </c>
      <c r="X155" s="37">
        <f t="shared" si="65"/>
        <v>6.4285714285714288</v>
      </c>
    </row>
    <row r="156" spans="1:24" x14ac:dyDescent="0.25">
      <c r="A156" s="9">
        <v>41</v>
      </c>
      <c r="B156" s="64">
        <f t="shared" si="58"/>
        <v>155</v>
      </c>
      <c r="C156" s="39">
        <v>15</v>
      </c>
      <c r="D156" s="42">
        <v>7.59</v>
      </c>
      <c r="E156" s="41">
        <f t="shared" si="56"/>
        <v>7258</v>
      </c>
      <c r="F156" s="43">
        <f t="shared" si="57"/>
        <v>7273</v>
      </c>
      <c r="G156" s="45">
        <f t="shared" si="53"/>
        <v>1.9812508274381626</v>
      </c>
      <c r="H156" s="45">
        <f t="shared" si="54"/>
        <v>127.46621131324572</v>
      </c>
      <c r="I156" s="44" t="s">
        <v>215</v>
      </c>
      <c r="J156" s="51">
        <v>36</v>
      </c>
      <c r="K156" s="52">
        <f t="shared" ref="K156:K166" si="67">L156+R156+S156</f>
        <v>1</v>
      </c>
      <c r="L156" s="5">
        <v>0</v>
      </c>
      <c r="M156" s="38">
        <f t="shared" si="35"/>
        <v>94444.832808292558</v>
      </c>
      <c r="N156" s="9" t="s">
        <v>49</v>
      </c>
      <c r="O156" s="9"/>
      <c r="P156" s="4">
        <v>-75.569801999999996</v>
      </c>
      <c r="Q156" s="4">
        <v>6.2932430000000004</v>
      </c>
      <c r="R156" s="7"/>
      <c r="S156" s="7">
        <v>1</v>
      </c>
      <c r="T156" s="29">
        <v>36.200000000000003</v>
      </c>
      <c r="U156" s="38">
        <f t="shared" si="62"/>
        <v>9444.4832808292558</v>
      </c>
      <c r="V156" s="36">
        <f t="shared" si="63"/>
        <v>10</v>
      </c>
      <c r="W156" s="38">
        <f t="shared" si="64"/>
        <v>39.319889577329967</v>
      </c>
      <c r="X156" s="37">
        <f t="shared" si="65"/>
        <v>1.5</v>
      </c>
    </row>
    <row r="157" spans="1:24" x14ac:dyDescent="0.25">
      <c r="A157" s="9">
        <v>42</v>
      </c>
      <c r="B157" s="64">
        <f t="shared" si="58"/>
        <v>156</v>
      </c>
      <c r="C157" s="39">
        <v>50</v>
      </c>
      <c r="D157" s="91">
        <v>-1.1499999999999999</v>
      </c>
      <c r="E157" s="41">
        <f t="shared" si="56"/>
        <v>7273</v>
      </c>
      <c r="F157" s="43">
        <f t="shared" si="57"/>
        <v>7323</v>
      </c>
      <c r="G157" s="45">
        <f t="shared" si="53"/>
        <v>-1.0034969391794517</v>
      </c>
      <c r="H157" s="45">
        <f t="shared" si="54"/>
        <v>126.46271437406627</v>
      </c>
      <c r="I157" s="44" t="s">
        <v>216</v>
      </c>
      <c r="J157" s="51">
        <v>41</v>
      </c>
      <c r="K157" s="52">
        <f t="shared" si="67"/>
        <v>0</v>
      </c>
      <c r="L157" s="5">
        <v>0</v>
      </c>
      <c r="M157" s="38">
        <f t="shared" si="35"/>
        <v>-16343.916864274765</v>
      </c>
      <c r="N157" s="9" t="s">
        <v>24</v>
      </c>
      <c r="O157" s="9"/>
      <c r="P157" s="4">
        <v>-75.570278000000002</v>
      </c>
      <c r="Q157" s="4">
        <v>6.291671</v>
      </c>
      <c r="R157" s="7"/>
      <c r="S157" s="7"/>
      <c r="T157" s="29" t="s">
        <v>217</v>
      </c>
      <c r="U157" s="38">
        <f t="shared" si="62"/>
        <v>-1435.0756271070525</v>
      </c>
      <c r="V157" s="36">
        <f t="shared" si="63"/>
        <v>11.388888888888889</v>
      </c>
      <c r="W157" s="38">
        <f t="shared" si="64"/>
        <v>-19.915335233322359</v>
      </c>
      <c r="X157" s="37">
        <f t="shared" si="65"/>
        <v>4.3902439024390238</v>
      </c>
    </row>
    <row r="158" spans="1:24" x14ac:dyDescent="0.25">
      <c r="A158" s="9">
        <v>42</v>
      </c>
      <c r="B158" s="64">
        <f t="shared" si="58"/>
        <v>157</v>
      </c>
      <c r="C158" s="39">
        <v>50</v>
      </c>
      <c r="D158" s="91">
        <v>-1.1499999999999999</v>
      </c>
      <c r="E158" s="41">
        <f t="shared" si="56"/>
        <v>7323</v>
      </c>
      <c r="F158" s="43">
        <f t="shared" si="57"/>
        <v>7373</v>
      </c>
      <c r="G158" s="45">
        <f t="shared" si="53"/>
        <v>-1.0034969391794517</v>
      </c>
      <c r="H158" s="45">
        <f t="shared" si="54"/>
        <v>125.45921743488681</v>
      </c>
      <c r="I158" s="44" t="s">
        <v>218</v>
      </c>
      <c r="J158" s="51">
        <v>41</v>
      </c>
      <c r="K158" s="52">
        <f t="shared" si="67"/>
        <v>1</v>
      </c>
      <c r="L158" s="49">
        <v>1</v>
      </c>
      <c r="M158" s="38">
        <f t="shared" ref="M158:M161" si="68">U158*V158</f>
        <v>-16343.916864274765</v>
      </c>
      <c r="N158" s="9" t="s">
        <v>24</v>
      </c>
      <c r="O158" s="9"/>
      <c r="P158" s="4">
        <v>-75.570278000000002</v>
      </c>
      <c r="Q158" s="4">
        <v>6.291671</v>
      </c>
      <c r="R158" s="7"/>
      <c r="S158" s="7"/>
      <c r="T158" s="29" t="s">
        <v>217</v>
      </c>
      <c r="U158" s="38">
        <f t="shared" si="62"/>
        <v>-1435.0756271070525</v>
      </c>
      <c r="V158" s="36">
        <f t="shared" si="63"/>
        <v>11.388888888888889</v>
      </c>
      <c r="W158" s="38">
        <f t="shared" si="64"/>
        <v>-19.915335233322359</v>
      </c>
      <c r="X158" s="37">
        <f t="shared" si="65"/>
        <v>4.3902439024390238</v>
      </c>
    </row>
    <row r="159" spans="1:24" x14ac:dyDescent="0.25">
      <c r="A159" s="9">
        <v>42</v>
      </c>
      <c r="B159" s="64">
        <f t="shared" si="58"/>
        <v>158</v>
      </c>
      <c r="C159" s="39">
        <v>50</v>
      </c>
      <c r="D159" s="91">
        <v>-1.1499999999999999</v>
      </c>
      <c r="E159" s="41">
        <f t="shared" si="56"/>
        <v>7373</v>
      </c>
      <c r="F159" s="43">
        <f t="shared" si="57"/>
        <v>7423</v>
      </c>
      <c r="G159" s="45">
        <f t="shared" si="53"/>
        <v>-1.0034969391794517</v>
      </c>
      <c r="H159" s="45">
        <f t="shared" si="54"/>
        <v>124.45572049570735</v>
      </c>
      <c r="I159" s="44" t="s">
        <v>219</v>
      </c>
      <c r="J159" s="51">
        <v>41</v>
      </c>
      <c r="K159" s="52">
        <f t="shared" si="67"/>
        <v>0</v>
      </c>
      <c r="L159" s="5">
        <v>0</v>
      </c>
      <c r="M159" s="38">
        <f t="shared" si="68"/>
        <v>-16343.916864274765</v>
      </c>
      <c r="N159" s="9" t="s">
        <v>24</v>
      </c>
      <c r="O159" s="9"/>
      <c r="P159" s="4">
        <v>-75.570278000000002</v>
      </c>
      <c r="Q159" s="4">
        <v>6.291671</v>
      </c>
      <c r="R159" s="7"/>
      <c r="S159" s="7"/>
      <c r="T159" s="29" t="s">
        <v>217</v>
      </c>
      <c r="U159" s="38">
        <f t="shared" si="62"/>
        <v>-1435.0756271070525</v>
      </c>
      <c r="V159" s="36">
        <f t="shared" si="63"/>
        <v>11.388888888888889</v>
      </c>
      <c r="W159" s="38">
        <f t="shared" si="64"/>
        <v>-19.915335233322359</v>
      </c>
      <c r="X159" s="37">
        <f t="shared" si="65"/>
        <v>4.3902439024390238</v>
      </c>
    </row>
    <row r="160" spans="1:24" x14ac:dyDescent="0.25">
      <c r="A160" s="9">
        <v>42</v>
      </c>
      <c r="B160" s="64">
        <f t="shared" si="58"/>
        <v>159</v>
      </c>
      <c r="C160" s="39">
        <v>50</v>
      </c>
      <c r="D160" s="91">
        <v>-1.1499999999999999</v>
      </c>
      <c r="E160" s="41">
        <f t="shared" si="56"/>
        <v>7423</v>
      </c>
      <c r="F160" s="43">
        <f t="shared" si="57"/>
        <v>7473</v>
      </c>
      <c r="G160" s="45">
        <f t="shared" si="53"/>
        <v>-1.0034969391794517</v>
      </c>
      <c r="H160" s="45">
        <f t="shared" si="54"/>
        <v>123.4522235565279</v>
      </c>
      <c r="I160" s="44" t="s">
        <v>220</v>
      </c>
      <c r="J160" s="51">
        <v>41</v>
      </c>
      <c r="K160" s="52">
        <f t="shared" si="67"/>
        <v>1</v>
      </c>
      <c r="L160" s="49">
        <v>1</v>
      </c>
      <c r="M160" s="38">
        <f t="shared" si="68"/>
        <v>-16343.916864274765</v>
      </c>
      <c r="N160" s="9" t="s">
        <v>24</v>
      </c>
      <c r="O160" s="9"/>
      <c r="P160" s="4">
        <v>-75.570278000000002</v>
      </c>
      <c r="Q160" s="4">
        <v>6.291671</v>
      </c>
      <c r="R160" s="7"/>
      <c r="S160" s="7"/>
      <c r="T160" s="29" t="s">
        <v>217</v>
      </c>
      <c r="U160" s="38">
        <f t="shared" si="62"/>
        <v>-1435.0756271070525</v>
      </c>
      <c r="V160" s="36">
        <f t="shared" si="63"/>
        <v>11.388888888888889</v>
      </c>
      <c r="W160" s="38">
        <f t="shared" si="64"/>
        <v>-19.915335233322359</v>
      </c>
      <c r="X160" s="37">
        <f t="shared" si="65"/>
        <v>4.3902439024390238</v>
      </c>
    </row>
    <row r="161" spans="1:24" x14ac:dyDescent="0.25">
      <c r="A161" s="9">
        <v>42</v>
      </c>
      <c r="B161" s="64">
        <f t="shared" si="58"/>
        <v>160</v>
      </c>
      <c r="C161" s="39">
        <v>50</v>
      </c>
      <c r="D161" s="91">
        <v>-1.1499999999999999</v>
      </c>
      <c r="E161" s="41">
        <f t="shared" si="56"/>
        <v>7473</v>
      </c>
      <c r="F161" s="43">
        <f t="shared" si="57"/>
        <v>7523</v>
      </c>
      <c r="G161" s="45">
        <f t="shared" si="53"/>
        <v>-1.0034969391794517</v>
      </c>
      <c r="H161" s="45">
        <f t="shared" si="54"/>
        <v>122.44872661734844</v>
      </c>
      <c r="I161" s="44" t="s">
        <v>221</v>
      </c>
      <c r="J161" s="51">
        <v>41</v>
      </c>
      <c r="K161" s="52">
        <f t="shared" si="67"/>
        <v>0</v>
      </c>
      <c r="L161" s="5">
        <v>0</v>
      </c>
      <c r="M161" s="38">
        <f t="shared" si="68"/>
        <v>-16343.916864274765</v>
      </c>
      <c r="N161" s="9" t="s">
        <v>24</v>
      </c>
      <c r="O161" s="9"/>
      <c r="P161" s="4">
        <v>-75.570278000000002</v>
      </c>
      <c r="Q161" s="4">
        <v>6.291671</v>
      </c>
      <c r="R161" s="7"/>
      <c r="S161" s="7"/>
      <c r="T161" s="29" t="s">
        <v>217</v>
      </c>
      <c r="U161" s="38">
        <f t="shared" si="62"/>
        <v>-1435.0756271070525</v>
      </c>
      <c r="V161" s="36">
        <f t="shared" si="63"/>
        <v>11.388888888888889</v>
      </c>
      <c r="W161" s="38">
        <f t="shared" si="64"/>
        <v>-19.915335233322359</v>
      </c>
      <c r="X161" s="37">
        <f t="shared" si="65"/>
        <v>4.3902439024390238</v>
      </c>
    </row>
    <row r="162" spans="1:24" x14ac:dyDescent="0.25">
      <c r="A162" s="9">
        <v>42</v>
      </c>
      <c r="B162" s="64">
        <f t="shared" si="58"/>
        <v>161</v>
      </c>
      <c r="C162" s="39">
        <v>50</v>
      </c>
      <c r="D162" s="91">
        <v>-1.1499999999999999</v>
      </c>
      <c r="E162" s="41">
        <f t="shared" si="56"/>
        <v>7523</v>
      </c>
      <c r="F162" s="43">
        <f t="shared" si="57"/>
        <v>7573</v>
      </c>
      <c r="G162" s="45">
        <f t="shared" ref="G162:G193" si="69">C162*SIN(RADIANS(D162))</f>
        <v>-1.0034969391794517</v>
      </c>
      <c r="H162" s="45">
        <f t="shared" si="54"/>
        <v>121.44522967816899</v>
      </c>
      <c r="I162" s="44" t="s">
        <v>222</v>
      </c>
      <c r="J162" s="51">
        <v>41</v>
      </c>
      <c r="K162" s="52">
        <f t="shared" si="67"/>
        <v>0</v>
      </c>
      <c r="L162" s="5">
        <v>0</v>
      </c>
      <c r="M162" s="38">
        <f t="shared" ref="M162:M193" si="70">U162*V162</f>
        <v>-16343.916864274765</v>
      </c>
      <c r="N162" s="9" t="s">
        <v>24</v>
      </c>
      <c r="O162" s="9"/>
      <c r="P162" s="4">
        <v>-75.570278000000002</v>
      </c>
      <c r="Q162" s="4">
        <v>6.291671</v>
      </c>
      <c r="R162" s="7"/>
      <c r="S162" s="7"/>
      <c r="T162" s="29" t="s">
        <v>217</v>
      </c>
      <c r="U162" s="38">
        <f t="shared" si="62"/>
        <v>-1435.0756271070525</v>
      </c>
      <c r="V162" s="36">
        <f t="shared" si="63"/>
        <v>11.388888888888889</v>
      </c>
      <c r="W162" s="38">
        <f t="shared" si="64"/>
        <v>-19.915335233322359</v>
      </c>
      <c r="X162" s="37">
        <f t="shared" si="65"/>
        <v>4.3902439024390238</v>
      </c>
    </row>
    <row r="163" spans="1:24" x14ac:dyDescent="0.25">
      <c r="A163" s="9">
        <v>43</v>
      </c>
      <c r="B163" s="64">
        <f t="shared" si="58"/>
        <v>162</v>
      </c>
      <c r="C163" s="39">
        <v>20</v>
      </c>
      <c r="D163" s="42">
        <v>0</v>
      </c>
      <c r="E163" s="41">
        <f t="shared" si="56"/>
        <v>7573</v>
      </c>
      <c r="F163" s="43">
        <f t="shared" si="57"/>
        <v>7593</v>
      </c>
      <c r="G163" s="45">
        <f t="shared" si="69"/>
        <v>0</v>
      </c>
      <c r="H163" s="45">
        <f t="shared" ref="H163:H192" si="71">H162+G163</f>
        <v>121.44522967816899</v>
      </c>
      <c r="I163" s="44" t="s">
        <v>223</v>
      </c>
      <c r="J163" s="51">
        <v>41</v>
      </c>
      <c r="K163" s="52">
        <f t="shared" si="67"/>
        <v>0</v>
      </c>
      <c r="L163" s="5">
        <v>0</v>
      </c>
      <c r="M163" s="38">
        <f t="shared" si="70"/>
        <v>0</v>
      </c>
      <c r="N163" s="9" t="s">
        <v>49</v>
      </c>
      <c r="O163" s="9"/>
      <c r="P163" s="4">
        <v>-75.570702999999995</v>
      </c>
      <c r="Q163" s="4">
        <v>6.2906209999999998</v>
      </c>
      <c r="R163" s="7"/>
      <c r="S163" s="7"/>
      <c r="T163" s="29">
        <v>3.8</v>
      </c>
      <c r="U163" s="38">
        <f t="shared" si="62"/>
        <v>0</v>
      </c>
      <c r="V163" s="36">
        <f t="shared" si="63"/>
        <v>11.388888888888889</v>
      </c>
      <c r="W163" s="38">
        <f t="shared" si="64"/>
        <v>0</v>
      </c>
      <c r="X163" s="37">
        <f t="shared" si="65"/>
        <v>1.7560975609756098</v>
      </c>
    </row>
    <row r="164" spans="1:24" x14ac:dyDescent="0.25">
      <c r="A164" s="9">
        <v>44</v>
      </c>
      <c r="B164" s="64">
        <f t="shared" si="58"/>
        <v>163</v>
      </c>
      <c r="C164" s="39">
        <v>70</v>
      </c>
      <c r="D164" s="91">
        <v>-5.71</v>
      </c>
      <c r="E164" s="41">
        <f t="shared" si="56"/>
        <v>7593</v>
      </c>
      <c r="F164" s="43">
        <f t="shared" si="57"/>
        <v>7663</v>
      </c>
      <c r="G164" s="45">
        <f t="shared" si="69"/>
        <v>-6.9645392732574631</v>
      </c>
      <c r="H164" s="45">
        <f t="shared" si="71"/>
        <v>114.48069040491153</v>
      </c>
      <c r="I164" s="44" t="s">
        <v>224</v>
      </c>
      <c r="J164" s="51">
        <v>41</v>
      </c>
      <c r="K164" s="52">
        <f t="shared" si="67"/>
        <v>1</v>
      </c>
      <c r="L164" s="5">
        <v>0</v>
      </c>
      <c r="M164" s="38">
        <f t="shared" si="70"/>
        <v>-81022.408317109352</v>
      </c>
      <c r="N164" s="9" t="s">
        <v>24</v>
      </c>
      <c r="O164" s="9"/>
      <c r="P164" s="4">
        <v>-75.570255000000003</v>
      </c>
      <c r="Q164" s="4">
        <v>6.2904809999999998</v>
      </c>
      <c r="R164" s="7">
        <v>1</v>
      </c>
      <c r="S164" s="7"/>
      <c r="T164" s="29">
        <v>3.8</v>
      </c>
      <c r="U164" s="38">
        <f t="shared" si="62"/>
        <v>-7114.1626815022846</v>
      </c>
      <c r="V164" s="36">
        <f t="shared" si="63"/>
        <v>11.388888888888889</v>
      </c>
      <c r="W164" s="38">
        <f t="shared" si="64"/>
        <v>-138.21801781204437</v>
      </c>
      <c r="X164" s="37">
        <f t="shared" si="65"/>
        <v>6.1463414634146343</v>
      </c>
    </row>
    <row r="165" spans="1:24" x14ac:dyDescent="0.25">
      <c r="A165" s="9">
        <v>45</v>
      </c>
      <c r="B165" s="64">
        <f t="shared" si="58"/>
        <v>164</v>
      </c>
      <c r="C165" s="39">
        <v>50</v>
      </c>
      <c r="D165" s="91">
        <v>-2.29</v>
      </c>
      <c r="E165" s="41">
        <f t="shared" si="56"/>
        <v>7663</v>
      </c>
      <c r="F165" s="43">
        <f t="shared" si="57"/>
        <v>7713</v>
      </c>
      <c r="G165" s="45">
        <f t="shared" si="69"/>
        <v>-1.9978699800790378</v>
      </c>
      <c r="H165" s="45">
        <f t="shared" si="71"/>
        <v>112.4828204248325</v>
      </c>
      <c r="I165" s="44" t="s">
        <v>225</v>
      </c>
      <c r="J165" s="51">
        <v>38</v>
      </c>
      <c r="K165" s="52">
        <f t="shared" si="67"/>
        <v>0</v>
      </c>
      <c r="L165" s="5">
        <v>0</v>
      </c>
      <c r="M165" s="38">
        <f t="shared" si="70"/>
        <v>-30158.319729972907</v>
      </c>
      <c r="N165" s="9" t="s">
        <v>226</v>
      </c>
      <c r="O165" s="9"/>
      <c r="P165" s="4">
        <v>-75.569723999999994</v>
      </c>
      <c r="Q165" s="4">
        <v>6.2903469999999997</v>
      </c>
      <c r="R165" s="7"/>
      <c r="S165" s="7"/>
      <c r="T165" s="29">
        <v>37.799999999999997</v>
      </c>
      <c r="U165" s="38">
        <f t="shared" si="62"/>
        <v>-2857.1039744184859</v>
      </c>
      <c r="V165" s="36">
        <f t="shared" si="63"/>
        <v>10.555555555555555</v>
      </c>
      <c r="W165" s="38">
        <f t="shared" si="64"/>
        <v>-39.649606175603481</v>
      </c>
      <c r="X165" s="37">
        <f t="shared" si="65"/>
        <v>4.7368421052631584</v>
      </c>
    </row>
    <row r="166" spans="1:24" x14ac:dyDescent="0.25">
      <c r="A166" s="9">
        <v>46</v>
      </c>
      <c r="B166" s="64">
        <f t="shared" si="58"/>
        <v>165</v>
      </c>
      <c r="C166" s="39">
        <v>50</v>
      </c>
      <c r="D166" s="91">
        <v>-0.41</v>
      </c>
      <c r="E166" s="41">
        <f t="shared" si="56"/>
        <v>7713</v>
      </c>
      <c r="F166" s="43">
        <f t="shared" si="57"/>
        <v>7763</v>
      </c>
      <c r="G166" s="45">
        <f t="shared" si="69"/>
        <v>-0.35778944313499816</v>
      </c>
      <c r="H166" s="45">
        <f t="shared" si="71"/>
        <v>112.12503098169749</v>
      </c>
      <c r="I166" s="44" t="s">
        <v>227</v>
      </c>
      <c r="J166" s="51">
        <v>31</v>
      </c>
      <c r="K166" s="52">
        <f t="shared" si="67"/>
        <v>1</v>
      </c>
      <c r="L166" s="5">
        <v>0</v>
      </c>
      <c r="M166" s="38">
        <f t="shared" ref="M166:M167" si="72">U166*V166</f>
        <v>-4406.0094662643633</v>
      </c>
      <c r="N166" s="9" t="s">
        <v>24</v>
      </c>
      <c r="O166" s="9"/>
      <c r="P166" s="4">
        <v>-75.569520999999995</v>
      </c>
      <c r="Q166" s="4">
        <v>6.2910760000000003</v>
      </c>
      <c r="R166" s="7">
        <v>1</v>
      </c>
      <c r="S166" s="7"/>
      <c r="T166" s="29" t="s">
        <v>228</v>
      </c>
      <c r="U166" s="38">
        <f t="shared" si="62"/>
        <v>-511.66561543715193</v>
      </c>
      <c r="V166" s="36">
        <f t="shared" si="63"/>
        <v>8.6111111111111107</v>
      </c>
      <c r="W166" s="38">
        <f t="shared" si="64"/>
        <v>-7.1006656836176187</v>
      </c>
      <c r="X166" s="37">
        <f t="shared" si="65"/>
        <v>5.806451612903226</v>
      </c>
    </row>
    <row r="167" spans="1:24" x14ac:dyDescent="0.25">
      <c r="A167" s="9">
        <v>46</v>
      </c>
      <c r="B167" s="64">
        <f t="shared" si="58"/>
        <v>166</v>
      </c>
      <c r="C167" s="39">
        <v>50</v>
      </c>
      <c r="D167" s="91">
        <v>-0.41</v>
      </c>
      <c r="E167" s="41">
        <f t="shared" si="56"/>
        <v>7763</v>
      </c>
      <c r="F167" s="43">
        <f t="shared" si="57"/>
        <v>7813</v>
      </c>
      <c r="G167" s="45">
        <f t="shared" si="69"/>
        <v>-0.35778944313499816</v>
      </c>
      <c r="H167" s="45">
        <f t="shared" si="71"/>
        <v>111.76724153856249</v>
      </c>
      <c r="I167" s="44" t="s">
        <v>229</v>
      </c>
      <c r="J167" s="51">
        <v>31</v>
      </c>
      <c r="K167" s="52">
        <v>0</v>
      </c>
      <c r="L167" s="5">
        <v>0</v>
      </c>
      <c r="M167" s="38">
        <f t="shared" si="72"/>
        <v>-4406.0094662643633</v>
      </c>
      <c r="N167" s="9" t="s">
        <v>24</v>
      </c>
      <c r="O167" s="9"/>
      <c r="P167" s="4">
        <v>-75.569520999999995</v>
      </c>
      <c r="Q167" s="4">
        <v>6.2910760000000003</v>
      </c>
      <c r="R167" s="7">
        <v>1</v>
      </c>
      <c r="S167" s="7"/>
      <c r="T167" s="29" t="s">
        <v>228</v>
      </c>
      <c r="U167" s="38">
        <f t="shared" si="62"/>
        <v>-511.66561543715193</v>
      </c>
      <c r="V167" s="36">
        <f t="shared" si="63"/>
        <v>8.6111111111111107</v>
      </c>
      <c r="W167" s="38">
        <f t="shared" si="64"/>
        <v>-7.1006656836176187</v>
      </c>
      <c r="X167" s="37">
        <f t="shared" si="65"/>
        <v>5.806451612903226</v>
      </c>
    </row>
    <row r="168" spans="1:24" x14ac:dyDescent="0.25">
      <c r="A168" s="9">
        <v>46</v>
      </c>
      <c r="B168" s="64">
        <f t="shared" si="58"/>
        <v>167</v>
      </c>
      <c r="C168" s="39">
        <v>40</v>
      </c>
      <c r="D168" s="91">
        <v>-0.41</v>
      </c>
      <c r="E168" s="41">
        <f t="shared" si="56"/>
        <v>7813</v>
      </c>
      <c r="F168" s="43">
        <f t="shared" si="57"/>
        <v>7853</v>
      </c>
      <c r="G168" s="45">
        <f t="shared" si="69"/>
        <v>-0.28623155450799853</v>
      </c>
      <c r="H168" s="45">
        <f t="shared" si="71"/>
        <v>111.4810099840545</v>
      </c>
      <c r="I168" s="44" t="s">
        <v>230</v>
      </c>
      <c r="J168" s="51">
        <v>31</v>
      </c>
      <c r="K168" s="52">
        <v>0</v>
      </c>
      <c r="L168" s="5">
        <v>0</v>
      </c>
      <c r="M168" s="38">
        <f t="shared" si="70"/>
        <v>-4406.0094662643633</v>
      </c>
      <c r="N168" s="9" t="s">
        <v>24</v>
      </c>
      <c r="O168" s="9"/>
      <c r="P168" s="4">
        <v>-75.569520999999995</v>
      </c>
      <c r="Q168" s="4">
        <v>6.2910760000000003</v>
      </c>
      <c r="R168" s="7">
        <v>1</v>
      </c>
      <c r="S168" s="7"/>
      <c r="T168" s="29" t="s">
        <v>228</v>
      </c>
      <c r="U168" s="38">
        <f t="shared" si="62"/>
        <v>-511.66561543715193</v>
      </c>
      <c r="V168" s="36">
        <f t="shared" si="63"/>
        <v>8.6111111111111107</v>
      </c>
      <c r="W168" s="38">
        <f t="shared" si="64"/>
        <v>-5.6805325468940948</v>
      </c>
      <c r="X168" s="37">
        <f t="shared" si="65"/>
        <v>4.645161290322581</v>
      </c>
    </row>
    <row r="169" spans="1:24" x14ac:dyDescent="0.25">
      <c r="A169" s="9">
        <v>8</v>
      </c>
      <c r="B169" s="64">
        <f t="shared" si="58"/>
        <v>168</v>
      </c>
      <c r="C169" s="39">
        <v>45</v>
      </c>
      <c r="D169" s="91">
        <v>-2.54</v>
      </c>
      <c r="E169" s="41">
        <f t="shared" si="56"/>
        <v>7853</v>
      </c>
      <c r="F169" s="43">
        <f t="shared" si="57"/>
        <v>7898</v>
      </c>
      <c r="G169" s="45">
        <f t="shared" si="69"/>
        <v>-1.9942579760855386</v>
      </c>
      <c r="H169" s="45">
        <f t="shared" si="71"/>
        <v>109.48675200796896</v>
      </c>
      <c r="I169" s="44" t="s">
        <v>231</v>
      </c>
      <c r="J169" s="51">
        <v>31</v>
      </c>
      <c r="K169" s="52">
        <f t="shared" ref="K169:K174" si="73">L169+R169+S169</f>
        <v>0</v>
      </c>
      <c r="L169" s="5">
        <v>0</v>
      </c>
      <c r="M169" s="38">
        <f t="shared" si="70"/>
        <v>-27287.067951778994</v>
      </c>
      <c r="N169" s="9" t="s">
        <v>49</v>
      </c>
      <c r="O169" s="9" t="s">
        <v>101</v>
      </c>
      <c r="P169" s="4">
        <v>-75.568809000000002</v>
      </c>
      <c r="Q169" s="4">
        <v>6.292319</v>
      </c>
      <c r="R169" s="7"/>
      <c r="S169" s="7"/>
      <c r="T169" s="29">
        <v>2.6</v>
      </c>
      <c r="U169" s="38">
        <f t="shared" si="62"/>
        <v>-3168.8207944001415</v>
      </c>
      <c r="V169" s="36">
        <f t="shared" si="63"/>
        <v>8.6111111111111107</v>
      </c>
      <c r="W169" s="38">
        <f t="shared" si="64"/>
        <v>-39.577925023936459</v>
      </c>
      <c r="X169" s="37">
        <f t="shared" si="65"/>
        <v>5.225806451612903</v>
      </c>
    </row>
    <row r="170" spans="1:24" x14ac:dyDescent="0.25">
      <c r="A170" s="9">
        <v>7</v>
      </c>
      <c r="B170" s="64">
        <f t="shared" si="58"/>
        <v>169</v>
      </c>
      <c r="C170" s="39">
        <v>50</v>
      </c>
      <c r="D170" s="91">
        <v>-0.68</v>
      </c>
      <c r="E170" s="41">
        <f t="shared" si="56"/>
        <v>7898</v>
      </c>
      <c r="F170" s="43">
        <f t="shared" si="57"/>
        <v>7948</v>
      </c>
      <c r="G170" s="45">
        <f t="shared" si="69"/>
        <v>-0.59339801492686184</v>
      </c>
      <c r="H170" s="45">
        <f t="shared" si="71"/>
        <v>108.8933539930421</v>
      </c>
      <c r="I170" s="44" t="s">
        <v>232</v>
      </c>
      <c r="J170" s="51">
        <v>31</v>
      </c>
      <c r="K170" s="52">
        <f t="shared" si="73"/>
        <v>0</v>
      </c>
      <c r="L170" s="5">
        <v>0</v>
      </c>
      <c r="M170" s="38">
        <f t="shared" ref="M170" si="74">U170*V170</f>
        <v>-7307.4188207463721</v>
      </c>
      <c r="N170" s="9" t="s">
        <v>24</v>
      </c>
      <c r="O170" s="9" t="s">
        <v>101</v>
      </c>
      <c r="P170" s="4">
        <v>-75.567998000000003</v>
      </c>
      <c r="Q170" s="4">
        <v>6.2921279999999999</v>
      </c>
      <c r="R170" s="7"/>
      <c r="S170" s="7"/>
      <c r="T170" s="29" t="s">
        <v>233</v>
      </c>
      <c r="U170" s="38">
        <f t="shared" si="62"/>
        <v>-848.60347595764324</v>
      </c>
      <c r="V170" s="36">
        <f t="shared" si="63"/>
        <v>8.6111111111111107</v>
      </c>
      <c r="W170" s="38">
        <f t="shared" si="64"/>
        <v>-11.776538033697905</v>
      </c>
      <c r="X170" s="37">
        <f t="shared" si="65"/>
        <v>5.806451612903226</v>
      </c>
    </row>
    <row r="171" spans="1:24" x14ac:dyDescent="0.25">
      <c r="A171" s="9">
        <v>7</v>
      </c>
      <c r="B171" s="64">
        <f t="shared" si="58"/>
        <v>170</v>
      </c>
      <c r="C171" s="39">
        <v>50</v>
      </c>
      <c r="D171" s="91">
        <v>-0.68</v>
      </c>
      <c r="E171" s="41">
        <f t="shared" si="56"/>
        <v>7948</v>
      </c>
      <c r="F171" s="43">
        <f t="shared" si="57"/>
        <v>7998</v>
      </c>
      <c r="G171" s="45">
        <f t="shared" si="69"/>
        <v>-0.59339801492686184</v>
      </c>
      <c r="H171" s="45">
        <f t="shared" si="71"/>
        <v>108.29995597811524</v>
      </c>
      <c r="I171" s="44" t="s">
        <v>234</v>
      </c>
      <c r="J171" s="51">
        <v>31</v>
      </c>
      <c r="K171" s="52">
        <f t="shared" si="73"/>
        <v>0</v>
      </c>
      <c r="L171" s="5">
        <v>0</v>
      </c>
      <c r="M171" s="38">
        <f t="shared" ref="M171" si="75">U171*V171</f>
        <v>-7307.4188207463721</v>
      </c>
      <c r="N171" s="9" t="s">
        <v>24</v>
      </c>
      <c r="O171" s="9" t="s">
        <v>101</v>
      </c>
      <c r="P171" s="4">
        <v>-75.567998000000003</v>
      </c>
      <c r="Q171" s="4">
        <v>6.2921279999999999</v>
      </c>
      <c r="R171" s="7"/>
      <c r="S171" s="7"/>
      <c r="T171" s="29" t="s">
        <v>233</v>
      </c>
      <c r="U171" s="38">
        <f t="shared" si="62"/>
        <v>-848.60347595764324</v>
      </c>
      <c r="V171" s="36">
        <f t="shared" si="63"/>
        <v>8.6111111111111107</v>
      </c>
      <c r="W171" s="38">
        <f t="shared" si="64"/>
        <v>-11.776538033697905</v>
      </c>
      <c r="X171" s="37">
        <f t="shared" si="65"/>
        <v>5.806451612903226</v>
      </c>
    </row>
    <row r="172" spans="1:24" x14ac:dyDescent="0.25">
      <c r="A172" s="9">
        <v>7</v>
      </c>
      <c r="B172" s="64">
        <f t="shared" si="58"/>
        <v>171</v>
      </c>
      <c r="C172" s="39">
        <v>68</v>
      </c>
      <c r="D172" s="91">
        <v>-0.68</v>
      </c>
      <c r="E172" s="41">
        <f t="shared" si="56"/>
        <v>7998</v>
      </c>
      <c r="F172" s="43">
        <f t="shared" si="57"/>
        <v>8066</v>
      </c>
      <c r="G172" s="45">
        <f t="shared" si="69"/>
        <v>-0.8070213003005321</v>
      </c>
      <c r="H172" s="45">
        <f t="shared" si="71"/>
        <v>107.4929346778147</v>
      </c>
      <c r="I172" s="44" t="s">
        <v>235</v>
      </c>
      <c r="J172" s="51">
        <v>31</v>
      </c>
      <c r="K172" s="52">
        <f t="shared" si="73"/>
        <v>0</v>
      </c>
      <c r="L172" s="5">
        <v>0</v>
      </c>
      <c r="M172" s="38">
        <f t="shared" si="70"/>
        <v>-7307.4188207463721</v>
      </c>
      <c r="N172" s="9" t="s">
        <v>24</v>
      </c>
      <c r="O172" s="9" t="s">
        <v>101</v>
      </c>
      <c r="P172" s="4">
        <v>-75.567998000000003</v>
      </c>
      <c r="Q172" s="4">
        <v>6.2921279999999999</v>
      </c>
      <c r="R172" s="7"/>
      <c r="S172" s="7"/>
      <c r="T172" s="29" t="s">
        <v>233</v>
      </c>
      <c r="U172" s="38">
        <f t="shared" si="62"/>
        <v>-848.60347595764324</v>
      </c>
      <c r="V172" s="36">
        <f t="shared" si="63"/>
        <v>8.6111111111111107</v>
      </c>
      <c r="W172" s="38">
        <f t="shared" si="64"/>
        <v>-16.016091725829153</v>
      </c>
      <c r="X172" s="37">
        <f t="shared" si="65"/>
        <v>7.8967741935483877</v>
      </c>
    </row>
    <row r="173" spans="1:24" ht="24" x14ac:dyDescent="0.25">
      <c r="A173" s="9">
        <v>6</v>
      </c>
      <c r="B173" s="64">
        <f t="shared" si="58"/>
        <v>172</v>
      </c>
      <c r="C173" s="39">
        <v>15</v>
      </c>
      <c r="D173" s="91">
        <v>-3.81</v>
      </c>
      <c r="E173" s="41">
        <f t="shared" si="56"/>
        <v>8066</v>
      </c>
      <c r="F173" s="43">
        <f t="shared" si="57"/>
        <v>8081</v>
      </c>
      <c r="G173" s="45">
        <f t="shared" si="69"/>
        <v>-0.99672072898104103</v>
      </c>
      <c r="H173" s="45">
        <f t="shared" si="71"/>
        <v>106.49621394883366</v>
      </c>
      <c r="I173" s="44" t="s">
        <v>236</v>
      </c>
      <c r="J173" s="51">
        <v>31</v>
      </c>
      <c r="K173" s="52">
        <f t="shared" si="73"/>
        <v>0</v>
      </c>
      <c r="L173" s="5">
        <v>0</v>
      </c>
      <c r="M173" s="38">
        <f t="shared" si="70"/>
        <v>-40913.860512379171</v>
      </c>
      <c r="N173" s="9" t="s">
        <v>49</v>
      </c>
      <c r="O173" s="9" t="s">
        <v>33</v>
      </c>
      <c r="P173" s="4">
        <v>-75.566986</v>
      </c>
      <c r="Q173" s="4">
        <v>6.2918079999999996</v>
      </c>
      <c r="R173" s="7"/>
      <c r="S173" s="7"/>
      <c r="T173" s="29">
        <v>30.7</v>
      </c>
      <c r="U173" s="38">
        <f t="shared" si="62"/>
        <v>-4751.2870272440332</v>
      </c>
      <c r="V173" s="36">
        <f t="shared" si="63"/>
        <v>8.6111111111111107</v>
      </c>
      <c r="W173" s="38">
        <f t="shared" si="64"/>
        <v>-19.780868439954752</v>
      </c>
      <c r="X173" s="37">
        <f t="shared" si="65"/>
        <v>1.7419354838709677</v>
      </c>
    </row>
    <row r="174" spans="1:24" ht="24" x14ac:dyDescent="0.25">
      <c r="A174" s="9">
        <v>5</v>
      </c>
      <c r="B174" s="64">
        <f t="shared" si="58"/>
        <v>173</v>
      </c>
      <c r="C174" s="39">
        <v>50</v>
      </c>
      <c r="D174" s="91">
        <v>-7.77</v>
      </c>
      <c r="E174" s="41">
        <f t="shared" si="56"/>
        <v>8081</v>
      </c>
      <c r="F174" s="43">
        <f t="shared" si="57"/>
        <v>8131</v>
      </c>
      <c r="G174" s="45">
        <f t="shared" si="69"/>
        <v>-6.7598399749106584</v>
      </c>
      <c r="H174" s="45">
        <f t="shared" si="71"/>
        <v>99.736373973922994</v>
      </c>
      <c r="I174" s="44" t="s">
        <v>237</v>
      </c>
      <c r="J174" s="51">
        <v>10</v>
      </c>
      <c r="K174" s="52">
        <f t="shared" si="73"/>
        <v>1</v>
      </c>
      <c r="L174" s="5">
        <v>0</v>
      </c>
      <c r="M174" s="38">
        <f t="shared" ref="M174" si="76">U174*V174</f>
        <v>-26853.071742058783</v>
      </c>
      <c r="N174" s="9" t="s">
        <v>24</v>
      </c>
      <c r="O174" s="9" t="s">
        <v>33</v>
      </c>
      <c r="P174" s="4">
        <v>-75.567300000000003</v>
      </c>
      <c r="Q174" s="4">
        <v>6.2913079999999999</v>
      </c>
      <c r="R174" s="7"/>
      <c r="S174" s="7">
        <v>1</v>
      </c>
      <c r="T174" s="29">
        <v>10.5</v>
      </c>
      <c r="U174" s="38">
        <f t="shared" si="62"/>
        <v>-9667.1058271411621</v>
      </c>
      <c r="V174" s="36">
        <f t="shared" si="63"/>
        <v>2.7777777777777777</v>
      </c>
      <c r="W174" s="38">
        <f t="shared" si="64"/>
        <v>-134.15575433583655</v>
      </c>
      <c r="X174" s="37">
        <f t="shared" si="65"/>
        <v>18</v>
      </c>
    </row>
    <row r="175" spans="1:24" ht="24" x14ac:dyDescent="0.25">
      <c r="A175" s="9">
        <v>5</v>
      </c>
      <c r="B175" s="64">
        <f t="shared" si="58"/>
        <v>174</v>
      </c>
      <c r="C175" s="39">
        <v>60</v>
      </c>
      <c r="D175" s="91">
        <v>-7.77</v>
      </c>
      <c r="E175" s="41">
        <f t="shared" si="56"/>
        <v>8131</v>
      </c>
      <c r="F175" s="43">
        <f t="shared" si="57"/>
        <v>8191</v>
      </c>
      <c r="G175" s="45">
        <f t="shared" si="69"/>
        <v>-8.1118079698927907</v>
      </c>
      <c r="H175" s="45">
        <f t="shared" si="71"/>
        <v>91.6245660040302</v>
      </c>
      <c r="I175" s="44" t="s">
        <v>238</v>
      </c>
      <c r="J175" s="51">
        <v>10</v>
      </c>
      <c r="K175" s="52">
        <v>0</v>
      </c>
      <c r="L175" s="5">
        <v>0</v>
      </c>
      <c r="M175" s="38">
        <f t="shared" si="70"/>
        <v>-26853.071742058783</v>
      </c>
      <c r="N175" s="9" t="s">
        <v>24</v>
      </c>
      <c r="O175" s="9" t="s">
        <v>33</v>
      </c>
      <c r="P175" s="4">
        <v>-75.567300000000003</v>
      </c>
      <c r="Q175" s="4">
        <v>6.2913079999999999</v>
      </c>
      <c r="R175" s="7"/>
      <c r="S175" s="7">
        <v>1</v>
      </c>
      <c r="T175" s="29">
        <v>10.5</v>
      </c>
      <c r="U175" s="38">
        <f t="shared" si="62"/>
        <v>-9667.1058271411621</v>
      </c>
      <c r="V175" s="36">
        <f t="shared" si="63"/>
        <v>2.7777777777777777</v>
      </c>
      <c r="W175" s="38">
        <f t="shared" si="64"/>
        <v>-160.98690520300386</v>
      </c>
      <c r="X175" s="37">
        <f t="shared" si="65"/>
        <v>21.6</v>
      </c>
    </row>
    <row r="176" spans="1:24" x14ac:dyDescent="0.25">
      <c r="A176" s="9">
        <v>47</v>
      </c>
      <c r="B176" s="64">
        <f t="shared" si="58"/>
        <v>175</v>
      </c>
      <c r="C176" s="39">
        <v>50</v>
      </c>
      <c r="D176" s="91">
        <v>-5.37</v>
      </c>
      <c r="E176" s="41">
        <f t="shared" si="56"/>
        <v>8191</v>
      </c>
      <c r="F176" s="43">
        <f t="shared" si="57"/>
        <v>8241</v>
      </c>
      <c r="G176" s="45">
        <f t="shared" si="69"/>
        <v>-4.6793512708235205</v>
      </c>
      <c r="H176" s="45">
        <f t="shared" si="71"/>
        <v>86.945214733206683</v>
      </c>
      <c r="I176" s="44" t="s">
        <v>239</v>
      </c>
      <c r="J176" s="51">
        <v>48</v>
      </c>
      <c r="K176" s="52">
        <v>0</v>
      </c>
      <c r="L176" s="5">
        <v>0</v>
      </c>
      <c r="M176" s="38">
        <f t="shared" ref="M176:M180" si="77">U176*V176</f>
        <v>-89224.420612277754</v>
      </c>
      <c r="N176" s="9" t="s">
        <v>24</v>
      </c>
      <c r="O176" s="9"/>
      <c r="P176" s="4">
        <v>-75.567571999999998</v>
      </c>
      <c r="Q176" s="4">
        <v>6.289472</v>
      </c>
      <c r="R176" s="7"/>
      <c r="S176" s="7">
        <v>1</v>
      </c>
      <c r="T176" s="29" t="s">
        <v>240</v>
      </c>
      <c r="U176" s="38">
        <f t="shared" si="62"/>
        <v>-6691.8315459208316</v>
      </c>
      <c r="V176" s="36">
        <f t="shared" si="63"/>
        <v>13.333333333333334</v>
      </c>
      <c r="W176" s="38">
        <f t="shared" si="64"/>
        <v>-92.866233698493176</v>
      </c>
      <c r="X176" s="37">
        <f t="shared" si="65"/>
        <v>3.75</v>
      </c>
    </row>
    <row r="177" spans="1:24" x14ac:dyDescent="0.25">
      <c r="A177" s="9">
        <v>47</v>
      </c>
      <c r="B177" s="64">
        <f t="shared" si="58"/>
        <v>176</v>
      </c>
      <c r="C177" s="39">
        <v>50</v>
      </c>
      <c r="D177" s="91">
        <v>-5.37</v>
      </c>
      <c r="E177" s="41">
        <f t="shared" si="56"/>
        <v>8241</v>
      </c>
      <c r="F177" s="43">
        <f t="shared" si="57"/>
        <v>8291</v>
      </c>
      <c r="G177" s="45">
        <f t="shared" si="69"/>
        <v>-4.6793512708235205</v>
      </c>
      <c r="H177" s="45">
        <f t="shared" si="71"/>
        <v>82.265863462383166</v>
      </c>
      <c r="I177" s="44" t="s">
        <v>241</v>
      </c>
      <c r="J177" s="51">
        <v>48</v>
      </c>
      <c r="K177" s="52">
        <v>0</v>
      </c>
      <c r="L177" s="5">
        <v>0</v>
      </c>
      <c r="M177" s="38">
        <f t="shared" si="77"/>
        <v>-89224.420612277754</v>
      </c>
      <c r="N177" s="9" t="s">
        <v>24</v>
      </c>
      <c r="O177" s="9"/>
      <c r="P177" s="4">
        <v>-75.567571999999998</v>
      </c>
      <c r="Q177" s="4">
        <v>6.289472</v>
      </c>
      <c r="R177" s="7"/>
      <c r="S177" s="7">
        <v>1</v>
      </c>
      <c r="T177" s="29" t="s">
        <v>240</v>
      </c>
      <c r="U177" s="38">
        <f t="shared" si="62"/>
        <v>-6691.8315459208316</v>
      </c>
      <c r="V177" s="36">
        <f t="shared" si="63"/>
        <v>13.333333333333334</v>
      </c>
      <c r="W177" s="38">
        <f t="shared" si="64"/>
        <v>-92.866233698493176</v>
      </c>
      <c r="X177" s="37">
        <f t="shared" si="65"/>
        <v>3.75</v>
      </c>
    </row>
    <row r="178" spans="1:24" x14ac:dyDescent="0.25">
      <c r="A178" s="9">
        <v>47</v>
      </c>
      <c r="B178" s="64">
        <f t="shared" si="58"/>
        <v>177</v>
      </c>
      <c r="C178" s="39">
        <v>50</v>
      </c>
      <c r="D178" s="91">
        <v>-5.37</v>
      </c>
      <c r="E178" s="41">
        <f t="shared" si="56"/>
        <v>8291</v>
      </c>
      <c r="F178" s="43">
        <f t="shared" si="57"/>
        <v>8341</v>
      </c>
      <c r="G178" s="45">
        <f t="shared" si="69"/>
        <v>-4.6793512708235205</v>
      </c>
      <c r="H178" s="45">
        <f t="shared" si="71"/>
        <v>77.586512191559649</v>
      </c>
      <c r="I178" s="44" t="s">
        <v>242</v>
      </c>
      <c r="J178" s="51">
        <v>48</v>
      </c>
      <c r="K178" s="52">
        <v>1</v>
      </c>
      <c r="L178" s="5">
        <v>0</v>
      </c>
      <c r="M178" s="38">
        <f t="shared" si="77"/>
        <v>-89224.420612277754</v>
      </c>
      <c r="N178" s="9" t="s">
        <v>24</v>
      </c>
      <c r="O178" s="9"/>
      <c r="P178" s="4">
        <v>-75.567571999999998</v>
      </c>
      <c r="Q178" s="4">
        <v>6.289472</v>
      </c>
      <c r="R178" s="7"/>
      <c r="S178" s="7">
        <v>1</v>
      </c>
      <c r="T178" s="29" t="s">
        <v>240</v>
      </c>
      <c r="U178" s="38">
        <f t="shared" si="62"/>
        <v>-6691.8315459208316</v>
      </c>
      <c r="V178" s="36">
        <f t="shared" si="63"/>
        <v>13.333333333333334</v>
      </c>
      <c r="W178" s="38">
        <f t="shared" si="64"/>
        <v>-92.866233698493176</v>
      </c>
      <c r="X178" s="37">
        <f t="shared" si="65"/>
        <v>3.75</v>
      </c>
    </row>
    <row r="179" spans="1:24" x14ac:dyDescent="0.25">
      <c r="A179" s="9">
        <v>47</v>
      </c>
      <c r="B179" s="64">
        <f t="shared" si="58"/>
        <v>178</v>
      </c>
      <c r="C179" s="39">
        <v>50</v>
      </c>
      <c r="D179" s="91">
        <v>-5.37</v>
      </c>
      <c r="E179" s="41">
        <f t="shared" si="56"/>
        <v>8341</v>
      </c>
      <c r="F179" s="43">
        <f t="shared" si="57"/>
        <v>8391</v>
      </c>
      <c r="G179" s="45">
        <f t="shared" si="69"/>
        <v>-4.6793512708235205</v>
      </c>
      <c r="H179" s="45">
        <f t="shared" si="71"/>
        <v>72.907160920736132</v>
      </c>
      <c r="I179" s="44" t="s">
        <v>243</v>
      </c>
      <c r="J179" s="51">
        <v>48</v>
      </c>
      <c r="K179" s="52">
        <v>0</v>
      </c>
      <c r="L179" s="5">
        <v>0</v>
      </c>
      <c r="M179" s="38">
        <f t="shared" si="77"/>
        <v>-89224.420612277754</v>
      </c>
      <c r="N179" s="9" t="s">
        <v>24</v>
      </c>
      <c r="O179" s="9"/>
      <c r="P179" s="4">
        <v>-75.567571999999998</v>
      </c>
      <c r="Q179" s="4">
        <v>6.289472</v>
      </c>
      <c r="R179" s="7"/>
      <c r="S179" s="7">
        <v>1</v>
      </c>
      <c r="T179" s="29" t="s">
        <v>240</v>
      </c>
      <c r="U179" s="38">
        <f t="shared" ref="U179:U192" si="78">SIN(D179*6.28/360)*7300*9.8</f>
        <v>-6691.8315459208316</v>
      </c>
      <c r="V179" s="36">
        <f t="shared" ref="V179:V192" si="79">J179*1000/3600</f>
        <v>13.333333333333334</v>
      </c>
      <c r="W179" s="38">
        <f t="shared" ref="W179:W192" si="80">(U179/9.8)*C179*0.00272</f>
        <v>-92.866233698493176</v>
      </c>
      <c r="X179" s="37">
        <f t="shared" ref="X179:X192" si="81">C179/V179</f>
        <v>3.75</v>
      </c>
    </row>
    <row r="180" spans="1:24" x14ac:dyDescent="0.25">
      <c r="A180" s="9">
        <v>47</v>
      </c>
      <c r="B180" s="64">
        <f t="shared" si="58"/>
        <v>179</v>
      </c>
      <c r="C180" s="39">
        <v>60</v>
      </c>
      <c r="D180" s="91">
        <v>-5.37</v>
      </c>
      <c r="E180" s="41">
        <f t="shared" si="56"/>
        <v>8391</v>
      </c>
      <c r="F180" s="43">
        <f t="shared" si="57"/>
        <v>8451</v>
      </c>
      <c r="G180" s="45">
        <f t="shared" si="69"/>
        <v>-5.6152215249882245</v>
      </c>
      <c r="H180" s="45">
        <f t="shared" si="71"/>
        <v>67.291939395747903</v>
      </c>
      <c r="I180" s="44" t="s">
        <v>244</v>
      </c>
      <c r="J180" s="51">
        <v>48</v>
      </c>
      <c r="K180" s="52">
        <v>0</v>
      </c>
      <c r="L180" s="5">
        <v>0</v>
      </c>
      <c r="M180" s="38">
        <f t="shared" si="77"/>
        <v>-89224.420612277754</v>
      </c>
      <c r="N180" s="9" t="s">
        <v>24</v>
      </c>
      <c r="O180" s="9"/>
      <c r="P180" s="4">
        <v>-75.567571999999998</v>
      </c>
      <c r="Q180" s="4">
        <v>6.289472</v>
      </c>
      <c r="R180" s="7"/>
      <c r="S180" s="7">
        <v>1</v>
      </c>
      <c r="T180" s="29" t="s">
        <v>240</v>
      </c>
      <c r="U180" s="38">
        <f t="shared" si="78"/>
        <v>-6691.8315459208316</v>
      </c>
      <c r="V180" s="36">
        <f t="shared" si="79"/>
        <v>13.333333333333334</v>
      </c>
      <c r="W180" s="38">
        <f t="shared" si="80"/>
        <v>-111.43948043819181</v>
      </c>
      <c r="X180" s="37">
        <f t="shared" si="81"/>
        <v>4.5</v>
      </c>
    </row>
    <row r="181" spans="1:24" x14ac:dyDescent="0.25">
      <c r="A181" s="9">
        <v>47</v>
      </c>
      <c r="B181" s="64">
        <f t="shared" si="58"/>
        <v>180</v>
      </c>
      <c r="C181" s="39">
        <v>70</v>
      </c>
      <c r="D181" s="91">
        <v>-5.37</v>
      </c>
      <c r="E181" s="41">
        <f t="shared" si="56"/>
        <v>8451</v>
      </c>
      <c r="F181" s="43">
        <f t="shared" si="57"/>
        <v>8521</v>
      </c>
      <c r="G181" s="45">
        <f t="shared" si="69"/>
        <v>-6.5510917791529284</v>
      </c>
      <c r="H181" s="45">
        <f t="shared" si="71"/>
        <v>60.740847616594976</v>
      </c>
      <c r="I181" s="44" t="s">
        <v>245</v>
      </c>
      <c r="J181" s="51">
        <v>48</v>
      </c>
      <c r="K181" s="52">
        <v>0</v>
      </c>
      <c r="L181" s="5">
        <v>0</v>
      </c>
      <c r="M181" s="38">
        <f t="shared" si="70"/>
        <v>-89224.420612277754</v>
      </c>
      <c r="N181" s="9" t="s">
        <v>24</v>
      </c>
      <c r="O181" s="9"/>
      <c r="P181" s="4">
        <v>-75.567571999999998</v>
      </c>
      <c r="Q181" s="4">
        <v>6.289472</v>
      </c>
      <c r="R181" s="7"/>
      <c r="S181" s="7">
        <v>1</v>
      </c>
      <c r="T181" s="29" t="s">
        <v>240</v>
      </c>
      <c r="U181" s="38">
        <f t="shared" si="78"/>
        <v>-6691.8315459208316</v>
      </c>
      <c r="V181" s="36">
        <f t="shared" si="79"/>
        <v>13.333333333333334</v>
      </c>
      <c r="W181" s="38">
        <f t="shared" si="80"/>
        <v>-130.01272717789044</v>
      </c>
      <c r="X181" s="37">
        <f t="shared" si="81"/>
        <v>5.25</v>
      </c>
    </row>
    <row r="182" spans="1:24" x14ac:dyDescent="0.25">
      <c r="A182" s="9">
        <v>48</v>
      </c>
      <c r="B182" s="64">
        <f t="shared" si="58"/>
        <v>181</v>
      </c>
      <c r="C182" s="39">
        <v>70</v>
      </c>
      <c r="D182" s="91">
        <v>-2.4500000000000002</v>
      </c>
      <c r="E182" s="41">
        <f t="shared" si="56"/>
        <v>8521</v>
      </c>
      <c r="F182" s="43">
        <f t="shared" si="57"/>
        <v>8591</v>
      </c>
      <c r="G182" s="45">
        <f t="shared" si="69"/>
        <v>-2.9923275777025573</v>
      </c>
      <c r="H182" s="45">
        <f t="shared" si="71"/>
        <v>57.748520038892423</v>
      </c>
      <c r="I182" s="44" t="s">
        <v>246</v>
      </c>
      <c r="J182" s="51">
        <v>40</v>
      </c>
      <c r="K182" s="52">
        <f>L182+R182+S182</f>
        <v>0</v>
      </c>
      <c r="L182" s="5">
        <v>0</v>
      </c>
      <c r="M182" s="38">
        <f t="shared" si="70"/>
        <v>-33962.326361772262</v>
      </c>
      <c r="N182" s="9" t="s">
        <v>42</v>
      </c>
      <c r="O182" s="9"/>
      <c r="P182" s="4">
        <v>-75.567910999999995</v>
      </c>
      <c r="Q182" s="4">
        <v>6.2877330000000002</v>
      </c>
      <c r="R182" s="7"/>
      <c r="S182" s="7"/>
      <c r="T182" s="29">
        <v>39.799999999999997</v>
      </c>
      <c r="U182" s="38">
        <f t="shared" si="78"/>
        <v>-3056.6093725595038</v>
      </c>
      <c r="V182" s="36">
        <f t="shared" si="79"/>
        <v>11.111111111111111</v>
      </c>
      <c r="W182" s="38">
        <f t="shared" si="80"/>
        <v>-59.385553524013218</v>
      </c>
      <c r="X182" s="37">
        <f t="shared" si="81"/>
        <v>6.3</v>
      </c>
    </row>
    <row r="183" spans="1:24" x14ac:dyDescent="0.25">
      <c r="A183" s="9">
        <v>49</v>
      </c>
      <c r="B183" s="64">
        <f t="shared" si="58"/>
        <v>182</v>
      </c>
      <c r="C183" s="39">
        <v>50</v>
      </c>
      <c r="D183" s="91">
        <v>-0.5</v>
      </c>
      <c r="E183" s="41">
        <f t="shared" si="56"/>
        <v>8591</v>
      </c>
      <c r="F183" s="43">
        <f t="shared" si="57"/>
        <v>8641</v>
      </c>
      <c r="G183" s="45">
        <f t="shared" si="69"/>
        <v>-0.43632677491869676</v>
      </c>
      <c r="H183" s="45">
        <f t="shared" si="71"/>
        <v>57.312193263973725</v>
      </c>
      <c r="I183" s="44" t="s">
        <v>247</v>
      </c>
      <c r="J183" s="51">
        <v>40</v>
      </c>
      <c r="K183" s="52">
        <f>L183+R183+S183</f>
        <v>1</v>
      </c>
      <c r="L183" s="5">
        <v>0</v>
      </c>
      <c r="M183" s="38">
        <f t="shared" ref="M183" si="82">U183*V183</f>
        <v>-6933.1096215350462</v>
      </c>
      <c r="N183" s="9" t="s">
        <v>24</v>
      </c>
      <c r="O183" s="9"/>
      <c r="P183" s="4">
        <v>-75.567132999999998</v>
      </c>
      <c r="Q183" s="4">
        <v>6.2875180000000004</v>
      </c>
      <c r="R183" s="7"/>
      <c r="S183" s="7">
        <v>1</v>
      </c>
      <c r="T183" s="29" t="s">
        <v>248</v>
      </c>
      <c r="U183" s="38">
        <f t="shared" si="78"/>
        <v>-623.97986593815415</v>
      </c>
      <c r="V183" s="36">
        <f t="shared" si="79"/>
        <v>11.111111111111111</v>
      </c>
      <c r="W183" s="38">
        <f t="shared" si="80"/>
        <v>-8.6593124252641793</v>
      </c>
      <c r="X183" s="37">
        <f t="shared" si="81"/>
        <v>4.5</v>
      </c>
    </row>
    <row r="184" spans="1:24" x14ac:dyDescent="0.25">
      <c r="A184" s="9">
        <v>49</v>
      </c>
      <c r="B184" s="64">
        <f t="shared" si="58"/>
        <v>183</v>
      </c>
      <c r="C184" s="39">
        <v>65</v>
      </c>
      <c r="D184" s="91">
        <v>-0.5</v>
      </c>
      <c r="E184" s="41">
        <f t="shared" si="56"/>
        <v>8641</v>
      </c>
      <c r="F184" s="43">
        <f t="shared" si="57"/>
        <v>8706</v>
      </c>
      <c r="G184" s="45">
        <f t="shared" si="69"/>
        <v>-0.56722480739430581</v>
      </c>
      <c r="H184" s="45">
        <f t="shared" si="71"/>
        <v>56.744968456579421</v>
      </c>
      <c r="I184" s="44" t="s">
        <v>249</v>
      </c>
      <c r="J184" s="51">
        <v>40</v>
      </c>
      <c r="K184" s="52">
        <v>0</v>
      </c>
      <c r="L184" s="5">
        <v>0</v>
      </c>
      <c r="M184" s="38">
        <f t="shared" si="70"/>
        <v>-6933.1096215350462</v>
      </c>
      <c r="N184" s="9" t="s">
        <v>24</v>
      </c>
      <c r="O184" s="9"/>
      <c r="P184" s="4">
        <v>-75.567132999999998</v>
      </c>
      <c r="Q184" s="4">
        <v>6.2875180000000004</v>
      </c>
      <c r="R184" s="7"/>
      <c r="S184" s="7">
        <v>1</v>
      </c>
      <c r="T184" s="29" t="s">
        <v>248</v>
      </c>
      <c r="U184" s="38">
        <f t="shared" si="78"/>
        <v>-623.97986593815415</v>
      </c>
      <c r="V184" s="36">
        <f t="shared" si="79"/>
        <v>11.111111111111111</v>
      </c>
      <c r="W184" s="38">
        <f t="shared" si="80"/>
        <v>-11.257106152843434</v>
      </c>
      <c r="X184" s="37">
        <f t="shared" si="81"/>
        <v>5.8500000000000005</v>
      </c>
    </row>
    <row r="185" spans="1:24" x14ac:dyDescent="0.25">
      <c r="A185" s="9">
        <v>50</v>
      </c>
      <c r="B185" s="64">
        <f t="shared" si="58"/>
        <v>184</v>
      </c>
      <c r="C185" s="39">
        <v>50</v>
      </c>
      <c r="D185" s="91">
        <v>-1.1499999999999999</v>
      </c>
      <c r="E185" s="41">
        <f t="shared" si="56"/>
        <v>8706</v>
      </c>
      <c r="F185" s="43">
        <f t="shared" si="57"/>
        <v>8756</v>
      </c>
      <c r="G185" s="45">
        <f t="shared" si="69"/>
        <v>-1.0034969391794517</v>
      </c>
      <c r="H185" s="45">
        <f t="shared" si="71"/>
        <v>55.741471517399972</v>
      </c>
      <c r="I185" s="44" t="s">
        <v>250</v>
      </c>
      <c r="J185" s="51">
        <v>26</v>
      </c>
      <c r="K185" s="52">
        <f>L185+R185+S185</f>
        <v>1</v>
      </c>
      <c r="L185" s="5">
        <v>0</v>
      </c>
      <c r="M185" s="38">
        <f t="shared" si="70"/>
        <v>-10364.435084662045</v>
      </c>
      <c r="N185" s="9" t="s">
        <v>49</v>
      </c>
      <c r="O185" s="9"/>
      <c r="P185" s="4">
        <v>-75.566363999999993</v>
      </c>
      <c r="Q185" s="4">
        <v>6.2872859999999999</v>
      </c>
      <c r="R185" s="7"/>
      <c r="S185" s="7">
        <v>1</v>
      </c>
      <c r="T185" s="29">
        <v>26.4</v>
      </c>
      <c r="U185" s="38">
        <f t="shared" si="78"/>
        <v>-1435.0756271070525</v>
      </c>
      <c r="V185" s="36">
        <f t="shared" si="79"/>
        <v>7.2222222222222223</v>
      </c>
      <c r="W185" s="38">
        <f t="shared" si="80"/>
        <v>-19.915335233322359</v>
      </c>
      <c r="X185" s="37">
        <f t="shared" si="81"/>
        <v>6.9230769230769234</v>
      </c>
    </row>
    <row r="186" spans="1:24" x14ac:dyDescent="0.25">
      <c r="A186" s="9">
        <v>51</v>
      </c>
      <c r="B186" s="64">
        <f t="shared" si="58"/>
        <v>185</v>
      </c>
      <c r="C186" s="39">
        <v>50</v>
      </c>
      <c r="D186" s="91">
        <v>-2.02</v>
      </c>
      <c r="E186" s="41">
        <f t="shared" si="56"/>
        <v>8756</v>
      </c>
      <c r="F186" s="43">
        <f t="shared" si="57"/>
        <v>8806</v>
      </c>
      <c r="G186" s="45">
        <f t="shared" si="69"/>
        <v>-1.7624173889065928</v>
      </c>
      <c r="H186" s="45">
        <f t="shared" si="71"/>
        <v>53.979054128493381</v>
      </c>
      <c r="I186" s="44" t="s">
        <v>251</v>
      </c>
      <c r="J186" s="51">
        <v>41</v>
      </c>
      <c r="K186" s="52">
        <v>0</v>
      </c>
      <c r="L186" s="5">
        <v>0</v>
      </c>
      <c r="M186" s="38">
        <f t="shared" ref="M186:M187" si="83">U186*V186</f>
        <v>-28704.42972820756</v>
      </c>
      <c r="N186" s="9" t="s">
        <v>24</v>
      </c>
      <c r="O186" s="9"/>
      <c r="P186" s="4">
        <v>-75.566247000000004</v>
      </c>
      <c r="Q186" s="4">
        <v>6.2882930000000004</v>
      </c>
      <c r="R186" s="7"/>
      <c r="S186" s="7">
        <v>1</v>
      </c>
      <c r="T186" s="29" t="s">
        <v>252</v>
      </c>
      <c r="U186" s="38">
        <f t="shared" si="78"/>
        <v>-2520.3889517450539</v>
      </c>
      <c r="V186" s="36">
        <f t="shared" si="79"/>
        <v>11.388888888888889</v>
      </c>
      <c r="W186" s="38">
        <f t="shared" si="80"/>
        <v>-34.976826269115037</v>
      </c>
      <c r="X186" s="37">
        <f t="shared" si="81"/>
        <v>4.3902439024390238</v>
      </c>
    </row>
    <row r="187" spans="1:24" x14ac:dyDescent="0.25">
      <c r="A187" s="9">
        <v>51</v>
      </c>
      <c r="B187" s="64">
        <f t="shared" si="58"/>
        <v>186</v>
      </c>
      <c r="C187" s="39">
        <v>50</v>
      </c>
      <c r="D187" s="91">
        <v>-2.02</v>
      </c>
      <c r="E187" s="41">
        <f t="shared" si="56"/>
        <v>8806</v>
      </c>
      <c r="F187" s="43">
        <f t="shared" si="57"/>
        <v>8856</v>
      </c>
      <c r="G187" s="45">
        <f t="shared" si="69"/>
        <v>-1.7624173889065928</v>
      </c>
      <c r="H187" s="45">
        <f t="shared" si="71"/>
        <v>52.216636739586789</v>
      </c>
      <c r="I187" s="44" t="s">
        <v>253</v>
      </c>
      <c r="J187" s="51">
        <v>41</v>
      </c>
      <c r="K187" s="52">
        <v>1</v>
      </c>
      <c r="L187" s="5">
        <v>0</v>
      </c>
      <c r="M187" s="38">
        <f t="shared" si="83"/>
        <v>-28704.42972820756</v>
      </c>
      <c r="N187" s="9" t="s">
        <v>24</v>
      </c>
      <c r="O187" s="9"/>
      <c r="P187" s="4">
        <v>-75.566247000000004</v>
      </c>
      <c r="Q187" s="4">
        <v>6.2882930000000004</v>
      </c>
      <c r="R187" s="7"/>
      <c r="S187" s="7">
        <v>1</v>
      </c>
      <c r="T187" s="29" t="s">
        <v>252</v>
      </c>
      <c r="U187" s="38">
        <f t="shared" si="78"/>
        <v>-2520.3889517450539</v>
      </c>
      <c r="V187" s="36">
        <f t="shared" si="79"/>
        <v>11.388888888888889</v>
      </c>
      <c r="W187" s="38">
        <f t="shared" si="80"/>
        <v>-34.976826269115037</v>
      </c>
      <c r="X187" s="37">
        <f t="shared" si="81"/>
        <v>4.3902439024390238</v>
      </c>
    </row>
    <row r="188" spans="1:24" x14ac:dyDescent="0.25">
      <c r="A188" s="9">
        <v>51</v>
      </c>
      <c r="B188" s="64">
        <f t="shared" si="58"/>
        <v>187</v>
      </c>
      <c r="C188" s="39">
        <v>70</v>
      </c>
      <c r="D188" s="91">
        <v>-2.02</v>
      </c>
      <c r="E188" s="41">
        <f t="shared" si="56"/>
        <v>8856</v>
      </c>
      <c r="F188" s="43">
        <f t="shared" si="57"/>
        <v>8926</v>
      </c>
      <c r="G188" s="45">
        <f t="shared" si="69"/>
        <v>-2.4673843444692301</v>
      </c>
      <c r="H188" s="45">
        <f t="shared" si="71"/>
        <v>49.749252395117558</v>
      </c>
      <c r="I188" s="44" t="s">
        <v>254</v>
      </c>
      <c r="J188" s="51">
        <v>41</v>
      </c>
      <c r="K188" s="52">
        <v>0</v>
      </c>
      <c r="L188" s="5">
        <v>0</v>
      </c>
      <c r="M188" s="38">
        <f t="shared" si="70"/>
        <v>-28704.42972820756</v>
      </c>
      <c r="N188" s="9" t="s">
        <v>24</v>
      </c>
      <c r="O188" s="9"/>
      <c r="P188" s="4">
        <v>-75.566247000000004</v>
      </c>
      <c r="Q188" s="4">
        <v>6.2882930000000004</v>
      </c>
      <c r="R188" s="7"/>
      <c r="S188" s="7">
        <v>1</v>
      </c>
      <c r="T188" s="29" t="s">
        <v>252</v>
      </c>
      <c r="U188" s="38">
        <f t="shared" si="78"/>
        <v>-2520.3889517450539</v>
      </c>
      <c r="V188" s="36">
        <f t="shared" si="79"/>
        <v>11.388888888888889</v>
      </c>
      <c r="W188" s="38">
        <f t="shared" si="80"/>
        <v>-48.967556776761057</v>
      </c>
      <c r="X188" s="37">
        <f t="shared" si="81"/>
        <v>6.1463414634146343</v>
      </c>
    </row>
    <row r="189" spans="1:24" x14ac:dyDescent="0.25">
      <c r="A189" s="9">
        <v>52</v>
      </c>
      <c r="B189" s="64">
        <f t="shared" si="58"/>
        <v>188</v>
      </c>
      <c r="C189" s="39">
        <v>30</v>
      </c>
      <c r="D189" s="42">
        <v>1.91</v>
      </c>
      <c r="E189" s="41">
        <f t="shared" si="56"/>
        <v>8926</v>
      </c>
      <c r="F189" s="43">
        <f t="shared" si="57"/>
        <v>8956</v>
      </c>
      <c r="G189" s="45">
        <f t="shared" si="69"/>
        <v>0.99988844557313838</v>
      </c>
      <c r="H189" s="45">
        <f t="shared" si="71"/>
        <v>50.7491408406907</v>
      </c>
      <c r="I189" s="44" t="s">
        <v>255</v>
      </c>
      <c r="J189" s="51">
        <v>14</v>
      </c>
      <c r="K189" s="52">
        <f>L189+R189+S189</f>
        <v>0</v>
      </c>
      <c r="L189" s="5">
        <v>0</v>
      </c>
      <c r="M189" s="38">
        <f t="shared" si="70"/>
        <v>9267.9700730181248</v>
      </c>
      <c r="N189" s="9" t="s">
        <v>256</v>
      </c>
      <c r="O189" s="9"/>
      <c r="P189" s="4">
        <v>-75.566181</v>
      </c>
      <c r="Q189" s="4">
        <v>6.2892390000000002</v>
      </c>
      <c r="R189" s="7"/>
      <c r="S189" s="7"/>
      <c r="T189" s="29">
        <v>14.3</v>
      </c>
      <c r="U189" s="38">
        <f t="shared" si="78"/>
        <v>2383.1923044903751</v>
      </c>
      <c r="V189" s="36">
        <f t="shared" si="79"/>
        <v>3.8888888888888888</v>
      </c>
      <c r="W189" s="38">
        <f t="shared" si="80"/>
        <v>19.843723678205571</v>
      </c>
      <c r="X189" s="37">
        <f t="shared" si="81"/>
        <v>7.7142857142857144</v>
      </c>
    </row>
    <row r="190" spans="1:24" x14ac:dyDescent="0.25">
      <c r="A190" s="9">
        <v>53</v>
      </c>
      <c r="B190" s="64">
        <f t="shared" si="58"/>
        <v>189</v>
      </c>
      <c r="C190" s="39">
        <v>75</v>
      </c>
      <c r="D190" s="42">
        <v>0</v>
      </c>
      <c r="E190" s="41">
        <f t="shared" si="56"/>
        <v>8956</v>
      </c>
      <c r="F190" s="43">
        <f t="shared" si="57"/>
        <v>9031</v>
      </c>
      <c r="G190" s="45">
        <f t="shared" si="69"/>
        <v>0</v>
      </c>
      <c r="H190" s="45">
        <f t="shared" si="71"/>
        <v>50.7491408406907</v>
      </c>
      <c r="I190" s="44" t="s">
        <v>257</v>
      </c>
      <c r="J190" s="51">
        <v>14</v>
      </c>
      <c r="K190" s="52">
        <f>L190+R190+S190</f>
        <v>0</v>
      </c>
      <c r="L190" s="5">
        <v>0</v>
      </c>
      <c r="M190" s="38">
        <f t="shared" si="70"/>
        <v>0</v>
      </c>
      <c r="N190" s="9" t="s">
        <v>24</v>
      </c>
      <c r="O190" s="9"/>
      <c r="P190" s="4">
        <v>-75.565269000000001</v>
      </c>
      <c r="Q190" s="4">
        <v>6.2904330000000002</v>
      </c>
      <c r="R190" s="7"/>
      <c r="S190" s="7"/>
      <c r="T190" s="29">
        <v>14.3</v>
      </c>
      <c r="U190" s="38">
        <f t="shared" si="78"/>
        <v>0</v>
      </c>
      <c r="V190" s="36">
        <f t="shared" si="79"/>
        <v>3.8888888888888888</v>
      </c>
      <c r="W190" s="38">
        <f t="shared" si="80"/>
        <v>0</v>
      </c>
      <c r="X190" s="37">
        <f t="shared" si="81"/>
        <v>19.285714285714285</v>
      </c>
    </row>
    <row r="191" spans="1:24" x14ac:dyDescent="0.25">
      <c r="A191" s="9">
        <v>54</v>
      </c>
      <c r="B191" s="64">
        <f t="shared" si="58"/>
        <v>190</v>
      </c>
      <c r="C191" s="39">
        <v>40</v>
      </c>
      <c r="D191" s="82">
        <v>1.43</v>
      </c>
      <c r="E191" s="41">
        <f t="shared" si="56"/>
        <v>9031</v>
      </c>
      <c r="F191" s="43">
        <f t="shared" si="57"/>
        <v>9071</v>
      </c>
      <c r="G191" s="45">
        <f t="shared" si="69"/>
        <v>0.9982246902255526</v>
      </c>
      <c r="H191" s="45">
        <f t="shared" si="71"/>
        <v>51.747365530916255</v>
      </c>
      <c r="I191" s="44" t="s">
        <v>258</v>
      </c>
      <c r="J191" s="51">
        <v>40</v>
      </c>
      <c r="K191" s="52">
        <f>L191+R191+S191</f>
        <v>1</v>
      </c>
      <c r="L191" s="5">
        <v>0</v>
      </c>
      <c r="M191" s="38">
        <f t="shared" si="70"/>
        <v>19826.888473829429</v>
      </c>
      <c r="N191" s="9" t="s">
        <v>256</v>
      </c>
      <c r="O191" s="9"/>
      <c r="P191" s="4">
        <v>-75.564453999999998</v>
      </c>
      <c r="Q191" s="4">
        <v>6.2915910000000004</v>
      </c>
      <c r="R191" s="7"/>
      <c r="S191" s="7">
        <v>1</v>
      </c>
      <c r="T191" s="29">
        <v>40.1</v>
      </c>
      <c r="U191" s="38">
        <f t="shared" si="78"/>
        <v>1784.4199626446486</v>
      </c>
      <c r="V191" s="36">
        <f t="shared" si="79"/>
        <v>11.111111111111111</v>
      </c>
      <c r="W191" s="38">
        <f t="shared" si="80"/>
        <v>19.810703258748752</v>
      </c>
      <c r="X191" s="37">
        <f t="shared" si="81"/>
        <v>3.6</v>
      </c>
    </row>
    <row r="192" spans="1:24" x14ac:dyDescent="0.25">
      <c r="A192" s="9">
        <v>55</v>
      </c>
      <c r="B192" s="64">
        <f t="shared" si="58"/>
        <v>191</v>
      </c>
      <c r="C192" s="39">
        <v>15</v>
      </c>
      <c r="D192" s="92">
        <v>-3.81</v>
      </c>
      <c r="E192" s="41">
        <f t="shared" si="56"/>
        <v>9071</v>
      </c>
      <c r="F192" s="43">
        <f t="shared" si="57"/>
        <v>9086</v>
      </c>
      <c r="G192" s="45">
        <f t="shared" si="69"/>
        <v>-0.99672072898104103</v>
      </c>
      <c r="H192" s="45">
        <f t="shared" si="71"/>
        <v>50.750644801935216</v>
      </c>
      <c r="I192" s="44" t="s">
        <v>259</v>
      </c>
      <c r="J192" s="51">
        <v>23</v>
      </c>
      <c r="K192" s="52">
        <f>L192+R192+S192</f>
        <v>0</v>
      </c>
      <c r="L192" s="5">
        <v>0</v>
      </c>
      <c r="M192" s="38">
        <f t="shared" si="70"/>
        <v>-30355.444896281326</v>
      </c>
      <c r="N192" s="9" t="s">
        <v>24</v>
      </c>
      <c r="O192" s="9"/>
      <c r="P192" s="4">
        <v>-75.564420999999996</v>
      </c>
      <c r="Q192" s="4">
        <v>6.2919640000000001</v>
      </c>
      <c r="R192" s="7"/>
      <c r="S192" s="7"/>
      <c r="T192" s="29">
        <v>22.8</v>
      </c>
      <c r="U192" s="38">
        <f t="shared" si="78"/>
        <v>-4751.2870272440332</v>
      </c>
      <c r="V192" s="36">
        <f t="shared" si="79"/>
        <v>6.3888888888888893</v>
      </c>
      <c r="W192" s="38">
        <f t="shared" si="80"/>
        <v>-19.780868439954752</v>
      </c>
      <c r="X192" s="37">
        <f t="shared" si="81"/>
        <v>2.3478260869565215</v>
      </c>
    </row>
    <row r="193" spans="1:25" ht="15.75" thickBot="1" x14ac:dyDescent="0.3">
      <c r="A193" s="9">
        <v>56</v>
      </c>
      <c r="B193" s="64">
        <v>192</v>
      </c>
      <c r="C193" s="39">
        <v>100</v>
      </c>
      <c r="D193" s="91">
        <v>0</v>
      </c>
      <c r="E193" s="41">
        <v>9086</v>
      </c>
      <c r="F193" s="41">
        <v>9186</v>
      </c>
      <c r="G193" s="45">
        <f t="shared" si="69"/>
        <v>0</v>
      </c>
      <c r="H193" s="45">
        <v>0</v>
      </c>
      <c r="I193" s="44" t="s">
        <v>259</v>
      </c>
      <c r="J193" s="51">
        <v>0</v>
      </c>
      <c r="K193" s="52">
        <v>1</v>
      </c>
      <c r="L193" s="5">
        <v>0</v>
      </c>
      <c r="M193" s="38">
        <f t="shared" si="70"/>
        <v>0</v>
      </c>
      <c r="N193" s="9">
        <v>0</v>
      </c>
      <c r="O193" s="9">
        <v>0</v>
      </c>
      <c r="P193" s="4">
        <v>0</v>
      </c>
      <c r="Q193" s="4">
        <v>0</v>
      </c>
      <c r="R193" s="7">
        <v>0</v>
      </c>
      <c r="S193" s="7">
        <v>0</v>
      </c>
      <c r="T193" s="29">
        <v>0</v>
      </c>
      <c r="U193" s="38">
        <v>0</v>
      </c>
      <c r="V193" s="36">
        <v>0</v>
      </c>
      <c r="W193" s="116">
        <v>0</v>
      </c>
      <c r="X193" s="117">
        <v>0</v>
      </c>
    </row>
    <row r="194" spans="1:25" ht="19.5" thickBot="1" x14ac:dyDescent="0.3">
      <c r="J194" s="86">
        <f>AVERAGE(J2:J193)</f>
        <v>24.614583333333332</v>
      </c>
      <c r="K194" s="121">
        <f>SUM(K2:K193)</f>
        <v>76</v>
      </c>
      <c r="W194" s="120" t="s">
        <v>1029</v>
      </c>
      <c r="X194" s="119">
        <f>SUM(X2:X193)</f>
        <v>1572.0044660615126</v>
      </c>
      <c r="Y194" s="98"/>
    </row>
    <row r="195" spans="1:25" ht="18.75" x14ac:dyDescent="0.25">
      <c r="J195" s="84">
        <f>MAX(J2:J193)</f>
        <v>48</v>
      </c>
      <c r="W195" s="98"/>
      <c r="X195" s="118">
        <f>X194/60</f>
        <v>26.200074434358545</v>
      </c>
      <c r="Y195" s="98" t="s">
        <v>1030</v>
      </c>
    </row>
    <row r="196" spans="1:25" x14ac:dyDescent="0.25">
      <c r="J196" s="84">
        <f>MIN(J2:J192)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232"/>
  <sheetViews>
    <sheetView workbookViewId="0">
      <pane ySplit="1" topLeftCell="A140" activePane="bottomLeft" state="frozen"/>
      <selection activeCell="H1" sqref="H1"/>
      <selection pane="bottomLeft" activeCell="D1" sqref="D1:D1048576"/>
    </sheetView>
  </sheetViews>
  <sheetFormatPr baseColWidth="10" defaultColWidth="11.42578125" defaultRowHeight="15" x14ac:dyDescent="0.25"/>
  <cols>
    <col min="1" max="1" width="11.42578125" style="25"/>
    <col min="2" max="2" width="11.42578125" style="65"/>
    <col min="3" max="3" width="11.42578125" style="50"/>
    <col min="4" max="4" width="11.42578125" style="26"/>
    <col min="5" max="5" width="11.42578125" style="48"/>
    <col min="6" max="6" width="11.42578125" style="66"/>
    <col min="7" max="8" width="11.42578125" style="48"/>
    <col min="9" max="9" width="40.85546875" style="27" bestFit="1" customWidth="1"/>
    <col min="10" max="11" width="11.42578125" style="54"/>
    <col min="12" max="13" width="13.5703125" style="54" customWidth="1"/>
  </cols>
  <sheetData>
    <row r="1" spans="1:15" s="47" customFormat="1" ht="45" x14ac:dyDescent="0.25">
      <c r="A1" s="101" t="s">
        <v>0</v>
      </c>
      <c r="B1" s="101" t="s">
        <v>0</v>
      </c>
      <c r="C1" s="102" t="s">
        <v>1</v>
      </c>
      <c r="D1" s="103" t="s">
        <v>2</v>
      </c>
      <c r="E1" s="105" t="s">
        <v>260</v>
      </c>
      <c r="F1" s="105" t="s">
        <v>261</v>
      </c>
      <c r="G1" s="105" t="s">
        <v>262</v>
      </c>
      <c r="H1" s="105" t="s">
        <v>263</v>
      </c>
      <c r="I1" s="106" t="s">
        <v>264</v>
      </c>
      <c r="J1" s="104" t="s">
        <v>8</v>
      </c>
      <c r="K1" s="104" t="s">
        <v>20</v>
      </c>
      <c r="L1" s="107" t="s">
        <v>9</v>
      </c>
      <c r="M1" s="107" t="s">
        <v>1023</v>
      </c>
      <c r="N1" s="106" t="s">
        <v>1022</v>
      </c>
      <c r="O1" s="105" t="s">
        <v>1024</v>
      </c>
    </row>
    <row r="2" spans="1:15" x14ac:dyDescent="0.25">
      <c r="A2" s="9">
        <v>1</v>
      </c>
      <c r="B2" s="64">
        <f>1</f>
        <v>1</v>
      </c>
      <c r="C2" s="49">
        <v>50</v>
      </c>
      <c r="D2" s="1">
        <v>1.43</v>
      </c>
      <c r="E2" s="67">
        <v>0</v>
      </c>
      <c r="F2" s="68">
        <v>50</v>
      </c>
      <c r="G2" s="69">
        <f>C2*SIN(RADIANS(D2))</f>
        <v>1.2477808627819407</v>
      </c>
      <c r="H2" s="69">
        <f>G2</f>
        <v>1.2477808627819407</v>
      </c>
      <c r="I2" s="51" t="s">
        <v>265</v>
      </c>
      <c r="J2" s="53">
        <v>39</v>
      </c>
      <c r="K2" s="95">
        <f>J2*1000/3600</f>
        <v>10.833333333333334</v>
      </c>
      <c r="L2" s="67">
        <v>0</v>
      </c>
      <c r="M2" s="67">
        <v>0</v>
      </c>
      <c r="N2" s="69">
        <f>C2/K2</f>
        <v>4.615384615384615</v>
      </c>
      <c r="O2" s="69">
        <f>N2+M2</f>
        <v>4.615384615384615</v>
      </c>
    </row>
    <row r="3" spans="1:15" x14ac:dyDescent="0.25">
      <c r="A3" s="9">
        <v>1</v>
      </c>
      <c r="B3" s="64">
        <f>B2+1</f>
        <v>2</v>
      </c>
      <c r="C3" s="49">
        <v>50</v>
      </c>
      <c r="D3" s="1">
        <v>1.43</v>
      </c>
      <c r="E3" s="67">
        <f xml:space="preserve"> F2</f>
        <v>50</v>
      </c>
      <c r="F3" s="70">
        <f>E3+C3</f>
        <v>100</v>
      </c>
      <c r="G3" s="69">
        <f t="shared" ref="G3:G67" si="0">C3*SIN(RADIANS(D3))</f>
        <v>1.2477808627819407</v>
      </c>
      <c r="H3" s="69">
        <f>H2+G3</f>
        <v>2.4955617255638813</v>
      </c>
      <c r="I3" s="51" t="s">
        <v>266</v>
      </c>
      <c r="J3" s="53">
        <v>39</v>
      </c>
      <c r="K3" s="95">
        <f t="shared" ref="K3:K66" si="1">J3*1000/3600</f>
        <v>10.833333333333334</v>
      </c>
      <c r="L3" s="67">
        <v>1</v>
      </c>
      <c r="M3" s="67">
        <v>5</v>
      </c>
      <c r="N3" s="69">
        <f t="shared" ref="N3:N66" si="2">C3/K3</f>
        <v>4.615384615384615</v>
      </c>
      <c r="O3" s="69">
        <f t="shared" ref="O3:O66" si="3">N3+M3</f>
        <v>9.615384615384615</v>
      </c>
    </row>
    <row r="4" spans="1:15" x14ac:dyDescent="0.25">
      <c r="A4" s="9">
        <v>1</v>
      </c>
      <c r="B4" s="64">
        <f>B3+1</f>
        <v>3</v>
      </c>
      <c r="C4" s="49">
        <v>50</v>
      </c>
      <c r="D4" s="1">
        <v>1.43</v>
      </c>
      <c r="E4" s="67">
        <f t="shared" ref="E4:E68" si="4" xml:space="preserve"> F3</f>
        <v>100</v>
      </c>
      <c r="F4" s="70">
        <f t="shared" ref="F4:F10" si="5">E4+C4</f>
        <v>150</v>
      </c>
      <c r="G4" s="69">
        <f t="shared" si="0"/>
        <v>1.2477808627819407</v>
      </c>
      <c r="H4" s="69">
        <f t="shared" ref="H4:H68" si="6">H3+G4</f>
        <v>3.743342588345822</v>
      </c>
      <c r="I4" s="51" t="s">
        <v>267</v>
      </c>
      <c r="J4" s="53">
        <v>39</v>
      </c>
      <c r="K4" s="95">
        <f t="shared" si="1"/>
        <v>10.833333333333334</v>
      </c>
      <c r="L4" s="67">
        <v>0</v>
      </c>
      <c r="M4" s="67">
        <v>0</v>
      </c>
      <c r="N4" s="69">
        <f t="shared" si="2"/>
        <v>4.615384615384615</v>
      </c>
      <c r="O4" s="69">
        <f t="shared" si="3"/>
        <v>4.615384615384615</v>
      </c>
    </row>
    <row r="5" spans="1:15" x14ac:dyDescent="0.25">
      <c r="A5" s="9">
        <v>1</v>
      </c>
      <c r="B5" s="64">
        <f t="shared" ref="B5:B68" si="7">B4+1</f>
        <v>4</v>
      </c>
      <c r="C5" s="49">
        <v>50</v>
      </c>
      <c r="D5" s="1">
        <v>1.43</v>
      </c>
      <c r="E5" s="67">
        <f t="shared" si="4"/>
        <v>150</v>
      </c>
      <c r="F5" s="70">
        <f t="shared" si="5"/>
        <v>200</v>
      </c>
      <c r="G5" s="69">
        <f t="shared" si="0"/>
        <v>1.2477808627819407</v>
      </c>
      <c r="H5" s="69">
        <f t="shared" si="6"/>
        <v>4.9911234511277627</v>
      </c>
      <c r="I5" s="51" t="s">
        <v>268</v>
      </c>
      <c r="J5" s="53">
        <v>39</v>
      </c>
      <c r="K5" s="95">
        <f t="shared" si="1"/>
        <v>10.833333333333334</v>
      </c>
      <c r="L5" s="67">
        <v>0</v>
      </c>
      <c r="M5" s="67">
        <v>0</v>
      </c>
      <c r="N5" s="69">
        <f t="shared" si="2"/>
        <v>4.615384615384615</v>
      </c>
      <c r="O5" s="69">
        <f t="shared" si="3"/>
        <v>4.615384615384615</v>
      </c>
    </row>
    <row r="6" spans="1:15" x14ac:dyDescent="0.25">
      <c r="A6" s="9">
        <v>1</v>
      </c>
      <c r="B6" s="64">
        <f t="shared" si="7"/>
        <v>5</v>
      </c>
      <c r="C6" s="49">
        <v>50</v>
      </c>
      <c r="D6" s="1">
        <v>1.43</v>
      </c>
      <c r="E6" s="67">
        <f t="shared" si="4"/>
        <v>200</v>
      </c>
      <c r="F6" s="70">
        <f t="shared" si="5"/>
        <v>250</v>
      </c>
      <c r="G6" s="69">
        <f t="shared" si="0"/>
        <v>1.2477808627819407</v>
      </c>
      <c r="H6" s="69">
        <f t="shared" si="6"/>
        <v>6.2389043139097033</v>
      </c>
      <c r="I6" s="51" t="s">
        <v>269</v>
      </c>
      <c r="J6" s="53">
        <v>39</v>
      </c>
      <c r="K6" s="95">
        <f t="shared" si="1"/>
        <v>10.833333333333334</v>
      </c>
      <c r="L6" s="67">
        <v>0</v>
      </c>
      <c r="M6" s="67">
        <v>0</v>
      </c>
      <c r="N6" s="69">
        <f t="shared" si="2"/>
        <v>4.615384615384615</v>
      </c>
      <c r="O6" s="69">
        <f t="shared" si="3"/>
        <v>4.615384615384615</v>
      </c>
    </row>
    <row r="7" spans="1:15" x14ac:dyDescent="0.25">
      <c r="A7" s="9">
        <v>1</v>
      </c>
      <c r="B7" s="64">
        <f t="shared" si="7"/>
        <v>6</v>
      </c>
      <c r="C7" s="49">
        <v>50</v>
      </c>
      <c r="D7" s="1">
        <v>1.43</v>
      </c>
      <c r="E7" s="67">
        <f t="shared" si="4"/>
        <v>250</v>
      </c>
      <c r="F7" s="70">
        <f t="shared" si="5"/>
        <v>300</v>
      </c>
      <c r="G7" s="69">
        <f t="shared" si="0"/>
        <v>1.2477808627819407</v>
      </c>
      <c r="H7" s="69">
        <f t="shared" si="6"/>
        <v>7.486685176691644</v>
      </c>
      <c r="I7" s="51" t="s">
        <v>270</v>
      </c>
      <c r="J7" s="53">
        <v>39</v>
      </c>
      <c r="K7" s="95">
        <f t="shared" si="1"/>
        <v>10.833333333333334</v>
      </c>
      <c r="L7" s="67">
        <v>0</v>
      </c>
      <c r="M7" s="67">
        <v>0</v>
      </c>
      <c r="N7" s="69">
        <f t="shared" si="2"/>
        <v>4.615384615384615</v>
      </c>
      <c r="O7" s="69">
        <f t="shared" si="3"/>
        <v>4.615384615384615</v>
      </c>
    </row>
    <row r="8" spans="1:15" x14ac:dyDescent="0.25">
      <c r="A8" s="9">
        <v>1</v>
      </c>
      <c r="B8" s="64">
        <f t="shared" si="7"/>
        <v>7</v>
      </c>
      <c r="C8" s="49">
        <v>50</v>
      </c>
      <c r="D8" s="1">
        <v>1.43</v>
      </c>
      <c r="E8" s="67">
        <f t="shared" si="4"/>
        <v>300</v>
      </c>
      <c r="F8" s="70">
        <f t="shared" si="5"/>
        <v>350</v>
      </c>
      <c r="G8" s="69">
        <f t="shared" si="0"/>
        <v>1.2477808627819407</v>
      </c>
      <c r="H8" s="69">
        <f t="shared" si="6"/>
        <v>8.7344660394735847</v>
      </c>
      <c r="I8" s="51" t="s">
        <v>271</v>
      </c>
      <c r="J8" s="53">
        <v>39</v>
      </c>
      <c r="K8" s="95">
        <f t="shared" si="1"/>
        <v>10.833333333333334</v>
      </c>
      <c r="L8" s="67">
        <v>0</v>
      </c>
      <c r="M8" s="67">
        <v>0</v>
      </c>
      <c r="N8" s="69">
        <f t="shared" si="2"/>
        <v>4.615384615384615</v>
      </c>
      <c r="O8" s="69">
        <f t="shared" si="3"/>
        <v>4.615384615384615</v>
      </c>
    </row>
    <row r="9" spans="1:15" x14ac:dyDescent="0.25">
      <c r="A9" s="9">
        <v>1</v>
      </c>
      <c r="B9" s="64">
        <f t="shared" si="7"/>
        <v>8</v>
      </c>
      <c r="C9" s="49">
        <v>50</v>
      </c>
      <c r="D9" s="1">
        <v>1.43</v>
      </c>
      <c r="E9" s="67">
        <f t="shared" si="4"/>
        <v>350</v>
      </c>
      <c r="F9" s="70">
        <f t="shared" si="5"/>
        <v>400</v>
      </c>
      <c r="G9" s="69">
        <f t="shared" si="0"/>
        <v>1.2477808627819407</v>
      </c>
      <c r="H9" s="69">
        <f t="shared" si="6"/>
        <v>9.9822469022555254</v>
      </c>
      <c r="I9" s="51" t="s">
        <v>272</v>
      </c>
      <c r="J9" s="53">
        <v>39</v>
      </c>
      <c r="K9" s="95">
        <f t="shared" si="1"/>
        <v>10.833333333333334</v>
      </c>
      <c r="L9" s="67">
        <v>0</v>
      </c>
      <c r="M9" s="67">
        <v>0</v>
      </c>
      <c r="N9" s="69">
        <f t="shared" si="2"/>
        <v>4.615384615384615</v>
      </c>
      <c r="O9" s="69">
        <f t="shared" si="3"/>
        <v>4.615384615384615</v>
      </c>
    </row>
    <row r="10" spans="1:15" x14ac:dyDescent="0.25">
      <c r="A10" s="9">
        <v>2</v>
      </c>
      <c r="B10" s="64">
        <f t="shared" si="7"/>
        <v>9</v>
      </c>
      <c r="C10" s="49">
        <v>60</v>
      </c>
      <c r="D10" s="1">
        <v>6.65</v>
      </c>
      <c r="E10" s="67">
        <f t="shared" si="4"/>
        <v>400</v>
      </c>
      <c r="F10" s="70">
        <f t="shared" si="5"/>
        <v>460</v>
      </c>
      <c r="G10" s="69">
        <f t="shared" si="0"/>
        <v>6.9482392734592251</v>
      </c>
      <c r="H10" s="69">
        <f t="shared" si="6"/>
        <v>16.930486175714751</v>
      </c>
      <c r="I10" s="51" t="s">
        <v>273</v>
      </c>
      <c r="J10" s="53">
        <v>14</v>
      </c>
      <c r="K10" s="95">
        <f t="shared" si="1"/>
        <v>3.8888888888888888</v>
      </c>
      <c r="L10" s="67">
        <v>0</v>
      </c>
      <c r="M10" s="67">
        <v>0</v>
      </c>
      <c r="N10" s="69">
        <f t="shared" si="2"/>
        <v>15.428571428571429</v>
      </c>
      <c r="O10" s="69">
        <f t="shared" si="3"/>
        <v>15.428571428571429</v>
      </c>
    </row>
    <row r="11" spans="1:15" x14ac:dyDescent="0.25">
      <c r="A11" s="9">
        <v>3</v>
      </c>
      <c r="B11" s="64">
        <f t="shared" si="7"/>
        <v>10</v>
      </c>
      <c r="C11" s="49">
        <v>50</v>
      </c>
      <c r="D11" s="1">
        <v>1.95</v>
      </c>
      <c r="E11" s="67">
        <f t="shared" si="4"/>
        <v>460</v>
      </c>
      <c r="F11" s="70">
        <f t="shared" ref="F11:F12" si="8">E11+C11</f>
        <v>510</v>
      </c>
      <c r="G11" s="69">
        <f t="shared" si="0"/>
        <v>1.7013675251083722</v>
      </c>
      <c r="H11" s="69">
        <f t="shared" si="6"/>
        <v>18.631853700823122</v>
      </c>
      <c r="I11" s="51" t="s">
        <v>274</v>
      </c>
      <c r="J11" s="71">
        <v>48</v>
      </c>
      <c r="K11" s="95">
        <f t="shared" si="1"/>
        <v>13.333333333333334</v>
      </c>
      <c r="L11" s="67">
        <v>0</v>
      </c>
      <c r="M11" s="67">
        <v>0</v>
      </c>
      <c r="N11" s="69">
        <f t="shared" si="2"/>
        <v>3.75</v>
      </c>
      <c r="O11" s="69">
        <f t="shared" si="3"/>
        <v>3.75</v>
      </c>
    </row>
    <row r="12" spans="1:15" x14ac:dyDescent="0.25">
      <c r="A12" s="9">
        <v>3</v>
      </c>
      <c r="B12" s="64">
        <f t="shared" si="7"/>
        <v>11</v>
      </c>
      <c r="C12" s="49">
        <v>50</v>
      </c>
      <c r="D12" s="1">
        <v>1.95</v>
      </c>
      <c r="E12" s="67">
        <f t="shared" si="4"/>
        <v>510</v>
      </c>
      <c r="F12" s="70">
        <f t="shared" si="8"/>
        <v>560</v>
      </c>
      <c r="G12" s="69">
        <f t="shared" si="0"/>
        <v>1.7013675251083722</v>
      </c>
      <c r="H12" s="69">
        <f t="shared" si="6"/>
        <v>20.333221225931496</v>
      </c>
      <c r="I12" s="51" t="s">
        <v>275</v>
      </c>
      <c r="J12" s="71">
        <v>48</v>
      </c>
      <c r="K12" s="95">
        <f t="shared" si="1"/>
        <v>13.333333333333334</v>
      </c>
      <c r="L12" s="67">
        <v>0</v>
      </c>
      <c r="M12" s="67">
        <v>0</v>
      </c>
      <c r="N12" s="69">
        <f t="shared" si="2"/>
        <v>3.75</v>
      </c>
      <c r="O12" s="69">
        <f t="shared" si="3"/>
        <v>3.75</v>
      </c>
    </row>
    <row r="13" spans="1:15" x14ac:dyDescent="0.25">
      <c r="A13" s="9">
        <v>3</v>
      </c>
      <c r="B13" s="64">
        <f t="shared" si="7"/>
        <v>12</v>
      </c>
      <c r="C13" s="49">
        <v>50</v>
      </c>
      <c r="D13" s="1">
        <v>1.95</v>
      </c>
      <c r="E13" s="67">
        <f t="shared" si="4"/>
        <v>560</v>
      </c>
      <c r="F13" s="70">
        <f t="shared" ref="F13:F77" si="9">E13+C13</f>
        <v>610</v>
      </c>
      <c r="G13" s="69">
        <f t="shared" si="0"/>
        <v>1.7013675251083722</v>
      </c>
      <c r="H13" s="69">
        <f t="shared" si="6"/>
        <v>22.03458875103987</v>
      </c>
      <c r="I13" s="51" t="s">
        <v>276</v>
      </c>
      <c r="J13" s="71">
        <v>48</v>
      </c>
      <c r="K13" s="95">
        <f t="shared" si="1"/>
        <v>13.333333333333334</v>
      </c>
      <c r="L13" s="67">
        <v>0</v>
      </c>
      <c r="M13" s="67">
        <v>0</v>
      </c>
      <c r="N13" s="69">
        <f t="shared" si="2"/>
        <v>3.75</v>
      </c>
      <c r="O13" s="69">
        <f t="shared" si="3"/>
        <v>3.75</v>
      </c>
    </row>
    <row r="14" spans="1:15" x14ac:dyDescent="0.25">
      <c r="A14" s="9">
        <v>3</v>
      </c>
      <c r="B14" s="64">
        <f t="shared" si="7"/>
        <v>13</v>
      </c>
      <c r="C14" s="49">
        <v>50</v>
      </c>
      <c r="D14" s="1">
        <v>1.95</v>
      </c>
      <c r="E14" s="67">
        <f t="shared" si="4"/>
        <v>610</v>
      </c>
      <c r="F14" s="70">
        <f t="shared" si="9"/>
        <v>660</v>
      </c>
      <c r="G14" s="69">
        <f t="shared" si="0"/>
        <v>1.7013675251083722</v>
      </c>
      <c r="H14" s="69">
        <f t="shared" si="6"/>
        <v>23.735956276148244</v>
      </c>
      <c r="I14" s="51" t="s">
        <v>277</v>
      </c>
      <c r="J14" s="71">
        <v>48</v>
      </c>
      <c r="K14" s="95">
        <f t="shared" si="1"/>
        <v>13.333333333333334</v>
      </c>
      <c r="L14" s="67">
        <v>0</v>
      </c>
      <c r="M14" s="67">
        <v>0</v>
      </c>
      <c r="N14" s="69">
        <f t="shared" si="2"/>
        <v>3.75</v>
      </c>
      <c r="O14" s="69">
        <f t="shared" si="3"/>
        <v>3.75</v>
      </c>
    </row>
    <row r="15" spans="1:15" x14ac:dyDescent="0.25">
      <c r="A15" s="9">
        <v>3</v>
      </c>
      <c r="B15" s="64">
        <f t="shared" si="7"/>
        <v>14</v>
      </c>
      <c r="C15" s="49">
        <v>50</v>
      </c>
      <c r="D15" s="1">
        <v>1.95</v>
      </c>
      <c r="E15" s="67">
        <f t="shared" si="4"/>
        <v>660</v>
      </c>
      <c r="F15" s="70">
        <f t="shared" si="9"/>
        <v>710</v>
      </c>
      <c r="G15" s="69">
        <f t="shared" si="0"/>
        <v>1.7013675251083722</v>
      </c>
      <c r="H15" s="69">
        <f t="shared" si="6"/>
        <v>25.437323801256618</v>
      </c>
      <c r="I15" s="51" t="s">
        <v>278</v>
      </c>
      <c r="J15" s="71">
        <v>48</v>
      </c>
      <c r="K15" s="95">
        <f t="shared" si="1"/>
        <v>13.333333333333334</v>
      </c>
      <c r="L15" s="67">
        <v>0</v>
      </c>
      <c r="M15" s="67">
        <v>0</v>
      </c>
      <c r="N15" s="69">
        <f t="shared" si="2"/>
        <v>3.75</v>
      </c>
      <c r="O15" s="69">
        <f t="shared" si="3"/>
        <v>3.75</v>
      </c>
    </row>
    <row r="16" spans="1:15" x14ac:dyDescent="0.25">
      <c r="A16" s="9">
        <v>3</v>
      </c>
      <c r="B16" s="64">
        <f t="shared" si="7"/>
        <v>15</v>
      </c>
      <c r="C16" s="49">
        <v>50</v>
      </c>
      <c r="D16" s="1">
        <v>1.95</v>
      </c>
      <c r="E16" s="67">
        <f t="shared" si="4"/>
        <v>710</v>
      </c>
      <c r="F16" s="70">
        <f t="shared" si="9"/>
        <v>760</v>
      </c>
      <c r="G16" s="69">
        <f t="shared" si="0"/>
        <v>1.7013675251083722</v>
      </c>
      <c r="H16" s="69">
        <f t="shared" si="6"/>
        <v>27.138691326364992</v>
      </c>
      <c r="I16" s="51" t="s">
        <v>279</v>
      </c>
      <c r="J16" s="71">
        <v>48</v>
      </c>
      <c r="K16" s="95">
        <f t="shared" si="1"/>
        <v>13.333333333333334</v>
      </c>
      <c r="L16" s="67">
        <v>0</v>
      </c>
      <c r="M16" s="67">
        <v>0</v>
      </c>
      <c r="N16" s="69">
        <f t="shared" si="2"/>
        <v>3.75</v>
      </c>
      <c r="O16" s="69">
        <f t="shared" si="3"/>
        <v>3.75</v>
      </c>
    </row>
    <row r="17" spans="1:15" x14ac:dyDescent="0.25">
      <c r="A17" s="9">
        <v>3</v>
      </c>
      <c r="B17" s="64">
        <f t="shared" si="7"/>
        <v>16</v>
      </c>
      <c r="C17" s="49">
        <v>50</v>
      </c>
      <c r="D17" s="1">
        <v>1.95</v>
      </c>
      <c r="E17" s="67">
        <f t="shared" si="4"/>
        <v>760</v>
      </c>
      <c r="F17" s="70">
        <f t="shared" si="9"/>
        <v>810</v>
      </c>
      <c r="G17" s="69">
        <f t="shared" si="0"/>
        <v>1.7013675251083722</v>
      </c>
      <c r="H17" s="69">
        <f t="shared" si="6"/>
        <v>28.840058851473366</v>
      </c>
      <c r="I17" s="51" t="s">
        <v>280</v>
      </c>
      <c r="J17" s="71">
        <v>48</v>
      </c>
      <c r="K17" s="95">
        <f t="shared" si="1"/>
        <v>13.333333333333334</v>
      </c>
      <c r="L17" s="67">
        <v>0</v>
      </c>
      <c r="M17" s="67">
        <v>0</v>
      </c>
      <c r="N17" s="69">
        <f t="shared" si="2"/>
        <v>3.75</v>
      </c>
      <c r="O17" s="69">
        <f t="shared" si="3"/>
        <v>3.75</v>
      </c>
    </row>
    <row r="18" spans="1:15" x14ac:dyDescent="0.25">
      <c r="A18" s="9">
        <v>3</v>
      </c>
      <c r="B18" s="64">
        <f t="shared" si="7"/>
        <v>17</v>
      </c>
      <c r="C18" s="49">
        <v>50</v>
      </c>
      <c r="D18" s="1">
        <v>1.95</v>
      </c>
      <c r="E18" s="67">
        <f t="shared" si="4"/>
        <v>810</v>
      </c>
      <c r="F18" s="70">
        <f t="shared" si="9"/>
        <v>860</v>
      </c>
      <c r="G18" s="69">
        <f t="shared" si="0"/>
        <v>1.7013675251083722</v>
      </c>
      <c r="H18" s="69">
        <f t="shared" si="6"/>
        <v>30.54142637658174</v>
      </c>
      <c r="I18" s="51" t="s">
        <v>281</v>
      </c>
      <c r="J18" s="71">
        <v>48</v>
      </c>
      <c r="K18" s="95">
        <f t="shared" si="1"/>
        <v>13.333333333333334</v>
      </c>
      <c r="L18" s="67">
        <v>0</v>
      </c>
      <c r="M18" s="67">
        <v>0</v>
      </c>
      <c r="N18" s="69">
        <f t="shared" si="2"/>
        <v>3.75</v>
      </c>
      <c r="O18" s="69">
        <f t="shared" si="3"/>
        <v>3.75</v>
      </c>
    </row>
    <row r="19" spans="1:15" x14ac:dyDescent="0.25">
      <c r="A19" s="9">
        <v>3</v>
      </c>
      <c r="B19" s="64">
        <f t="shared" si="7"/>
        <v>18</v>
      </c>
      <c r="C19" s="49">
        <v>40</v>
      </c>
      <c r="D19" s="1">
        <v>1.95</v>
      </c>
      <c r="E19" s="67">
        <f t="shared" si="4"/>
        <v>860</v>
      </c>
      <c r="F19" s="70">
        <f t="shared" si="9"/>
        <v>900</v>
      </c>
      <c r="G19" s="69">
        <f t="shared" si="0"/>
        <v>1.3610940200866977</v>
      </c>
      <c r="H19" s="69">
        <f t="shared" si="6"/>
        <v>31.902520396668436</v>
      </c>
      <c r="I19" s="51" t="s">
        <v>282</v>
      </c>
      <c r="J19" s="71">
        <v>48</v>
      </c>
      <c r="K19" s="95">
        <f t="shared" si="1"/>
        <v>13.333333333333334</v>
      </c>
      <c r="L19" s="67">
        <v>0</v>
      </c>
      <c r="M19" s="67">
        <v>0</v>
      </c>
      <c r="N19" s="69">
        <f t="shared" si="2"/>
        <v>3</v>
      </c>
      <c r="O19" s="69">
        <f t="shared" si="3"/>
        <v>3</v>
      </c>
    </row>
    <row r="20" spans="1:15" x14ac:dyDescent="0.25">
      <c r="A20" s="9">
        <v>4</v>
      </c>
      <c r="B20" s="64">
        <f t="shared" si="7"/>
        <v>19</v>
      </c>
      <c r="C20" s="49">
        <v>60</v>
      </c>
      <c r="D20" s="1">
        <v>0.95</v>
      </c>
      <c r="E20" s="67">
        <f t="shared" si="4"/>
        <v>900</v>
      </c>
      <c r="F20" s="70">
        <f t="shared" si="9"/>
        <v>960</v>
      </c>
      <c r="G20" s="69">
        <f t="shared" si="0"/>
        <v>0.99479209126185153</v>
      </c>
      <c r="H20" s="69">
        <f t="shared" si="6"/>
        <v>32.897312487930286</v>
      </c>
      <c r="I20" s="51" t="s">
        <v>283</v>
      </c>
      <c r="J20" s="67">
        <v>47</v>
      </c>
      <c r="K20" s="95">
        <f t="shared" si="1"/>
        <v>13.055555555555555</v>
      </c>
      <c r="L20" s="67">
        <v>0</v>
      </c>
      <c r="M20" s="67">
        <v>0</v>
      </c>
      <c r="N20" s="69">
        <f t="shared" si="2"/>
        <v>4.5957446808510642</v>
      </c>
      <c r="O20" s="69">
        <f t="shared" si="3"/>
        <v>4.5957446808510642</v>
      </c>
    </row>
    <row r="21" spans="1:15" x14ac:dyDescent="0.25">
      <c r="A21" s="9">
        <v>5</v>
      </c>
      <c r="B21" s="64">
        <f t="shared" si="7"/>
        <v>20</v>
      </c>
      <c r="C21" s="49">
        <v>50</v>
      </c>
      <c r="D21" s="1">
        <v>4</v>
      </c>
      <c r="E21" s="67">
        <f t="shared" si="4"/>
        <v>960</v>
      </c>
      <c r="F21" s="70">
        <f t="shared" si="9"/>
        <v>1010</v>
      </c>
      <c r="G21" s="69">
        <f t="shared" si="0"/>
        <v>3.4878236872062649</v>
      </c>
      <c r="H21" s="69">
        <f t="shared" si="6"/>
        <v>36.385136175136552</v>
      </c>
      <c r="I21" s="51" t="s">
        <v>284</v>
      </c>
      <c r="J21" s="71">
        <v>50</v>
      </c>
      <c r="K21" s="95">
        <f t="shared" si="1"/>
        <v>13.888888888888889</v>
      </c>
      <c r="L21" s="67">
        <v>0</v>
      </c>
      <c r="M21" s="67">
        <v>0</v>
      </c>
      <c r="N21" s="69">
        <f t="shared" si="2"/>
        <v>3.6</v>
      </c>
      <c r="O21" s="69">
        <f t="shared" si="3"/>
        <v>3.6</v>
      </c>
    </row>
    <row r="22" spans="1:15" x14ac:dyDescent="0.25">
      <c r="A22" s="9">
        <v>5</v>
      </c>
      <c r="B22" s="64">
        <f t="shared" si="7"/>
        <v>21</v>
      </c>
      <c r="C22" s="49">
        <v>50</v>
      </c>
      <c r="D22" s="1">
        <v>4</v>
      </c>
      <c r="E22" s="67">
        <f t="shared" si="4"/>
        <v>1010</v>
      </c>
      <c r="F22" s="70">
        <f t="shared" si="9"/>
        <v>1060</v>
      </c>
      <c r="G22" s="69">
        <f t="shared" si="0"/>
        <v>3.4878236872062649</v>
      </c>
      <c r="H22" s="69">
        <f t="shared" si="6"/>
        <v>39.872959862342817</v>
      </c>
      <c r="I22" s="51" t="s">
        <v>285</v>
      </c>
      <c r="J22" s="71">
        <v>50</v>
      </c>
      <c r="K22" s="95">
        <f t="shared" si="1"/>
        <v>13.888888888888889</v>
      </c>
      <c r="L22" s="67">
        <v>0</v>
      </c>
      <c r="M22" s="67">
        <v>0</v>
      </c>
      <c r="N22" s="69">
        <f t="shared" si="2"/>
        <v>3.6</v>
      </c>
      <c r="O22" s="69">
        <f t="shared" si="3"/>
        <v>3.6</v>
      </c>
    </row>
    <row r="23" spans="1:15" x14ac:dyDescent="0.25">
      <c r="A23" s="9">
        <v>6</v>
      </c>
      <c r="B23" s="64">
        <f t="shared" si="7"/>
        <v>22</v>
      </c>
      <c r="C23" s="49">
        <v>50</v>
      </c>
      <c r="D23" s="1">
        <v>0</v>
      </c>
      <c r="E23" s="67">
        <f t="shared" si="4"/>
        <v>1060</v>
      </c>
      <c r="F23" s="70">
        <f t="shared" si="9"/>
        <v>1110</v>
      </c>
      <c r="G23" s="69">
        <f t="shared" si="0"/>
        <v>0</v>
      </c>
      <c r="H23" s="69">
        <f t="shared" si="6"/>
        <v>39.872959862342817</v>
      </c>
      <c r="I23" s="51" t="s">
        <v>286</v>
      </c>
      <c r="J23" s="67">
        <v>24</v>
      </c>
      <c r="K23" s="95">
        <f t="shared" si="1"/>
        <v>6.666666666666667</v>
      </c>
      <c r="L23" s="67">
        <v>0</v>
      </c>
      <c r="M23" s="67">
        <v>0</v>
      </c>
      <c r="N23" s="69">
        <f t="shared" si="2"/>
        <v>7.5</v>
      </c>
      <c r="O23" s="69">
        <f t="shared" si="3"/>
        <v>7.5</v>
      </c>
    </row>
    <row r="24" spans="1:15" x14ac:dyDescent="0.25">
      <c r="A24" s="9">
        <v>7</v>
      </c>
      <c r="B24" s="64">
        <f t="shared" si="7"/>
        <v>23</v>
      </c>
      <c r="C24" s="49">
        <v>25</v>
      </c>
      <c r="D24" s="1">
        <v>2.29</v>
      </c>
      <c r="E24" s="67">
        <f t="shared" si="4"/>
        <v>1110</v>
      </c>
      <c r="F24" s="70">
        <f t="shared" si="9"/>
        <v>1135</v>
      </c>
      <c r="G24" s="69">
        <f t="shared" si="0"/>
        <v>0.99893499003951891</v>
      </c>
      <c r="H24" s="69">
        <f t="shared" si="6"/>
        <v>40.871894852382333</v>
      </c>
      <c r="I24" s="51" t="s">
        <v>287</v>
      </c>
      <c r="J24" s="67">
        <v>24</v>
      </c>
      <c r="K24" s="95">
        <f t="shared" si="1"/>
        <v>6.666666666666667</v>
      </c>
      <c r="L24" s="67">
        <v>0</v>
      </c>
      <c r="M24" s="67">
        <v>0</v>
      </c>
      <c r="N24" s="69">
        <f t="shared" si="2"/>
        <v>3.75</v>
      </c>
      <c r="O24" s="69">
        <f t="shared" si="3"/>
        <v>3.75</v>
      </c>
    </row>
    <row r="25" spans="1:15" x14ac:dyDescent="0.25">
      <c r="A25" s="9">
        <v>8</v>
      </c>
      <c r="B25" s="64">
        <f t="shared" si="7"/>
        <v>24</v>
      </c>
      <c r="C25" s="49">
        <v>50</v>
      </c>
      <c r="D25" s="1">
        <v>2.6</v>
      </c>
      <c r="E25" s="67">
        <f t="shared" si="4"/>
        <v>1135</v>
      </c>
      <c r="F25" s="70">
        <f t="shared" si="9"/>
        <v>1185</v>
      </c>
      <c r="G25" s="69">
        <f t="shared" si="0"/>
        <v>2.268149406462689</v>
      </c>
      <c r="H25" s="69">
        <f t="shared" si="6"/>
        <v>43.140044258845023</v>
      </c>
      <c r="I25" s="51" t="s">
        <v>288</v>
      </c>
      <c r="J25" s="67">
        <v>33</v>
      </c>
      <c r="K25" s="95">
        <f t="shared" si="1"/>
        <v>9.1666666666666661</v>
      </c>
      <c r="L25" s="67">
        <v>0</v>
      </c>
      <c r="M25" s="67">
        <v>0</v>
      </c>
      <c r="N25" s="69">
        <f t="shared" si="2"/>
        <v>5.454545454545455</v>
      </c>
      <c r="O25" s="69">
        <f t="shared" si="3"/>
        <v>5.454545454545455</v>
      </c>
    </row>
    <row r="26" spans="1:15" x14ac:dyDescent="0.25">
      <c r="A26" s="9">
        <v>8</v>
      </c>
      <c r="B26" s="64">
        <f t="shared" si="7"/>
        <v>25</v>
      </c>
      <c r="C26" s="49">
        <v>60</v>
      </c>
      <c r="D26" s="1">
        <v>2.6</v>
      </c>
      <c r="E26" s="67">
        <f t="shared" si="4"/>
        <v>1185</v>
      </c>
      <c r="F26" s="70">
        <f t="shared" si="9"/>
        <v>1245</v>
      </c>
      <c r="G26" s="69">
        <f t="shared" si="0"/>
        <v>2.7217792877552269</v>
      </c>
      <c r="H26" s="69">
        <f t="shared" si="6"/>
        <v>45.861823546600249</v>
      </c>
      <c r="I26" s="51" t="s">
        <v>289</v>
      </c>
      <c r="J26" s="67">
        <v>33</v>
      </c>
      <c r="K26" s="95">
        <f t="shared" si="1"/>
        <v>9.1666666666666661</v>
      </c>
      <c r="L26" s="67">
        <v>0</v>
      </c>
      <c r="M26" s="67">
        <v>0</v>
      </c>
      <c r="N26" s="69">
        <f t="shared" si="2"/>
        <v>6.5454545454545459</v>
      </c>
      <c r="O26" s="69">
        <f t="shared" si="3"/>
        <v>6.5454545454545459</v>
      </c>
    </row>
    <row r="27" spans="1:15" x14ac:dyDescent="0.25">
      <c r="A27" s="9">
        <v>9</v>
      </c>
      <c r="B27" s="64">
        <f t="shared" si="7"/>
        <v>26</v>
      </c>
      <c r="C27" s="72">
        <v>70</v>
      </c>
      <c r="D27" s="1">
        <v>4.9000000000000004</v>
      </c>
      <c r="E27" s="67">
        <f t="shared" si="4"/>
        <v>1245</v>
      </c>
      <c r="F27" s="70">
        <f t="shared" si="9"/>
        <v>1315</v>
      </c>
      <c r="G27" s="69">
        <f t="shared" si="0"/>
        <v>5.9791846196157232</v>
      </c>
      <c r="H27" s="69">
        <f t="shared" si="6"/>
        <v>51.841008166215971</v>
      </c>
      <c r="I27" s="51" t="s">
        <v>290</v>
      </c>
      <c r="J27" s="67">
        <v>37</v>
      </c>
      <c r="K27" s="95">
        <f t="shared" si="1"/>
        <v>10.277777777777779</v>
      </c>
      <c r="L27" s="67">
        <v>0</v>
      </c>
      <c r="M27" s="67">
        <v>0</v>
      </c>
      <c r="N27" s="69">
        <f t="shared" si="2"/>
        <v>6.8108108108108105</v>
      </c>
      <c r="O27" s="69">
        <f t="shared" si="3"/>
        <v>6.8108108108108105</v>
      </c>
    </row>
    <row r="28" spans="1:15" x14ac:dyDescent="0.25">
      <c r="A28" s="9">
        <v>9</v>
      </c>
      <c r="B28" s="64">
        <f t="shared" si="7"/>
        <v>27</v>
      </c>
      <c r="C28" s="49">
        <v>70</v>
      </c>
      <c r="D28" s="1">
        <v>4.9000000000000004</v>
      </c>
      <c r="E28" s="67">
        <f t="shared" si="4"/>
        <v>1315</v>
      </c>
      <c r="F28" s="70">
        <f t="shared" si="9"/>
        <v>1385</v>
      </c>
      <c r="G28" s="69">
        <f t="shared" si="0"/>
        <v>5.9791846196157232</v>
      </c>
      <c r="H28" s="69">
        <f t="shared" si="6"/>
        <v>57.820192785831694</v>
      </c>
      <c r="I28" s="51" t="s">
        <v>291</v>
      </c>
      <c r="J28" s="67">
        <v>37</v>
      </c>
      <c r="K28" s="95">
        <f t="shared" si="1"/>
        <v>10.277777777777779</v>
      </c>
      <c r="L28" s="67">
        <v>0</v>
      </c>
      <c r="M28" s="67">
        <v>0</v>
      </c>
      <c r="N28" s="69">
        <f t="shared" si="2"/>
        <v>6.8108108108108105</v>
      </c>
      <c r="O28" s="69">
        <f t="shared" si="3"/>
        <v>6.8108108108108105</v>
      </c>
    </row>
    <row r="29" spans="1:15" x14ac:dyDescent="0.25">
      <c r="A29" s="9">
        <v>10</v>
      </c>
      <c r="B29" s="64">
        <f t="shared" si="7"/>
        <v>28</v>
      </c>
      <c r="C29" s="49">
        <v>50</v>
      </c>
      <c r="D29" s="1">
        <v>3.81</v>
      </c>
      <c r="E29" s="67">
        <f t="shared" si="4"/>
        <v>1385</v>
      </c>
      <c r="F29" s="70">
        <f t="shared" si="9"/>
        <v>1435</v>
      </c>
      <c r="G29" s="69">
        <f t="shared" si="0"/>
        <v>3.3224024299368033</v>
      </c>
      <c r="H29" s="69">
        <f t="shared" si="6"/>
        <v>61.142595215768495</v>
      </c>
      <c r="I29" s="51" t="s">
        <v>292</v>
      </c>
      <c r="J29" s="67">
        <v>25</v>
      </c>
      <c r="K29" s="95">
        <f t="shared" si="1"/>
        <v>6.9444444444444446</v>
      </c>
      <c r="L29" s="67">
        <v>1</v>
      </c>
      <c r="M29" s="67">
        <v>5</v>
      </c>
      <c r="N29" s="69">
        <f t="shared" si="2"/>
        <v>7.2</v>
      </c>
      <c r="O29" s="69">
        <f t="shared" si="3"/>
        <v>12.2</v>
      </c>
    </row>
    <row r="30" spans="1:15" x14ac:dyDescent="0.25">
      <c r="A30" s="9">
        <v>10</v>
      </c>
      <c r="B30" s="64">
        <f t="shared" si="7"/>
        <v>29</v>
      </c>
      <c r="C30" s="49">
        <v>40</v>
      </c>
      <c r="D30" s="1">
        <v>3.81</v>
      </c>
      <c r="E30" s="67">
        <f t="shared" si="4"/>
        <v>1435</v>
      </c>
      <c r="F30" s="70">
        <f t="shared" si="9"/>
        <v>1475</v>
      </c>
      <c r="G30" s="69">
        <f t="shared" si="0"/>
        <v>2.657921943949443</v>
      </c>
      <c r="H30" s="69">
        <f t="shared" si="6"/>
        <v>63.800517159717941</v>
      </c>
      <c r="I30" s="51" t="s">
        <v>293</v>
      </c>
      <c r="J30" s="67">
        <v>25</v>
      </c>
      <c r="K30" s="95">
        <f t="shared" si="1"/>
        <v>6.9444444444444446</v>
      </c>
      <c r="L30" s="67">
        <v>0</v>
      </c>
      <c r="M30" s="67">
        <v>0</v>
      </c>
      <c r="N30" s="69">
        <f t="shared" si="2"/>
        <v>5.76</v>
      </c>
      <c r="O30" s="69">
        <f t="shared" si="3"/>
        <v>5.76</v>
      </c>
    </row>
    <row r="31" spans="1:15" x14ac:dyDescent="0.25">
      <c r="A31" s="9">
        <v>11</v>
      </c>
      <c r="B31" s="64">
        <f t="shared" si="7"/>
        <v>30</v>
      </c>
      <c r="C31" s="49">
        <v>50</v>
      </c>
      <c r="D31" s="1">
        <v>4.57</v>
      </c>
      <c r="E31" s="67">
        <f t="shared" si="4"/>
        <v>1475</v>
      </c>
      <c r="F31" s="70">
        <f t="shared" si="9"/>
        <v>1525</v>
      </c>
      <c r="G31" s="69">
        <f t="shared" si="0"/>
        <v>3.9838500579454776</v>
      </c>
      <c r="H31" s="69">
        <f t="shared" si="6"/>
        <v>67.784367217663416</v>
      </c>
      <c r="I31" s="51" t="s">
        <v>294</v>
      </c>
      <c r="J31" s="67">
        <v>25</v>
      </c>
      <c r="K31" s="95">
        <f t="shared" si="1"/>
        <v>6.9444444444444446</v>
      </c>
      <c r="L31" s="67">
        <v>0</v>
      </c>
      <c r="M31" s="67">
        <v>0</v>
      </c>
      <c r="N31" s="69">
        <f t="shared" si="2"/>
        <v>7.2</v>
      </c>
      <c r="O31" s="69">
        <f t="shared" si="3"/>
        <v>7.2</v>
      </c>
    </row>
    <row r="32" spans="1:15" x14ac:dyDescent="0.25">
      <c r="A32" s="9">
        <v>12</v>
      </c>
      <c r="B32" s="64">
        <f t="shared" si="7"/>
        <v>31</v>
      </c>
      <c r="C32" s="49">
        <v>50</v>
      </c>
      <c r="D32" s="1">
        <v>2</v>
      </c>
      <c r="E32" s="67">
        <f t="shared" si="4"/>
        <v>1525</v>
      </c>
      <c r="F32" s="70">
        <f t="shared" si="9"/>
        <v>1575</v>
      </c>
      <c r="G32" s="69">
        <f t="shared" si="0"/>
        <v>1.7449748351250485</v>
      </c>
      <c r="H32" s="69">
        <f t="shared" si="6"/>
        <v>69.529342052788465</v>
      </c>
      <c r="I32" s="51" t="s">
        <v>295</v>
      </c>
      <c r="J32" s="67">
        <v>35</v>
      </c>
      <c r="K32" s="95">
        <f t="shared" si="1"/>
        <v>9.7222222222222214</v>
      </c>
      <c r="L32" s="67">
        <v>0</v>
      </c>
      <c r="M32" s="67">
        <v>0</v>
      </c>
      <c r="N32" s="69">
        <f t="shared" si="2"/>
        <v>5.1428571428571432</v>
      </c>
      <c r="O32" s="69">
        <f t="shared" si="3"/>
        <v>5.1428571428571432</v>
      </c>
    </row>
    <row r="33" spans="1:15" x14ac:dyDescent="0.25">
      <c r="A33" s="9">
        <v>12</v>
      </c>
      <c r="B33" s="64">
        <f t="shared" si="7"/>
        <v>32</v>
      </c>
      <c r="C33" s="49">
        <v>50</v>
      </c>
      <c r="D33" s="1">
        <v>2</v>
      </c>
      <c r="E33" s="67">
        <f t="shared" si="4"/>
        <v>1575</v>
      </c>
      <c r="F33" s="70">
        <f t="shared" si="9"/>
        <v>1625</v>
      </c>
      <c r="G33" s="69">
        <f t="shared" si="0"/>
        <v>1.7449748351250485</v>
      </c>
      <c r="H33" s="69">
        <f t="shared" si="6"/>
        <v>71.274316887913514</v>
      </c>
      <c r="I33" s="51" t="s">
        <v>296</v>
      </c>
      <c r="J33" s="67">
        <v>35</v>
      </c>
      <c r="K33" s="95">
        <f t="shared" si="1"/>
        <v>9.7222222222222214</v>
      </c>
      <c r="L33" s="67">
        <v>1</v>
      </c>
      <c r="M33" s="67">
        <v>5</v>
      </c>
      <c r="N33" s="69">
        <f t="shared" si="2"/>
        <v>5.1428571428571432</v>
      </c>
      <c r="O33" s="69">
        <f t="shared" si="3"/>
        <v>10.142857142857142</v>
      </c>
    </row>
    <row r="34" spans="1:15" x14ac:dyDescent="0.25">
      <c r="A34" s="9">
        <v>12</v>
      </c>
      <c r="B34" s="64">
        <f t="shared" si="7"/>
        <v>33</v>
      </c>
      <c r="C34" s="49">
        <v>50</v>
      </c>
      <c r="D34" s="1">
        <v>2</v>
      </c>
      <c r="E34" s="67">
        <f t="shared" si="4"/>
        <v>1625</v>
      </c>
      <c r="F34" s="70">
        <f t="shared" si="9"/>
        <v>1675</v>
      </c>
      <c r="G34" s="69">
        <f t="shared" si="0"/>
        <v>1.7449748351250485</v>
      </c>
      <c r="H34" s="69">
        <f t="shared" si="6"/>
        <v>73.019291723038563</v>
      </c>
      <c r="I34" s="51" t="s">
        <v>297</v>
      </c>
      <c r="J34" s="67">
        <v>35</v>
      </c>
      <c r="K34" s="95">
        <f t="shared" si="1"/>
        <v>9.7222222222222214</v>
      </c>
      <c r="L34" s="67">
        <v>0</v>
      </c>
      <c r="M34" s="67">
        <v>0</v>
      </c>
      <c r="N34" s="69">
        <f t="shared" si="2"/>
        <v>5.1428571428571432</v>
      </c>
      <c r="O34" s="69">
        <f t="shared" si="3"/>
        <v>5.1428571428571432</v>
      </c>
    </row>
    <row r="35" spans="1:15" x14ac:dyDescent="0.25">
      <c r="A35" s="9">
        <v>12</v>
      </c>
      <c r="B35" s="64">
        <f t="shared" si="7"/>
        <v>34</v>
      </c>
      <c r="C35" s="49">
        <v>50</v>
      </c>
      <c r="D35" s="1">
        <v>2</v>
      </c>
      <c r="E35" s="67">
        <f t="shared" si="4"/>
        <v>1675</v>
      </c>
      <c r="F35" s="70">
        <f t="shared" si="9"/>
        <v>1725</v>
      </c>
      <c r="G35" s="69">
        <f t="shared" si="0"/>
        <v>1.7449748351250485</v>
      </c>
      <c r="H35" s="69">
        <f t="shared" si="6"/>
        <v>74.764266558163612</v>
      </c>
      <c r="I35" s="51" t="s">
        <v>298</v>
      </c>
      <c r="J35" s="67">
        <v>35</v>
      </c>
      <c r="K35" s="95">
        <f t="shared" si="1"/>
        <v>9.7222222222222214</v>
      </c>
      <c r="L35" s="67">
        <v>1</v>
      </c>
      <c r="M35" s="67">
        <v>5</v>
      </c>
      <c r="N35" s="69">
        <f t="shared" si="2"/>
        <v>5.1428571428571432</v>
      </c>
      <c r="O35" s="69">
        <f t="shared" si="3"/>
        <v>10.142857142857142</v>
      </c>
    </row>
    <row r="36" spans="1:15" x14ac:dyDescent="0.25">
      <c r="A36" s="9">
        <v>13</v>
      </c>
      <c r="B36" s="64">
        <f t="shared" si="7"/>
        <v>35</v>
      </c>
      <c r="C36" s="49">
        <v>35</v>
      </c>
      <c r="D36" s="1">
        <v>1.64</v>
      </c>
      <c r="E36" s="67">
        <f t="shared" si="4"/>
        <v>1725</v>
      </c>
      <c r="F36" s="70">
        <f t="shared" si="9"/>
        <v>1760</v>
      </c>
      <c r="G36" s="69">
        <f t="shared" si="0"/>
        <v>1.0016821980303185</v>
      </c>
      <c r="H36" s="69">
        <f t="shared" si="6"/>
        <v>75.765948756193936</v>
      </c>
      <c r="I36" s="51" t="s">
        <v>299</v>
      </c>
      <c r="J36" s="67">
        <v>35</v>
      </c>
      <c r="K36" s="95">
        <f t="shared" si="1"/>
        <v>9.7222222222222214</v>
      </c>
      <c r="L36" s="67">
        <v>0</v>
      </c>
      <c r="M36" s="67">
        <v>0</v>
      </c>
      <c r="N36" s="69">
        <f t="shared" si="2"/>
        <v>3.6</v>
      </c>
      <c r="O36" s="69">
        <f t="shared" si="3"/>
        <v>3.6</v>
      </c>
    </row>
    <row r="37" spans="1:15" x14ac:dyDescent="0.25">
      <c r="A37" s="9">
        <v>14</v>
      </c>
      <c r="B37" s="64">
        <f t="shared" si="7"/>
        <v>36</v>
      </c>
      <c r="C37" s="49">
        <v>70</v>
      </c>
      <c r="D37" s="1">
        <v>1.86</v>
      </c>
      <c r="E37" s="67">
        <f t="shared" si="4"/>
        <v>1760</v>
      </c>
      <c r="F37" s="70">
        <f t="shared" si="9"/>
        <v>1830</v>
      </c>
      <c r="G37" s="69">
        <f t="shared" si="0"/>
        <v>2.2720195740460114</v>
      </c>
      <c r="H37" s="69">
        <f t="shared" si="6"/>
        <v>78.037968330239949</v>
      </c>
      <c r="I37" s="51" t="s">
        <v>300</v>
      </c>
      <c r="J37" s="53">
        <v>24</v>
      </c>
      <c r="K37" s="95">
        <f t="shared" si="1"/>
        <v>6.666666666666667</v>
      </c>
      <c r="L37" s="67">
        <v>0</v>
      </c>
      <c r="M37" s="67">
        <v>0</v>
      </c>
      <c r="N37" s="69">
        <f t="shared" si="2"/>
        <v>10.5</v>
      </c>
      <c r="O37" s="69">
        <f t="shared" si="3"/>
        <v>10.5</v>
      </c>
    </row>
    <row r="38" spans="1:15" x14ac:dyDescent="0.25">
      <c r="A38" s="9">
        <v>14</v>
      </c>
      <c r="B38" s="64">
        <f t="shared" si="7"/>
        <v>37</v>
      </c>
      <c r="C38" s="49">
        <v>70</v>
      </c>
      <c r="D38" s="1">
        <v>1.86</v>
      </c>
      <c r="E38" s="67">
        <f t="shared" si="4"/>
        <v>1830</v>
      </c>
      <c r="F38" s="70">
        <f t="shared" si="9"/>
        <v>1900</v>
      </c>
      <c r="G38" s="69">
        <f t="shared" si="0"/>
        <v>2.2720195740460114</v>
      </c>
      <c r="H38" s="69">
        <f t="shared" si="6"/>
        <v>80.309987904285961</v>
      </c>
      <c r="I38" s="51" t="s">
        <v>301</v>
      </c>
      <c r="J38" s="53">
        <v>24</v>
      </c>
      <c r="K38" s="95">
        <f t="shared" si="1"/>
        <v>6.666666666666667</v>
      </c>
      <c r="L38" s="67">
        <v>1</v>
      </c>
      <c r="M38" s="67">
        <v>5</v>
      </c>
      <c r="N38" s="69">
        <f t="shared" si="2"/>
        <v>10.5</v>
      </c>
      <c r="O38" s="69">
        <f t="shared" si="3"/>
        <v>15.5</v>
      </c>
    </row>
    <row r="39" spans="1:15" x14ac:dyDescent="0.25">
      <c r="A39" s="9">
        <v>14</v>
      </c>
      <c r="B39" s="64">
        <f t="shared" si="7"/>
        <v>38</v>
      </c>
      <c r="C39" s="49">
        <v>45</v>
      </c>
      <c r="D39" s="1">
        <v>1.86</v>
      </c>
      <c r="E39" s="67">
        <f t="shared" si="4"/>
        <v>1900</v>
      </c>
      <c r="F39" s="70">
        <f t="shared" si="9"/>
        <v>1945</v>
      </c>
      <c r="G39" s="69">
        <f t="shared" si="0"/>
        <v>1.4605840118867215</v>
      </c>
      <c r="H39" s="69">
        <f t="shared" si="6"/>
        <v>81.770571916172685</v>
      </c>
      <c r="I39" s="51" t="s">
        <v>302</v>
      </c>
      <c r="J39" s="53">
        <v>24</v>
      </c>
      <c r="K39" s="95">
        <f t="shared" si="1"/>
        <v>6.666666666666667</v>
      </c>
      <c r="L39" s="67">
        <v>0</v>
      </c>
      <c r="M39" s="67">
        <v>0</v>
      </c>
      <c r="N39" s="69">
        <f t="shared" si="2"/>
        <v>6.75</v>
      </c>
      <c r="O39" s="69">
        <f t="shared" si="3"/>
        <v>6.75</v>
      </c>
    </row>
    <row r="40" spans="1:15" x14ac:dyDescent="0.25">
      <c r="A40" s="9">
        <v>15</v>
      </c>
      <c r="B40" s="64">
        <f t="shared" si="7"/>
        <v>39</v>
      </c>
      <c r="C40" s="49">
        <v>40</v>
      </c>
      <c r="D40" s="1">
        <v>9.23</v>
      </c>
      <c r="E40" s="67">
        <f t="shared" si="4"/>
        <v>1945</v>
      </c>
      <c r="F40" s="70">
        <f t="shared" si="9"/>
        <v>1985</v>
      </c>
      <c r="G40" s="69">
        <f t="shared" si="0"/>
        <v>6.4159211636716691</v>
      </c>
      <c r="H40" s="69">
        <f t="shared" si="6"/>
        <v>88.186493079844354</v>
      </c>
      <c r="I40" s="51" t="s">
        <v>303</v>
      </c>
      <c r="J40" s="53">
        <v>31</v>
      </c>
      <c r="K40" s="95">
        <f t="shared" si="1"/>
        <v>8.6111111111111107</v>
      </c>
      <c r="L40" s="67">
        <v>1</v>
      </c>
      <c r="M40" s="67">
        <v>5</v>
      </c>
      <c r="N40" s="69">
        <f t="shared" si="2"/>
        <v>4.645161290322581</v>
      </c>
      <c r="O40" s="69">
        <f t="shared" si="3"/>
        <v>9.6451612903225801</v>
      </c>
    </row>
    <row r="41" spans="1:15" x14ac:dyDescent="0.25">
      <c r="A41" s="9">
        <v>15</v>
      </c>
      <c r="B41" s="64">
        <f t="shared" si="7"/>
        <v>40</v>
      </c>
      <c r="C41" s="49">
        <v>40</v>
      </c>
      <c r="D41" s="1">
        <v>9.23</v>
      </c>
      <c r="E41" s="73">
        <f>F40</f>
        <v>1985</v>
      </c>
      <c r="F41" s="70">
        <f>E41+C41</f>
        <v>2025</v>
      </c>
      <c r="G41" s="69">
        <f t="shared" si="0"/>
        <v>6.4159211636716691</v>
      </c>
      <c r="H41" s="69">
        <f t="shared" si="6"/>
        <v>94.602414243516023</v>
      </c>
      <c r="I41" s="51" t="s">
        <v>304</v>
      </c>
      <c r="J41" s="53">
        <v>31</v>
      </c>
      <c r="K41" s="95">
        <f t="shared" si="1"/>
        <v>8.6111111111111107</v>
      </c>
      <c r="L41" s="67">
        <v>1</v>
      </c>
      <c r="M41" s="67">
        <v>5</v>
      </c>
      <c r="N41" s="69">
        <f t="shared" si="2"/>
        <v>4.645161290322581</v>
      </c>
      <c r="O41" s="69">
        <f t="shared" si="3"/>
        <v>9.6451612903225801</v>
      </c>
    </row>
    <row r="42" spans="1:15" x14ac:dyDescent="0.25">
      <c r="A42" s="9">
        <v>16</v>
      </c>
      <c r="B42" s="64">
        <f t="shared" si="7"/>
        <v>41</v>
      </c>
      <c r="C42" s="49">
        <v>50</v>
      </c>
      <c r="D42" s="1">
        <v>2.58</v>
      </c>
      <c r="E42" s="73">
        <f>F41</f>
        <v>2025</v>
      </c>
      <c r="F42" s="70">
        <f t="shared" si="9"/>
        <v>2075</v>
      </c>
      <c r="G42" s="69">
        <f t="shared" si="0"/>
        <v>2.2507139430598282</v>
      </c>
      <c r="H42" s="69">
        <f t="shared" si="6"/>
        <v>96.853128186575844</v>
      </c>
      <c r="I42" s="51" t="s">
        <v>305</v>
      </c>
      <c r="J42" s="67">
        <v>31</v>
      </c>
      <c r="K42" s="95">
        <f t="shared" si="1"/>
        <v>8.6111111111111107</v>
      </c>
      <c r="L42" s="67">
        <v>0</v>
      </c>
      <c r="M42" s="67">
        <v>0</v>
      </c>
      <c r="N42" s="69">
        <f t="shared" si="2"/>
        <v>5.806451612903226</v>
      </c>
      <c r="O42" s="69">
        <f t="shared" si="3"/>
        <v>5.806451612903226</v>
      </c>
    </row>
    <row r="43" spans="1:15" x14ac:dyDescent="0.25">
      <c r="A43" s="9">
        <v>16</v>
      </c>
      <c r="B43" s="64">
        <f t="shared" si="7"/>
        <v>42</v>
      </c>
      <c r="C43" s="49">
        <v>50</v>
      </c>
      <c r="D43" s="1">
        <v>2.58</v>
      </c>
      <c r="E43" s="67">
        <f t="shared" si="4"/>
        <v>2075</v>
      </c>
      <c r="F43" s="70">
        <f t="shared" si="9"/>
        <v>2125</v>
      </c>
      <c r="G43" s="69">
        <f t="shared" si="0"/>
        <v>2.2507139430598282</v>
      </c>
      <c r="H43" s="69">
        <f t="shared" si="6"/>
        <v>99.103842129635666</v>
      </c>
      <c r="I43" s="51" t="s">
        <v>306</v>
      </c>
      <c r="J43" s="67">
        <v>31</v>
      </c>
      <c r="K43" s="95">
        <f t="shared" si="1"/>
        <v>8.6111111111111107</v>
      </c>
      <c r="L43" s="67">
        <v>1</v>
      </c>
      <c r="M43" s="67">
        <v>5</v>
      </c>
      <c r="N43" s="69">
        <f t="shared" si="2"/>
        <v>5.806451612903226</v>
      </c>
      <c r="O43" s="69">
        <f t="shared" si="3"/>
        <v>10.806451612903226</v>
      </c>
    </row>
    <row r="44" spans="1:15" x14ac:dyDescent="0.25">
      <c r="A44" s="9">
        <v>16</v>
      </c>
      <c r="B44" s="64">
        <f t="shared" si="7"/>
        <v>43</v>
      </c>
      <c r="C44" s="49">
        <v>50</v>
      </c>
      <c r="D44" s="1">
        <v>2.58</v>
      </c>
      <c r="E44" s="67">
        <f t="shared" si="4"/>
        <v>2125</v>
      </c>
      <c r="F44" s="70">
        <f t="shared" si="9"/>
        <v>2175</v>
      </c>
      <c r="G44" s="69">
        <f t="shared" si="0"/>
        <v>2.2507139430598282</v>
      </c>
      <c r="H44" s="69">
        <f t="shared" si="6"/>
        <v>101.35455607269549</v>
      </c>
      <c r="I44" s="51" t="s">
        <v>307</v>
      </c>
      <c r="J44" s="67">
        <v>31</v>
      </c>
      <c r="K44" s="95">
        <f t="shared" si="1"/>
        <v>8.6111111111111107</v>
      </c>
      <c r="L44" s="67">
        <v>0</v>
      </c>
      <c r="M44" s="67">
        <v>0</v>
      </c>
      <c r="N44" s="69">
        <f t="shared" si="2"/>
        <v>5.806451612903226</v>
      </c>
      <c r="O44" s="69">
        <f t="shared" si="3"/>
        <v>5.806451612903226</v>
      </c>
    </row>
    <row r="45" spans="1:15" x14ac:dyDescent="0.25">
      <c r="A45" s="9">
        <v>16</v>
      </c>
      <c r="B45" s="64">
        <f t="shared" si="7"/>
        <v>44</v>
      </c>
      <c r="C45" s="49">
        <v>50</v>
      </c>
      <c r="D45" s="1">
        <v>2.58</v>
      </c>
      <c r="E45" s="67">
        <f t="shared" si="4"/>
        <v>2175</v>
      </c>
      <c r="F45" s="70">
        <f t="shared" si="9"/>
        <v>2225</v>
      </c>
      <c r="G45" s="69">
        <f t="shared" si="0"/>
        <v>2.2507139430598282</v>
      </c>
      <c r="H45" s="69">
        <f t="shared" si="6"/>
        <v>103.60527001575531</v>
      </c>
      <c r="I45" s="51" t="s">
        <v>308</v>
      </c>
      <c r="J45" s="67">
        <v>31</v>
      </c>
      <c r="K45" s="95">
        <f t="shared" si="1"/>
        <v>8.6111111111111107</v>
      </c>
      <c r="L45" s="67">
        <v>0</v>
      </c>
      <c r="M45" s="67">
        <v>0</v>
      </c>
      <c r="N45" s="69">
        <f t="shared" si="2"/>
        <v>5.806451612903226</v>
      </c>
      <c r="O45" s="69">
        <f t="shared" si="3"/>
        <v>5.806451612903226</v>
      </c>
    </row>
    <row r="46" spans="1:15" x14ac:dyDescent="0.25">
      <c r="A46" s="9">
        <v>17</v>
      </c>
      <c r="B46" s="64">
        <f t="shared" si="7"/>
        <v>45</v>
      </c>
      <c r="C46" s="49">
        <v>30</v>
      </c>
      <c r="D46" s="1">
        <v>1.91</v>
      </c>
      <c r="E46" s="67">
        <f t="shared" si="4"/>
        <v>2225</v>
      </c>
      <c r="F46" s="70">
        <f t="shared" si="9"/>
        <v>2255</v>
      </c>
      <c r="G46" s="69">
        <f t="shared" si="0"/>
        <v>0.99988844557313838</v>
      </c>
      <c r="H46" s="69">
        <f t="shared" si="6"/>
        <v>104.60515846132844</v>
      </c>
      <c r="I46" s="51" t="s">
        <v>309</v>
      </c>
      <c r="J46" s="67">
        <v>26</v>
      </c>
      <c r="K46" s="95">
        <f t="shared" si="1"/>
        <v>7.2222222222222223</v>
      </c>
      <c r="L46" s="67">
        <v>0</v>
      </c>
      <c r="M46" s="67">
        <v>0</v>
      </c>
      <c r="N46" s="69">
        <f t="shared" si="2"/>
        <v>4.1538461538461542</v>
      </c>
      <c r="O46" s="69">
        <f t="shared" si="3"/>
        <v>4.1538461538461542</v>
      </c>
    </row>
    <row r="47" spans="1:15" x14ac:dyDescent="0.25">
      <c r="A47" s="9">
        <v>18</v>
      </c>
      <c r="B47" s="64">
        <f t="shared" si="7"/>
        <v>46</v>
      </c>
      <c r="C47" s="49">
        <v>80</v>
      </c>
      <c r="D47" s="1">
        <v>1.07</v>
      </c>
      <c r="E47" s="67">
        <f t="shared" si="4"/>
        <v>2255</v>
      </c>
      <c r="F47" s="70">
        <f t="shared" si="9"/>
        <v>2335</v>
      </c>
      <c r="G47" s="69">
        <f t="shared" si="0"/>
        <v>1.4939150007500128</v>
      </c>
      <c r="H47" s="69">
        <f t="shared" si="6"/>
        <v>106.09907346207845</v>
      </c>
      <c r="I47" s="51" t="s">
        <v>310</v>
      </c>
      <c r="J47" s="67">
        <v>21</v>
      </c>
      <c r="K47" s="95">
        <f t="shared" si="1"/>
        <v>5.833333333333333</v>
      </c>
      <c r="L47" s="67">
        <v>1</v>
      </c>
      <c r="M47" s="67">
        <v>5</v>
      </c>
      <c r="N47" s="69">
        <f t="shared" si="2"/>
        <v>13.714285714285715</v>
      </c>
      <c r="O47" s="69">
        <f t="shared" si="3"/>
        <v>18.714285714285715</v>
      </c>
    </row>
    <row r="48" spans="1:15" x14ac:dyDescent="0.25">
      <c r="A48" s="9">
        <v>18</v>
      </c>
      <c r="B48" s="64">
        <f t="shared" si="7"/>
        <v>47</v>
      </c>
      <c r="C48" s="49">
        <v>80</v>
      </c>
      <c r="D48" s="1">
        <v>1.07</v>
      </c>
      <c r="E48" s="67">
        <f t="shared" si="4"/>
        <v>2335</v>
      </c>
      <c r="F48" s="70">
        <f t="shared" si="9"/>
        <v>2415</v>
      </c>
      <c r="G48" s="69">
        <f t="shared" si="0"/>
        <v>1.4939150007500128</v>
      </c>
      <c r="H48" s="69">
        <f t="shared" si="6"/>
        <v>107.59298846282846</v>
      </c>
      <c r="I48" s="51" t="s">
        <v>311</v>
      </c>
      <c r="J48" s="67">
        <v>21</v>
      </c>
      <c r="K48" s="95">
        <f t="shared" si="1"/>
        <v>5.833333333333333</v>
      </c>
      <c r="L48" s="67">
        <v>0</v>
      </c>
      <c r="M48" s="67">
        <v>0</v>
      </c>
      <c r="N48" s="69">
        <f t="shared" si="2"/>
        <v>13.714285714285715</v>
      </c>
      <c r="O48" s="69">
        <f t="shared" si="3"/>
        <v>13.714285714285715</v>
      </c>
    </row>
    <row r="49" spans="1:15" x14ac:dyDescent="0.25">
      <c r="A49" s="9">
        <v>19</v>
      </c>
      <c r="B49" s="64">
        <f t="shared" si="7"/>
        <v>48</v>
      </c>
      <c r="C49" s="49">
        <v>15</v>
      </c>
      <c r="D49" s="1">
        <v>3.81</v>
      </c>
      <c r="E49" s="67">
        <f t="shared" si="4"/>
        <v>2415</v>
      </c>
      <c r="F49" s="70">
        <f t="shared" si="9"/>
        <v>2430</v>
      </c>
      <c r="G49" s="69">
        <f t="shared" si="0"/>
        <v>0.99672072898104103</v>
      </c>
      <c r="H49" s="69">
        <f t="shared" si="6"/>
        <v>108.5897091918095</v>
      </c>
      <c r="I49" s="51" t="s">
        <v>312</v>
      </c>
      <c r="J49" s="67">
        <v>12</v>
      </c>
      <c r="K49" s="95">
        <f t="shared" si="1"/>
        <v>3.3333333333333335</v>
      </c>
      <c r="L49" s="67">
        <v>0</v>
      </c>
      <c r="M49" s="67">
        <v>0</v>
      </c>
      <c r="N49" s="69">
        <f t="shared" si="2"/>
        <v>4.5</v>
      </c>
      <c r="O49" s="69">
        <f t="shared" si="3"/>
        <v>4.5</v>
      </c>
    </row>
    <row r="50" spans="1:15" x14ac:dyDescent="0.25">
      <c r="A50" s="9">
        <v>20</v>
      </c>
      <c r="B50" s="64">
        <f t="shared" si="7"/>
        <v>49</v>
      </c>
      <c r="C50" s="49">
        <v>50</v>
      </c>
      <c r="D50" s="1">
        <v>7.47</v>
      </c>
      <c r="E50" s="67">
        <f t="shared" si="4"/>
        <v>2430</v>
      </c>
      <c r="F50" s="70">
        <f t="shared" si="9"/>
        <v>2480</v>
      </c>
      <c r="G50" s="69">
        <f t="shared" si="0"/>
        <v>6.500352751801751</v>
      </c>
      <c r="H50" s="69">
        <f t="shared" si="6"/>
        <v>115.09006194361126</v>
      </c>
      <c r="I50" s="51" t="s">
        <v>313</v>
      </c>
      <c r="J50" s="67">
        <v>25</v>
      </c>
      <c r="K50" s="95">
        <f t="shared" si="1"/>
        <v>6.9444444444444446</v>
      </c>
      <c r="L50" s="67">
        <v>0</v>
      </c>
      <c r="M50" s="67">
        <v>0</v>
      </c>
      <c r="N50" s="69">
        <f t="shared" si="2"/>
        <v>7.2</v>
      </c>
      <c r="O50" s="69">
        <f t="shared" si="3"/>
        <v>7.2</v>
      </c>
    </row>
    <row r="51" spans="1:15" x14ac:dyDescent="0.25">
      <c r="A51" s="9">
        <v>20</v>
      </c>
      <c r="B51" s="64">
        <f t="shared" si="7"/>
        <v>50</v>
      </c>
      <c r="C51" s="49">
        <v>50</v>
      </c>
      <c r="D51" s="1">
        <v>7.47</v>
      </c>
      <c r="E51" s="67">
        <f t="shared" si="4"/>
        <v>2480</v>
      </c>
      <c r="F51" s="70">
        <f t="shared" si="9"/>
        <v>2530</v>
      </c>
      <c r="G51" s="69">
        <f t="shared" si="0"/>
        <v>6.500352751801751</v>
      </c>
      <c r="H51" s="69">
        <f t="shared" si="6"/>
        <v>121.59041469541302</v>
      </c>
      <c r="I51" s="51" t="s">
        <v>314</v>
      </c>
      <c r="J51" s="67">
        <v>25</v>
      </c>
      <c r="K51" s="95">
        <f t="shared" si="1"/>
        <v>6.9444444444444446</v>
      </c>
      <c r="L51" s="67">
        <v>1</v>
      </c>
      <c r="M51" s="67">
        <v>5</v>
      </c>
      <c r="N51" s="69">
        <f t="shared" si="2"/>
        <v>7.2</v>
      </c>
      <c r="O51" s="69">
        <f t="shared" si="3"/>
        <v>12.2</v>
      </c>
    </row>
    <row r="52" spans="1:15" x14ac:dyDescent="0.25">
      <c r="A52" s="9">
        <v>20</v>
      </c>
      <c r="B52" s="64">
        <f t="shared" si="7"/>
        <v>51</v>
      </c>
      <c r="C52" s="49">
        <v>50</v>
      </c>
      <c r="D52" s="1">
        <v>7.47</v>
      </c>
      <c r="E52" s="67">
        <f t="shared" si="4"/>
        <v>2530</v>
      </c>
      <c r="F52" s="70">
        <f t="shared" si="9"/>
        <v>2580</v>
      </c>
      <c r="G52" s="69">
        <f t="shared" si="0"/>
        <v>6.500352751801751</v>
      </c>
      <c r="H52" s="69">
        <f t="shared" si="6"/>
        <v>128.09076744721477</v>
      </c>
      <c r="I52" s="51" t="s">
        <v>315</v>
      </c>
      <c r="J52" s="67">
        <v>25</v>
      </c>
      <c r="K52" s="95">
        <f t="shared" si="1"/>
        <v>6.9444444444444446</v>
      </c>
      <c r="L52" s="67">
        <v>0</v>
      </c>
      <c r="M52" s="67">
        <v>0</v>
      </c>
      <c r="N52" s="69">
        <f t="shared" si="2"/>
        <v>7.2</v>
      </c>
      <c r="O52" s="69">
        <f t="shared" si="3"/>
        <v>7.2</v>
      </c>
    </row>
    <row r="53" spans="1:15" x14ac:dyDescent="0.25">
      <c r="A53" s="9">
        <v>20</v>
      </c>
      <c r="B53" s="64">
        <f t="shared" si="7"/>
        <v>52</v>
      </c>
      <c r="C53" s="49">
        <v>50</v>
      </c>
      <c r="D53" s="1">
        <v>7.47</v>
      </c>
      <c r="E53" s="67">
        <f t="shared" si="4"/>
        <v>2580</v>
      </c>
      <c r="F53" s="70">
        <f t="shared" si="9"/>
        <v>2630</v>
      </c>
      <c r="G53" s="69">
        <f t="shared" si="0"/>
        <v>6.500352751801751</v>
      </c>
      <c r="H53" s="69">
        <f t="shared" si="6"/>
        <v>134.59112019901653</v>
      </c>
      <c r="I53" s="51" t="s">
        <v>316</v>
      </c>
      <c r="J53" s="67">
        <v>25</v>
      </c>
      <c r="K53" s="95">
        <f t="shared" si="1"/>
        <v>6.9444444444444446</v>
      </c>
      <c r="L53" s="67">
        <v>1</v>
      </c>
      <c r="M53" s="67">
        <v>5</v>
      </c>
      <c r="N53" s="69">
        <f t="shared" si="2"/>
        <v>7.2</v>
      </c>
      <c r="O53" s="69">
        <f t="shared" si="3"/>
        <v>12.2</v>
      </c>
    </row>
    <row r="54" spans="1:15" x14ac:dyDescent="0.25">
      <c r="A54" s="9">
        <v>20</v>
      </c>
      <c r="B54" s="64">
        <f t="shared" si="7"/>
        <v>53</v>
      </c>
      <c r="C54" s="49">
        <v>50</v>
      </c>
      <c r="D54" s="1">
        <v>7.47</v>
      </c>
      <c r="E54" s="67">
        <f t="shared" si="4"/>
        <v>2630</v>
      </c>
      <c r="F54" s="70">
        <f t="shared" si="9"/>
        <v>2680</v>
      </c>
      <c r="G54" s="69">
        <f t="shared" si="0"/>
        <v>6.500352751801751</v>
      </c>
      <c r="H54" s="69">
        <f t="shared" si="6"/>
        <v>141.09147295081829</v>
      </c>
      <c r="I54" s="51" t="s">
        <v>317</v>
      </c>
      <c r="J54" s="67">
        <v>25</v>
      </c>
      <c r="K54" s="95">
        <f t="shared" si="1"/>
        <v>6.9444444444444446</v>
      </c>
      <c r="L54" s="67">
        <v>0</v>
      </c>
      <c r="M54" s="67">
        <v>0</v>
      </c>
      <c r="N54" s="69">
        <f t="shared" si="2"/>
        <v>7.2</v>
      </c>
      <c r="O54" s="69">
        <f t="shared" si="3"/>
        <v>7.2</v>
      </c>
    </row>
    <row r="55" spans="1:15" x14ac:dyDescent="0.25">
      <c r="A55" s="9">
        <v>20</v>
      </c>
      <c r="B55" s="64">
        <f t="shared" si="7"/>
        <v>54</v>
      </c>
      <c r="C55" s="49">
        <v>50</v>
      </c>
      <c r="D55" s="1">
        <v>7.47</v>
      </c>
      <c r="E55" s="67">
        <f t="shared" si="4"/>
        <v>2680</v>
      </c>
      <c r="F55" s="70">
        <f t="shared" si="9"/>
        <v>2730</v>
      </c>
      <c r="G55" s="69">
        <f t="shared" si="0"/>
        <v>6.500352751801751</v>
      </c>
      <c r="H55" s="69">
        <f t="shared" si="6"/>
        <v>147.59182570262004</v>
      </c>
      <c r="I55" s="51" t="s">
        <v>318</v>
      </c>
      <c r="J55" s="67">
        <v>25</v>
      </c>
      <c r="K55" s="95">
        <f t="shared" si="1"/>
        <v>6.9444444444444446</v>
      </c>
      <c r="L55" s="67">
        <v>1</v>
      </c>
      <c r="M55" s="67">
        <v>5</v>
      </c>
      <c r="N55" s="69">
        <f t="shared" si="2"/>
        <v>7.2</v>
      </c>
      <c r="O55" s="69">
        <f t="shared" si="3"/>
        <v>12.2</v>
      </c>
    </row>
    <row r="56" spans="1:15" x14ac:dyDescent="0.25">
      <c r="A56" s="9">
        <v>20</v>
      </c>
      <c r="B56" s="64">
        <f t="shared" si="7"/>
        <v>55</v>
      </c>
      <c r="C56" s="49">
        <v>50</v>
      </c>
      <c r="D56" s="1">
        <v>7.47</v>
      </c>
      <c r="E56" s="67">
        <f t="shared" si="4"/>
        <v>2730</v>
      </c>
      <c r="F56" s="70">
        <f t="shared" si="9"/>
        <v>2780</v>
      </c>
      <c r="G56" s="69">
        <f t="shared" si="0"/>
        <v>6.500352751801751</v>
      </c>
      <c r="H56" s="69">
        <f t="shared" si="6"/>
        <v>154.0921784544218</v>
      </c>
      <c r="I56" s="51" t="s">
        <v>319</v>
      </c>
      <c r="J56" s="67">
        <v>25</v>
      </c>
      <c r="K56" s="95">
        <f t="shared" si="1"/>
        <v>6.9444444444444446</v>
      </c>
      <c r="L56" s="67">
        <v>0</v>
      </c>
      <c r="M56" s="67">
        <v>0</v>
      </c>
      <c r="N56" s="69">
        <f t="shared" si="2"/>
        <v>7.2</v>
      </c>
      <c r="O56" s="69">
        <f t="shared" si="3"/>
        <v>7.2</v>
      </c>
    </row>
    <row r="57" spans="1:15" x14ac:dyDescent="0.25">
      <c r="A57" s="9">
        <v>20</v>
      </c>
      <c r="B57" s="64">
        <f t="shared" si="7"/>
        <v>56</v>
      </c>
      <c r="C57" s="49">
        <v>50</v>
      </c>
      <c r="D57" s="1">
        <v>7.47</v>
      </c>
      <c r="E57" s="67">
        <f t="shared" si="4"/>
        <v>2780</v>
      </c>
      <c r="F57" s="70">
        <f t="shared" si="9"/>
        <v>2830</v>
      </c>
      <c r="G57" s="69">
        <f t="shared" si="0"/>
        <v>6.500352751801751</v>
      </c>
      <c r="H57" s="69">
        <f t="shared" si="6"/>
        <v>160.59253120622355</v>
      </c>
      <c r="I57" s="51" t="s">
        <v>320</v>
      </c>
      <c r="J57" s="67">
        <v>25</v>
      </c>
      <c r="K57" s="95">
        <f t="shared" si="1"/>
        <v>6.9444444444444446</v>
      </c>
      <c r="L57" s="67">
        <v>1</v>
      </c>
      <c r="M57" s="67">
        <v>5</v>
      </c>
      <c r="N57" s="69">
        <f t="shared" si="2"/>
        <v>7.2</v>
      </c>
      <c r="O57" s="69">
        <f t="shared" si="3"/>
        <v>12.2</v>
      </c>
    </row>
    <row r="58" spans="1:15" x14ac:dyDescent="0.25">
      <c r="A58" s="9">
        <v>20</v>
      </c>
      <c r="B58" s="64">
        <f t="shared" si="7"/>
        <v>57</v>
      </c>
      <c r="C58" s="49">
        <v>50</v>
      </c>
      <c r="D58" s="1">
        <v>7.47</v>
      </c>
      <c r="E58" s="67">
        <f t="shared" si="4"/>
        <v>2830</v>
      </c>
      <c r="F58" s="70">
        <f t="shared" si="9"/>
        <v>2880</v>
      </c>
      <c r="G58" s="69">
        <f t="shared" si="0"/>
        <v>6.500352751801751</v>
      </c>
      <c r="H58" s="69">
        <f t="shared" si="6"/>
        <v>167.09288395802531</v>
      </c>
      <c r="I58" s="51" t="s">
        <v>321</v>
      </c>
      <c r="J58" s="67">
        <v>25</v>
      </c>
      <c r="K58" s="95">
        <f t="shared" si="1"/>
        <v>6.9444444444444446</v>
      </c>
      <c r="L58" s="67">
        <v>0</v>
      </c>
      <c r="M58" s="67">
        <v>0</v>
      </c>
      <c r="N58" s="69">
        <f t="shared" si="2"/>
        <v>7.2</v>
      </c>
      <c r="O58" s="69">
        <f t="shared" si="3"/>
        <v>7.2</v>
      </c>
    </row>
    <row r="59" spans="1:15" x14ac:dyDescent="0.25">
      <c r="A59" s="9">
        <v>21</v>
      </c>
      <c r="B59" s="64">
        <f t="shared" si="7"/>
        <v>58</v>
      </c>
      <c r="C59" s="49">
        <v>15</v>
      </c>
      <c r="D59" s="1">
        <v>0</v>
      </c>
      <c r="E59" s="67">
        <f t="shared" si="4"/>
        <v>2880</v>
      </c>
      <c r="F59" s="70">
        <f t="shared" si="9"/>
        <v>2895</v>
      </c>
      <c r="G59" s="69">
        <f t="shared" si="0"/>
        <v>0</v>
      </c>
      <c r="H59" s="69">
        <f t="shared" si="6"/>
        <v>167.09288395802531</v>
      </c>
      <c r="I59" s="51" t="s">
        <v>322</v>
      </c>
      <c r="J59" s="67">
        <v>25</v>
      </c>
      <c r="K59" s="95">
        <f t="shared" si="1"/>
        <v>6.9444444444444446</v>
      </c>
      <c r="L59" s="67">
        <v>1</v>
      </c>
      <c r="M59" s="67">
        <v>5</v>
      </c>
      <c r="N59" s="69">
        <f t="shared" si="2"/>
        <v>2.16</v>
      </c>
      <c r="O59" s="69">
        <f t="shared" si="3"/>
        <v>7.16</v>
      </c>
    </row>
    <row r="60" spans="1:15" x14ac:dyDescent="0.25">
      <c r="A60" s="9">
        <v>22</v>
      </c>
      <c r="B60" s="64">
        <f t="shared" si="7"/>
        <v>59</v>
      </c>
      <c r="C60" s="49">
        <v>80</v>
      </c>
      <c r="D60" s="1">
        <v>1.79</v>
      </c>
      <c r="E60" s="67">
        <f t="shared" si="4"/>
        <v>2895</v>
      </c>
      <c r="F60" s="70">
        <f t="shared" si="9"/>
        <v>2975</v>
      </c>
      <c r="G60" s="69">
        <f t="shared" si="0"/>
        <v>2.4989049437491264</v>
      </c>
      <c r="H60" s="69">
        <f t="shared" si="6"/>
        <v>169.59178890177444</v>
      </c>
      <c r="I60" s="51" t="s">
        <v>323</v>
      </c>
      <c r="J60" s="67">
        <v>28</v>
      </c>
      <c r="K60" s="95">
        <f t="shared" si="1"/>
        <v>7.7777777777777777</v>
      </c>
      <c r="L60" s="67">
        <v>1</v>
      </c>
      <c r="M60" s="67">
        <v>5</v>
      </c>
      <c r="N60" s="69">
        <f t="shared" si="2"/>
        <v>10.285714285714286</v>
      </c>
      <c r="O60" s="69">
        <f t="shared" si="3"/>
        <v>15.285714285714286</v>
      </c>
    </row>
    <row r="61" spans="1:15" x14ac:dyDescent="0.25">
      <c r="A61" s="9">
        <v>22</v>
      </c>
      <c r="B61" s="64">
        <f t="shared" si="7"/>
        <v>60</v>
      </c>
      <c r="C61" s="49">
        <v>80</v>
      </c>
      <c r="D61" s="1">
        <v>1.79</v>
      </c>
      <c r="E61" s="67">
        <f t="shared" si="4"/>
        <v>2975</v>
      </c>
      <c r="F61" s="70">
        <f t="shared" si="9"/>
        <v>3055</v>
      </c>
      <c r="G61" s="69">
        <f t="shared" si="0"/>
        <v>2.4989049437491264</v>
      </c>
      <c r="H61" s="69">
        <f t="shared" si="6"/>
        <v>172.09069384552356</v>
      </c>
      <c r="I61" s="51" t="s">
        <v>324</v>
      </c>
      <c r="J61" s="67">
        <v>28</v>
      </c>
      <c r="K61" s="95">
        <f t="shared" si="1"/>
        <v>7.7777777777777777</v>
      </c>
      <c r="L61" s="67">
        <v>1</v>
      </c>
      <c r="M61" s="67">
        <v>5</v>
      </c>
      <c r="N61" s="69">
        <f t="shared" si="2"/>
        <v>10.285714285714286</v>
      </c>
      <c r="O61" s="69">
        <f t="shared" si="3"/>
        <v>15.285714285714286</v>
      </c>
    </row>
    <row r="62" spans="1:15" x14ac:dyDescent="0.25">
      <c r="A62" s="9">
        <v>23</v>
      </c>
      <c r="B62" s="64">
        <f t="shared" si="7"/>
        <v>61</v>
      </c>
      <c r="C62" s="49">
        <v>30</v>
      </c>
      <c r="D62" s="1">
        <v>1.91</v>
      </c>
      <c r="E62" s="67">
        <f t="shared" si="4"/>
        <v>3055</v>
      </c>
      <c r="F62" s="70">
        <f t="shared" si="9"/>
        <v>3085</v>
      </c>
      <c r="G62" s="69">
        <f t="shared" si="0"/>
        <v>0.99988844557313838</v>
      </c>
      <c r="H62" s="69">
        <f t="shared" si="6"/>
        <v>173.09058229109669</v>
      </c>
      <c r="I62" s="51" t="s">
        <v>325</v>
      </c>
      <c r="J62" s="67">
        <v>26</v>
      </c>
      <c r="K62" s="95">
        <f t="shared" si="1"/>
        <v>7.2222222222222223</v>
      </c>
      <c r="L62" s="67">
        <v>0</v>
      </c>
      <c r="M62" s="67">
        <v>0</v>
      </c>
      <c r="N62" s="69">
        <f t="shared" si="2"/>
        <v>4.1538461538461542</v>
      </c>
      <c r="O62" s="69">
        <f t="shared" si="3"/>
        <v>4.1538461538461542</v>
      </c>
    </row>
    <row r="63" spans="1:15" x14ac:dyDescent="0.25">
      <c r="A63" s="9">
        <v>24</v>
      </c>
      <c r="B63" s="64">
        <f t="shared" si="7"/>
        <v>62</v>
      </c>
      <c r="C63" s="49">
        <v>50</v>
      </c>
      <c r="D63" s="1">
        <v>3.27</v>
      </c>
      <c r="E63" s="67">
        <f t="shared" si="4"/>
        <v>3085</v>
      </c>
      <c r="F63" s="70">
        <f t="shared" si="9"/>
        <v>3135</v>
      </c>
      <c r="G63" s="69">
        <f t="shared" si="0"/>
        <v>2.8520644269946143</v>
      </c>
      <c r="H63" s="69">
        <f t="shared" si="6"/>
        <v>175.94264671809131</v>
      </c>
      <c r="I63" s="51" t="s">
        <v>326</v>
      </c>
      <c r="J63" s="67">
        <v>33</v>
      </c>
      <c r="K63" s="95">
        <f t="shared" si="1"/>
        <v>9.1666666666666661</v>
      </c>
      <c r="L63" s="67">
        <v>0</v>
      </c>
      <c r="M63" s="67">
        <v>0</v>
      </c>
      <c r="N63" s="69">
        <f t="shared" si="2"/>
        <v>5.454545454545455</v>
      </c>
      <c r="O63" s="69">
        <f t="shared" si="3"/>
        <v>5.454545454545455</v>
      </c>
    </row>
    <row r="64" spans="1:15" x14ac:dyDescent="0.25">
      <c r="A64" s="9">
        <v>24</v>
      </c>
      <c r="B64" s="64">
        <f t="shared" si="7"/>
        <v>63</v>
      </c>
      <c r="C64" s="49">
        <v>50</v>
      </c>
      <c r="D64" s="1">
        <v>3.27</v>
      </c>
      <c r="E64" s="67">
        <f t="shared" si="4"/>
        <v>3135</v>
      </c>
      <c r="F64" s="70">
        <f t="shared" si="9"/>
        <v>3185</v>
      </c>
      <c r="G64" s="69">
        <f t="shared" si="0"/>
        <v>2.8520644269946143</v>
      </c>
      <c r="H64" s="69">
        <f t="shared" si="6"/>
        <v>178.79471114508593</v>
      </c>
      <c r="I64" s="51" t="s">
        <v>327</v>
      </c>
      <c r="J64" s="67">
        <v>33</v>
      </c>
      <c r="K64" s="95">
        <f t="shared" si="1"/>
        <v>9.1666666666666661</v>
      </c>
      <c r="L64" s="67">
        <v>1</v>
      </c>
      <c r="M64" s="67">
        <v>5</v>
      </c>
      <c r="N64" s="69">
        <f t="shared" si="2"/>
        <v>5.454545454545455</v>
      </c>
      <c r="O64" s="69">
        <f t="shared" si="3"/>
        <v>10.454545454545455</v>
      </c>
    </row>
    <row r="65" spans="1:15" x14ac:dyDescent="0.25">
      <c r="A65" s="9">
        <v>24</v>
      </c>
      <c r="B65" s="64">
        <f t="shared" si="7"/>
        <v>64</v>
      </c>
      <c r="C65" s="49">
        <v>50</v>
      </c>
      <c r="D65" s="1">
        <v>3.27</v>
      </c>
      <c r="E65" s="67">
        <f t="shared" si="4"/>
        <v>3185</v>
      </c>
      <c r="F65" s="70">
        <f t="shared" si="9"/>
        <v>3235</v>
      </c>
      <c r="G65" s="69">
        <f t="shared" si="0"/>
        <v>2.8520644269946143</v>
      </c>
      <c r="H65" s="69">
        <f t="shared" si="6"/>
        <v>181.64677557208054</v>
      </c>
      <c r="I65" s="51" t="s">
        <v>328</v>
      </c>
      <c r="J65" s="67">
        <v>33</v>
      </c>
      <c r="K65" s="95">
        <f t="shared" si="1"/>
        <v>9.1666666666666661</v>
      </c>
      <c r="L65" s="67">
        <v>0</v>
      </c>
      <c r="M65" s="67">
        <v>0</v>
      </c>
      <c r="N65" s="69">
        <f t="shared" si="2"/>
        <v>5.454545454545455</v>
      </c>
      <c r="O65" s="69">
        <f t="shared" si="3"/>
        <v>5.454545454545455</v>
      </c>
    </row>
    <row r="66" spans="1:15" x14ac:dyDescent="0.25">
      <c r="A66" s="9">
        <v>24</v>
      </c>
      <c r="B66" s="64">
        <f t="shared" si="7"/>
        <v>65</v>
      </c>
      <c r="C66" s="49">
        <v>60</v>
      </c>
      <c r="D66" s="1">
        <v>3.27</v>
      </c>
      <c r="E66" s="67">
        <f t="shared" si="4"/>
        <v>3235</v>
      </c>
      <c r="F66" s="70">
        <f t="shared" si="9"/>
        <v>3295</v>
      </c>
      <c r="G66" s="69">
        <f t="shared" si="0"/>
        <v>3.422477312393537</v>
      </c>
      <c r="H66" s="69">
        <f t="shared" si="6"/>
        <v>185.06925288447408</v>
      </c>
      <c r="I66" s="51" t="s">
        <v>329</v>
      </c>
      <c r="J66" s="67">
        <v>33</v>
      </c>
      <c r="K66" s="95">
        <f t="shared" si="1"/>
        <v>9.1666666666666661</v>
      </c>
      <c r="L66" s="67">
        <v>0</v>
      </c>
      <c r="M66" s="67">
        <v>0</v>
      </c>
      <c r="N66" s="69">
        <f t="shared" si="2"/>
        <v>6.5454545454545459</v>
      </c>
      <c r="O66" s="69">
        <f t="shared" si="3"/>
        <v>6.5454545454545459</v>
      </c>
    </row>
    <row r="67" spans="1:15" x14ac:dyDescent="0.25">
      <c r="A67" s="9">
        <v>25</v>
      </c>
      <c r="B67" s="64">
        <f t="shared" si="7"/>
        <v>66</v>
      </c>
      <c r="C67" s="49">
        <v>15</v>
      </c>
      <c r="D67" s="1">
        <v>7.59</v>
      </c>
      <c r="E67" s="67">
        <f t="shared" si="4"/>
        <v>3295</v>
      </c>
      <c r="F67" s="70">
        <f t="shared" si="9"/>
        <v>3310</v>
      </c>
      <c r="G67" s="69">
        <f t="shared" si="0"/>
        <v>1.9812508274381626</v>
      </c>
      <c r="H67" s="69">
        <f t="shared" si="6"/>
        <v>187.05050371191226</v>
      </c>
      <c r="I67" s="51" t="s">
        <v>330</v>
      </c>
      <c r="J67" s="67">
        <v>30</v>
      </c>
      <c r="K67" s="95">
        <f t="shared" ref="K67:K130" si="10">J67*1000/3600</f>
        <v>8.3333333333333339</v>
      </c>
      <c r="L67" s="67">
        <v>1</v>
      </c>
      <c r="M67" s="67">
        <v>5</v>
      </c>
      <c r="N67" s="69">
        <f t="shared" ref="N67:N130" si="11">C67/K67</f>
        <v>1.7999999999999998</v>
      </c>
      <c r="O67" s="69">
        <f t="shared" ref="O67:O130" si="12">N67+M67</f>
        <v>6.8</v>
      </c>
    </row>
    <row r="68" spans="1:15" x14ac:dyDescent="0.25">
      <c r="A68" s="9">
        <v>26</v>
      </c>
      <c r="B68" s="64">
        <f t="shared" si="7"/>
        <v>67</v>
      </c>
      <c r="C68" s="49">
        <v>70</v>
      </c>
      <c r="D68" s="1">
        <v>7.33</v>
      </c>
      <c r="E68" s="67">
        <f t="shared" si="4"/>
        <v>3310</v>
      </c>
      <c r="F68" s="70">
        <f t="shared" si="9"/>
        <v>3380</v>
      </c>
      <c r="G68" s="69">
        <f t="shared" ref="G68:G136" si="13">C68*SIN(RADIANS(D68))</f>
        <v>8.9308762112878792</v>
      </c>
      <c r="H68" s="69">
        <f t="shared" si="6"/>
        <v>195.98137992320014</v>
      </c>
      <c r="I68" s="51" t="s">
        <v>331</v>
      </c>
      <c r="J68" s="67">
        <v>16</v>
      </c>
      <c r="K68" s="95">
        <f t="shared" si="10"/>
        <v>4.4444444444444446</v>
      </c>
      <c r="L68" s="67">
        <v>0</v>
      </c>
      <c r="M68" s="67">
        <v>0</v>
      </c>
      <c r="N68" s="69">
        <f t="shared" si="11"/>
        <v>15.75</v>
      </c>
      <c r="O68" s="69">
        <f t="shared" si="12"/>
        <v>15.75</v>
      </c>
    </row>
    <row r="69" spans="1:15" x14ac:dyDescent="0.25">
      <c r="A69" s="9">
        <v>27</v>
      </c>
      <c r="B69" s="64">
        <f t="shared" ref="B69:B132" si="14">B68+1</f>
        <v>68</v>
      </c>
      <c r="C69" s="49">
        <v>15</v>
      </c>
      <c r="D69" s="1">
        <v>3.81</v>
      </c>
      <c r="E69" s="67">
        <f t="shared" ref="E69:E137" si="15" xml:space="preserve"> F68</f>
        <v>3380</v>
      </c>
      <c r="F69" s="70">
        <f t="shared" si="9"/>
        <v>3395</v>
      </c>
      <c r="G69" s="69">
        <f t="shared" si="13"/>
        <v>0.99672072898104103</v>
      </c>
      <c r="H69" s="69">
        <f t="shared" ref="H69:H137" si="16">H68+G69</f>
        <v>196.97810065218118</v>
      </c>
      <c r="I69" s="51" t="s">
        <v>332</v>
      </c>
      <c r="J69" s="67">
        <v>7</v>
      </c>
      <c r="K69" s="95">
        <f t="shared" si="10"/>
        <v>1.9444444444444444</v>
      </c>
      <c r="L69" s="67">
        <v>0</v>
      </c>
      <c r="M69" s="67">
        <v>0</v>
      </c>
      <c r="N69" s="69">
        <f t="shared" si="11"/>
        <v>7.7142857142857144</v>
      </c>
      <c r="O69" s="69">
        <f t="shared" si="12"/>
        <v>7.7142857142857144</v>
      </c>
    </row>
    <row r="70" spans="1:15" x14ac:dyDescent="0.25">
      <c r="A70" s="9">
        <v>28</v>
      </c>
      <c r="B70" s="64">
        <f t="shared" si="14"/>
        <v>69</v>
      </c>
      <c r="C70" s="49">
        <v>60</v>
      </c>
      <c r="D70" s="1">
        <v>2.39</v>
      </c>
      <c r="E70" s="67">
        <f t="shared" si="15"/>
        <v>3395</v>
      </c>
      <c r="F70" s="70">
        <f t="shared" si="9"/>
        <v>3455</v>
      </c>
      <c r="G70" s="69">
        <f t="shared" si="13"/>
        <v>2.5020763957266947</v>
      </c>
      <c r="H70" s="69">
        <f t="shared" si="16"/>
        <v>199.48017704790789</v>
      </c>
      <c r="I70" s="51" t="s">
        <v>333</v>
      </c>
      <c r="J70" s="67">
        <v>20</v>
      </c>
      <c r="K70" s="95">
        <f t="shared" si="10"/>
        <v>5.5555555555555554</v>
      </c>
      <c r="L70" s="67">
        <v>1</v>
      </c>
      <c r="M70" s="67">
        <v>5</v>
      </c>
      <c r="N70" s="69">
        <f t="shared" si="11"/>
        <v>10.8</v>
      </c>
      <c r="O70" s="69">
        <f t="shared" si="12"/>
        <v>15.8</v>
      </c>
    </row>
    <row r="71" spans="1:15" x14ac:dyDescent="0.25">
      <c r="A71" s="9">
        <v>28</v>
      </c>
      <c r="B71" s="64">
        <f t="shared" si="14"/>
        <v>70</v>
      </c>
      <c r="C71" s="49">
        <v>60</v>
      </c>
      <c r="D71" s="1">
        <v>2.39</v>
      </c>
      <c r="E71" s="67">
        <f t="shared" si="15"/>
        <v>3455</v>
      </c>
      <c r="F71" s="70">
        <f t="shared" si="9"/>
        <v>3515</v>
      </c>
      <c r="G71" s="69">
        <f t="shared" si="13"/>
        <v>2.5020763957266947</v>
      </c>
      <c r="H71" s="69">
        <f t="shared" si="16"/>
        <v>201.98225344363459</v>
      </c>
      <c r="I71" s="51" t="s">
        <v>334</v>
      </c>
      <c r="J71" s="67">
        <v>20</v>
      </c>
      <c r="K71" s="95">
        <f t="shared" si="10"/>
        <v>5.5555555555555554</v>
      </c>
      <c r="L71" s="67">
        <v>0</v>
      </c>
      <c r="M71" s="67">
        <v>0</v>
      </c>
      <c r="N71" s="69">
        <f t="shared" si="11"/>
        <v>10.8</v>
      </c>
      <c r="O71" s="69">
        <f t="shared" si="12"/>
        <v>10.8</v>
      </c>
    </row>
    <row r="72" spans="1:15" x14ac:dyDescent="0.25">
      <c r="A72" s="9">
        <v>29</v>
      </c>
      <c r="B72" s="64">
        <f t="shared" si="14"/>
        <v>71</v>
      </c>
      <c r="C72" s="49">
        <v>20</v>
      </c>
      <c r="D72" s="1">
        <v>0</v>
      </c>
      <c r="E72" s="67">
        <f t="shared" si="15"/>
        <v>3515</v>
      </c>
      <c r="F72" s="70">
        <f t="shared" si="9"/>
        <v>3535</v>
      </c>
      <c r="G72" s="69">
        <f t="shared" si="13"/>
        <v>0</v>
      </c>
      <c r="H72" s="69">
        <f t="shared" si="16"/>
        <v>201.98225344363459</v>
      </c>
      <c r="I72" s="51" t="s">
        <v>335</v>
      </c>
      <c r="J72" s="67">
        <v>13</v>
      </c>
      <c r="K72" s="95">
        <f t="shared" si="10"/>
        <v>3.6111111111111112</v>
      </c>
      <c r="L72" s="67">
        <v>0</v>
      </c>
      <c r="M72" s="67">
        <v>0</v>
      </c>
      <c r="N72" s="69">
        <f t="shared" si="11"/>
        <v>5.5384615384615383</v>
      </c>
      <c r="O72" s="69">
        <f t="shared" si="12"/>
        <v>5.5384615384615383</v>
      </c>
    </row>
    <row r="73" spans="1:15" x14ac:dyDescent="0.25">
      <c r="A73" s="9">
        <v>30</v>
      </c>
      <c r="B73" s="64">
        <f t="shared" si="14"/>
        <v>72</v>
      </c>
      <c r="C73" s="49">
        <v>70</v>
      </c>
      <c r="D73" s="1">
        <v>1.64</v>
      </c>
      <c r="E73" s="67">
        <f t="shared" si="15"/>
        <v>3535</v>
      </c>
      <c r="F73" s="70">
        <f t="shared" si="9"/>
        <v>3605</v>
      </c>
      <c r="G73" s="69">
        <f t="shared" si="13"/>
        <v>2.0033643960606371</v>
      </c>
      <c r="H73" s="69">
        <f t="shared" si="16"/>
        <v>203.98561783969524</v>
      </c>
      <c r="I73" s="51" t="s">
        <v>336</v>
      </c>
      <c r="J73" s="67">
        <v>18</v>
      </c>
      <c r="K73" s="95">
        <f t="shared" si="10"/>
        <v>5</v>
      </c>
      <c r="L73" s="67">
        <v>0</v>
      </c>
      <c r="M73" s="67">
        <v>0</v>
      </c>
      <c r="N73" s="69">
        <f t="shared" si="11"/>
        <v>14</v>
      </c>
      <c r="O73" s="69">
        <f t="shared" si="12"/>
        <v>14</v>
      </c>
    </row>
    <row r="74" spans="1:15" x14ac:dyDescent="0.25">
      <c r="A74" s="9">
        <v>31</v>
      </c>
      <c r="B74" s="64">
        <f t="shared" si="14"/>
        <v>73</v>
      </c>
      <c r="C74" s="49">
        <v>15</v>
      </c>
      <c r="D74" s="1">
        <v>7.59</v>
      </c>
      <c r="E74" s="67">
        <f t="shared" si="15"/>
        <v>3605</v>
      </c>
      <c r="F74" s="70">
        <f t="shared" si="9"/>
        <v>3620</v>
      </c>
      <c r="G74" s="69">
        <f t="shared" si="13"/>
        <v>1.9812508274381626</v>
      </c>
      <c r="H74" s="69">
        <f t="shared" si="16"/>
        <v>205.96686866713341</v>
      </c>
      <c r="I74" s="51" t="s">
        <v>337</v>
      </c>
      <c r="J74" s="67">
        <v>10</v>
      </c>
      <c r="K74" s="95">
        <f t="shared" si="10"/>
        <v>2.7777777777777777</v>
      </c>
      <c r="L74" s="67">
        <v>0</v>
      </c>
      <c r="M74" s="67">
        <v>0</v>
      </c>
      <c r="N74" s="69">
        <f t="shared" si="11"/>
        <v>5.4</v>
      </c>
      <c r="O74" s="69">
        <f t="shared" si="12"/>
        <v>5.4</v>
      </c>
    </row>
    <row r="75" spans="1:15" x14ac:dyDescent="0.25">
      <c r="A75" s="9">
        <v>32</v>
      </c>
      <c r="B75" s="64">
        <f t="shared" si="14"/>
        <v>74</v>
      </c>
      <c r="C75" s="49">
        <v>60</v>
      </c>
      <c r="D75" s="1">
        <v>11.31</v>
      </c>
      <c r="E75" s="67">
        <f t="shared" si="15"/>
        <v>3620</v>
      </c>
      <c r="F75" s="70">
        <f t="shared" si="9"/>
        <v>3680</v>
      </c>
      <c r="G75" s="69">
        <f t="shared" si="13"/>
        <v>11.767037448124077</v>
      </c>
      <c r="H75" s="69">
        <f t="shared" si="16"/>
        <v>217.7339061152575</v>
      </c>
      <c r="I75" s="51" t="s">
        <v>338</v>
      </c>
      <c r="J75" s="67">
        <v>14</v>
      </c>
      <c r="K75" s="95">
        <f t="shared" si="10"/>
        <v>3.8888888888888888</v>
      </c>
      <c r="L75" s="67">
        <v>1</v>
      </c>
      <c r="M75" s="67">
        <v>5</v>
      </c>
      <c r="N75" s="69">
        <f t="shared" si="11"/>
        <v>15.428571428571429</v>
      </c>
      <c r="O75" s="69">
        <f t="shared" si="12"/>
        <v>20.428571428571431</v>
      </c>
    </row>
    <row r="76" spans="1:15" x14ac:dyDescent="0.25">
      <c r="A76" s="9">
        <v>32</v>
      </c>
      <c r="B76" s="64">
        <f t="shared" si="14"/>
        <v>75</v>
      </c>
      <c r="C76" s="49">
        <v>60</v>
      </c>
      <c r="D76" s="1">
        <v>11.31</v>
      </c>
      <c r="E76" s="67">
        <f t="shared" si="15"/>
        <v>3680</v>
      </c>
      <c r="F76" s="70">
        <f t="shared" si="9"/>
        <v>3740</v>
      </c>
      <c r="G76" s="69">
        <f t="shared" si="13"/>
        <v>11.767037448124077</v>
      </c>
      <c r="H76" s="69">
        <f t="shared" si="16"/>
        <v>229.50094356338158</v>
      </c>
      <c r="I76" s="51" t="s">
        <v>339</v>
      </c>
      <c r="J76" s="67">
        <v>14</v>
      </c>
      <c r="K76" s="95">
        <f t="shared" si="10"/>
        <v>3.8888888888888888</v>
      </c>
      <c r="L76" s="67">
        <v>0</v>
      </c>
      <c r="M76" s="67">
        <v>0</v>
      </c>
      <c r="N76" s="69">
        <f t="shared" si="11"/>
        <v>15.428571428571429</v>
      </c>
      <c r="O76" s="69">
        <f t="shared" si="12"/>
        <v>15.428571428571429</v>
      </c>
    </row>
    <row r="77" spans="1:15" x14ac:dyDescent="0.25">
      <c r="A77" s="9">
        <v>32</v>
      </c>
      <c r="B77" s="64">
        <f t="shared" si="14"/>
        <v>76</v>
      </c>
      <c r="C77" s="49">
        <v>60</v>
      </c>
      <c r="D77" s="1">
        <v>11.31</v>
      </c>
      <c r="E77" s="67">
        <f t="shared" si="15"/>
        <v>3740</v>
      </c>
      <c r="F77" s="70">
        <f t="shared" si="9"/>
        <v>3800</v>
      </c>
      <c r="G77" s="69">
        <f t="shared" si="13"/>
        <v>11.767037448124077</v>
      </c>
      <c r="H77" s="69">
        <f t="shared" si="16"/>
        <v>241.26798101150567</v>
      </c>
      <c r="I77" s="51" t="s">
        <v>340</v>
      </c>
      <c r="J77" s="67">
        <v>14</v>
      </c>
      <c r="K77" s="95">
        <f t="shared" si="10"/>
        <v>3.8888888888888888</v>
      </c>
      <c r="L77" s="67">
        <v>1</v>
      </c>
      <c r="M77" s="67">
        <v>5</v>
      </c>
      <c r="N77" s="69">
        <f t="shared" si="11"/>
        <v>15.428571428571429</v>
      </c>
      <c r="O77" s="69">
        <f t="shared" si="12"/>
        <v>20.428571428571431</v>
      </c>
    </row>
    <row r="78" spans="1:15" x14ac:dyDescent="0.25">
      <c r="A78" s="9">
        <v>33</v>
      </c>
      <c r="B78" s="64">
        <f t="shared" si="14"/>
        <v>77</v>
      </c>
      <c r="C78" s="49">
        <v>20</v>
      </c>
      <c r="D78" s="1">
        <v>2.86</v>
      </c>
      <c r="E78" s="67">
        <f t="shared" si="15"/>
        <v>3800</v>
      </c>
      <c r="F78" s="70">
        <f t="shared" ref="F78:F146" si="17">E78+C78</f>
        <v>3820</v>
      </c>
      <c r="G78" s="69">
        <f t="shared" si="13"/>
        <v>0.99791380321416057</v>
      </c>
      <c r="H78" s="69">
        <f t="shared" si="16"/>
        <v>242.26589481471984</v>
      </c>
      <c r="I78" s="51" t="s">
        <v>341</v>
      </c>
      <c r="J78" s="67">
        <v>7</v>
      </c>
      <c r="K78" s="95">
        <f t="shared" si="10"/>
        <v>1.9444444444444444</v>
      </c>
      <c r="L78" s="67">
        <v>1</v>
      </c>
      <c r="M78" s="67">
        <v>5</v>
      </c>
      <c r="N78" s="69">
        <f t="shared" si="11"/>
        <v>10.285714285714286</v>
      </c>
      <c r="O78" s="69">
        <f t="shared" si="12"/>
        <v>15.285714285714286</v>
      </c>
    </row>
    <row r="79" spans="1:15" x14ac:dyDescent="0.25">
      <c r="A79" s="9">
        <v>34</v>
      </c>
      <c r="B79" s="64">
        <f t="shared" si="14"/>
        <v>78</v>
      </c>
      <c r="C79" s="49">
        <v>20</v>
      </c>
      <c r="D79" s="1">
        <v>1.91</v>
      </c>
      <c r="E79" s="67">
        <f t="shared" si="15"/>
        <v>3820</v>
      </c>
      <c r="F79" s="70">
        <f t="shared" si="17"/>
        <v>3840</v>
      </c>
      <c r="G79" s="69">
        <f t="shared" si="13"/>
        <v>0.666592297048759</v>
      </c>
      <c r="H79" s="69">
        <f t="shared" si="16"/>
        <v>242.93248711176861</v>
      </c>
      <c r="I79" s="51" t="s">
        <v>342</v>
      </c>
      <c r="J79" s="67">
        <v>15</v>
      </c>
      <c r="K79" s="95">
        <f t="shared" si="10"/>
        <v>4.166666666666667</v>
      </c>
      <c r="L79" s="67">
        <v>1</v>
      </c>
      <c r="M79" s="67">
        <v>5</v>
      </c>
      <c r="N79" s="69">
        <f t="shared" si="11"/>
        <v>4.8</v>
      </c>
      <c r="O79" s="69">
        <f t="shared" si="12"/>
        <v>9.8000000000000007</v>
      </c>
    </row>
    <row r="80" spans="1:15" x14ac:dyDescent="0.25">
      <c r="A80" s="9">
        <v>34</v>
      </c>
      <c r="B80" s="64">
        <f t="shared" si="14"/>
        <v>79</v>
      </c>
      <c r="C80" s="49">
        <v>20</v>
      </c>
      <c r="D80" s="1">
        <v>1.91</v>
      </c>
      <c r="E80" s="67">
        <f t="shared" si="15"/>
        <v>3840</v>
      </c>
      <c r="F80" s="70">
        <f t="shared" si="17"/>
        <v>3860</v>
      </c>
      <c r="G80" s="69">
        <f t="shared" si="13"/>
        <v>0.666592297048759</v>
      </c>
      <c r="H80" s="69">
        <f t="shared" si="16"/>
        <v>243.59907940881737</v>
      </c>
      <c r="I80" s="51" t="s">
        <v>343</v>
      </c>
      <c r="J80" s="67">
        <v>15</v>
      </c>
      <c r="K80" s="95">
        <f t="shared" si="10"/>
        <v>4.166666666666667</v>
      </c>
      <c r="L80" s="67">
        <v>1</v>
      </c>
      <c r="M80" s="67">
        <v>5</v>
      </c>
      <c r="N80" s="69">
        <f t="shared" si="11"/>
        <v>4.8</v>
      </c>
      <c r="O80" s="69">
        <f t="shared" si="12"/>
        <v>9.8000000000000007</v>
      </c>
    </row>
    <row r="81" spans="1:15" x14ac:dyDescent="0.25">
      <c r="A81" s="9">
        <v>34</v>
      </c>
      <c r="B81" s="64">
        <f t="shared" si="14"/>
        <v>80</v>
      </c>
      <c r="C81" s="49">
        <v>20</v>
      </c>
      <c r="D81" s="1">
        <v>1.91</v>
      </c>
      <c r="E81" s="67">
        <f t="shared" si="15"/>
        <v>3860</v>
      </c>
      <c r="F81" s="70">
        <f t="shared" si="17"/>
        <v>3880</v>
      </c>
      <c r="G81" s="69">
        <f t="shared" si="13"/>
        <v>0.666592297048759</v>
      </c>
      <c r="H81" s="69">
        <f t="shared" si="16"/>
        <v>244.26567170586614</v>
      </c>
      <c r="I81" s="51" t="s">
        <v>344</v>
      </c>
      <c r="J81" s="67">
        <v>15</v>
      </c>
      <c r="K81" s="95">
        <f t="shared" si="10"/>
        <v>4.166666666666667</v>
      </c>
      <c r="L81" s="67">
        <v>1</v>
      </c>
      <c r="M81" s="67">
        <v>5</v>
      </c>
      <c r="N81" s="69">
        <f t="shared" si="11"/>
        <v>4.8</v>
      </c>
      <c r="O81" s="69">
        <f t="shared" si="12"/>
        <v>9.8000000000000007</v>
      </c>
    </row>
    <row r="82" spans="1:15" x14ac:dyDescent="0.25">
      <c r="A82" s="9">
        <v>35</v>
      </c>
      <c r="B82" s="64">
        <f t="shared" si="14"/>
        <v>81</v>
      </c>
      <c r="C82" s="49">
        <v>20</v>
      </c>
      <c r="D82" s="1">
        <v>0</v>
      </c>
      <c r="E82" s="67">
        <f t="shared" si="15"/>
        <v>3880</v>
      </c>
      <c r="F82" s="70">
        <f t="shared" si="17"/>
        <v>3900</v>
      </c>
      <c r="G82" s="69">
        <f t="shared" si="13"/>
        <v>0</v>
      </c>
      <c r="H82" s="69">
        <f t="shared" si="16"/>
        <v>244.26567170586614</v>
      </c>
      <c r="I82" s="51" t="s">
        <v>345</v>
      </c>
      <c r="J82" s="67">
        <v>15</v>
      </c>
      <c r="K82" s="95">
        <f t="shared" si="10"/>
        <v>4.166666666666667</v>
      </c>
      <c r="L82" s="67">
        <v>0</v>
      </c>
      <c r="M82" s="67">
        <v>0</v>
      </c>
      <c r="N82" s="69">
        <f t="shared" si="11"/>
        <v>4.8</v>
      </c>
      <c r="O82" s="69">
        <f t="shared" si="12"/>
        <v>4.8</v>
      </c>
    </row>
    <row r="83" spans="1:15" x14ac:dyDescent="0.25">
      <c r="A83" s="9">
        <v>36</v>
      </c>
      <c r="B83" s="64">
        <f t="shared" si="14"/>
        <v>82</v>
      </c>
      <c r="C83" s="49">
        <v>60</v>
      </c>
      <c r="D83" s="1">
        <v>0.95</v>
      </c>
      <c r="E83" s="67">
        <f xml:space="preserve"> F82</f>
        <v>3900</v>
      </c>
      <c r="F83" s="70">
        <f t="shared" si="17"/>
        <v>3960</v>
      </c>
      <c r="G83" s="69">
        <f t="shared" si="13"/>
        <v>0.99479209126185153</v>
      </c>
      <c r="H83" s="69">
        <f>H82+G83</f>
        <v>245.26046379712798</v>
      </c>
      <c r="I83" s="51" t="s">
        <v>346</v>
      </c>
      <c r="J83" s="67">
        <v>15</v>
      </c>
      <c r="K83" s="95">
        <f t="shared" si="10"/>
        <v>4.166666666666667</v>
      </c>
      <c r="L83" s="67">
        <v>0</v>
      </c>
      <c r="M83" s="67">
        <v>0</v>
      </c>
      <c r="N83" s="69">
        <f t="shared" si="11"/>
        <v>14.399999999999999</v>
      </c>
      <c r="O83" s="69">
        <f t="shared" si="12"/>
        <v>14.399999999999999</v>
      </c>
    </row>
    <row r="84" spans="1:15" x14ac:dyDescent="0.25">
      <c r="A84" s="9">
        <v>37</v>
      </c>
      <c r="B84" s="64">
        <f t="shared" si="14"/>
        <v>83</v>
      </c>
      <c r="C84" s="49">
        <v>15</v>
      </c>
      <c r="D84" s="1">
        <v>0</v>
      </c>
      <c r="E84" s="67">
        <f t="shared" si="15"/>
        <v>3960</v>
      </c>
      <c r="F84" s="70">
        <f t="shared" si="17"/>
        <v>3975</v>
      </c>
      <c r="G84" s="69">
        <f t="shared" si="13"/>
        <v>0</v>
      </c>
      <c r="H84" s="69">
        <f t="shared" si="16"/>
        <v>245.26046379712798</v>
      </c>
      <c r="I84" s="51" t="s">
        <v>347</v>
      </c>
      <c r="J84" s="67">
        <v>10</v>
      </c>
      <c r="K84" s="95">
        <f t="shared" si="10"/>
        <v>2.7777777777777777</v>
      </c>
      <c r="L84" s="67">
        <v>0</v>
      </c>
      <c r="M84" s="67">
        <v>0</v>
      </c>
      <c r="N84" s="69">
        <f t="shared" si="11"/>
        <v>5.4</v>
      </c>
      <c r="O84" s="69">
        <f t="shared" si="12"/>
        <v>5.4</v>
      </c>
    </row>
    <row r="85" spans="1:15" x14ac:dyDescent="0.25">
      <c r="A85" s="9">
        <v>38</v>
      </c>
      <c r="B85" s="64">
        <f t="shared" si="14"/>
        <v>84</v>
      </c>
      <c r="C85" s="49">
        <v>20</v>
      </c>
      <c r="D85" s="1">
        <v>2.86</v>
      </c>
      <c r="E85" s="67">
        <f t="shared" si="15"/>
        <v>3975</v>
      </c>
      <c r="F85" s="70">
        <f t="shared" si="17"/>
        <v>3995</v>
      </c>
      <c r="G85" s="69">
        <f t="shared" si="13"/>
        <v>0.99791380321416057</v>
      </c>
      <c r="H85" s="69">
        <f t="shared" si="16"/>
        <v>246.25837760034216</v>
      </c>
      <c r="I85" s="51" t="s">
        <v>348</v>
      </c>
      <c r="J85" s="67">
        <v>10</v>
      </c>
      <c r="K85" s="95">
        <f t="shared" si="10"/>
        <v>2.7777777777777777</v>
      </c>
      <c r="L85" s="67">
        <v>0</v>
      </c>
      <c r="M85" s="67">
        <v>0</v>
      </c>
      <c r="N85" s="69">
        <f t="shared" si="11"/>
        <v>7.2</v>
      </c>
      <c r="O85" s="69">
        <f t="shared" si="12"/>
        <v>7.2</v>
      </c>
    </row>
    <row r="86" spans="1:15" x14ac:dyDescent="0.25">
      <c r="A86" s="9">
        <v>39</v>
      </c>
      <c r="B86" s="64">
        <f t="shared" si="14"/>
        <v>85</v>
      </c>
      <c r="C86" s="49">
        <v>15</v>
      </c>
      <c r="D86" s="1">
        <v>3.81</v>
      </c>
      <c r="E86" s="67">
        <f t="shared" si="15"/>
        <v>3995</v>
      </c>
      <c r="F86" s="70">
        <f t="shared" si="17"/>
        <v>4010</v>
      </c>
      <c r="G86" s="69">
        <f t="shared" si="13"/>
        <v>0.99672072898104103</v>
      </c>
      <c r="H86" s="69">
        <f t="shared" si="16"/>
        <v>247.2550983293232</v>
      </c>
      <c r="I86" s="51" t="s">
        <v>349</v>
      </c>
      <c r="J86" s="67">
        <v>10</v>
      </c>
      <c r="K86" s="95">
        <f t="shared" si="10"/>
        <v>2.7777777777777777</v>
      </c>
      <c r="L86" s="67">
        <v>0</v>
      </c>
      <c r="M86" s="67">
        <v>0</v>
      </c>
      <c r="N86" s="69">
        <f t="shared" si="11"/>
        <v>5.4</v>
      </c>
      <c r="O86" s="69">
        <f t="shared" si="12"/>
        <v>5.4</v>
      </c>
    </row>
    <row r="87" spans="1:15" x14ac:dyDescent="0.25">
      <c r="A87" s="9">
        <v>40</v>
      </c>
      <c r="B87" s="64">
        <f t="shared" si="14"/>
        <v>86</v>
      </c>
      <c r="C87" s="49">
        <v>50</v>
      </c>
      <c r="D87" s="1">
        <v>5.19</v>
      </c>
      <c r="E87" s="67">
        <f t="shared" si="15"/>
        <v>4010</v>
      </c>
      <c r="F87" s="70">
        <f t="shared" si="17"/>
        <v>4060</v>
      </c>
      <c r="G87" s="69">
        <f t="shared" si="13"/>
        <v>4.5229382100499285</v>
      </c>
      <c r="H87" s="69">
        <f t="shared" si="16"/>
        <v>251.77803653937312</v>
      </c>
      <c r="I87" s="51" t="s">
        <v>350</v>
      </c>
      <c r="J87" s="67">
        <v>21</v>
      </c>
      <c r="K87" s="95">
        <f t="shared" si="10"/>
        <v>5.833333333333333</v>
      </c>
      <c r="L87" s="67">
        <v>1</v>
      </c>
      <c r="M87" s="67">
        <v>5</v>
      </c>
      <c r="N87" s="69">
        <f t="shared" si="11"/>
        <v>8.5714285714285712</v>
      </c>
      <c r="O87" s="69">
        <f t="shared" si="12"/>
        <v>13.571428571428571</v>
      </c>
    </row>
    <row r="88" spans="1:15" x14ac:dyDescent="0.25">
      <c r="A88" s="9">
        <v>40</v>
      </c>
      <c r="B88" s="64">
        <f t="shared" si="14"/>
        <v>87</v>
      </c>
      <c r="C88" s="49">
        <v>60</v>
      </c>
      <c r="D88" s="1">
        <v>5.19</v>
      </c>
      <c r="E88" s="67">
        <f t="shared" si="15"/>
        <v>4060</v>
      </c>
      <c r="F88" s="70">
        <f t="shared" si="17"/>
        <v>4120</v>
      </c>
      <c r="G88" s="69">
        <f t="shared" si="13"/>
        <v>5.4275258520599134</v>
      </c>
      <c r="H88" s="69">
        <f t="shared" si="16"/>
        <v>257.20556239143303</v>
      </c>
      <c r="I88" s="51" t="s">
        <v>351</v>
      </c>
      <c r="J88" s="67">
        <v>21</v>
      </c>
      <c r="K88" s="95">
        <f t="shared" si="10"/>
        <v>5.833333333333333</v>
      </c>
      <c r="L88" s="67">
        <v>1</v>
      </c>
      <c r="M88" s="67">
        <v>5</v>
      </c>
      <c r="N88" s="69">
        <f t="shared" si="11"/>
        <v>10.285714285714286</v>
      </c>
      <c r="O88" s="69">
        <f t="shared" si="12"/>
        <v>15.285714285714286</v>
      </c>
    </row>
    <row r="89" spans="1:15" x14ac:dyDescent="0.25">
      <c r="A89" s="3">
        <v>41</v>
      </c>
      <c r="B89" s="64">
        <f t="shared" si="14"/>
        <v>88</v>
      </c>
      <c r="C89" s="49">
        <v>20</v>
      </c>
      <c r="D89" s="1">
        <v>2.86</v>
      </c>
      <c r="E89" s="67">
        <f t="shared" si="15"/>
        <v>4120</v>
      </c>
      <c r="F89" s="70">
        <f t="shared" si="17"/>
        <v>4140</v>
      </c>
      <c r="G89" s="69">
        <f t="shared" si="13"/>
        <v>0.99791380321416057</v>
      </c>
      <c r="H89" s="69">
        <f t="shared" si="16"/>
        <v>258.20347619464718</v>
      </c>
      <c r="I89" s="51" t="s">
        <v>352</v>
      </c>
      <c r="J89" s="67">
        <v>8</v>
      </c>
      <c r="K89" s="95">
        <f t="shared" si="10"/>
        <v>2.2222222222222223</v>
      </c>
      <c r="L89" s="67">
        <v>0</v>
      </c>
      <c r="M89" s="67">
        <v>0</v>
      </c>
      <c r="N89" s="69">
        <f t="shared" si="11"/>
        <v>9</v>
      </c>
      <c r="O89" s="69">
        <f t="shared" si="12"/>
        <v>9</v>
      </c>
    </row>
    <row r="90" spans="1:15" x14ac:dyDescent="0.25">
      <c r="A90" s="3">
        <v>41</v>
      </c>
      <c r="B90" s="64">
        <f t="shared" si="14"/>
        <v>89</v>
      </c>
      <c r="C90" s="49">
        <v>20</v>
      </c>
      <c r="D90" s="1">
        <v>-2.86</v>
      </c>
      <c r="E90" s="67">
        <f t="shared" si="15"/>
        <v>4140</v>
      </c>
      <c r="F90" s="70">
        <f t="shared" si="17"/>
        <v>4160</v>
      </c>
      <c r="G90" s="69">
        <f t="shared" si="13"/>
        <v>-0.99791380321416057</v>
      </c>
      <c r="H90" s="69">
        <f t="shared" si="16"/>
        <v>257.20556239143303</v>
      </c>
      <c r="I90" s="51" t="s">
        <v>353</v>
      </c>
      <c r="J90" s="67">
        <v>10</v>
      </c>
      <c r="K90" s="95">
        <f t="shared" si="10"/>
        <v>2.7777777777777777</v>
      </c>
      <c r="L90" s="67">
        <v>0</v>
      </c>
      <c r="M90" s="67">
        <v>0</v>
      </c>
      <c r="N90" s="69">
        <f t="shared" si="11"/>
        <v>7.2</v>
      </c>
      <c r="O90" s="69">
        <f t="shared" si="12"/>
        <v>7.2</v>
      </c>
    </row>
    <row r="91" spans="1:15" x14ac:dyDescent="0.25">
      <c r="A91" s="3">
        <v>40</v>
      </c>
      <c r="B91" s="64">
        <f t="shared" si="14"/>
        <v>90</v>
      </c>
      <c r="C91" s="49">
        <v>50</v>
      </c>
      <c r="D91" s="1">
        <v>-5.19</v>
      </c>
      <c r="E91" s="67">
        <f t="shared" si="15"/>
        <v>4160</v>
      </c>
      <c r="F91" s="70">
        <f t="shared" si="17"/>
        <v>4210</v>
      </c>
      <c r="G91" s="69">
        <f t="shared" si="13"/>
        <v>-4.5229382100499285</v>
      </c>
      <c r="H91" s="69">
        <f t="shared" si="16"/>
        <v>252.68262418138312</v>
      </c>
      <c r="I91" s="51" t="s">
        <v>354</v>
      </c>
      <c r="J91" s="67">
        <v>17</v>
      </c>
      <c r="K91" s="95">
        <f t="shared" si="10"/>
        <v>4.7222222222222223</v>
      </c>
      <c r="L91" s="67">
        <v>1</v>
      </c>
      <c r="M91" s="67">
        <v>5</v>
      </c>
      <c r="N91" s="69">
        <f t="shared" si="11"/>
        <v>10.588235294117647</v>
      </c>
      <c r="O91" s="69">
        <f t="shared" si="12"/>
        <v>15.588235294117647</v>
      </c>
    </row>
    <row r="92" spans="1:15" x14ac:dyDescent="0.25">
      <c r="A92" s="3">
        <v>40</v>
      </c>
      <c r="B92" s="64">
        <f t="shared" si="14"/>
        <v>91</v>
      </c>
      <c r="C92" s="49">
        <v>60</v>
      </c>
      <c r="D92" s="1">
        <v>-5.19</v>
      </c>
      <c r="E92" s="67">
        <f t="shared" si="15"/>
        <v>4210</v>
      </c>
      <c r="F92" s="70">
        <f t="shared" si="17"/>
        <v>4270</v>
      </c>
      <c r="G92" s="69">
        <f t="shared" si="13"/>
        <v>-5.4275258520599134</v>
      </c>
      <c r="H92" s="69">
        <f t="shared" si="16"/>
        <v>247.2550983293232</v>
      </c>
      <c r="I92" s="51" t="s">
        <v>355</v>
      </c>
      <c r="J92" s="67">
        <v>17</v>
      </c>
      <c r="K92" s="95">
        <f t="shared" si="10"/>
        <v>4.7222222222222223</v>
      </c>
      <c r="L92" s="67">
        <v>1</v>
      </c>
      <c r="M92" s="67">
        <v>5</v>
      </c>
      <c r="N92" s="69">
        <f t="shared" si="11"/>
        <v>12.705882352941176</v>
      </c>
      <c r="O92" s="69">
        <f t="shared" si="12"/>
        <v>17.705882352941174</v>
      </c>
    </row>
    <row r="93" spans="1:15" x14ac:dyDescent="0.25">
      <c r="A93" s="3">
        <v>39</v>
      </c>
      <c r="B93" s="64">
        <f t="shared" si="14"/>
        <v>92</v>
      </c>
      <c r="C93" s="49">
        <v>15</v>
      </c>
      <c r="D93" s="1">
        <v>-3.81</v>
      </c>
      <c r="E93" s="67">
        <f t="shared" si="15"/>
        <v>4270</v>
      </c>
      <c r="F93" s="70">
        <f t="shared" si="17"/>
        <v>4285</v>
      </c>
      <c r="G93" s="69">
        <f t="shared" si="13"/>
        <v>-0.99672072898104103</v>
      </c>
      <c r="H93" s="69">
        <f t="shared" si="16"/>
        <v>246.25837760034216</v>
      </c>
      <c r="I93" s="51" t="s">
        <v>356</v>
      </c>
      <c r="J93" s="67">
        <v>8</v>
      </c>
      <c r="K93" s="95">
        <f t="shared" si="10"/>
        <v>2.2222222222222223</v>
      </c>
      <c r="L93" s="67">
        <v>0</v>
      </c>
      <c r="M93" s="67">
        <v>0</v>
      </c>
      <c r="N93" s="69">
        <f t="shared" si="11"/>
        <v>6.75</v>
      </c>
      <c r="O93" s="69">
        <f t="shared" si="12"/>
        <v>6.75</v>
      </c>
    </row>
    <row r="94" spans="1:15" x14ac:dyDescent="0.25">
      <c r="A94" s="3">
        <v>38</v>
      </c>
      <c r="B94" s="64">
        <f t="shared" si="14"/>
        <v>93</v>
      </c>
      <c r="C94" s="49">
        <v>20</v>
      </c>
      <c r="D94" s="1">
        <v>2.86</v>
      </c>
      <c r="E94" s="67">
        <f t="shared" si="15"/>
        <v>4285</v>
      </c>
      <c r="F94" s="70">
        <f t="shared" si="17"/>
        <v>4305</v>
      </c>
      <c r="G94" s="69">
        <f t="shared" si="13"/>
        <v>0.99791380321416057</v>
      </c>
      <c r="H94" s="69">
        <f t="shared" si="16"/>
        <v>247.2562914035563</v>
      </c>
      <c r="I94" s="51" t="s">
        <v>357</v>
      </c>
      <c r="J94" s="67">
        <v>8</v>
      </c>
      <c r="K94" s="95">
        <f t="shared" si="10"/>
        <v>2.2222222222222223</v>
      </c>
      <c r="L94" s="67">
        <v>0</v>
      </c>
      <c r="M94" s="67">
        <v>0</v>
      </c>
      <c r="N94" s="69">
        <f t="shared" si="11"/>
        <v>9</v>
      </c>
      <c r="O94" s="69">
        <f t="shared" si="12"/>
        <v>9</v>
      </c>
    </row>
    <row r="95" spans="1:15" x14ac:dyDescent="0.25">
      <c r="A95" s="3">
        <v>37</v>
      </c>
      <c r="B95" s="64">
        <f t="shared" si="14"/>
        <v>94</v>
      </c>
      <c r="C95" s="49">
        <v>15</v>
      </c>
      <c r="D95" s="1">
        <v>0</v>
      </c>
      <c r="E95" s="67">
        <f t="shared" si="15"/>
        <v>4305</v>
      </c>
      <c r="F95" s="70">
        <f t="shared" si="17"/>
        <v>4320</v>
      </c>
      <c r="G95" s="69">
        <f t="shared" si="13"/>
        <v>0</v>
      </c>
      <c r="H95" s="69">
        <f t="shared" si="16"/>
        <v>247.2562914035563</v>
      </c>
      <c r="I95" s="51" t="s">
        <v>358</v>
      </c>
      <c r="J95" s="67">
        <v>8</v>
      </c>
      <c r="K95" s="95">
        <f t="shared" si="10"/>
        <v>2.2222222222222223</v>
      </c>
      <c r="L95" s="67">
        <v>0</v>
      </c>
      <c r="M95" s="67">
        <v>0</v>
      </c>
      <c r="N95" s="69">
        <f t="shared" si="11"/>
        <v>6.75</v>
      </c>
      <c r="O95" s="69">
        <f t="shared" si="12"/>
        <v>6.75</v>
      </c>
    </row>
    <row r="96" spans="1:15" x14ac:dyDescent="0.25">
      <c r="A96" s="3">
        <v>36</v>
      </c>
      <c r="B96" s="64">
        <f t="shared" si="14"/>
        <v>95</v>
      </c>
      <c r="C96" s="49">
        <v>60</v>
      </c>
      <c r="D96" s="1">
        <v>-0.95</v>
      </c>
      <c r="E96" s="67">
        <f t="shared" si="15"/>
        <v>4320</v>
      </c>
      <c r="F96" s="70">
        <f t="shared" si="17"/>
        <v>4380</v>
      </c>
      <c r="G96" s="69">
        <f t="shared" si="13"/>
        <v>-0.99479209126185153</v>
      </c>
      <c r="H96" s="69">
        <f t="shared" si="16"/>
        <v>246.26149931229446</v>
      </c>
      <c r="I96" s="51" t="s">
        <v>359</v>
      </c>
      <c r="J96" s="67">
        <v>17</v>
      </c>
      <c r="K96" s="95">
        <f t="shared" si="10"/>
        <v>4.7222222222222223</v>
      </c>
      <c r="L96" s="67">
        <v>0</v>
      </c>
      <c r="M96" s="67">
        <v>0</v>
      </c>
      <c r="N96" s="69">
        <f t="shared" si="11"/>
        <v>12.705882352941176</v>
      </c>
      <c r="O96" s="69">
        <f t="shared" si="12"/>
        <v>12.705882352941176</v>
      </c>
    </row>
    <row r="97" spans="1:15" x14ac:dyDescent="0.25">
      <c r="A97" s="3">
        <v>35</v>
      </c>
      <c r="B97" s="64">
        <f t="shared" si="14"/>
        <v>96</v>
      </c>
      <c r="C97" s="49">
        <v>20</v>
      </c>
      <c r="D97" s="1">
        <v>0</v>
      </c>
      <c r="E97" s="67">
        <f t="shared" si="15"/>
        <v>4380</v>
      </c>
      <c r="F97" s="70">
        <f t="shared" si="17"/>
        <v>4400</v>
      </c>
      <c r="G97" s="69">
        <f t="shared" si="13"/>
        <v>0</v>
      </c>
      <c r="H97" s="69">
        <f t="shared" si="16"/>
        <v>246.26149931229446</v>
      </c>
      <c r="I97" s="51" t="s">
        <v>360</v>
      </c>
      <c r="J97" s="67">
        <v>17</v>
      </c>
      <c r="K97" s="95">
        <f t="shared" si="10"/>
        <v>4.7222222222222223</v>
      </c>
      <c r="L97" s="67">
        <v>0</v>
      </c>
      <c r="M97" s="67">
        <v>0</v>
      </c>
      <c r="N97" s="69">
        <f t="shared" si="11"/>
        <v>4.2352941176470589</v>
      </c>
      <c r="O97" s="69">
        <f t="shared" si="12"/>
        <v>4.2352941176470589</v>
      </c>
    </row>
    <row r="98" spans="1:15" x14ac:dyDescent="0.25">
      <c r="A98" s="3">
        <v>34</v>
      </c>
      <c r="B98" s="64">
        <f t="shared" si="14"/>
        <v>97</v>
      </c>
      <c r="C98" s="49">
        <v>20</v>
      </c>
      <c r="D98" s="1">
        <v>-1.91</v>
      </c>
      <c r="E98" s="67">
        <f t="shared" si="15"/>
        <v>4400</v>
      </c>
      <c r="F98" s="70">
        <f t="shared" si="17"/>
        <v>4420</v>
      </c>
      <c r="G98" s="69">
        <f t="shared" si="13"/>
        <v>-0.666592297048759</v>
      </c>
      <c r="H98" s="69">
        <f t="shared" si="16"/>
        <v>245.5949070152457</v>
      </c>
      <c r="I98" s="51" t="s">
        <v>361</v>
      </c>
      <c r="J98" s="67">
        <v>43</v>
      </c>
      <c r="K98" s="95">
        <f t="shared" si="10"/>
        <v>11.944444444444445</v>
      </c>
      <c r="L98" s="67">
        <v>1</v>
      </c>
      <c r="M98" s="67">
        <v>5</v>
      </c>
      <c r="N98" s="69">
        <f t="shared" si="11"/>
        <v>1.6744186046511627</v>
      </c>
      <c r="O98" s="69">
        <f t="shared" si="12"/>
        <v>6.6744186046511622</v>
      </c>
    </row>
    <row r="99" spans="1:15" x14ac:dyDescent="0.25">
      <c r="A99" s="3">
        <v>34</v>
      </c>
      <c r="B99" s="64">
        <f t="shared" si="14"/>
        <v>98</v>
      </c>
      <c r="C99" s="49">
        <v>20</v>
      </c>
      <c r="D99" s="1">
        <v>-1.91</v>
      </c>
      <c r="E99" s="67">
        <f t="shared" si="15"/>
        <v>4420</v>
      </c>
      <c r="F99" s="70">
        <f t="shared" si="17"/>
        <v>4440</v>
      </c>
      <c r="G99" s="69">
        <f t="shared" si="13"/>
        <v>-0.666592297048759</v>
      </c>
      <c r="H99" s="69">
        <f t="shared" si="16"/>
        <v>244.92831471819693</v>
      </c>
      <c r="I99" s="51" t="s">
        <v>362</v>
      </c>
      <c r="J99" s="67">
        <v>43</v>
      </c>
      <c r="K99" s="95">
        <f t="shared" si="10"/>
        <v>11.944444444444445</v>
      </c>
      <c r="L99" s="67">
        <v>1</v>
      </c>
      <c r="M99" s="67">
        <v>5</v>
      </c>
      <c r="N99" s="69">
        <f t="shared" si="11"/>
        <v>1.6744186046511627</v>
      </c>
      <c r="O99" s="69">
        <f t="shared" si="12"/>
        <v>6.6744186046511622</v>
      </c>
    </row>
    <row r="100" spans="1:15" x14ac:dyDescent="0.25">
      <c r="A100" s="3">
        <v>34</v>
      </c>
      <c r="B100" s="64">
        <f t="shared" si="14"/>
        <v>99</v>
      </c>
      <c r="C100" s="49">
        <v>20</v>
      </c>
      <c r="D100" s="1">
        <v>-1.91</v>
      </c>
      <c r="E100" s="67">
        <f t="shared" si="15"/>
        <v>4440</v>
      </c>
      <c r="F100" s="70">
        <f t="shared" si="17"/>
        <v>4460</v>
      </c>
      <c r="G100" s="69">
        <f t="shared" si="13"/>
        <v>-0.666592297048759</v>
      </c>
      <c r="H100" s="69">
        <f t="shared" si="16"/>
        <v>244.26172242114816</v>
      </c>
      <c r="I100" s="51" t="s">
        <v>363</v>
      </c>
      <c r="J100" s="67">
        <v>43</v>
      </c>
      <c r="K100" s="95">
        <f t="shared" si="10"/>
        <v>11.944444444444445</v>
      </c>
      <c r="L100" s="67">
        <v>1</v>
      </c>
      <c r="M100" s="67">
        <v>5</v>
      </c>
      <c r="N100" s="69">
        <f t="shared" si="11"/>
        <v>1.6744186046511627</v>
      </c>
      <c r="O100" s="69">
        <f t="shared" si="12"/>
        <v>6.6744186046511622</v>
      </c>
    </row>
    <row r="101" spans="1:15" x14ac:dyDescent="0.25">
      <c r="A101" s="9">
        <v>42</v>
      </c>
      <c r="B101" s="64">
        <f t="shared" si="14"/>
        <v>100</v>
      </c>
      <c r="C101" s="49">
        <v>80</v>
      </c>
      <c r="D101" s="1">
        <v>-10.62</v>
      </c>
      <c r="E101" s="67">
        <f t="shared" si="15"/>
        <v>4460</v>
      </c>
      <c r="F101" s="70">
        <f t="shared" si="17"/>
        <v>4540</v>
      </c>
      <c r="G101" s="69">
        <f t="shared" si="13"/>
        <v>-14.743555884986662</v>
      </c>
      <c r="H101" s="69">
        <f t="shared" si="16"/>
        <v>229.51816653616152</v>
      </c>
      <c r="I101" s="51" t="s">
        <v>364</v>
      </c>
      <c r="J101" s="67">
        <v>43</v>
      </c>
      <c r="K101" s="95">
        <f t="shared" si="10"/>
        <v>11.944444444444445</v>
      </c>
      <c r="L101" s="67">
        <v>0</v>
      </c>
      <c r="M101" s="67">
        <v>0</v>
      </c>
      <c r="N101" s="69">
        <f t="shared" si="11"/>
        <v>6.6976744186046506</v>
      </c>
      <c r="O101" s="69">
        <f t="shared" si="12"/>
        <v>6.6976744186046506</v>
      </c>
    </row>
    <row r="102" spans="1:15" x14ac:dyDescent="0.25">
      <c r="A102" s="9">
        <v>43</v>
      </c>
      <c r="B102" s="64">
        <f t="shared" si="14"/>
        <v>101</v>
      </c>
      <c r="C102" s="49">
        <v>40</v>
      </c>
      <c r="D102" s="1">
        <v>-2.86</v>
      </c>
      <c r="E102" s="67">
        <f t="shared" si="15"/>
        <v>4540</v>
      </c>
      <c r="F102" s="70">
        <f t="shared" si="17"/>
        <v>4580</v>
      </c>
      <c r="G102" s="69">
        <f t="shared" si="13"/>
        <v>-1.9958276064283211</v>
      </c>
      <c r="H102" s="69">
        <f t="shared" si="16"/>
        <v>227.52233892973319</v>
      </c>
      <c r="I102" s="51" t="s">
        <v>365</v>
      </c>
      <c r="J102" s="67">
        <v>23</v>
      </c>
      <c r="K102" s="95">
        <f t="shared" si="10"/>
        <v>6.3888888888888893</v>
      </c>
      <c r="L102" s="67">
        <v>0</v>
      </c>
      <c r="M102" s="67">
        <v>0</v>
      </c>
      <c r="N102" s="69">
        <f t="shared" si="11"/>
        <v>6.2608695652173907</v>
      </c>
      <c r="O102" s="69">
        <f t="shared" si="12"/>
        <v>6.2608695652173907</v>
      </c>
    </row>
    <row r="103" spans="1:15" x14ac:dyDescent="0.25">
      <c r="A103" s="9">
        <v>44</v>
      </c>
      <c r="B103" s="64">
        <f t="shared" si="14"/>
        <v>102</v>
      </c>
      <c r="C103" s="49">
        <v>50</v>
      </c>
      <c r="D103" s="1">
        <v>-3.64</v>
      </c>
      <c r="E103" s="67">
        <f t="shared" si="15"/>
        <v>4580</v>
      </c>
      <c r="F103" s="70">
        <f t="shared" si="17"/>
        <v>4630</v>
      </c>
      <c r="G103" s="69">
        <f t="shared" si="13"/>
        <v>-3.1743629134203069</v>
      </c>
      <c r="H103" s="69">
        <f t="shared" si="16"/>
        <v>224.34797601631288</v>
      </c>
      <c r="I103" s="51" t="s">
        <v>366</v>
      </c>
      <c r="J103" s="67">
        <v>22</v>
      </c>
      <c r="K103" s="95">
        <f t="shared" si="10"/>
        <v>6.1111111111111107</v>
      </c>
      <c r="L103" s="67">
        <v>1</v>
      </c>
      <c r="M103" s="67">
        <v>5</v>
      </c>
      <c r="N103" s="69">
        <f t="shared" si="11"/>
        <v>8.1818181818181817</v>
      </c>
      <c r="O103" s="69">
        <f t="shared" si="12"/>
        <v>13.181818181818182</v>
      </c>
    </row>
    <row r="104" spans="1:15" x14ac:dyDescent="0.25">
      <c r="A104" s="9">
        <v>44</v>
      </c>
      <c r="B104" s="64">
        <f t="shared" si="14"/>
        <v>103</v>
      </c>
      <c r="C104" s="49">
        <v>60</v>
      </c>
      <c r="D104" s="1">
        <v>-3.64</v>
      </c>
      <c r="E104" s="67">
        <f t="shared" si="15"/>
        <v>4630</v>
      </c>
      <c r="F104" s="70">
        <f t="shared" si="17"/>
        <v>4690</v>
      </c>
      <c r="G104" s="69">
        <f t="shared" si="13"/>
        <v>-3.809235496104368</v>
      </c>
      <c r="H104" s="69">
        <f t="shared" si="16"/>
        <v>220.53874052020851</v>
      </c>
      <c r="I104" s="51" t="s">
        <v>367</v>
      </c>
      <c r="J104" s="67">
        <v>22</v>
      </c>
      <c r="K104" s="95">
        <f t="shared" si="10"/>
        <v>6.1111111111111107</v>
      </c>
      <c r="L104" s="67">
        <v>0</v>
      </c>
      <c r="M104" s="67">
        <v>0</v>
      </c>
      <c r="N104" s="69">
        <f t="shared" si="11"/>
        <v>9.8181818181818183</v>
      </c>
      <c r="O104" s="69">
        <f t="shared" si="12"/>
        <v>9.8181818181818183</v>
      </c>
    </row>
    <row r="105" spans="1:15" x14ac:dyDescent="0.25">
      <c r="A105" s="9">
        <v>45</v>
      </c>
      <c r="B105" s="64">
        <f t="shared" si="14"/>
        <v>104</v>
      </c>
      <c r="C105" s="49">
        <v>30</v>
      </c>
      <c r="D105" s="1">
        <v>-5.71</v>
      </c>
      <c r="E105" s="67">
        <f t="shared" si="15"/>
        <v>4690</v>
      </c>
      <c r="F105" s="70">
        <f t="shared" si="17"/>
        <v>4720</v>
      </c>
      <c r="G105" s="69">
        <f t="shared" si="13"/>
        <v>-2.9848025456817702</v>
      </c>
      <c r="H105" s="69">
        <f t="shared" si="16"/>
        <v>217.55393797452675</v>
      </c>
      <c r="I105" s="51" t="s">
        <v>368</v>
      </c>
      <c r="J105" s="67">
        <v>5</v>
      </c>
      <c r="K105" s="95">
        <f t="shared" si="10"/>
        <v>1.3888888888888888</v>
      </c>
      <c r="L105" s="67">
        <v>0</v>
      </c>
      <c r="M105" s="67">
        <v>0</v>
      </c>
      <c r="N105" s="69">
        <f t="shared" si="11"/>
        <v>21.6</v>
      </c>
      <c r="O105" s="69">
        <f t="shared" si="12"/>
        <v>21.6</v>
      </c>
    </row>
    <row r="106" spans="1:15" x14ac:dyDescent="0.25">
      <c r="A106" s="9">
        <v>46</v>
      </c>
      <c r="B106" s="64">
        <f t="shared" si="14"/>
        <v>105</v>
      </c>
      <c r="C106" s="49">
        <v>70</v>
      </c>
      <c r="D106" s="1">
        <v>-4.9000000000000004</v>
      </c>
      <c r="E106" s="67">
        <f t="shared" si="15"/>
        <v>4720</v>
      </c>
      <c r="F106" s="70">
        <f t="shared" si="17"/>
        <v>4790</v>
      </c>
      <c r="G106" s="69">
        <f t="shared" si="13"/>
        <v>-5.9791846196157232</v>
      </c>
      <c r="H106" s="69">
        <f t="shared" si="16"/>
        <v>211.57475335491102</v>
      </c>
      <c r="I106" s="51" t="s">
        <v>369</v>
      </c>
      <c r="J106" s="67">
        <v>15</v>
      </c>
      <c r="K106" s="95">
        <f t="shared" si="10"/>
        <v>4.166666666666667</v>
      </c>
      <c r="L106" s="67">
        <v>1</v>
      </c>
      <c r="M106" s="67">
        <v>5</v>
      </c>
      <c r="N106" s="69">
        <f t="shared" si="11"/>
        <v>16.799999999999997</v>
      </c>
      <c r="O106" s="69">
        <f t="shared" si="12"/>
        <v>21.799999999999997</v>
      </c>
    </row>
    <row r="107" spans="1:15" x14ac:dyDescent="0.25">
      <c r="A107" s="9">
        <v>47</v>
      </c>
      <c r="B107" s="64">
        <f t="shared" si="14"/>
        <v>106</v>
      </c>
      <c r="C107" s="49">
        <v>20</v>
      </c>
      <c r="D107" s="1">
        <v>-2.86</v>
      </c>
      <c r="E107" s="67">
        <f t="shared" si="15"/>
        <v>4790</v>
      </c>
      <c r="F107" s="70">
        <f t="shared" si="17"/>
        <v>4810</v>
      </c>
      <c r="G107" s="69">
        <f t="shared" si="13"/>
        <v>-0.99791380321416057</v>
      </c>
      <c r="H107" s="69">
        <f t="shared" si="16"/>
        <v>210.57683955169688</v>
      </c>
      <c r="I107" s="51" t="s">
        <v>370</v>
      </c>
      <c r="J107" s="67">
        <v>5</v>
      </c>
      <c r="K107" s="95">
        <f t="shared" si="10"/>
        <v>1.3888888888888888</v>
      </c>
      <c r="L107" s="67">
        <v>1</v>
      </c>
      <c r="M107" s="67">
        <v>5</v>
      </c>
      <c r="N107" s="69">
        <f t="shared" si="11"/>
        <v>14.4</v>
      </c>
      <c r="O107" s="69">
        <f t="shared" si="12"/>
        <v>19.399999999999999</v>
      </c>
    </row>
    <row r="108" spans="1:15" x14ac:dyDescent="0.25">
      <c r="A108" s="9">
        <v>48</v>
      </c>
      <c r="B108" s="64">
        <f t="shared" si="14"/>
        <v>107</v>
      </c>
      <c r="C108" s="49">
        <v>70</v>
      </c>
      <c r="D108" s="1">
        <v>-5.71</v>
      </c>
      <c r="E108" s="67">
        <f t="shared" si="15"/>
        <v>4810</v>
      </c>
      <c r="F108" s="70">
        <f t="shared" si="17"/>
        <v>4880</v>
      </c>
      <c r="G108" s="69">
        <f t="shared" si="13"/>
        <v>-6.9645392732574631</v>
      </c>
      <c r="H108" s="69">
        <f t="shared" si="16"/>
        <v>203.61230027843942</v>
      </c>
      <c r="I108" s="51" t="s">
        <v>371</v>
      </c>
      <c r="J108" s="67">
        <v>14</v>
      </c>
      <c r="K108" s="95">
        <f t="shared" si="10"/>
        <v>3.8888888888888888</v>
      </c>
      <c r="L108" s="67">
        <v>1</v>
      </c>
      <c r="M108" s="67">
        <v>5</v>
      </c>
      <c r="N108" s="69">
        <f t="shared" si="11"/>
        <v>18</v>
      </c>
      <c r="O108" s="69">
        <f t="shared" si="12"/>
        <v>23</v>
      </c>
    </row>
    <row r="109" spans="1:15" x14ac:dyDescent="0.25">
      <c r="A109" s="9">
        <v>49</v>
      </c>
      <c r="B109" s="64">
        <f t="shared" si="14"/>
        <v>108</v>
      </c>
      <c r="C109" s="49">
        <v>20</v>
      </c>
      <c r="D109" s="1">
        <v>-2.86</v>
      </c>
      <c r="E109" s="67">
        <f t="shared" si="15"/>
        <v>4880</v>
      </c>
      <c r="F109" s="70">
        <f t="shared" si="17"/>
        <v>4900</v>
      </c>
      <c r="G109" s="69">
        <f t="shared" si="13"/>
        <v>-0.99791380321416057</v>
      </c>
      <c r="H109" s="69">
        <f t="shared" si="16"/>
        <v>202.61438647522527</v>
      </c>
      <c r="I109" s="51" t="s">
        <v>372</v>
      </c>
      <c r="J109" s="67">
        <v>8</v>
      </c>
      <c r="K109" s="95">
        <f t="shared" si="10"/>
        <v>2.2222222222222223</v>
      </c>
      <c r="L109" s="67">
        <v>0</v>
      </c>
      <c r="M109" s="67">
        <v>0</v>
      </c>
      <c r="N109" s="69">
        <f t="shared" si="11"/>
        <v>9</v>
      </c>
      <c r="O109" s="69">
        <f t="shared" si="12"/>
        <v>9</v>
      </c>
    </row>
    <row r="110" spans="1:15" x14ac:dyDescent="0.25">
      <c r="A110" s="9">
        <v>50</v>
      </c>
      <c r="B110" s="64">
        <f t="shared" si="14"/>
        <v>109</v>
      </c>
      <c r="C110" s="49">
        <v>60</v>
      </c>
      <c r="D110" s="1">
        <v>-2.86</v>
      </c>
      <c r="E110" s="67">
        <f t="shared" si="15"/>
        <v>4900</v>
      </c>
      <c r="F110" s="70">
        <f t="shared" si="17"/>
        <v>4960</v>
      </c>
      <c r="G110" s="69">
        <f t="shared" si="13"/>
        <v>-2.9937414096424817</v>
      </c>
      <c r="H110" s="69">
        <f t="shared" si="16"/>
        <v>199.62064506558278</v>
      </c>
      <c r="I110" s="51" t="s">
        <v>373</v>
      </c>
      <c r="J110" s="67">
        <v>8</v>
      </c>
      <c r="K110" s="95">
        <f t="shared" si="10"/>
        <v>2.2222222222222223</v>
      </c>
      <c r="L110" s="67">
        <v>1</v>
      </c>
      <c r="M110" s="67">
        <v>5</v>
      </c>
      <c r="N110" s="69">
        <f t="shared" si="11"/>
        <v>27</v>
      </c>
      <c r="O110" s="69">
        <f t="shared" si="12"/>
        <v>32</v>
      </c>
    </row>
    <row r="111" spans="1:15" x14ac:dyDescent="0.25">
      <c r="A111" s="9">
        <v>51</v>
      </c>
      <c r="B111" s="64">
        <f t="shared" si="14"/>
        <v>110</v>
      </c>
      <c r="C111" s="49">
        <v>20</v>
      </c>
      <c r="D111" s="1">
        <v>-2.86</v>
      </c>
      <c r="E111" s="67">
        <f t="shared" si="15"/>
        <v>4960</v>
      </c>
      <c r="F111" s="70">
        <f t="shared" si="17"/>
        <v>4980</v>
      </c>
      <c r="G111" s="69">
        <f t="shared" si="13"/>
        <v>-0.99791380321416057</v>
      </c>
      <c r="H111" s="69">
        <f t="shared" si="16"/>
        <v>198.62273126236863</v>
      </c>
      <c r="I111" s="51" t="s">
        <v>374</v>
      </c>
      <c r="J111" s="67">
        <v>8</v>
      </c>
      <c r="K111" s="95">
        <f t="shared" si="10"/>
        <v>2.2222222222222223</v>
      </c>
      <c r="L111" s="67">
        <v>1</v>
      </c>
      <c r="M111" s="67">
        <v>5</v>
      </c>
      <c r="N111" s="69">
        <f t="shared" si="11"/>
        <v>9</v>
      </c>
      <c r="O111" s="69">
        <f t="shared" si="12"/>
        <v>14</v>
      </c>
    </row>
    <row r="112" spans="1:15" x14ac:dyDescent="0.25">
      <c r="A112" s="9">
        <v>52</v>
      </c>
      <c r="B112" s="64">
        <f t="shared" si="14"/>
        <v>111</v>
      </c>
      <c r="C112" s="49">
        <v>35</v>
      </c>
      <c r="D112" s="1">
        <v>-4.9000000000000004</v>
      </c>
      <c r="E112" s="67">
        <f t="shared" si="15"/>
        <v>4980</v>
      </c>
      <c r="F112" s="70">
        <f t="shared" si="17"/>
        <v>5015</v>
      </c>
      <c r="G112" s="69">
        <f t="shared" si="13"/>
        <v>-2.9895923098078616</v>
      </c>
      <c r="H112" s="69">
        <f t="shared" si="16"/>
        <v>195.63313895256076</v>
      </c>
      <c r="I112" s="51" t="s">
        <v>375</v>
      </c>
      <c r="J112" s="67">
        <v>8</v>
      </c>
      <c r="K112" s="95">
        <f t="shared" si="10"/>
        <v>2.2222222222222223</v>
      </c>
      <c r="L112" s="67">
        <v>0</v>
      </c>
      <c r="M112" s="67">
        <v>0</v>
      </c>
      <c r="N112" s="69">
        <f t="shared" si="11"/>
        <v>15.75</v>
      </c>
      <c r="O112" s="69">
        <f t="shared" si="12"/>
        <v>15.75</v>
      </c>
    </row>
    <row r="113" spans="1:15" x14ac:dyDescent="0.25">
      <c r="A113" s="9">
        <v>53</v>
      </c>
      <c r="B113" s="64">
        <f t="shared" si="14"/>
        <v>112</v>
      </c>
      <c r="C113" s="49">
        <v>50</v>
      </c>
      <c r="D113" s="1">
        <v>-6.74</v>
      </c>
      <c r="E113" s="67">
        <f t="shared" si="15"/>
        <v>5015</v>
      </c>
      <c r="F113" s="70">
        <f t="shared" si="17"/>
        <v>5065</v>
      </c>
      <c r="G113" s="69">
        <f t="shared" si="13"/>
        <v>-5.8682036262902519</v>
      </c>
      <c r="H113" s="69">
        <f t="shared" si="16"/>
        <v>189.76493532627052</v>
      </c>
      <c r="I113" s="51" t="s">
        <v>376</v>
      </c>
      <c r="J113" s="67">
        <v>41</v>
      </c>
      <c r="K113" s="95">
        <f t="shared" si="10"/>
        <v>11.388888888888889</v>
      </c>
      <c r="L113" s="67">
        <v>0</v>
      </c>
      <c r="M113" s="67">
        <v>0</v>
      </c>
      <c r="N113" s="69">
        <f t="shared" si="11"/>
        <v>4.3902439024390238</v>
      </c>
      <c r="O113" s="69">
        <f t="shared" si="12"/>
        <v>4.3902439024390238</v>
      </c>
    </row>
    <row r="114" spans="1:15" x14ac:dyDescent="0.25">
      <c r="A114" s="9">
        <v>53</v>
      </c>
      <c r="B114" s="64">
        <f t="shared" si="14"/>
        <v>113</v>
      </c>
      <c r="C114" s="49">
        <v>50</v>
      </c>
      <c r="D114" s="1">
        <v>-6.74</v>
      </c>
      <c r="E114" s="67">
        <f t="shared" si="15"/>
        <v>5065</v>
      </c>
      <c r="F114" s="70">
        <f t="shared" si="17"/>
        <v>5115</v>
      </c>
      <c r="G114" s="69">
        <f t="shared" si="13"/>
        <v>-5.8682036262902519</v>
      </c>
      <c r="H114" s="69">
        <f t="shared" si="16"/>
        <v>183.89673169998028</v>
      </c>
      <c r="I114" s="51" t="s">
        <v>377</v>
      </c>
      <c r="J114" s="67">
        <v>41</v>
      </c>
      <c r="K114" s="95">
        <f t="shared" si="10"/>
        <v>11.388888888888889</v>
      </c>
      <c r="L114" s="67">
        <v>1</v>
      </c>
      <c r="M114" s="67">
        <v>5</v>
      </c>
      <c r="N114" s="69">
        <f t="shared" si="11"/>
        <v>4.3902439024390238</v>
      </c>
      <c r="O114" s="69">
        <f t="shared" si="12"/>
        <v>9.3902439024390247</v>
      </c>
    </row>
    <row r="115" spans="1:15" x14ac:dyDescent="0.25">
      <c r="A115" s="9">
        <v>53</v>
      </c>
      <c r="B115" s="64">
        <f t="shared" si="14"/>
        <v>114</v>
      </c>
      <c r="C115" s="49">
        <v>60</v>
      </c>
      <c r="D115" s="1">
        <v>-6.74</v>
      </c>
      <c r="E115" s="67">
        <f t="shared" si="15"/>
        <v>5115</v>
      </c>
      <c r="F115" s="70">
        <f t="shared" si="17"/>
        <v>5175</v>
      </c>
      <c r="G115" s="69">
        <f t="shared" si="13"/>
        <v>-7.0418443515483027</v>
      </c>
      <c r="H115" s="69">
        <f t="shared" si="16"/>
        <v>176.85488734843199</v>
      </c>
      <c r="I115" s="51" t="s">
        <v>378</v>
      </c>
      <c r="J115" s="67">
        <v>41</v>
      </c>
      <c r="K115" s="95">
        <f t="shared" si="10"/>
        <v>11.388888888888889</v>
      </c>
      <c r="L115" s="67">
        <v>0</v>
      </c>
      <c r="M115" s="67">
        <v>0</v>
      </c>
      <c r="N115" s="69">
        <f t="shared" si="11"/>
        <v>5.2682926829268295</v>
      </c>
      <c r="O115" s="69">
        <f t="shared" si="12"/>
        <v>5.2682926829268295</v>
      </c>
    </row>
    <row r="116" spans="1:15" x14ac:dyDescent="0.25">
      <c r="A116" s="9">
        <v>53</v>
      </c>
      <c r="B116" s="64">
        <f t="shared" si="14"/>
        <v>115</v>
      </c>
      <c r="C116" s="49">
        <v>60</v>
      </c>
      <c r="D116" s="1">
        <v>-6.74</v>
      </c>
      <c r="E116" s="67">
        <f t="shared" si="15"/>
        <v>5175</v>
      </c>
      <c r="F116" s="70">
        <f t="shared" si="17"/>
        <v>5235</v>
      </c>
      <c r="G116" s="69">
        <f t="shared" si="13"/>
        <v>-7.0418443515483027</v>
      </c>
      <c r="H116" s="69">
        <f t="shared" si="16"/>
        <v>169.81304299688369</v>
      </c>
      <c r="I116" s="51" t="s">
        <v>379</v>
      </c>
      <c r="J116" s="67">
        <v>41</v>
      </c>
      <c r="K116" s="95">
        <f t="shared" si="10"/>
        <v>11.388888888888889</v>
      </c>
      <c r="L116" s="67">
        <v>0</v>
      </c>
      <c r="M116" s="67">
        <v>0</v>
      </c>
      <c r="N116" s="69">
        <f t="shared" si="11"/>
        <v>5.2682926829268295</v>
      </c>
      <c r="O116" s="69">
        <f t="shared" si="12"/>
        <v>5.2682926829268295</v>
      </c>
    </row>
    <row r="117" spans="1:15" x14ac:dyDescent="0.25">
      <c r="A117" s="9">
        <v>20</v>
      </c>
      <c r="B117" s="64">
        <f t="shared" si="14"/>
        <v>116</v>
      </c>
      <c r="C117" s="49">
        <v>50</v>
      </c>
      <c r="D117" s="1">
        <v>-7.47</v>
      </c>
      <c r="E117" s="67">
        <f t="shared" si="15"/>
        <v>5235</v>
      </c>
      <c r="F117" s="70">
        <f t="shared" si="17"/>
        <v>5285</v>
      </c>
      <c r="G117" s="69">
        <f t="shared" si="13"/>
        <v>-6.500352751801751</v>
      </c>
      <c r="H117" s="69">
        <f t="shared" si="16"/>
        <v>163.31269024508194</v>
      </c>
      <c r="I117" s="51" t="s">
        <v>380</v>
      </c>
      <c r="J117" s="67">
        <v>47</v>
      </c>
      <c r="K117" s="95">
        <f t="shared" si="10"/>
        <v>13.055555555555555</v>
      </c>
      <c r="L117" s="67">
        <v>0</v>
      </c>
      <c r="M117" s="67">
        <v>0</v>
      </c>
      <c r="N117" s="69">
        <f t="shared" si="11"/>
        <v>3.8297872340425534</v>
      </c>
      <c r="O117" s="69">
        <f t="shared" si="12"/>
        <v>3.8297872340425534</v>
      </c>
    </row>
    <row r="118" spans="1:15" x14ac:dyDescent="0.25">
      <c r="A118" s="9">
        <v>20</v>
      </c>
      <c r="B118" s="64">
        <f t="shared" si="14"/>
        <v>117</v>
      </c>
      <c r="C118" s="49">
        <v>50</v>
      </c>
      <c r="D118" s="1">
        <v>-7.47</v>
      </c>
      <c r="E118" s="67">
        <f t="shared" si="15"/>
        <v>5285</v>
      </c>
      <c r="F118" s="70">
        <f t="shared" si="17"/>
        <v>5335</v>
      </c>
      <c r="G118" s="69">
        <f t="shared" si="13"/>
        <v>-6.500352751801751</v>
      </c>
      <c r="H118" s="69">
        <f t="shared" si="16"/>
        <v>156.81233749328018</v>
      </c>
      <c r="I118" s="51" t="s">
        <v>381</v>
      </c>
      <c r="J118" s="67">
        <v>47</v>
      </c>
      <c r="K118" s="95">
        <f t="shared" si="10"/>
        <v>13.055555555555555</v>
      </c>
      <c r="L118" s="67">
        <v>1</v>
      </c>
      <c r="M118" s="67">
        <v>5</v>
      </c>
      <c r="N118" s="69">
        <f t="shared" si="11"/>
        <v>3.8297872340425534</v>
      </c>
      <c r="O118" s="69">
        <f t="shared" si="12"/>
        <v>8.8297872340425538</v>
      </c>
    </row>
    <row r="119" spans="1:15" x14ac:dyDescent="0.25">
      <c r="A119" s="9">
        <v>20</v>
      </c>
      <c r="B119" s="64">
        <f t="shared" si="14"/>
        <v>118</v>
      </c>
      <c r="C119" s="49">
        <v>50</v>
      </c>
      <c r="D119" s="1">
        <v>-7.47</v>
      </c>
      <c r="E119" s="67">
        <f t="shared" si="15"/>
        <v>5335</v>
      </c>
      <c r="F119" s="70">
        <f t="shared" si="17"/>
        <v>5385</v>
      </c>
      <c r="G119" s="69">
        <f t="shared" si="13"/>
        <v>-6.500352751801751</v>
      </c>
      <c r="H119" s="69">
        <f t="shared" si="16"/>
        <v>150.31198474147843</v>
      </c>
      <c r="I119" s="51" t="s">
        <v>382</v>
      </c>
      <c r="J119" s="67">
        <v>47</v>
      </c>
      <c r="K119" s="95">
        <f t="shared" si="10"/>
        <v>13.055555555555555</v>
      </c>
      <c r="L119" s="67">
        <v>0</v>
      </c>
      <c r="M119" s="67">
        <v>0</v>
      </c>
      <c r="N119" s="69">
        <f t="shared" si="11"/>
        <v>3.8297872340425534</v>
      </c>
      <c r="O119" s="69">
        <f t="shared" si="12"/>
        <v>3.8297872340425534</v>
      </c>
    </row>
    <row r="120" spans="1:15" x14ac:dyDescent="0.25">
      <c r="A120" s="9">
        <v>20</v>
      </c>
      <c r="B120" s="64">
        <f t="shared" si="14"/>
        <v>119</v>
      </c>
      <c r="C120" s="49">
        <v>50</v>
      </c>
      <c r="D120" s="1">
        <v>-7.47</v>
      </c>
      <c r="E120" s="67">
        <f t="shared" si="15"/>
        <v>5385</v>
      </c>
      <c r="F120" s="70">
        <f t="shared" si="17"/>
        <v>5435</v>
      </c>
      <c r="G120" s="69">
        <f t="shared" si="13"/>
        <v>-6.500352751801751</v>
      </c>
      <c r="H120" s="69">
        <f t="shared" si="16"/>
        <v>143.81163198967667</v>
      </c>
      <c r="I120" s="51" t="s">
        <v>383</v>
      </c>
      <c r="J120" s="67">
        <v>47</v>
      </c>
      <c r="K120" s="95">
        <f t="shared" si="10"/>
        <v>13.055555555555555</v>
      </c>
      <c r="L120" s="67">
        <v>1</v>
      </c>
      <c r="M120" s="67">
        <v>5</v>
      </c>
      <c r="N120" s="69">
        <f t="shared" si="11"/>
        <v>3.8297872340425534</v>
      </c>
      <c r="O120" s="69">
        <f t="shared" si="12"/>
        <v>8.8297872340425538</v>
      </c>
    </row>
    <row r="121" spans="1:15" x14ac:dyDescent="0.25">
      <c r="A121" s="9">
        <v>20</v>
      </c>
      <c r="B121" s="64">
        <f t="shared" si="14"/>
        <v>120</v>
      </c>
      <c r="C121" s="49">
        <v>50</v>
      </c>
      <c r="D121" s="1">
        <v>-7.47</v>
      </c>
      <c r="E121" s="67">
        <f t="shared" si="15"/>
        <v>5435</v>
      </c>
      <c r="F121" s="70">
        <f t="shared" si="17"/>
        <v>5485</v>
      </c>
      <c r="G121" s="69">
        <f t="shared" si="13"/>
        <v>-6.500352751801751</v>
      </c>
      <c r="H121" s="69">
        <f t="shared" si="16"/>
        <v>137.31127923787491</v>
      </c>
      <c r="I121" s="51" t="s">
        <v>384</v>
      </c>
      <c r="J121" s="67">
        <v>47</v>
      </c>
      <c r="K121" s="95">
        <f t="shared" si="10"/>
        <v>13.055555555555555</v>
      </c>
      <c r="L121" s="67">
        <v>0</v>
      </c>
      <c r="M121" s="67">
        <v>0</v>
      </c>
      <c r="N121" s="69">
        <f t="shared" si="11"/>
        <v>3.8297872340425534</v>
      </c>
      <c r="O121" s="69">
        <f t="shared" si="12"/>
        <v>3.8297872340425534</v>
      </c>
    </row>
    <row r="122" spans="1:15" x14ac:dyDescent="0.25">
      <c r="A122" s="9">
        <v>20</v>
      </c>
      <c r="B122" s="64">
        <f t="shared" si="14"/>
        <v>121</v>
      </c>
      <c r="C122" s="49">
        <v>50</v>
      </c>
      <c r="D122" s="1">
        <v>-7.47</v>
      </c>
      <c r="E122" s="67">
        <f t="shared" si="15"/>
        <v>5485</v>
      </c>
      <c r="F122" s="70">
        <f t="shared" si="17"/>
        <v>5535</v>
      </c>
      <c r="G122" s="69">
        <f t="shared" si="13"/>
        <v>-6.500352751801751</v>
      </c>
      <c r="H122" s="69">
        <f t="shared" si="16"/>
        <v>130.81092648607316</v>
      </c>
      <c r="I122" s="51" t="s">
        <v>385</v>
      </c>
      <c r="J122" s="67">
        <v>47</v>
      </c>
      <c r="K122" s="95">
        <f t="shared" si="10"/>
        <v>13.055555555555555</v>
      </c>
      <c r="L122" s="67">
        <v>1</v>
      </c>
      <c r="M122" s="67">
        <v>5</v>
      </c>
      <c r="N122" s="69">
        <f t="shared" si="11"/>
        <v>3.8297872340425534</v>
      </c>
      <c r="O122" s="69">
        <f t="shared" si="12"/>
        <v>8.8297872340425538</v>
      </c>
    </row>
    <row r="123" spans="1:15" x14ac:dyDescent="0.25">
      <c r="A123" s="9">
        <v>20</v>
      </c>
      <c r="B123" s="64">
        <f t="shared" si="14"/>
        <v>122</v>
      </c>
      <c r="C123" s="49">
        <v>50</v>
      </c>
      <c r="D123" s="1">
        <v>-7.47</v>
      </c>
      <c r="E123" s="67">
        <f t="shared" si="15"/>
        <v>5535</v>
      </c>
      <c r="F123" s="70">
        <f t="shared" si="17"/>
        <v>5585</v>
      </c>
      <c r="G123" s="69">
        <f t="shared" si="13"/>
        <v>-6.500352751801751</v>
      </c>
      <c r="H123" s="69">
        <f t="shared" si="16"/>
        <v>124.3105737342714</v>
      </c>
      <c r="I123" s="51" t="s">
        <v>386</v>
      </c>
      <c r="J123" s="67">
        <v>47</v>
      </c>
      <c r="K123" s="95">
        <f t="shared" si="10"/>
        <v>13.055555555555555</v>
      </c>
      <c r="L123" s="67">
        <v>0</v>
      </c>
      <c r="M123" s="67">
        <v>0</v>
      </c>
      <c r="N123" s="69">
        <f t="shared" si="11"/>
        <v>3.8297872340425534</v>
      </c>
      <c r="O123" s="69">
        <f t="shared" si="12"/>
        <v>3.8297872340425534</v>
      </c>
    </row>
    <row r="124" spans="1:15" x14ac:dyDescent="0.25">
      <c r="A124" s="9">
        <v>20</v>
      </c>
      <c r="B124" s="64">
        <f t="shared" si="14"/>
        <v>123</v>
      </c>
      <c r="C124" s="49">
        <v>50</v>
      </c>
      <c r="D124" s="1">
        <v>-7.47</v>
      </c>
      <c r="E124" s="67">
        <f t="shared" si="15"/>
        <v>5585</v>
      </c>
      <c r="F124" s="70">
        <f t="shared" si="17"/>
        <v>5635</v>
      </c>
      <c r="G124" s="69">
        <f t="shared" si="13"/>
        <v>-6.500352751801751</v>
      </c>
      <c r="H124" s="69">
        <f t="shared" si="16"/>
        <v>117.81022098246964</v>
      </c>
      <c r="I124" s="51" t="s">
        <v>387</v>
      </c>
      <c r="J124" s="67">
        <v>47</v>
      </c>
      <c r="K124" s="95">
        <f t="shared" si="10"/>
        <v>13.055555555555555</v>
      </c>
      <c r="L124" s="67">
        <v>1</v>
      </c>
      <c r="M124" s="67">
        <v>5</v>
      </c>
      <c r="N124" s="69">
        <f t="shared" si="11"/>
        <v>3.8297872340425534</v>
      </c>
      <c r="O124" s="69">
        <f t="shared" si="12"/>
        <v>8.8297872340425538</v>
      </c>
    </row>
    <row r="125" spans="1:15" x14ac:dyDescent="0.25">
      <c r="A125" s="9">
        <v>20</v>
      </c>
      <c r="B125" s="64">
        <f t="shared" si="14"/>
        <v>124</v>
      </c>
      <c r="C125" s="49">
        <v>50</v>
      </c>
      <c r="D125" s="1">
        <v>-7.47</v>
      </c>
      <c r="E125" s="67">
        <f t="shared" si="15"/>
        <v>5635</v>
      </c>
      <c r="F125" s="70">
        <f t="shared" si="17"/>
        <v>5685</v>
      </c>
      <c r="G125" s="69">
        <f t="shared" si="13"/>
        <v>-6.500352751801751</v>
      </c>
      <c r="H125" s="69">
        <f t="shared" si="16"/>
        <v>111.30986823066789</v>
      </c>
      <c r="I125" s="51" t="s">
        <v>388</v>
      </c>
      <c r="J125" s="67">
        <v>47</v>
      </c>
      <c r="K125" s="95">
        <f t="shared" si="10"/>
        <v>13.055555555555555</v>
      </c>
      <c r="L125" s="67">
        <v>0</v>
      </c>
      <c r="M125" s="67">
        <v>0</v>
      </c>
      <c r="N125" s="69">
        <f t="shared" si="11"/>
        <v>3.8297872340425534</v>
      </c>
      <c r="O125" s="69">
        <f t="shared" si="12"/>
        <v>3.8297872340425534</v>
      </c>
    </row>
    <row r="126" spans="1:15" x14ac:dyDescent="0.25">
      <c r="A126" s="9">
        <v>19</v>
      </c>
      <c r="B126" s="64">
        <f t="shared" si="14"/>
        <v>125</v>
      </c>
      <c r="C126" s="49">
        <v>15</v>
      </c>
      <c r="D126" s="1">
        <v>-3.81</v>
      </c>
      <c r="E126" s="67">
        <f t="shared" si="15"/>
        <v>5685</v>
      </c>
      <c r="F126" s="70">
        <f t="shared" si="17"/>
        <v>5700</v>
      </c>
      <c r="G126" s="69">
        <f t="shared" si="13"/>
        <v>-0.99672072898104103</v>
      </c>
      <c r="H126" s="69">
        <f t="shared" si="16"/>
        <v>110.31314750168684</v>
      </c>
      <c r="I126" s="51" t="s">
        <v>389</v>
      </c>
      <c r="J126" s="67">
        <v>6</v>
      </c>
      <c r="K126" s="95">
        <f t="shared" si="10"/>
        <v>1.6666666666666667</v>
      </c>
      <c r="L126" s="67">
        <v>0</v>
      </c>
      <c r="M126" s="67">
        <v>0</v>
      </c>
      <c r="N126" s="69">
        <f t="shared" si="11"/>
        <v>9</v>
      </c>
      <c r="O126" s="69">
        <f t="shared" si="12"/>
        <v>9</v>
      </c>
    </row>
    <row r="127" spans="1:15" x14ac:dyDescent="0.25">
      <c r="A127" s="9">
        <v>18</v>
      </c>
      <c r="B127" s="64">
        <f t="shared" si="14"/>
        <v>126</v>
      </c>
      <c r="C127" s="49">
        <v>80</v>
      </c>
      <c r="D127" s="1">
        <v>-1.07</v>
      </c>
      <c r="E127" s="67">
        <f t="shared" si="15"/>
        <v>5700</v>
      </c>
      <c r="F127" s="70">
        <f t="shared" si="17"/>
        <v>5780</v>
      </c>
      <c r="G127" s="69">
        <f t="shared" si="13"/>
        <v>-1.4939150007500128</v>
      </c>
      <c r="H127" s="69">
        <f t="shared" si="16"/>
        <v>108.81923250093683</v>
      </c>
      <c r="I127" s="51" t="s">
        <v>390</v>
      </c>
      <c r="J127" s="67">
        <v>34</v>
      </c>
      <c r="K127" s="95">
        <f t="shared" si="10"/>
        <v>9.4444444444444446</v>
      </c>
      <c r="L127" s="67">
        <v>1</v>
      </c>
      <c r="M127" s="67">
        <v>5</v>
      </c>
      <c r="N127" s="69">
        <f t="shared" si="11"/>
        <v>8.4705882352941178</v>
      </c>
      <c r="O127" s="69">
        <f t="shared" si="12"/>
        <v>13.470588235294118</v>
      </c>
    </row>
    <row r="128" spans="1:15" x14ac:dyDescent="0.25">
      <c r="A128" s="9">
        <v>18</v>
      </c>
      <c r="B128" s="64">
        <f t="shared" si="14"/>
        <v>127</v>
      </c>
      <c r="C128" s="49">
        <v>80</v>
      </c>
      <c r="D128" s="1">
        <v>-1.07</v>
      </c>
      <c r="E128" s="67">
        <f t="shared" si="15"/>
        <v>5780</v>
      </c>
      <c r="F128" s="70">
        <f t="shared" si="17"/>
        <v>5860</v>
      </c>
      <c r="G128" s="69">
        <f t="shared" si="13"/>
        <v>-1.4939150007500128</v>
      </c>
      <c r="H128" s="69">
        <f t="shared" si="16"/>
        <v>107.32531750018683</v>
      </c>
      <c r="I128" s="51" t="s">
        <v>391</v>
      </c>
      <c r="J128" s="67">
        <v>34</v>
      </c>
      <c r="K128" s="95">
        <f t="shared" si="10"/>
        <v>9.4444444444444446</v>
      </c>
      <c r="L128" s="67">
        <v>0</v>
      </c>
      <c r="M128" s="67">
        <v>0</v>
      </c>
      <c r="N128" s="69">
        <f t="shared" si="11"/>
        <v>8.4705882352941178</v>
      </c>
      <c r="O128" s="69">
        <f t="shared" si="12"/>
        <v>8.4705882352941178</v>
      </c>
    </row>
    <row r="129" spans="1:15" x14ac:dyDescent="0.25">
      <c r="A129" s="9">
        <v>17</v>
      </c>
      <c r="B129" s="64">
        <f t="shared" si="14"/>
        <v>128</v>
      </c>
      <c r="C129" s="49">
        <v>30</v>
      </c>
      <c r="D129" s="1">
        <v>-1.91</v>
      </c>
      <c r="E129" s="67">
        <f t="shared" si="15"/>
        <v>5860</v>
      </c>
      <c r="F129" s="70">
        <f t="shared" si="17"/>
        <v>5890</v>
      </c>
      <c r="G129" s="69">
        <f t="shared" si="13"/>
        <v>-0.99988844557313838</v>
      </c>
      <c r="H129" s="69">
        <f t="shared" si="16"/>
        <v>106.32542905461369</v>
      </c>
      <c r="I129" s="51" t="s">
        <v>392</v>
      </c>
      <c r="J129" s="67">
        <v>22</v>
      </c>
      <c r="K129" s="95">
        <f t="shared" si="10"/>
        <v>6.1111111111111107</v>
      </c>
      <c r="L129" s="67">
        <v>0</v>
      </c>
      <c r="M129" s="67">
        <v>0</v>
      </c>
      <c r="N129" s="69">
        <f t="shared" si="11"/>
        <v>4.9090909090909092</v>
      </c>
      <c r="O129" s="69">
        <f t="shared" si="12"/>
        <v>4.9090909090909092</v>
      </c>
    </row>
    <row r="130" spans="1:15" x14ac:dyDescent="0.25">
      <c r="A130" s="9">
        <v>16</v>
      </c>
      <c r="B130" s="64">
        <f t="shared" si="14"/>
        <v>129</v>
      </c>
      <c r="C130" s="49">
        <v>50</v>
      </c>
      <c r="D130" s="1">
        <v>-2.58</v>
      </c>
      <c r="E130" s="67">
        <f t="shared" si="15"/>
        <v>5890</v>
      </c>
      <c r="F130" s="70">
        <f t="shared" si="17"/>
        <v>5940</v>
      </c>
      <c r="G130" s="69">
        <f t="shared" si="13"/>
        <v>-2.2507139430598282</v>
      </c>
      <c r="H130" s="69">
        <f t="shared" si="16"/>
        <v>104.07471511155387</v>
      </c>
      <c r="I130" s="51" t="s">
        <v>393</v>
      </c>
      <c r="J130" s="67">
        <v>34</v>
      </c>
      <c r="K130" s="95">
        <f t="shared" si="10"/>
        <v>9.4444444444444446</v>
      </c>
      <c r="L130" s="67">
        <v>1</v>
      </c>
      <c r="M130" s="67">
        <v>5</v>
      </c>
      <c r="N130" s="69">
        <f t="shared" si="11"/>
        <v>5.2941176470588234</v>
      </c>
      <c r="O130" s="69">
        <f t="shared" si="12"/>
        <v>10.294117647058822</v>
      </c>
    </row>
    <row r="131" spans="1:15" x14ac:dyDescent="0.25">
      <c r="A131" s="9">
        <v>16</v>
      </c>
      <c r="B131" s="64">
        <f t="shared" si="14"/>
        <v>130</v>
      </c>
      <c r="C131" s="49">
        <v>50</v>
      </c>
      <c r="D131" s="1">
        <v>-2.58</v>
      </c>
      <c r="E131" s="67">
        <f t="shared" si="15"/>
        <v>5940</v>
      </c>
      <c r="F131" s="70">
        <f t="shared" si="17"/>
        <v>5990</v>
      </c>
      <c r="G131" s="69">
        <f t="shared" si="13"/>
        <v>-2.2507139430598282</v>
      </c>
      <c r="H131" s="69">
        <f t="shared" si="16"/>
        <v>101.82400116849405</v>
      </c>
      <c r="I131" s="51" t="s">
        <v>394</v>
      </c>
      <c r="J131" s="67">
        <v>34</v>
      </c>
      <c r="K131" s="95">
        <f t="shared" ref="K131:K163" si="18">J131*1000/3600</f>
        <v>9.4444444444444446</v>
      </c>
      <c r="L131" s="67">
        <v>0</v>
      </c>
      <c r="M131" s="67">
        <v>0</v>
      </c>
      <c r="N131" s="69">
        <f t="shared" ref="N131:N163" si="19">C131/K131</f>
        <v>5.2941176470588234</v>
      </c>
      <c r="O131" s="69">
        <f t="shared" ref="O131:O163" si="20">N131+M131</f>
        <v>5.2941176470588234</v>
      </c>
    </row>
    <row r="132" spans="1:15" x14ac:dyDescent="0.25">
      <c r="A132" s="9">
        <v>16</v>
      </c>
      <c r="B132" s="64">
        <f t="shared" si="14"/>
        <v>131</v>
      </c>
      <c r="C132" s="49">
        <v>50</v>
      </c>
      <c r="D132" s="1">
        <v>-2.58</v>
      </c>
      <c r="E132" s="67">
        <f t="shared" si="15"/>
        <v>5990</v>
      </c>
      <c r="F132" s="70">
        <f t="shared" si="17"/>
        <v>6040</v>
      </c>
      <c r="G132" s="69">
        <f t="shared" si="13"/>
        <v>-2.2507139430598282</v>
      </c>
      <c r="H132" s="69">
        <f t="shared" si="16"/>
        <v>99.573287225434228</v>
      </c>
      <c r="I132" s="51" t="s">
        <v>395</v>
      </c>
      <c r="J132" s="67">
        <v>34</v>
      </c>
      <c r="K132" s="95">
        <f t="shared" si="18"/>
        <v>9.4444444444444446</v>
      </c>
      <c r="L132" s="67">
        <v>0</v>
      </c>
      <c r="M132" s="67">
        <v>0</v>
      </c>
      <c r="N132" s="69">
        <f t="shared" si="19"/>
        <v>5.2941176470588234</v>
      </c>
      <c r="O132" s="69">
        <f t="shared" si="20"/>
        <v>5.2941176470588234</v>
      </c>
    </row>
    <row r="133" spans="1:15" x14ac:dyDescent="0.25">
      <c r="A133" s="9">
        <v>16</v>
      </c>
      <c r="B133" s="64">
        <f t="shared" ref="B133:B163" si="21">B132+1</f>
        <v>132</v>
      </c>
      <c r="C133" s="49">
        <v>50</v>
      </c>
      <c r="D133" s="1">
        <v>-2.58</v>
      </c>
      <c r="E133" s="67">
        <f t="shared" si="15"/>
        <v>6040</v>
      </c>
      <c r="F133" s="70">
        <f t="shared" si="17"/>
        <v>6090</v>
      </c>
      <c r="G133" s="69">
        <f t="shared" si="13"/>
        <v>-2.2507139430598282</v>
      </c>
      <c r="H133" s="69">
        <f t="shared" si="16"/>
        <v>97.322573282374407</v>
      </c>
      <c r="I133" s="51" t="s">
        <v>396</v>
      </c>
      <c r="J133" s="67">
        <v>34</v>
      </c>
      <c r="K133" s="95">
        <f t="shared" si="18"/>
        <v>9.4444444444444446</v>
      </c>
      <c r="L133" s="67">
        <v>0</v>
      </c>
      <c r="M133" s="67">
        <v>0</v>
      </c>
      <c r="N133" s="69">
        <f t="shared" si="19"/>
        <v>5.2941176470588234</v>
      </c>
      <c r="O133" s="69">
        <f t="shared" si="20"/>
        <v>5.2941176470588234</v>
      </c>
    </row>
    <row r="134" spans="1:15" x14ac:dyDescent="0.25">
      <c r="A134" s="9">
        <v>15</v>
      </c>
      <c r="B134" s="64">
        <f t="shared" si="21"/>
        <v>133</v>
      </c>
      <c r="C134" s="49">
        <v>40</v>
      </c>
      <c r="D134" s="1">
        <v>-9.23</v>
      </c>
      <c r="E134" s="67">
        <f t="shared" si="15"/>
        <v>6090</v>
      </c>
      <c r="F134" s="70">
        <f t="shared" si="17"/>
        <v>6130</v>
      </c>
      <c r="G134" s="69">
        <f t="shared" si="13"/>
        <v>-6.4159211636716691</v>
      </c>
      <c r="H134" s="69">
        <f t="shared" si="16"/>
        <v>90.906652118702738</v>
      </c>
      <c r="I134" s="51" t="s">
        <v>397</v>
      </c>
      <c r="J134" s="67">
        <v>21</v>
      </c>
      <c r="K134" s="95">
        <f t="shared" si="18"/>
        <v>5.833333333333333</v>
      </c>
      <c r="L134" s="67">
        <v>1</v>
      </c>
      <c r="M134" s="67">
        <v>5</v>
      </c>
      <c r="N134" s="69">
        <f t="shared" si="19"/>
        <v>6.8571428571428577</v>
      </c>
      <c r="O134" s="69">
        <f t="shared" si="20"/>
        <v>11.857142857142858</v>
      </c>
    </row>
    <row r="135" spans="1:15" x14ac:dyDescent="0.25">
      <c r="A135" s="9">
        <v>15</v>
      </c>
      <c r="B135" s="64">
        <f t="shared" si="21"/>
        <v>134</v>
      </c>
      <c r="C135" s="49">
        <v>40</v>
      </c>
      <c r="D135" s="1">
        <v>-9.23</v>
      </c>
      <c r="E135" s="67">
        <f t="shared" si="15"/>
        <v>6130</v>
      </c>
      <c r="F135" s="70">
        <f t="shared" si="17"/>
        <v>6170</v>
      </c>
      <c r="G135" s="69">
        <f t="shared" si="13"/>
        <v>-6.4159211636716691</v>
      </c>
      <c r="H135" s="69">
        <f t="shared" si="16"/>
        <v>84.490730955031069</v>
      </c>
      <c r="I135" s="51" t="s">
        <v>398</v>
      </c>
      <c r="J135" s="67">
        <v>21</v>
      </c>
      <c r="K135" s="95">
        <f t="shared" si="18"/>
        <v>5.833333333333333</v>
      </c>
      <c r="L135" s="67">
        <v>1</v>
      </c>
      <c r="M135" s="67">
        <v>5</v>
      </c>
      <c r="N135" s="69">
        <f t="shared" si="19"/>
        <v>6.8571428571428577</v>
      </c>
      <c r="O135" s="69">
        <f t="shared" si="20"/>
        <v>11.857142857142858</v>
      </c>
    </row>
    <row r="136" spans="1:15" x14ac:dyDescent="0.25">
      <c r="A136" s="9">
        <v>14</v>
      </c>
      <c r="B136" s="64">
        <f t="shared" si="21"/>
        <v>135</v>
      </c>
      <c r="C136" s="49">
        <v>60</v>
      </c>
      <c r="D136" s="1">
        <v>-1.86</v>
      </c>
      <c r="E136" s="67">
        <f t="shared" si="15"/>
        <v>6170</v>
      </c>
      <c r="F136" s="70">
        <f t="shared" si="17"/>
        <v>6230</v>
      </c>
      <c r="G136" s="69">
        <f t="shared" si="13"/>
        <v>-1.9474453491822954</v>
      </c>
      <c r="H136" s="69">
        <f t="shared" si="16"/>
        <v>82.54328560584878</v>
      </c>
      <c r="I136" s="51" t="s">
        <v>399</v>
      </c>
      <c r="J136" s="67">
        <v>24</v>
      </c>
      <c r="K136" s="95">
        <f t="shared" si="18"/>
        <v>6.666666666666667</v>
      </c>
      <c r="L136" s="67">
        <v>0</v>
      </c>
      <c r="M136" s="67">
        <v>0</v>
      </c>
      <c r="N136" s="69">
        <f t="shared" si="19"/>
        <v>9</v>
      </c>
      <c r="O136" s="69">
        <f t="shared" si="20"/>
        <v>9</v>
      </c>
    </row>
    <row r="137" spans="1:15" x14ac:dyDescent="0.25">
      <c r="A137" s="9">
        <v>14</v>
      </c>
      <c r="B137" s="64">
        <f t="shared" si="21"/>
        <v>136</v>
      </c>
      <c r="C137" s="49">
        <v>60</v>
      </c>
      <c r="D137" s="1">
        <v>-1.86</v>
      </c>
      <c r="E137" s="67">
        <f t="shared" si="15"/>
        <v>6230</v>
      </c>
      <c r="F137" s="70">
        <f t="shared" si="17"/>
        <v>6290</v>
      </c>
      <c r="G137" s="69">
        <f t="shared" ref="G137:G164" si="22">C137*SIN(RADIANS(D137))</f>
        <v>-1.9474453491822954</v>
      </c>
      <c r="H137" s="69">
        <f t="shared" si="16"/>
        <v>80.595840256666492</v>
      </c>
      <c r="I137" s="51" t="s">
        <v>400</v>
      </c>
      <c r="J137" s="67">
        <v>24</v>
      </c>
      <c r="K137" s="95">
        <f t="shared" si="18"/>
        <v>6.666666666666667</v>
      </c>
      <c r="L137" s="67">
        <v>1</v>
      </c>
      <c r="M137" s="67">
        <v>5</v>
      </c>
      <c r="N137" s="69">
        <f t="shared" si="19"/>
        <v>9</v>
      </c>
      <c r="O137" s="69">
        <f t="shared" si="20"/>
        <v>14</v>
      </c>
    </row>
    <row r="138" spans="1:15" x14ac:dyDescent="0.25">
      <c r="A138" s="9">
        <v>14</v>
      </c>
      <c r="B138" s="64">
        <f t="shared" si="21"/>
        <v>137</v>
      </c>
      <c r="C138" s="49">
        <v>65</v>
      </c>
      <c r="D138" s="1">
        <v>-1.86</v>
      </c>
      <c r="E138" s="67">
        <f t="shared" ref="E138:E149" si="23" xml:space="preserve"> F137</f>
        <v>6290</v>
      </c>
      <c r="F138" s="70">
        <f t="shared" si="17"/>
        <v>6355</v>
      </c>
      <c r="G138" s="69">
        <f t="shared" si="22"/>
        <v>-2.1097324616141533</v>
      </c>
      <c r="H138" s="69">
        <f t="shared" ref="H138:H163" si="24">H137+G138</f>
        <v>78.486107795052334</v>
      </c>
      <c r="I138" s="51" t="s">
        <v>401</v>
      </c>
      <c r="J138" s="67">
        <v>24</v>
      </c>
      <c r="K138" s="95">
        <f t="shared" si="18"/>
        <v>6.666666666666667</v>
      </c>
      <c r="L138" s="67">
        <v>0</v>
      </c>
      <c r="M138" s="67">
        <v>0</v>
      </c>
      <c r="N138" s="69">
        <f t="shared" si="19"/>
        <v>9.75</v>
      </c>
      <c r="O138" s="69">
        <f t="shared" si="20"/>
        <v>9.75</v>
      </c>
    </row>
    <row r="139" spans="1:15" x14ac:dyDescent="0.25">
      <c r="A139" s="9">
        <v>13</v>
      </c>
      <c r="B139" s="64">
        <f t="shared" si="21"/>
        <v>138</v>
      </c>
      <c r="C139" s="49">
        <v>35</v>
      </c>
      <c r="D139" s="1">
        <v>-1.64</v>
      </c>
      <c r="E139" s="67">
        <f t="shared" si="23"/>
        <v>6355</v>
      </c>
      <c r="F139" s="70">
        <f t="shared" si="17"/>
        <v>6390</v>
      </c>
      <c r="G139" s="69">
        <f t="shared" si="22"/>
        <v>-1.0016821980303185</v>
      </c>
      <c r="H139" s="69">
        <f t="shared" si="24"/>
        <v>77.48442559702201</v>
      </c>
      <c r="I139" s="51" t="s">
        <v>402</v>
      </c>
      <c r="J139" s="67">
        <v>24</v>
      </c>
      <c r="K139" s="95">
        <f t="shared" si="18"/>
        <v>6.666666666666667</v>
      </c>
      <c r="L139" s="67">
        <v>0</v>
      </c>
      <c r="M139" s="67">
        <v>0</v>
      </c>
      <c r="N139" s="69">
        <f t="shared" si="19"/>
        <v>5.25</v>
      </c>
      <c r="O139" s="69">
        <f t="shared" si="20"/>
        <v>5.25</v>
      </c>
    </row>
    <row r="140" spans="1:15" x14ac:dyDescent="0.25">
      <c r="A140" s="9">
        <v>12</v>
      </c>
      <c r="B140" s="64">
        <f t="shared" si="21"/>
        <v>139</v>
      </c>
      <c r="C140" s="49">
        <v>50</v>
      </c>
      <c r="D140" s="1">
        <v>-2</v>
      </c>
      <c r="E140" s="67">
        <f t="shared" si="23"/>
        <v>6390</v>
      </c>
      <c r="F140" s="70">
        <f t="shared" si="17"/>
        <v>6440</v>
      </c>
      <c r="G140" s="69">
        <f t="shared" si="22"/>
        <v>-1.7449748351250485</v>
      </c>
      <c r="H140" s="69">
        <f t="shared" si="24"/>
        <v>75.739450761896961</v>
      </c>
      <c r="I140" s="51" t="s">
        <v>403</v>
      </c>
      <c r="J140" s="67">
        <v>38</v>
      </c>
      <c r="K140" s="95">
        <f t="shared" si="18"/>
        <v>10.555555555555555</v>
      </c>
      <c r="L140" s="67">
        <v>0</v>
      </c>
      <c r="M140" s="67">
        <v>0</v>
      </c>
      <c r="N140" s="69">
        <f t="shared" si="19"/>
        <v>4.7368421052631584</v>
      </c>
      <c r="O140" s="69">
        <f t="shared" si="20"/>
        <v>4.7368421052631584</v>
      </c>
    </row>
    <row r="141" spans="1:15" x14ac:dyDescent="0.25">
      <c r="A141" s="9">
        <v>12</v>
      </c>
      <c r="B141" s="64">
        <f t="shared" si="21"/>
        <v>140</v>
      </c>
      <c r="C141" s="49">
        <v>50</v>
      </c>
      <c r="D141" s="1">
        <v>-2</v>
      </c>
      <c r="E141" s="67">
        <f t="shared" si="23"/>
        <v>6440</v>
      </c>
      <c r="F141" s="70">
        <f t="shared" si="17"/>
        <v>6490</v>
      </c>
      <c r="G141" s="69">
        <f t="shared" si="22"/>
        <v>-1.7449748351250485</v>
      </c>
      <c r="H141" s="69">
        <f t="shared" si="24"/>
        <v>73.994475926771912</v>
      </c>
      <c r="I141" s="51" t="s">
        <v>404</v>
      </c>
      <c r="J141" s="67">
        <v>38</v>
      </c>
      <c r="K141" s="95">
        <f t="shared" si="18"/>
        <v>10.555555555555555</v>
      </c>
      <c r="L141" s="67">
        <v>1</v>
      </c>
      <c r="M141" s="67">
        <v>5</v>
      </c>
      <c r="N141" s="69">
        <f t="shared" si="19"/>
        <v>4.7368421052631584</v>
      </c>
      <c r="O141" s="69">
        <f t="shared" si="20"/>
        <v>9.7368421052631575</v>
      </c>
    </row>
    <row r="142" spans="1:15" x14ac:dyDescent="0.25">
      <c r="A142" s="9">
        <v>12</v>
      </c>
      <c r="B142" s="64">
        <f t="shared" si="21"/>
        <v>141</v>
      </c>
      <c r="C142" s="49">
        <v>50</v>
      </c>
      <c r="D142" s="1">
        <v>-2</v>
      </c>
      <c r="E142" s="67">
        <f t="shared" si="23"/>
        <v>6490</v>
      </c>
      <c r="F142" s="70">
        <f t="shared" si="17"/>
        <v>6540</v>
      </c>
      <c r="G142" s="69">
        <f t="shared" si="22"/>
        <v>-1.7449748351250485</v>
      </c>
      <c r="H142" s="69">
        <f t="shared" si="24"/>
        <v>72.249501091646863</v>
      </c>
      <c r="I142" s="51" t="s">
        <v>405</v>
      </c>
      <c r="J142" s="67">
        <v>38</v>
      </c>
      <c r="K142" s="95">
        <f t="shared" si="18"/>
        <v>10.555555555555555</v>
      </c>
      <c r="L142" s="67">
        <v>0</v>
      </c>
      <c r="M142" s="67">
        <v>0</v>
      </c>
      <c r="N142" s="69">
        <f t="shared" si="19"/>
        <v>4.7368421052631584</v>
      </c>
      <c r="O142" s="69">
        <f t="shared" si="20"/>
        <v>4.7368421052631584</v>
      </c>
    </row>
    <row r="143" spans="1:15" x14ac:dyDescent="0.25">
      <c r="A143" s="9">
        <v>12</v>
      </c>
      <c r="B143" s="64">
        <f t="shared" si="21"/>
        <v>142</v>
      </c>
      <c r="C143" s="49">
        <v>50</v>
      </c>
      <c r="D143" s="1">
        <v>-2</v>
      </c>
      <c r="E143" s="67">
        <f t="shared" si="23"/>
        <v>6540</v>
      </c>
      <c r="F143" s="70">
        <f t="shared" si="17"/>
        <v>6590</v>
      </c>
      <c r="G143" s="69">
        <f t="shared" si="22"/>
        <v>-1.7449748351250485</v>
      </c>
      <c r="H143" s="69">
        <f t="shared" si="24"/>
        <v>70.504526256521814</v>
      </c>
      <c r="I143" s="51" t="s">
        <v>406</v>
      </c>
      <c r="J143" s="67">
        <v>38</v>
      </c>
      <c r="K143" s="95">
        <f t="shared" si="18"/>
        <v>10.555555555555555</v>
      </c>
      <c r="L143" s="67">
        <v>1</v>
      </c>
      <c r="M143" s="67">
        <v>5</v>
      </c>
      <c r="N143" s="69">
        <f t="shared" si="19"/>
        <v>4.7368421052631584</v>
      </c>
      <c r="O143" s="69">
        <f t="shared" si="20"/>
        <v>9.7368421052631575</v>
      </c>
    </row>
    <row r="144" spans="1:15" x14ac:dyDescent="0.25">
      <c r="A144" s="9">
        <v>11</v>
      </c>
      <c r="B144" s="64">
        <f t="shared" si="21"/>
        <v>143</v>
      </c>
      <c r="C144" s="49">
        <v>50</v>
      </c>
      <c r="D144" s="1">
        <v>-4.57</v>
      </c>
      <c r="E144" s="67">
        <f t="shared" si="23"/>
        <v>6590</v>
      </c>
      <c r="F144" s="70">
        <f t="shared" si="17"/>
        <v>6640</v>
      </c>
      <c r="G144" s="69">
        <f t="shared" si="22"/>
        <v>-3.9838500579454776</v>
      </c>
      <c r="H144" s="69">
        <f t="shared" si="24"/>
        <v>66.520676198576339</v>
      </c>
      <c r="I144" s="51" t="s">
        <v>407</v>
      </c>
      <c r="J144" s="67">
        <v>38</v>
      </c>
      <c r="K144" s="95">
        <f t="shared" si="18"/>
        <v>10.555555555555555</v>
      </c>
      <c r="L144" s="67">
        <v>0</v>
      </c>
      <c r="M144" s="67">
        <v>0</v>
      </c>
      <c r="N144" s="69">
        <f t="shared" si="19"/>
        <v>4.7368421052631584</v>
      </c>
      <c r="O144" s="69">
        <f t="shared" si="20"/>
        <v>4.7368421052631584</v>
      </c>
    </row>
    <row r="145" spans="1:15" x14ac:dyDescent="0.25">
      <c r="A145" s="9">
        <v>10</v>
      </c>
      <c r="B145" s="64">
        <f t="shared" si="21"/>
        <v>144</v>
      </c>
      <c r="C145" s="49">
        <v>50</v>
      </c>
      <c r="D145" s="1">
        <v>-3.81</v>
      </c>
      <c r="E145" s="67">
        <f t="shared" si="23"/>
        <v>6640</v>
      </c>
      <c r="F145" s="70">
        <f t="shared" si="17"/>
        <v>6690</v>
      </c>
      <c r="G145" s="69">
        <f t="shared" si="22"/>
        <v>-3.3224024299368033</v>
      </c>
      <c r="H145" s="69">
        <f t="shared" si="24"/>
        <v>63.198273768639538</v>
      </c>
      <c r="I145" s="51" t="s">
        <v>408</v>
      </c>
      <c r="J145" s="67">
        <v>35</v>
      </c>
      <c r="K145" s="95">
        <f t="shared" si="18"/>
        <v>9.7222222222222214</v>
      </c>
      <c r="L145" s="67">
        <v>0</v>
      </c>
      <c r="M145" s="67">
        <v>0</v>
      </c>
      <c r="N145" s="69">
        <f t="shared" si="19"/>
        <v>5.1428571428571432</v>
      </c>
      <c r="O145" s="69">
        <f t="shared" si="20"/>
        <v>5.1428571428571432</v>
      </c>
    </row>
    <row r="146" spans="1:15" x14ac:dyDescent="0.25">
      <c r="A146" s="9">
        <v>10</v>
      </c>
      <c r="B146" s="64">
        <f t="shared" si="21"/>
        <v>145</v>
      </c>
      <c r="C146" s="49">
        <v>40</v>
      </c>
      <c r="D146" s="1">
        <v>-3.81</v>
      </c>
      <c r="E146" s="67">
        <f t="shared" si="23"/>
        <v>6690</v>
      </c>
      <c r="F146" s="70">
        <f t="shared" si="17"/>
        <v>6730</v>
      </c>
      <c r="G146" s="69">
        <f t="shared" si="22"/>
        <v>-2.657921943949443</v>
      </c>
      <c r="H146" s="69">
        <f t="shared" si="24"/>
        <v>60.540351824690092</v>
      </c>
      <c r="I146" s="51" t="s">
        <v>409</v>
      </c>
      <c r="J146" s="67">
        <v>35</v>
      </c>
      <c r="K146" s="95">
        <f t="shared" si="18"/>
        <v>9.7222222222222214</v>
      </c>
      <c r="L146" s="67">
        <v>1</v>
      </c>
      <c r="M146" s="67">
        <v>5</v>
      </c>
      <c r="N146" s="69">
        <f t="shared" si="19"/>
        <v>4.1142857142857148</v>
      </c>
      <c r="O146" s="69">
        <f t="shared" si="20"/>
        <v>9.1142857142857139</v>
      </c>
    </row>
    <row r="147" spans="1:15" x14ac:dyDescent="0.25">
      <c r="A147" s="9">
        <v>54</v>
      </c>
      <c r="B147" s="64">
        <f t="shared" si="21"/>
        <v>146</v>
      </c>
      <c r="C147" s="49">
        <v>70</v>
      </c>
      <c r="D147" s="1">
        <v>-0.75</v>
      </c>
      <c r="E147" s="67">
        <f t="shared" si="23"/>
        <v>6730</v>
      </c>
      <c r="F147" s="70">
        <f t="shared" ref="F147:F163" si="25">E147+C147</f>
        <v>6800</v>
      </c>
      <c r="G147" s="69">
        <f t="shared" si="22"/>
        <v>-0.9162716899941109</v>
      </c>
      <c r="H147" s="69">
        <f t="shared" si="24"/>
        <v>59.62408013469598</v>
      </c>
      <c r="I147" s="51" t="s">
        <v>410</v>
      </c>
      <c r="J147" s="67">
        <v>37</v>
      </c>
      <c r="K147" s="95">
        <f t="shared" si="18"/>
        <v>10.277777777777779</v>
      </c>
      <c r="L147" s="67">
        <v>0</v>
      </c>
      <c r="M147" s="67">
        <v>0</v>
      </c>
      <c r="N147" s="69">
        <f t="shared" si="19"/>
        <v>6.8108108108108105</v>
      </c>
      <c r="O147" s="69">
        <f t="shared" si="20"/>
        <v>6.8108108108108105</v>
      </c>
    </row>
    <row r="148" spans="1:15" x14ac:dyDescent="0.25">
      <c r="A148" s="9">
        <v>55</v>
      </c>
      <c r="B148" s="64">
        <f t="shared" si="21"/>
        <v>147</v>
      </c>
      <c r="C148" s="49">
        <v>50</v>
      </c>
      <c r="D148" s="1">
        <v>-0.56999999999999995</v>
      </c>
      <c r="E148" s="67">
        <f t="shared" si="23"/>
        <v>6800</v>
      </c>
      <c r="F148" s="70">
        <f t="shared" si="25"/>
        <v>6850</v>
      </c>
      <c r="G148" s="69">
        <f t="shared" si="22"/>
        <v>-0.49741063191871782</v>
      </c>
      <c r="H148" s="69">
        <f t="shared" si="24"/>
        <v>59.126669502777261</v>
      </c>
      <c r="I148" s="51" t="s">
        <v>411</v>
      </c>
      <c r="J148" s="67">
        <v>45</v>
      </c>
      <c r="K148" s="95">
        <f t="shared" si="18"/>
        <v>12.5</v>
      </c>
      <c r="L148" s="67">
        <v>0</v>
      </c>
      <c r="M148" s="67">
        <v>0</v>
      </c>
      <c r="N148" s="69">
        <f t="shared" si="19"/>
        <v>4</v>
      </c>
      <c r="O148" s="69">
        <f t="shared" si="20"/>
        <v>4</v>
      </c>
    </row>
    <row r="149" spans="1:15" x14ac:dyDescent="0.25">
      <c r="A149" s="9">
        <v>55</v>
      </c>
      <c r="B149" s="64">
        <f t="shared" si="21"/>
        <v>148</v>
      </c>
      <c r="C149" s="49">
        <v>50</v>
      </c>
      <c r="D149" s="1">
        <v>-0.56999999999999995</v>
      </c>
      <c r="E149" s="67">
        <f t="shared" si="23"/>
        <v>6850</v>
      </c>
      <c r="F149" s="70">
        <f t="shared" si="25"/>
        <v>6900</v>
      </c>
      <c r="G149" s="69">
        <f t="shared" si="22"/>
        <v>-0.49741063191871782</v>
      </c>
      <c r="H149" s="69">
        <f t="shared" si="24"/>
        <v>58.629258870858543</v>
      </c>
      <c r="I149" s="51" t="s">
        <v>412</v>
      </c>
      <c r="J149" s="67">
        <v>45</v>
      </c>
      <c r="K149" s="95">
        <f t="shared" si="18"/>
        <v>12.5</v>
      </c>
      <c r="L149" s="67">
        <v>0</v>
      </c>
      <c r="M149" s="67">
        <v>0</v>
      </c>
      <c r="N149" s="69">
        <f t="shared" si="19"/>
        <v>4</v>
      </c>
      <c r="O149" s="69">
        <f t="shared" si="20"/>
        <v>4</v>
      </c>
    </row>
    <row r="150" spans="1:15" x14ac:dyDescent="0.25">
      <c r="A150" s="9">
        <v>56</v>
      </c>
      <c r="B150" s="64">
        <f t="shared" si="21"/>
        <v>149</v>
      </c>
      <c r="C150" s="49">
        <v>70</v>
      </c>
      <c r="D150" s="1">
        <v>-2.86</v>
      </c>
      <c r="E150" s="73">
        <f xml:space="preserve"> F149</f>
        <v>6900</v>
      </c>
      <c r="F150" s="70">
        <f t="shared" si="25"/>
        <v>6970</v>
      </c>
      <c r="G150" s="69">
        <f t="shared" si="22"/>
        <v>-3.492698311249562</v>
      </c>
      <c r="H150" s="69">
        <f t="shared" si="24"/>
        <v>55.136560559608981</v>
      </c>
      <c r="I150" s="51" t="s">
        <v>413</v>
      </c>
      <c r="J150" s="67">
        <v>28</v>
      </c>
      <c r="K150" s="95">
        <f t="shared" si="18"/>
        <v>7.7777777777777777</v>
      </c>
      <c r="L150" s="67">
        <v>0</v>
      </c>
      <c r="M150" s="67">
        <v>0</v>
      </c>
      <c r="N150" s="69">
        <f t="shared" si="19"/>
        <v>9</v>
      </c>
      <c r="O150" s="69">
        <f t="shared" si="20"/>
        <v>9</v>
      </c>
    </row>
    <row r="151" spans="1:15" x14ac:dyDescent="0.25">
      <c r="A151" s="9">
        <v>9</v>
      </c>
      <c r="B151" s="64">
        <f t="shared" si="21"/>
        <v>150</v>
      </c>
      <c r="C151" s="49">
        <v>50</v>
      </c>
      <c r="D151" s="1">
        <v>-4.9000000000000004</v>
      </c>
      <c r="E151" s="73">
        <f t="shared" ref="E151:E163" si="26" xml:space="preserve"> F150</f>
        <v>6970</v>
      </c>
      <c r="F151" s="70">
        <f t="shared" si="25"/>
        <v>7020</v>
      </c>
      <c r="G151" s="69">
        <f t="shared" si="22"/>
        <v>-4.2708461568683731</v>
      </c>
      <c r="H151" s="69">
        <f t="shared" si="24"/>
        <v>50.865714402740608</v>
      </c>
      <c r="I151" s="51" t="s">
        <v>414</v>
      </c>
      <c r="J151" s="67">
        <v>17</v>
      </c>
      <c r="K151" s="95">
        <f t="shared" si="18"/>
        <v>4.7222222222222223</v>
      </c>
      <c r="L151" s="67">
        <v>0</v>
      </c>
      <c r="M151" s="67">
        <v>0</v>
      </c>
      <c r="N151" s="69">
        <f t="shared" si="19"/>
        <v>10.588235294117647</v>
      </c>
      <c r="O151" s="69">
        <f t="shared" si="20"/>
        <v>10.588235294117647</v>
      </c>
    </row>
    <row r="152" spans="1:15" x14ac:dyDescent="0.25">
      <c r="A152" s="9">
        <v>9</v>
      </c>
      <c r="B152" s="64">
        <f t="shared" si="21"/>
        <v>151</v>
      </c>
      <c r="C152" s="49">
        <v>50</v>
      </c>
      <c r="D152" s="1">
        <v>-4.9000000000000004</v>
      </c>
      <c r="E152" s="73">
        <f t="shared" si="26"/>
        <v>7020</v>
      </c>
      <c r="F152" s="70">
        <f t="shared" si="25"/>
        <v>7070</v>
      </c>
      <c r="G152" s="69">
        <f t="shared" si="22"/>
        <v>-4.2708461568683731</v>
      </c>
      <c r="H152" s="69">
        <f t="shared" si="24"/>
        <v>46.594868245872235</v>
      </c>
      <c r="I152" s="51" t="s">
        <v>415</v>
      </c>
      <c r="J152" s="67">
        <v>17</v>
      </c>
      <c r="K152" s="95">
        <f t="shared" si="18"/>
        <v>4.7222222222222223</v>
      </c>
      <c r="L152" s="67">
        <v>0</v>
      </c>
      <c r="M152" s="67">
        <v>0</v>
      </c>
      <c r="N152" s="69">
        <f t="shared" si="19"/>
        <v>10.588235294117647</v>
      </c>
      <c r="O152" s="69">
        <f t="shared" si="20"/>
        <v>10.588235294117647</v>
      </c>
    </row>
    <row r="153" spans="1:15" x14ac:dyDescent="0.25">
      <c r="A153" s="9">
        <v>9</v>
      </c>
      <c r="B153" s="64">
        <f t="shared" si="21"/>
        <v>152</v>
      </c>
      <c r="C153" s="49">
        <v>40</v>
      </c>
      <c r="D153" s="1">
        <v>-4.9000000000000004</v>
      </c>
      <c r="E153" s="73">
        <f t="shared" si="26"/>
        <v>7070</v>
      </c>
      <c r="F153" s="70">
        <f t="shared" si="25"/>
        <v>7110</v>
      </c>
      <c r="G153" s="69">
        <f t="shared" si="22"/>
        <v>-3.4166769254946989</v>
      </c>
      <c r="H153" s="69">
        <f t="shared" si="24"/>
        <v>43.178191320377536</v>
      </c>
      <c r="I153" s="51" t="s">
        <v>416</v>
      </c>
      <c r="J153" s="67">
        <v>17</v>
      </c>
      <c r="K153" s="95">
        <f t="shared" si="18"/>
        <v>4.7222222222222223</v>
      </c>
      <c r="L153" s="67">
        <v>0</v>
      </c>
      <c r="M153" s="67"/>
      <c r="N153" s="69">
        <f t="shared" si="19"/>
        <v>8.4705882352941178</v>
      </c>
      <c r="O153" s="69">
        <f t="shared" si="20"/>
        <v>8.4705882352941178</v>
      </c>
    </row>
    <row r="154" spans="1:15" x14ac:dyDescent="0.25">
      <c r="A154" s="9">
        <v>8</v>
      </c>
      <c r="B154" s="64">
        <f t="shared" si="21"/>
        <v>153</v>
      </c>
      <c r="C154" s="49">
        <v>50</v>
      </c>
      <c r="D154" s="1">
        <v>-2.6</v>
      </c>
      <c r="E154" s="73">
        <f t="shared" si="26"/>
        <v>7110</v>
      </c>
      <c r="F154" s="70">
        <f t="shared" si="25"/>
        <v>7160</v>
      </c>
      <c r="G154" s="69">
        <f t="shared" si="22"/>
        <v>-2.268149406462689</v>
      </c>
      <c r="H154" s="69">
        <f t="shared" si="24"/>
        <v>40.910041913914846</v>
      </c>
      <c r="I154" s="51" t="s">
        <v>417</v>
      </c>
      <c r="J154" s="67">
        <v>34</v>
      </c>
      <c r="K154" s="95">
        <f t="shared" si="18"/>
        <v>9.4444444444444446</v>
      </c>
      <c r="L154" s="67">
        <v>0</v>
      </c>
      <c r="M154" s="67">
        <v>0</v>
      </c>
      <c r="N154" s="69">
        <f t="shared" si="19"/>
        <v>5.2941176470588234</v>
      </c>
      <c r="O154" s="69">
        <f t="shared" si="20"/>
        <v>5.2941176470588234</v>
      </c>
    </row>
    <row r="155" spans="1:15" x14ac:dyDescent="0.25">
      <c r="A155" s="9">
        <v>8</v>
      </c>
      <c r="B155" s="64">
        <f t="shared" si="21"/>
        <v>154</v>
      </c>
      <c r="C155" s="49">
        <v>60</v>
      </c>
      <c r="D155" s="1">
        <v>-2.6</v>
      </c>
      <c r="E155" s="73">
        <f t="shared" si="26"/>
        <v>7160</v>
      </c>
      <c r="F155" s="70">
        <f t="shared" si="25"/>
        <v>7220</v>
      </c>
      <c r="G155" s="69">
        <f t="shared" si="22"/>
        <v>-2.7217792877552269</v>
      </c>
      <c r="H155" s="69">
        <f t="shared" si="24"/>
        <v>38.18826262615962</v>
      </c>
      <c r="I155" s="51" t="s">
        <v>418</v>
      </c>
      <c r="J155" s="67">
        <v>34</v>
      </c>
      <c r="K155" s="95">
        <f t="shared" si="18"/>
        <v>9.4444444444444446</v>
      </c>
      <c r="L155" s="67">
        <v>0</v>
      </c>
      <c r="M155" s="67">
        <v>0</v>
      </c>
      <c r="N155" s="69">
        <f t="shared" si="19"/>
        <v>6.3529411764705879</v>
      </c>
      <c r="O155" s="69">
        <f t="shared" si="20"/>
        <v>6.3529411764705879</v>
      </c>
    </row>
    <row r="156" spans="1:15" x14ac:dyDescent="0.25">
      <c r="A156" s="9">
        <v>7</v>
      </c>
      <c r="B156" s="64">
        <f t="shared" si="21"/>
        <v>155</v>
      </c>
      <c r="C156" s="49">
        <v>25</v>
      </c>
      <c r="D156" s="1">
        <v>-2.29</v>
      </c>
      <c r="E156" s="73">
        <f t="shared" si="26"/>
        <v>7220</v>
      </c>
      <c r="F156" s="70">
        <f t="shared" si="25"/>
        <v>7245</v>
      </c>
      <c r="G156" s="69">
        <f t="shared" si="22"/>
        <v>-0.99893499003951891</v>
      </c>
      <c r="H156" s="69">
        <f t="shared" si="24"/>
        <v>37.189327636120105</v>
      </c>
      <c r="I156" s="51" t="s">
        <v>419</v>
      </c>
      <c r="J156" s="67">
        <v>25</v>
      </c>
      <c r="K156" s="95">
        <f t="shared" si="18"/>
        <v>6.9444444444444446</v>
      </c>
      <c r="L156" s="67">
        <v>0</v>
      </c>
      <c r="M156" s="67">
        <v>0</v>
      </c>
      <c r="N156" s="69">
        <f t="shared" si="19"/>
        <v>3.6</v>
      </c>
      <c r="O156" s="69">
        <f t="shared" si="20"/>
        <v>3.6</v>
      </c>
    </row>
    <row r="157" spans="1:15" x14ac:dyDescent="0.25">
      <c r="A157" s="9">
        <v>6</v>
      </c>
      <c r="B157" s="64">
        <f t="shared" si="21"/>
        <v>156</v>
      </c>
      <c r="C157" s="49">
        <v>50</v>
      </c>
      <c r="D157" s="1">
        <v>0</v>
      </c>
      <c r="E157" s="73">
        <f t="shared" si="26"/>
        <v>7245</v>
      </c>
      <c r="F157" s="70">
        <f t="shared" si="25"/>
        <v>7295</v>
      </c>
      <c r="G157" s="69">
        <f t="shared" si="22"/>
        <v>0</v>
      </c>
      <c r="H157" s="69">
        <f t="shared" si="24"/>
        <v>37.189327636120105</v>
      </c>
      <c r="I157" s="51" t="s">
        <v>420</v>
      </c>
      <c r="J157" s="67">
        <v>25</v>
      </c>
      <c r="K157" s="95">
        <f t="shared" si="18"/>
        <v>6.9444444444444446</v>
      </c>
      <c r="L157" s="67">
        <v>0</v>
      </c>
      <c r="M157" s="67">
        <v>0</v>
      </c>
      <c r="N157" s="69">
        <f t="shared" si="19"/>
        <v>7.2</v>
      </c>
      <c r="O157" s="69">
        <f t="shared" si="20"/>
        <v>7.2</v>
      </c>
    </row>
    <row r="158" spans="1:15" x14ac:dyDescent="0.25">
      <c r="A158" s="9">
        <v>5</v>
      </c>
      <c r="B158" s="64">
        <f t="shared" si="21"/>
        <v>157</v>
      </c>
      <c r="C158" s="49">
        <v>50</v>
      </c>
      <c r="D158" s="1">
        <v>-4</v>
      </c>
      <c r="E158" s="73">
        <f t="shared" si="26"/>
        <v>7295</v>
      </c>
      <c r="F158" s="70">
        <f t="shared" si="25"/>
        <v>7345</v>
      </c>
      <c r="G158" s="69">
        <f t="shared" si="22"/>
        <v>-3.4878236872062649</v>
      </c>
      <c r="H158" s="69">
        <f t="shared" si="24"/>
        <v>33.701503948913839</v>
      </c>
      <c r="I158" s="51" t="s">
        <v>421</v>
      </c>
      <c r="J158" s="67">
        <v>25</v>
      </c>
      <c r="K158" s="95">
        <f t="shared" si="18"/>
        <v>6.9444444444444446</v>
      </c>
      <c r="L158" s="67">
        <v>0</v>
      </c>
      <c r="M158" s="67">
        <v>0</v>
      </c>
      <c r="N158" s="69">
        <f t="shared" si="19"/>
        <v>7.2</v>
      </c>
      <c r="O158" s="69">
        <f t="shared" si="20"/>
        <v>7.2</v>
      </c>
    </row>
    <row r="159" spans="1:15" x14ac:dyDescent="0.25">
      <c r="A159" s="9">
        <v>5</v>
      </c>
      <c r="B159" s="64">
        <f t="shared" si="21"/>
        <v>158</v>
      </c>
      <c r="C159" s="49">
        <v>50</v>
      </c>
      <c r="D159" s="1">
        <v>-4</v>
      </c>
      <c r="E159" s="73">
        <f t="shared" si="26"/>
        <v>7345</v>
      </c>
      <c r="F159" s="70">
        <f t="shared" si="25"/>
        <v>7395</v>
      </c>
      <c r="G159" s="69">
        <f t="shared" si="22"/>
        <v>-3.4878236872062649</v>
      </c>
      <c r="H159" s="69">
        <f t="shared" si="24"/>
        <v>30.213680261707573</v>
      </c>
      <c r="I159" s="51" t="s">
        <v>422</v>
      </c>
      <c r="J159" s="67">
        <v>25</v>
      </c>
      <c r="K159" s="95">
        <f t="shared" si="18"/>
        <v>6.9444444444444446</v>
      </c>
      <c r="L159" s="67">
        <v>0</v>
      </c>
      <c r="M159" s="67">
        <v>0</v>
      </c>
      <c r="N159" s="69">
        <f t="shared" si="19"/>
        <v>7.2</v>
      </c>
      <c r="O159" s="69">
        <f t="shared" si="20"/>
        <v>7.2</v>
      </c>
    </row>
    <row r="160" spans="1:15" x14ac:dyDescent="0.25">
      <c r="A160" s="9">
        <v>57</v>
      </c>
      <c r="B160" s="64">
        <f t="shared" si="21"/>
        <v>159</v>
      </c>
      <c r="C160" s="49">
        <v>70</v>
      </c>
      <c r="D160" s="1">
        <v>-1.91</v>
      </c>
      <c r="E160" s="73">
        <f t="shared" si="26"/>
        <v>7395</v>
      </c>
      <c r="F160" s="70">
        <f t="shared" si="25"/>
        <v>7465</v>
      </c>
      <c r="G160" s="69">
        <f t="shared" si="22"/>
        <v>-2.3330730396706563</v>
      </c>
      <c r="H160" s="69">
        <f t="shared" si="24"/>
        <v>27.880607222036918</v>
      </c>
      <c r="I160" s="51" t="s">
        <v>423</v>
      </c>
      <c r="J160" s="67">
        <v>25</v>
      </c>
      <c r="K160" s="95">
        <f t="shared" si="18"/>
        <v>6.9444444444444446</v>
      </c>
      <c r="L160" s="67">
        <v>0</v>
      </c>
      <c r="M160" s="67">
        <v>0</v>
      </c>
      <c r="N160" s="69">
        <f t="shared" si="19"/>
        <v>10.08</v>
      </c>
      <c r="O160" s="69">
        <f t="shared" si="20"/>
        <v>10.08</v>
      </c>
    </row>
    <row r="161" spans="1:24" x14ac:dyDescent="0.25">
      <c r="A161" s="9">
        <v>58</v>
      </c>
      <c r="B161" s="64">
        <f t="shared" si="21"/>
        <v>160</v>
      </c>
      <c r="C161" s="49">
        <v>80</v>
      </c>
      <c r="D161" s="1">
        <v>-10.89</v>
      </c>
      <c r="E161" s="73">
        <f t="shared" si="26"/>
        <v>7465</v>
      </c>
      <c r="F161" s="70">
        <f t="shared" si="25"/>
        <v>7545</v>
      </c>
      <c r="G161" s="69">
        <f t="shared" si="22"/>
        <v>-15.11392447872969</v>
      </c>
      <c r="H161" s="69">
        <f t="shared" si="24"/>
        <v>12.766682743307229</v>
      </c>
      <c r="I161" s="51" t="s">
        <v>424</v>
      </c>
      <c r="J161" s="67">
        <v>36</v>
      </c>
      <c r="K161" s="95">
        <f t="shared" si="18"/>
        <v>10</v>
      </c>
      <c r="L161" s="67">
        <v>1</v>
      </c>
      <c r="M161" s="67">
        <v>5</v>
      </c>
      <c r="N161" s="69">
        <f t="shared" si="19"/>
        <v>8</v>
      </c>
      <c r="O161" s="69">
        <f t="shared" si="20"/>
        <v>13</v>
      </c>
    </row>
    <row r="162" spans="1:24" x14ac:dyDescent="0.25">
      <c r="A162" s="9">
        <v>58</v>
      </c>
      <c r="B162" s="64">
        <f t="shared" si="21"/>
        <v>161</v>
      </c>
      <c r="C162" s="49">
        <v>80</v>
      </c>
      <c r="D162" s="1">
        <v>-10.89</v>
      </c>
      <c r="E162" s="73">
        <f t="shared" si="26"/>
        <v>7545</v>
      </c>
      <c r="F162" s="70">
        <f t="shared" si="25"/>
        <v>7625</v>
      </c>
      <c r="G162" s="69">
        <f t="shared" si="22"/>
        <v>-15.11392447872969</v>
      </c>
      <c r="H162" s="69">
        <f t="shared" si="24"/>
        <v>-2.3472417354224611</v>
      </c>
      <c r="I162" s="51" t="s">
        <v>425</v>
      </c>
      <c r="J162" s="67">
        <v>36</v>
      </c>
      <c r="K162" s="95">
        <f t="shared" si="18"/>
        <v>10</v>
      </c>
      <c r="L162" s="67">
        <v>0</v>
      </c>
      <c r="M162" s="67">
        <v>0</v>
      </c>
      <c r="N162" s="69">
        <f t="shared" si="19"/>
        <v>8</v>
      </c>
      <c r="O162" s="69">
        <f t="shared" si="20"/>
        <v>8</v>
      </c>
    </row>
    <row r="163" spans="1:24" x14ac:dyDescent="0.25">
      <c r="A163" s="9">
        <v>58</v>
      </c>
      <c r="B163" s="64">
        <f t="shared" si="21"/>
        <v>162</v>
      </c>
      <c r="C163" s="49">
        <v>80</v>
      </c>
      <c r="D163" s="1">
        <v>-10.89</v>
      </c>
      <c r="E163" s="73">
        <f t="shared" si="26"/>
        <v>7625</v>
      </c>
      <c r="F163" s="70">
        <f t="shared" si="25"/>
        <v>7705</v>
      </c>
      <c r="G163" s="69">
        <f t="shared" si="22"/>
        <v>-15.11392447872969</v>
      </c>
      <c r="H163" s="69">
        <f t="shared" si="24"/>
        <v>-17.461166214152151</v>
      </c>
      <c r="I163" s="51" t="s">
        <v>426</v>
      </c>
      <c r="J163" s="67">
        <v>36</v>
      </c>
      <c r="K163" s="95">
        <f t="shared" si="18"/>
        <v>10</v>
      </c>
      <c r="L163" s="67">
        <v>0</v>
      </c>
      <c r="M163" s="67">
        <v>0</v>
      </c>
      <c r="N163" s="112">
        <f t="shared" si="19"/>
        <v>8</v>
      </c>
      <c r="O163" s="112">
        <f t="shared" si="20"/>
        <v>8</v>
      </c>
    </row>
    <row r="164" spans="1:24" s="28" customFormat="1" ht="15.75" thickBot="1" x14ac:dyDescent="0.3">
      <c r="A164" s="9">
        <v>59</v>
      </c>
      <c r="B164" s="64">
        <v>163</v>
      </c>
      <c r="C164" s="39">
        <v>100</v>
      </c>
      <c r="D164" s="91">
        <v>0</v>
      </c>
      <c r="E164" s="41">
        <v>7705</v>
      </c>
      <c r="F164" s="41">
        <v>7805</v>
      </c>
      <c r="G164" s="45">
        <f t="shared" si="22"/>
        <v>0</v>
      </c>
      <c r="H164" s="45">
        <v>0</v>
      </c>
      <c r="I164" s="51" t="s">
        <v>426</v>
      </c>
      <c r="J164" s="51">
        <v>0</v>
      </c>
      <c r="K164" s="52">
        <v>1</v>
      </c>
      <c r="L164" s="5">
        <v>0</v>
      </c>
      <c r="M164" s="38">
        <f t="shared" ref="M164" si="27">U164*V164</f>
        <v>0</v>
      </c>
      <c r="N164" s="9">
        <v>0</v>
      </c>
      <c r="O164" s="9">
        <v>0</v>
      </c>
      <c r="P164" s="124"/>
      <c r="Q164" s="124"/>
      <c r="R164" s="125"/>
      <c r="S164" s="125"/>
      <c r="T164" s="126"/>
      <c r="U164" s="127"/>
      <c r="V164" s="128"/>
      <c r="W164" s="127"/>
      <c r="X164" s="129"/>
    </row>
    <row r="165" spans="1:24" ht="19.5" thickBot="1" x14ac:dyDescent="0.35">
      <c r="J165" s="89">
        <f>AVERAGE(J2:J164)</f>
        <v>28.337423312883434</v>
      </c>
      <c r="K165" s="89"/>
      <c r="N165" s="115" t="s">
        <v>1025</v>
      </c>
      <c r="O165" s="114">
        <f>SUM(O2:O163)</f>
        <v>1404.4442318719737</v>
      </c>
      <c r="P165" s="97"/>
    </row>
    <row r="166" spans="1:24" ht="18.75" x14ac:dyDescent="0.3">
      <c r="D166" s="26">
        <f>MIN(D2:D163)</f>
        <v>-10.89</v>
      </c>
      <c r="J166" s="87">
        <f>MIN(J2:J164)</f>
        <v>0</v>
      </c>
      <c r="K166" s="87"/>
      <c r="N166" s="97"/>
      <c r="O166" s="113">
        <f>O165/60</f>
        <v>23.407403864532895</v>
      </c>
      <c r="P166" s="97" t="s">
        <v>1030</v>
      </c>
    </row>
    <row r="167" spans="1:24" x14ac:dyDescent="0.25">
      <c r="J167" s="87">
        <f>MAX(J2:J164)</f>
        <v>50</v>
      </c>
      <c r="K167" s="87"/>
    </row>
    <row r="168" spans="1:24" x14ac:dyDescent="0.25">
      <c r="J168" s="87"/>
      <c r="K168" s="87"/>
    </row>
    <row r="169" spans="1:24" x14ac:dyDescent="0.25">
      <c r="J169" s="87"/>
      <c r="K169" s="87"/>
    </row>
    <row r="170" spans="1:24" x14ac:dyDescent="0.25">
      <c r="J170" s="87"/>
      <c r="K170" s="87"/>
    </row>
    <row r="171" spans="1:24" x14ac:dyDescent="0.25">
      <c r="J171" s="87"/>
      <c r="K171" s="87"/>
    </row>
    <row r="172" spans="1:24" x14ac:dyDescent="0.25">
      <c r="J172" s="87"/>
      <c r="K172" s="87"/>
    </row>
    <row r="173" spans="1:24" x14ac:dyDescent="0.25">
      <c r="J173" s="88"/>
      <c r="K173" s="88"/>
    </row>
    <row r="174" spans="1:24" x14ac:dyDescent="0.25">
      <c r="J174" s="88"/>
      <c r="K174" s="88"/>
    </row>
    <row r="175" spans="1:24" x14ac:dyDescent="0.25">
      <c r="J175" s="88"/>
      <c r="K175" s="88"/>
    </row>
    <row r="176" spans="1:24" x14ac:dyDescent="0.25">
      <c r="J176" s="88"/>
      <c r="K176" s="88"/>
    </row>
    <row r="177" spans="10:11" x14ac:dyDescent="0.25">
      <c r="J177" s="88"/>
      <c r="K177" s="88"/>
    </row>
    <row r="178" spans="10:11" x14ac:dyDescent="0.25">
      <c r="J178" s="88"/>
      <c r="K178" s="88"/>
    </row>
    <row r="179" spans="10:11" x14ac:dyDescent="0.25">
      <c r="J179" s="88"/>
      <c r="K179" s="88"/>
    </row>
    <row r="180" spans="10:11" x14ac:dyDescent="0.25">
      <c r="J180" s="88"/>
      <c r="K180" s="88"/>
    </row>
    <row r="181" spans="10:11" x14ac:dyDescent="0.25">
      <c r="J181" s="88"/>
      <c r="K181" s="88"/>
    </row>
    <row r="182" spans="10:11" x14ac:dyDescent="0.25">
      <c r="J182" s="88"/>
      <c r="K182" s="88"/>
    </row>
    <row r="183" spans="10:11" x14ac:dyDescent="0.25">
      <c r="J183" s="88"/>
      <c r="K183" s="88"/>
    </row>
    <row r="184" spans="10:11" x14ac:dyDescent="0.25">
      <c r="J184" s="88"/>
      <c r="K184" s="88"/>
    </row>
    <row r="185" spans="10:11" x14ac:dyDescent="0.25">
      <c r="J185" s="88"/>
      <c r="K185" s="88"/>
    </row>
    <row r="186" spans="10:11" x14ac:dyDescent="0.25">
      <c r="J186" s="88"/>
      <c r="K186" s="88"/>
    </row>
    <row r="187" spans="10:11" x14ac:dyDescent="0.25">
      <c r="J187" s="88"/>
      <c r="K187" s="88"/>
    </row>
    <row r="188" spans="10:11" x14ac:dyDescent="0.25">
      <c r="J188" s="88"/>
      <c r="K188" s="88"/>
    </row>
    <row r="189" spans="10:11" x14ac:dyDescent="0.25">
      <c r="J189" s="88"/>
      <c r="K189" s="88"/>
    </row>
    <row r="190" spans="10:11" x14ac:dyDescent="0.25">
      <c r="J190" s="88"/>
      <c r="K190" s="88"/>
    </row>
    <row r="191" spans="10:11" x14ac:dyDescent="0.25">
      <c r="J191" s="88"/>
      <c r="K191" s="88"/>
    </row>
    <row r="192" spans="10:11" x14ac:dyDescent="0.25">
      <c r="J192" s="88"/>
      <c r="K192" s="88"/>
    </row>
    <row r="193" spans="10:11" x14ac:dyDescent="0.25">
      <c r="J193" s="88"/>
      <c r="K193" s="88"/>
    </row>
    <row r="194" spans="10:11" x14ac:dyDescent="0.25">
      <c r="J194" s="88"/>
      <c r="K194" s="88"/>
    </row>
    <row r="195" spans="10:11" x14ac:dyDescent="0.25">
      <c r="J195" s="88"/>
      <c r="K195" s="88"/>
    </row>
    <row r="196" spans="10:11" x14ac:dyDescent="0.25">
      <c r="J196" s="87"/>
      <c r="K196" s="87"/>
    </row>
    <row r="197" spans="10:11" x14ac:dyDescent="0.25">
      <c r="J197" s="87"/>
      <c r="K197" s="87"/>
    </row>
    <row r="198" spans="10:11" x14ac:dyDescent="0.25">
      <c r="J198" s="87"/>
      <c r="K198" s="87"/>
    </row>
    <row r="199" spans="10:11" x14ac:dyDescent="0.25">
      <c r="J199" s="87"/>
      <c r="K199" s="87"/>
    </row>
    <row r="200" spans="10:11" x14ac:dyDescent="0.25">
      <c r="J200" s="87"/>
      <c r="K200" s="87"/>
    </row>
    <row r="201" spans="10:11" x14ac:dyDescent="0.25">
      <c r="J201" s="87"/>
      <c r="K201" s="87"/>
    </row>
    <row r="202" spans="10:11" x14ac:dyDescent="0.25">
      <c r="J202" s="87"/>
      <c r="K202" s="87"/>
    </row>
    <row r="203" spans="10:11" x14ac:dyDescent="0.25">
      <c r="J203" s="87"/>
      <c r="K203" s="87"/>
    </row>
    <row r="204" spans="10:11" x14ac:dyDescent="0.25">
      <c r="J204" s="87"/>
      <c r="K204" s="87"/>
    </row>
    <row r="205" spans="10:11" x14ac:dyDescent="0.25">
      <c r="J205" s="87"/>
      <c r="K205" s="87"/>
    </row>
    <row r="206" spans="10:11" x14ac:dyDescent="0.25">
      <c r="J206" s="87"/>
      <c r="K206" s="87"/>
    </row>
    <row r="207" spans="10:11" x14ac:dyDescent="0.25">
      <c r="J207" s="87"/>
      <c r="K207" s="87"/>
    </row>
    <row r="208" spans="10:11" x14ac:dyDescent="0.25">
      <c r="J208" s="87"/>
      <c r="K208" s="87"/>
    </row>
    <row r="209" spans="10:11" x14ac:dyDescent="0.25">
      <c r="J209" s="87"/>
      <c r="K209" s="87"/>
    </row>
    <row r="210" spans="10:11" x14ac:dyDescent="0.25">
      <c r="J210" s="87"/>
      <c r="K210" s="87"/>
    </row>
    <row r="211" spans="10:11" x14ac:dyDescent="0.25">
      <c r="J211" s="87"/>
      <c r="K211" s="87"/>
    </row>
    <row r="212" spans="10:11" x14ac:dyDescent="0.25">
      <c r="J212" s="87"/>
      <c r="K212" s="87"/>
    </row>
    <row r="213" spans="10:11" x14ac:dyDescent="0.25">
      <c r="J213" s="87"/>
      <c r="K213" s="87"/>
    </row>
    <row r="214" spans="10:11" x14ac:dyDescent="0.25">
      <c r="J214" s="87"/>
      <c r="K214" s="87"/>
    </row>
    <row r="215" spans="10:11" x14ac:dyDescent="0.25">
      <c r="J215" s="87"/>
      <c r="K215" s="87"/>
    </row>
    <row r="216" spans="10:11" x14ac:dyDescent="0.25">
      <c r="J216" s="87"/>
      <c r="K216" s="87"/>
    </row>
    <row r="217" spans="10:11" x14ac:dyDescent="0.25">
      <c r="J217" s="87"/>
      <c r="K217" s="87"/>
    </row>
    <row r="218" spans="10:11" x14ac:dyDescent="0.25">
      <c r="J218" s="87"/>
      <c r="K218" s="87"/>
    </row>
    <row r="219" spans="10:11" x14ac:dyDescent="0.25">
      <c r="J219" s="87"/>
      <c r="K219" s="87"/>
    </row>
    <row r="220" spans="10:11" x14ac:dyDescent="0.25">
      <c r="J220" s="87"/>
      <c r="K220" s="87"/>
    </row>
    <row r="221" spans="10:11" x14ac:dyDescent="0.25">
      <c r="J221" s="87"/>
      <c r="K221" s="87"/>
    </row>
    <row r="222" spans="10:11" x14ac:dyDescent="0.25">
      <c r="J222" s="87"/>
      <c r="K222" s="87"/>
    </row>
    <row r="223" spans="10:11" x14ac:dyDescent="0.25">
      <c r="J223" s="87"/>
      <c r="K223" s="87"/>
    </row>
    <row r="224" spans="10:11" x14ac:dyDescent="0.25">
      <c r="J224" s="87"/>
      <c r="K224" s="87"/>
    </row>
    <row r="225" spans="10:11" x14ac:dyDescent="0.25">
      <c r="J225" s="87"/>
      <c r="K225" s="87"/>
    </row>
    <row r="226" spans="10:11" x14ac:dyDescent="0.25">
      <c r="J226" s="87"/>
      <c r="K226" s="87"/>
    </row>
    <row r="227" spans="10:11" x14ac:dyDescent="0.25">
      <c r="J227" s="87"/>
      <c r="K227" s="87"/>
    </row>
    <row r="228" spans="10:11" x14ac:dyDescent="0.25">
      <c r="J228" s="87"/>
      <c r="K228" s="87"/>
    </row>
    <row r="229" spans="10:11" x14ac:dyDescent="0.25">
      <c r="J229" s="87"/>
      <c r="K229" s="87"/>
    </row>
    <row r="230" spans="10:11" x14ac:dyDescent="0.25">
      <c r="J230" s="87"/>
      <c r="K230" s="87"/>
    </row>
    <row r="231" spans="10:11" x14ac:dyDescent="0.25">
      <c r="J231" s="87"/>
      <c r="K231" s="87"/>
    </row>
    <row r="232" spans="10:11" x14ac:dyDescent="0.25">
      <c r="J232" s="87"/>
      <c r="K232" s="8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P309"/>
  <sheetViews>
    <sheetView zoomScaleNormal="100" workbookViewId="0">
      <pane ySplit="1" topLeftCell="A299" activePane="bottomLeft" state="frozen"/>
      <selection pane="bottomLeft" activeCell="D1" sqref="D1:D1048576"/>
    </sheetView>
  </sheetViews>
  <sheetFormatPr baseColWidth="10" defaultColWidth="11.42578125" defaultRowHeight="15" x14ac:dyDescent="0.25"/>
  <cols>
    <col min="1" max="2" width="11.42578125" style="78"/>
    <col min="3" max="3" width="18.140625" style="62" customWidth="1"/>
    <col min="4" max="5" width="11.42578125" style="63"/>
    <col min="6" max="6" width="11.42578125" style="75"/>
    <col min="7" max="7" width="12.7109375" style="63" customWidth="1"/>
    <col min="8" max="8" width="11.42578125" style="63"/>
    <col min="9" max="9" width="39.140625" style="63" customWidth="1"/>
    <col min="10" max="10" width="14.28515625" style="79" bestFit="1" customWidth="1"/>
    <col min="11" max="11" width="14.28515625" style="79" customWidth="1"/>
    <col min="12" max="15" width="18.7109375" style="63" customWidth="1"/>
    <col min="16" max="16" width="13.5703125" style="22" hidden="1" customWidth="1"/>
    <col min="17" max="17" width="22.5703125" style="22" hidden="1" customWidth="1"/>
    <col min="18" max="18" width="14.42578125" style="22" hidden="1" customWidth="1"/>
    <col min="19" max="19" width="13.42578125" hidden="1" customWidth="1"/>
    <col min="20" max="20" width="0" style="22" hidden="1" customWidth="1"/>
    <col min="21" max="21" width="13.28515625" style="22" hidden="1" customWidth="1"/>
    <col min="22" max="22" width="13.140625" style="22" hidden="1" customWidth="1"/>
    <col min="23" max="23" width="0" hidden="1" customWidth="1"/>
    <col min="24" max="24" width="30.85546875" style="22" hidden="1" customWidth="1"/>
    <col min="25" max="25" width="24" style="22" hidden="1" customWidth="1"/>
    <col min="26" max="26" width="0" style="22" hidden="1" customWidth="1"/>
    <col min="27" max="27" width="16" style="22" hidden="1" customWidth="1"/>
    <col min="28" max="28" width="12.140625" style="22" hidden="1" customWidth="1"/>
    <col min="29" max="29" width="16.85546875" style="22" hidden="1" customWidth="1"/>
    <col min="30" max="30" width="35" style="22" hidden="1" customWidth="1"/>
    <col min="31" max="31" width="15.5703125" style="22" hidden="1" customWidth="1"/>
    <col min="32" max="32" width="17.28515625" style="22" hidden="1" customWidth="1"/>
    <col min="33" max="33" width="19.140625" style="22" hidden="1" customWidth="1"/>
    <col min="34" max="34" width="37.5703125" style="22" hidden="1" customWidth="1"/>
    <col min="35" max="35" width="38" style="22" hidden="1" customWidth="1"/>
    <col min="36" max="36" width="13" style="22" hidden="1" customWidth="1"/>
    <col min="37" max="37" width="0" hidden="1" customWidth="1"/>
    <col min="38" max="38" width="13.140625" style="22" hidden="1" customWidth="1"/>
    <col min="39" max="39" width="15.28515625" style="22" hidden="1" customWidth="1"/>
    <col min="40" max="40" width="13" style="22" hidden="1" customWidth="1"/>
    <col min="41" max="41" width="17.140625" style="22" hidden="1" customWidth="1"/>
    <col min="42" max="16384" width="11.42578125" style="22"/>
  </cols>
  <sheetData>
    <row r="1" spans="1:41" s="21" customFormat="1" ht="44.25" customHeight="1" x14ac:dyDescent="0.25">
      <c r="A1" s="101" t="s">
        <v>0</v>
      </c>
      <c r="B1" s="101" t="s">
        <v>0</v>
      </c>
      <c r="C1" s="102" t="s">
        <v>1</v>
      </c>
      <c r="D1" s="103" t="s">
        <v>2</v>
      </c>
      <c r="E1" s="105" t="s">
        <v>260</v>
      </c>
      <c r="F1" s="105" t="s">
        <v>261</v>
      </c>
      <c r="G1" s="105" t="s">
        <v>262</v>
      </c>
      <c r="H1" s="105" t="s">
        <v>263</v>
      </c>
      <c r="I1" s="106" t="s">
        <v>264</v>
      </c>
      <c r="J1" s="104" t="s">
        <v>8</v>
      </c>
      <c r="K1" s="104" t="s">
        <v>1028</v>
      </c>
      <c r="L1" s="107" t="s">
        <v>9</v>
      </c>
      <c r="M1" s="107" t="s">
        <v>1023</v>
      </c>
      <c r="N1" s="105" t="s">
        <v>1022</v>
      </c>
      <c r="O1" s="105" t="s">
        <v>1024</v>
      </c>
      <c r="P1" s="55" t="s">
        <v>427</v>
      </c>
      <c r="Q1" s="55" t="s">
        <v>428</v>
      </c>
      <c r="R1" s="55" t="s">
        <v>12</v>
      </c>
      <c r="T1" s="55" t="s">
        <v>13</v>
      </c>
      <c r="U1" s="55" t="s">
        <v>14</v>
      </c>
      <c r="V1" s="55" t="s">
        <v>429</v>
      </c>
      <c r="X1" s="55" t="s">
        <v>430</v>
      </c>
      <c r="Y1" s="55" t="s">
        <v>431</v>
      </c>
      <c r="Z1" s="55" t="s">
        <v>432</v>
      </c>
      <c r="AA1" s="55" t="s">
        <v>433</v>
      </c>
      <c r="AB1" s="55" t="s">
        <v>434</v>
      </c>
      <c r="AC1" s="55" t="s">
        <v>435</v>
      </c>
      <c r="AD1" s="55" t="s">
        <v>430</v>
      </c>
      <c r="AE1" s="18" t="s">
        <v>10</v>
      </c>
      <c r="AF1" s="18" t="s">
        <v>16</v>
      </c>
      <c r="AG1" s="18" t="s">
        <v>17</v>
      </c>
      <c r="AH1" s="55" t="s">
        <v>430</v>
      </c>
      <c r="AI1" s="8" t="s">
        <v>18</v>
      </c>
      <c r="AJ1" s="31" t="s">
        <v>19</v>
      </c>
      <c r="AL1" s="30" t="s">
        <v>20</v>
      </c>
      <c r="AM1" s="30" t="s">
        <v>11</v>
      </c>
      <c r="AN1" s="33" t="s">
        <v>436</v>
      </c>
      <c r="AO1" s="30" t="s">
        <v>22</v>
      </c>
    </row>
    <row r="2" spans="1:41" ht="48" customHeight="1" x14ac:dyDescent="0.25">
      <c r="A2" s="76">
        <v>1</v>
      </c>
      <c r="B2" s="76">
        <f>1</f>
        <v>1</v>
      </c>
      <c r="C2" s="56">
        <v>50</v>
      </c>
      <c r="D2" s="57">
        <v>2.42</v>
      </c>
      <c r="E2" s="58">
        <v>0</v>
      </c>
      <c r="F2" s="74">
        <f xml:space="preserve"> C2</f>
        <v>50</v>
      </c>
      <c r="G2" s="57">
        <f>C2*SIN(RADIANS(D2))</f>
        <v>2.1112205415623886</v>
      </c>
      <c r="H2" s="57">
        <f>G2</f>
        <v>2.1112205415623886</v>
      </c>
      <c r="I2" s="57" t="s">
        <v>437</v>
      </c>
      <c r="J2" s="30">
        <v>21</v>
      </c>
      <c r="K2" s="96">
        <f>J2*1000/3600</f>
        <v>5.833333333333333</v>
      </c>
      <c r="L2" s="58">
        <f xml:space="preserve"> SUM(AE2:AG2)</f>
        <v>0</v>
      </c>
      <c r="M2" s="53">
        <v>0</v>
      </c>
      <c r="N2" s="94">
        <f>C2/K2</f>
        <v>8.5714285714285712</v>
      </c>
      <c r="O2" s="94">
        <f>N2+M2</f>
        <v>8.5714285714285712</v>
      </c>
      <c r="P2" s="9" t="s">
        <v>438</v>
      </c>
      <c r="Q2" s="9" t="s">
        <v>439</v>
      </c>
      <c r="R2" s="9" t="s">
        <v>24</v>
      </c>
      <c r="S2" s="22"/>
      <c r="T2" s="9" t="s">
        <v>101</v>
      </c>
      <c r="U2" s="4">
        <v>-75.569974000000002</v>
      </c>
      <c r="V2" s="4">
        <v>6.2792029999999999</v>
      </c>
      <c r="W2" s="22"/>
      <c r="X2" s="9"/>
      <c r="Y2" s="9" t="s">
        <v>440</v>
      </c>
      <c r="Z2" s="5">
        <v>4</v>
      </c>
      <c r="AA2" s="1" t="s">
        <v>441</v>
      </c>
      <c r="AB2" s="6">
        <v>14.4</v>
      </c>
      <c r="AC2" s="9" t="s">
        <v>442</v>
      </c>
      <c r="AD2" s="9" t="s">
        <v>443</v>
      </c>
      <c r="AE2" s="5"/>
      <c r="AF2" s="7"/>
      <c r="AG2" s="7"/>
      <c r="AH2" s="9"/>
      <c r="AI2" s="17" t="s">
        <v>444</v>
      </c>
      <c r="AJ2" s="34">
        <f>SIN(D2*6.28/360)*1500*9.8</f>
        <v>620.38435835867858</v>
      </c>
      <c r="AK2" s="22"/>
      <c r="AL2" s="35">
        <f>J2*1000/3600</f>
        <v>5.833333333333333</v>
      </c>
      <c r="AM2" s="34">
        <f>AJ2*AL2</f>
        <v>3618.9087570922916</v>
      </c>
      <c r="AN2" s="34">
        <f>AJ2*C2</f>
        <v>31019.217917933929</v>
      </c>
      <c r="AO2" s="32">
        <f>C2/AL2</f>
        <v>8.5714285714285712</v>
      </c>
    </row>
    <row r="3" spans="1:41" ht="48" customHeight="1" x14ac:dyDescent="0.25">
      <c r="A3" s="76">
        <v>1</v>
      </c>
      <c r="B3" s="76">
        <f>B2+1</f>
        <v>2</v>
      </c>
      <c r="C3" s="56">
        <v>50</v>
      </c>
      <c r="D3" s="57">
        <v>2.42</v>
      </c>
      <c r="E3" s="58">
        <f>F2</f>
        <v>50</v>
      </c>
      <c r="F3" s="74">
        <f>E3+C3</f>
        <v>100</v>
      </c>
      <c r="G3" s="57">
        <f t="shared" ref="G3:G66" si="0">C3*SIN(RADIANS(D3))</f>
        <v>2.1112205415623886</v>
      </c>
      <c r="H3" s="57">
        <f>H2+G3</f>
        <v>4.2224410831247772</v>
      </c>
      <c r="I3" s="57" t="s">
        <v>445</v>
      </c>
      <c r="J3" s="30">
        <v>21</v>
      </c>
      <c r="K3" s="96">
        <f t="shared" ref="K3:K66" si="1">J3*1000/3600</f>
        <v>5.833333333333333</v>
      </c>
      <c r="L3" s="58">
        <v>1</v>
      </c>
      <c r="M3" s="57">
        <v>5</v>
      </c>
      <c r="N3" s="94">
        <f t="shared" ref="N3:N66" si="2">C3/K3</f>
        <v>8.5714285714285712</v>
      </c>
      <c r="O3" s="94">
        <f t="shared" ref="O3:O66" si="3">N3+M3</f>
        <v>13.571428571428571</v>
      </c>
      <c r="P3" s="9"/>
      <c r="Q3" s="9"/>
      <c r="R3" s="9"/>
      <c r="S3" s="22"/>
      <c r="T3" s="9"/>
      <c r="U3" s="4"/>
      <c r="V3" s="4"/>
      <c r="W3" s="22"/>
      <c r="X3" s="9"/>
      <c r="Y3" s="9"/>
      <c r="Z3" s="5"/>
      <c r="AA3" s="1"/>
      <c r="AB3" s="6"/>
      <c r="AC3" s="9"/>
      <c r="AD3" s="9"/>
      <c r="AE3" s="5"/>
      <c r="AF3" s="7"/>
      <c r="AG3" s="7"/>
      <c r="AH3" s="9"/>
      <c r="AI3" s="17"/>
      <c r="AJ3" s="34"/>
      <c r="AK3" s="22"/>
      <c r="AL3" s="35"/>
      <c r="AM3" s="34"/>
      <c r="AN3" s="34"/>
      <c r="AO3" s="32"/>
    </row>
    <row r="4" spans="1:41" ht="48" customHeight="1" x14ac:dyDescent="0.25">
      <c r="A4" s="76">
        <v>1</v>
      </c>
      <c r="B4" s="76">
        <f>B3+1</f>
        <v>3</v>
      </c>
      <c r="C4" s="56">
        <v>50</v>
      </c>
      <c r="D4" s="57">
        <v>2.42</v>
      </c>
      <c r="E4" s="58">
        <f t="shared" ref="E4:E67" si="4">F3</f>
        <v>100</v>
      </c>
      <c r="F4" s="74">
        <f t="shared" ref="F4:F67" si="5">E4+C4</f>
        <v>150</v>
      </c>
      <c r="G4" s="57">
        <f t="shared" si="0"/>
        <v>2.1112205415623886</v>
      </c>
      <c r="H4" s="57">
        <f t="shared" ref="H4:H67" si="6">H3+G4</f>
        <v>6.3336616246871653</v>
      </c>
      <c r="I4" s="57" t="s">
        <v>446</v>
      </c>
      <c r="J4" s="30">
        <v>21</v>
      </c>
      <c r="K4" s="96">
        <f t="shared" si="1"/>
        <v>5.833333333333333</v>
      </c>
      <c r="L4" s="58">
        <f t="shared" ref="L4:L57" si="7" xml:space="preserve"> SUM(AE4:AG4)</f>
        <v>0</v>
      </c>
      <c r="M4" s="57">
        <v>0</v>
      </c>
      <c r="N4" s="94">
        <f t="shared" si="2"/>
        <v>8.5714285714285712</v>
      </c>
      <c r="O4" s="94">
        <f t="shared" si="3"/>
        <v>8.5714285714285712</v>
      </c>
      <c r="P4" s="9"/>
      <c r="Q4" s="9"/>
      <c r="R4" s="9"/>
      <c r="S4" s="22"/>
      <c r="T4" s="9"/>
      <c r="U4" s="4"/>
      <c r="V4" s="4"/>
      <c r="W4" s="22"/>
      <c r="X4" s="9"/>
      <c r="Y4" s="9"/>
      <c r="Z4" s="5"/>
      <c r="AA4" s="1"/>
      <c r="AB4" s="6"/>
      <c r="AC4" s="9"/>
      <c r="AD4" s="9"/>
      <c r="AE4" s="5"/>
      <c r="AF4" s="7"/>
      <c r="AG4" s="7"/>
      <c r="AH4" s="9"/>
      <c r="AI4" s="17"/>
      <c r="AJ4" s="34"/>
      <c r="AK4" s="22"/>
      <c r="AL4" s="35"/>
      <c r="AM4" s="34"/>
      <c r="AN4" s="34"/>
      <c r="AO4" s="32"/>
    </row>
    <row r="5" spans="1:41" ht="48" customHeight="1" x14ac:dyDescent="0.25">
      <c r="A5" s="76">
        <v>1</v>
      </c>
      <c r="B5" s="76">
        <f>B4+1</f>
        <v>4</v>
      </c>
      <c r="C5" s="56">
        <v>50</v>
      </c>
      <c r="D5" s="57">
        <v>2.42</v>
      </c>
      <c r="E5" s="58">
        <f t="shared" si="4"/>
        <v>150</v>
      </c>
      <c r="F5" s="74">
        <f t="shared" si="5"/>
        <v>200</v>
      </c>
      <c r="G5" s="57">
        <f t="shared" si="0"/>
        <v>2.1112205415623886</v>
      </c>
      <c r="H5" s="57">
        <f t="shared" si="6"/>
        <v>8.4448821662495543</v>
      </c>
      <c r="I5" s="57" t="s">
        <v>447</v>
      </c>
      <c r="J5" s="30">
        <v>21</v>
      </c>
      <c r="K5" s="96">
        <f t="shared" si="1"/>
        <v>5.833333333333333</v>
      </c>
      <c r="L5" s="58">
        <f t="shared" si="7"/>
        <v>0</v>
      </c>
      <c r="M5" s="57">
        <v>0</v>
      </c>
      <c r="N5" s="94">
        <f t="shared" si="2"/>
        <v>8.5714285714285712</v>
      </c>
      <c r="O5" s="94">
        <f t="shared" si="3"/>
        <v>8.5714285714285712</v>
      </c>
      <c r="P5" s="9"/>
      <c r="Q5" s="9"/>
      <c r="R5" s="9"/>
      <c r="S5" s="22"/>
      <c r="T5" s="9"/>
      <c r="U5" s="4"/>
      <c r="V5" s="4"/>
      <c r="W5" s="22"/>
      <c r="X5" s="9"/>
      <c r="Y5" s="9"/>
      <c r="Z5" s="5"/>
      <c r="AA5" s="1"/>
      <c r="AB5" s="6"/>
      <c r="AC5" s="9"/>
      <c r="AD5" s="9"/>
      <c r="AE5" s="5"/>
      <c r="AF5" s="7"/>
      <c r="AG5" s="7"/>
      <c r="AH5" s="9"/>
      <c r="AI5" s="17"/>
      <c r="AJ5" s="34"/>
      <c r="AK5" s="22"/>
      <c r="AL5" s="35"/>
      <c r="AM5" s="34"/>
      <c r="AN5" s="34"/>
      <c r="AO5" s="32"/>
    </row>
    <row r="6" spans="1:41" ht="48" customHeight="1" x14ac:dyDescent="0.25">
      <c r="A6" s="76">
        <v>1</v>
      </c>
      <c r="B6" s="76">
        <f t="shared" ref="B6:B69" si="8">B5+1</f>
        <v>5</v>
      </c>
      <c r="C6" s="56">
        <v>50</v>
      </c>
      <c r="D6" s="57">
        <v>2.42</v>
      </c>
      <c r="E6" s="58">
        <f t="shared" si="4"/>
        <v>200</v>
      </c>
      <c r="F6" s="74">
        <f t="shared" si="5"/>
        <v>250</v>
      </c>
      <c r="G6" s="57">
        <f t="shared" si="0"/>
        <v>2.1112205415623886</v>
      </c>
      <c r="H6" s="57">
        <f t="shared" si="6"/>
        <v>10.556102707811943</v>
      </c>
      <c r="I6" s="57" t="s">
        <v>448</v>
      </c>
      <c r="J6" s="30">
        <v>21</v>
      </c>
      <c r="K6" s="96">
        <f t="shared" si="1"/>
        <v>5.833333333333333</v>
      </c>
      <c r="L6" s="58">
        <f t="shared" si="7"/>
        <v>0</v>
      </c>
      <c r="M6" s="57">
        <v>0</v>
      </c>
      <c r="N6" s="94">
        <f t="shared" si="2"/>
        <v>8.5714285714285712</v>
      </c>
      <c r="O6" s="94">
        <f t="shared" si="3"/>
        <v>8.5714285714285712</v>
      </c>
      <c r="P6" s="9"/>
      <c r="Q6" s="9"/>
      <c r="R6" s="9"/>
      <c r="S6" s="22"/>
      <c r="T6" s="9"/>
      <c r="U6" s="4"/>
      <c r="V6" s="4"/>
      <c r="W6" s="22"/>
      <c r="X6" s="9"/>
      <c r="Y6" s="9"/>
      <c r="Z6" s="5"/>
      <c r="AA6" s="1"/>
      <c r="AB6" s="6"/>
      <c r="AC6" s="9"/>
      <c r="AD6" s="9"/>
      <c r="AE6" s="5"/>
      <c r="AF6" s="7"/>
      <c r="AG6" s="7"/>
      <c r="AH6" s="9"/>
      <c r="AI6" s="17"/>
      <c r="AJ6" s="34"/>
      <c r="AK6" s="22"/>
      <c r="AL6" s="35"/>
      <c r="AM6" s="34"/>
      <c r="AN6" s="34"/>
      <c r="AO6" s="32"/>
    </row>
    <row r="7" spans="1:41" ht="48" customHeight="1" x14ac:dyDescent="0.25">
      <c r="A7" s="76">
        <v>1</v>
      </c>
      <c r="B7" s="76">
        <f t="shared" si="8"/>
        <v>6</v>
      </c>
      <c r="C7" s="56">
        <v>50</v>
      </c>
      <c r="D7" s="57">
        <v>2.42</v>
      </c>
      <c r="E7" s="58">
        <f t="shared" si="4"/>
        <v>250</v>
      </c>
      <c r="F7" s="74">
        <f>E7+C7</f>
        <v>300</v>
      </c>
      <c r="G7" s="57">
        <f t="shared" si="0"/>
        <v>2.1112205415623886</v>
      </c>
      <c r="H7" s="57">
        <f t="shared" si="6"/>
        <v>12.667323249374332</v>
      </c>
      <c r="I7" s="57" t="s">
        <v>449</v>
      </c>
      <c r="J7" s="30">
        <v>21</v>
      </c>
      <c r="K7" s="96">
        <f t="shared" si="1"/>
        <v>5.833333333333333</v>
      </c>
      <c r="L7" s="58">
        <f t="shared" si="7"/>
        <v>0</v>
      </c>
      <c r="M7" s="57">
        <v>0</v>
      </c>
      <c r="N7" s="94">
        <f t="shared" si="2"/>
        <v>8.5714285714285712</v>
      </c>
      <c r="O7" s="94">
        <f t="shared" si="3"/>
        <v>8.5714285714285712</v>
      </c>
      <c r="P7" s="9"/>
      <c r="Q7" s="9"/>
      <c r="R7" s="9"/>
      <c r="S7" s="22"/>
      <c r="T7" s="9"/>
      <c r="U7" s="4"/>
      <c r="V7" s="4"/>
      <c r="W7" s="22"/>
      <c r="X7" s="9"/>
      <c r="Y7" s="9"/>
      <c r="Z7" s="5"/>
      <c r="AA7" s="1"/>
      <c r="AB7" s="6"/>
      <c r="AC7" s="9"/>
      <c r="AD7" s="9"/>
      <c r="AE7" s="5"/>
      <c r="AF7" s="7"/>
      <c r="AG7" s="7"/>
      <c r="AH7" s="9"/>
      <c r="AI7" s="17"/>
      <c r="AJ7" s="34"/>
      <c r="AK7" s="22"/>
      <c r="AL7" s="35"/>
      <c r="AM7" s="34"/>
      <c r="AN7" s="34"/>
      <c r="AO7" s="32"/>
    </row>
    <row r="8" spans="1:41" ht="48" customHeight="1" x14ac:dyDescent="0.25">
      <c r="A8" s="76">
        <v>1</v>
      </c>
      <c r="B8" s="76">
        <f t="shared" si="8"/>
        <v>7</v>
      </c>
      <c r="C8" s="56">
        <v>55</v>
      </c>
      <c r="D8" s="57">
        <v>2.42</v>
      </c>
      <c r="E8" s="58">
        <f t="shared" si="4"/>
        <v>300</v>
      </c>
      <c r="F8" s="74">
        <f t="shared" si="5"/>
        <v>355</v>
      </c>
      <c r="G8" s="57">
        <f t="shared" si="0"/>
        <v>2.3223425957186272</v>
      </c>
      <c r="H8" s="57">
        <f t="shared" si="6"/>
        <v>14.98966584509296</v>
      </c>
      <c r="I8" s="57" t="s">
        <v>450</v>
      </c>
      <c r="J8" s="30">
        <v>21</v>
      </c>
      <c r="K8" s="96">
        <f t="shared" si="1"/>
        <v>5.833333333333333</v>
      </c>
      <c r="L8" s="58">
        <f t="shared" si="7"/>
        <v>0</v>
      </c>
      <c r="M8" s="57">
        <v>0</v>
      </c>
      <c r="N8" s="94">
        <f t="shared" si="2"/>
        <v>9.4285714285714288</v>
      </c>
      <c r="O8" s="94">
        <f t="shared" si="3"/>
        <v>9.4285714285714288</v>
      </c>
      <c r="P8" s="9"/>
      <c r="Q8" s="9"/>
      <c r="R8" s="9"/>
      <c r="S8" s="22"/>
      <c r="T8" s="9"/>
      <c r="U8" s="4"/>
      <c r="V8" s="4"/>
      <c r="W8" s="22"/>
      <c r="X8" s="9"/>
      <c r="Y8" s="9"/>
      <c r="Z8" s="5"/>
      <c r="AA8" s="1"/>
      <c r="AB8" s="6"/>
      <c r="AC8" s="9"/>
      <c r="AD8" s="9"/>
      <c r="AE8" s="5"/>
      <c r="AF8" s="7"/>
      <c r="AG8" s="7"/>
      <c r="AH8" s="9"/>
      <c r="AI8" s="17"/>
      <c r="AJ8" s="34"/>
      <c r="AK8" s="22"/>
      <c r="AL8" s="35"/>
      <c r="AM8" s="34"/>
      <c r="AN8" s="34"/>
      <c r="AO8" s="32"/>
    </row>
    <row r="9" spans="1:41" x14ac:dyDescent="0.25">
      <c r="A9" s="76">
        <v>2</v>
      </c>
      <c r="B9" s="76">
        <f t="shared" si="8"/>
        <v>8</v>
      </c>
      <c r="C9" s="56">
        <v>50</v>
      </c>
      <c r="D9" s="57">
        <v>3.37</v>
      </c>
      <c r="E9" s="58">
        <f t="shared" si="4"/>
        <v>355</v>
      </c>
      <c r="F9" s="74">
        <f t="shared" si="5"/>
        <v>405</v>
      </c>
      <c r="G9" s="57">
        <f t="shared" si="0"/>
        <v>2.939184415930022</v>
      </c>
      <c r="H9" s="57">
        <f t="shared" si="6"/>
        <v>17.92885026102298</v>
      </c>
      <c r="I9" s="57" t="s">
        <v>451</v>
      </c>
      <c r="J9" s="30">
        <v>22</v>
      </c>
      <c r="K9" s="96">
        <f t="shared" si="1"/>
        <v>6.1111111111111107</v>
      </c>
      <c r="L9" s="58">
        <f t="shared" si="7"/>
        <v>0</v>
      </c>
      <c r="M9" s="57">
        <v>0</v>
      </c>
      <c r="N9" s="94">
        <f t="shared" si="2"/>
        <v>8.1818181818181817</v>
      </c>
      <c r="O9" s="94">
        <f t="shared" si="3"/>
        <v>8.1818181818181817</v>
      </c>
      <c r="P9" s="9" t="s">
        <v>452</v>
      </c>
      <c r="Q9" s="9" t="s">
        <v>439</v>
      </c>
      <c r="R9" s="9" t="s">
        <v>453</v>
      </c>
      <c r="S9" s="22"/>
      <c r="T9" s="9" t="s">
        <v>33</v>
      </c>
      <c r="U9" s="4">
        <v>-75.570710000000005</v>
      </c>
      <c r="V9" s="4">
        <v>6.2758250000000002</v>
      </c>
      <c r="W9" s="22"/>
      <c r="X9" s="9"/>
      <c r="Y9" s="9"/>
      <c r="Z9" s="5">
        <v>2</v>
      </c>
      <c r="AA9" s="1" t="s">
        <v>441</v>
      </c>
      <c r="AB9" s="6">
        <v>9.6</v>
      </c>
      <c r="AC9" s="9" t="s">
        <v>442</v>
      </c>
      <c r="AD9" s="9"/>
      <c r="AE9" s="5"/>
      <c r="AF9" s="7"/>
      <c r="AG9" s="7"/>
      <c r="AH9" s="9"/>
      <c r="AI9" s="17" t="s">
        <v>454</v>
      </c>
      <c r="AJ9" s="34">
        <f>SIN(D9*6.28/360)*1500*9.8</f>
        <v>863.68265106308877</v>
      </c>
      <c r="AK9" s="22"/>
      <c r="AL9" s="35">
        <f>J9*1000/3600</f>
        <v>6.1111111111111107</v>
      </c>
      <c r="AM9" s="34">
        <f t="shared" ref="AM9:AM169" si="9">AJ9*AL9</f>
        <v>5278.0606453855426</v>
      </c>
      <c r="AN9" s="34">
        <f>AJ9*C9</f>
        <v>43184.132553154435</v>
      </c>
      <c r="AO9" s="32">
        <f>C9/AL9</f>
        <v>8.1818181818181817</v>
      </c>
    </row>
    <row r="10" spans="1:41" x14ac:dyDescent="0.25">
      <c r="A10" s="76">
        <v>2</v>
      </c>
      <c r="B10" s="76">
        <f t="shared" si="8"/>
        <v>9</v>
      </c>
      <c r="C10" s="56">
        <v>35</v>
      </c>
      <c r="D10" s="57">
        <v>3.37</v>
      </c>
      <c r="E10" s="58">
        <f t="shared" si="4"/>
        <v>405</v>
      </c>
      <c r="F10" s="74">
        <f t="shared" si="5"/>
        <v>440</v>
      </c>
      <c r="G10" s="57">
        <f t="shared" si="0"/>
        <v>2.0574290911510151</v>
      </c>
      <c r="H10" s="57">
        <f t="shared" si="6"/>
        <v>19.986279352173995</v>
      </c>
      <c r="I10" s="57" t="s">
        <v>455</v>
      </c>
      <c r="J10" s="30">
        <v>22</v>
      </c>
      <c r="K10" s="96">
        <f t="shared" si="1"/>
        <v>6.1111111111111107</v>
      </c>
      <c r="L10" s="58">
        <f t="shared" si="7"/>
        <v>0</v>
      </c>
      <c r="M10" s="57">
        <v>0</v>
      </c>
      <c r="N10" s="94">
        <f t="shared" si="2"/>
        <v>5.7272727272727275</v>
      </c>
      <c r="O10" s="94">
        <f t="shared" si="3"/>
        <v>5.7272727272727275</v>
      </c>
      <c r="P10" s="9"/>
      <c r="Q10" s="9"/>
      <c r="R10" s="9"/>
      <c r="S10" s="22"/>
      <c r="T10" s="9"/>
      <c r="U10" s="4"/>
      <c r="V10" s="4"/>
      <c r="W10" s="22"/>
      <c r="X10" s="9"/>
      <c r="Y10" s="9"/>
      <c r="Z10" s="5"/>
      <c r="AA10" s="1"/>
      <c r="AB10" s="6"/>
      <c r="AC10" s="9"/>
      <c r="AD10" s="9"/>
      <c r="AE10" s="5"/>
      <c r="AF10" s="7"/>
      <c r="AG10" s="7"/>
      <c r="AH10" s="9"/>
      <c r="AI10" s="17"/>
      <c r="AJ10" s="34"/>
      <c r="AK10" s="22"/>
      <c r="AL10" s="35"/>
      <c r="AM10" s="34"/>
      <c r="AN10" s="34"/>
      <c r="AO10" s="32"/>
    </row>
    <row r="11" spans="1:41" x14ac:dyDescent="0.25">
      <c r="A11" s="76">
        <v>3</v>
      </c>
      <c r="B11" s="76">
        <f t="shared" si="8"/>
        <v>10</v>
      </c>
      <c r="C11" s="56">
        <v>60</v>
      </c>
      <c r="D11" s="57">
        <v>7.5</v>
      </c>
      <c r="E11" s="58">
        <f t="shared" si="4"/>
        <v>440</v>
      </c>
      <c r="F11" s="74">
        <f t="shared" si="5"/>
        <v>500</v>
      </c>
      <c r="G11" s="57">
        <f t="shared" si="0"/>
        <v>7.8315715332030944</v>
      </c>
      <c r="H11" s="57">
        <f t="shared" si="6"/>
        <v>27.817850885377091</v>
      </c>
      <c r="I11" s="57" t="s">
        <v>456</v>
      </c>
      <c r="J11" s="30">
        <v>23</v>
      </c>
      <c r="K11" s="96">
        <f t="shared" si="1"/>
        <v>6.3888888888888893</v>
      </c>
      <c r="L11" s="58">
        <f t="shared" si="7"/>
        <v>0</v>
      </c>
      <c r="M11" s="57">
        <v>0</v>
      </c>
      <c r="N11" s="94">
        <f t="shared" si="2"/>
        <v>9.391304347826086</v>
      </c>
      <c r="O11" s="94">
        <f t="shared" si="3"/>
        <v>9.391304347826086</v>
      </c>
      <c r="P11" s="9" t="s">
        <v>457</v>
      </c>
      <c r="Q11" s="9" t="s">
        <v>458</v>
      </c>
      <c r="R11" s="9" t="s">
        <v>459</v>
      </c>
      <c r="S11" s="22"/>
      <c r="T11" s="9" t="s">
        <v>460</v>
      </c>
      <c r="U11" s="4">
        <v>-75.571789999999993</v>
      </c>
      <c r="V11" s="4">
        <v>6.27529</v>
      </c>
      <c r="W11" s="22"/>
      <c r="X11" s="9"/>
      <c r="Y11" s="9"/>
      <c r="Z11" s="5">
        <v>2</v>
      </c>
      <c r="AA11" s="1" t="s">
        <v>441</v>
      </c>
      <c r="AB11" s="6">
        <v>9.6</v>
      </c>
      <c r="AC11" s="9" t="s">
        <v>442</v>
      </c>
      <c r="AD11" s="9"/>
      <c r="AE11" s="5"/>
      <c r="AF11" s="7"/>
      <c r="AG11" s="7"/>
      <c r="AH11" s="9"/>
      <c r="AI11" s="17" t="s">
        <v>461</v>
      </c>
      <c r="AJ11" s="34">
        <f>SIN(D11*6.28/360)*1500*9.8</f>
        <v>1917.7678666274292</v>
      </c>
      <c r="AK11" s="22"/>
      <c r="AL11" s="35">
        <f>J11*1000/3600</f>
        <v>6.3888888888888893</v>
      </c>
      <c r="AM11" s="34">
        <f t="shared" si="9"/>
        <v>12252.405814564132</v>
      </c>
      <c r="AN11" s="34">
        <f>AJ11*C11</f>
        <v>115066.07199764575</v>
      </c>
      <c r="AO11" s="32">
        <f>C11/AL11</f>
        <v>9.391304347826086</v>
      </c>
    </row>
    <row r="12" spans="1:41" x14ac:dyDescent="0.25">
      <c r="A12" s="76">
        <v>3</v>
      </c>
      <c r="B12" s="76">
        <f t="shared" si="8"/>
        <v>11</v>
      </c>
      <c r="C12" s="56">
        <v>54</v>
      </c>
      <c r="D12" s="57">
        <v>7.5</v>
      </c>
      <c r="E12" s="58">
        <f t="shared" si="4"/>
        <v>500</v>
      </c>
      <c r="F12" s="74">
        <f t="shared" si="5"/>
        <v>554</v>
      </c>
      <c r="G12" s="57">
        <f t="shared" si="0"/>
        <v>7.048414379882785</v>
      </c>
      <c r="H12" s="57">
        <f t="shared" si="6"/>
        <v>34.866265265259877</v>
      </c>
      <c r="I12" s="57" t="s">
        <v>462</v>
      </c>
      <c r="J12" s="30">
        <v>23</v>
      </c>
      <c r="K12" s="96">
        <f t="shared" si="1"/>
        <v>6.3888888888888893</v>
      </c>
      <c r="L12" s="58">
        <f t="shared" si="7"/>
        <v>0</v>
      </c>
      <c r="M12" s="57">
        <v>0</v>
      </c>
      <c r="N12" s="94">
        <f t="shared" si="2"/>
        <v>8.4521739130434774</v>
      </c>
      <c r="O12" s="94">
        <f t="shared" si="3"/>
        <v>8.4521739130434774</v>
      </c>
      <c r="P12" s="9"/>
      <c r="Q12" s="9"/>
      <c r="R12" s="9"/>
      <c r="S12" s="22"/>
      <c r="T12" s="9"/>
      <c r="U12" s="4"/>
      <c r="V12" s="4"/>
      <c r="W12" s="22"/>
      <c r="X12" s="9"/>
      <c r="Y12" s="9"/>
      <c r="Z12" s="5"/>
      <c r="AA12" s="1"/>
      <c r="AB12" s="6"/>
      <c r="AC12" s="9"/>
      <c r="AD12" s="9"/>
      <c r="AE12" s="5"/>
      <c r="AF12" s="7"/>
      <c r="AG12" s="7"/>
      <c r="AH12" s="9"/>
      <c r="AI12" s="17"/>
      <c r="AJ12" s="34"/>
      <c r="AK12" s="22"/>
      <c r="AL12" s="35"/>
      <c r="AM12" s="34"/>
      <c r="AN12" s="34"/>
      <c r="AO12" s="32"/>
    </row>
    <row r="13" spans="1:41" x14ac:dyDescent="0.25">
      <c r="A13" s="76">
        <v>4</v>
      </c>
      <c r="B13" s="76">
        <f t="shared" si="8"/>
        <v>12</v>
      </c>
      <c r="C13" s="56">
        <v>80</v>
      </c>
      <c r="D13" s="57">
        <v>2.86</v>
      </c>
      <c r="E13" s="58">
        <f t="shared" si="4"/>
        <v>554</v>
      </c>
      <c r="F13" s="74">
        <f t="shared" si="5"/>
        <v>634</v>
      </c>
      <c r="G13" s="57">
        <f t="shared" si="0"/>
        <v>3.9916552128566423</v>
      </c>
      <c r="H13" s="57">
        <f t="shared" si="6"/>
        <v>38.857920478116519</v>
      </c>
      <c r="I13" s="57" t="s">
        <v>463</v>
      </c>
      <c r="J13" s="30">
        <v>26</v>
      </c>
      <c r="K13" s="96">
        <f t="shared" si="1"/>
        <v>7.2222222222222223</v>
      </c>
      <c r="L13" s="58">
        <f t="shared" si="7"/>
        <v>1</v>
      </c>
      <c r="M13" s="57">
        <v>5</v>
      </c>
      <c r="N13" s="94">
        <f t="shared" si="2"/>
        <v>11.076923076923077</v>
      </c>
      <c r="O13" s="94">
        <f t="shared" si="3"/>
        <v>16.076923076923077</v>
      </c>
      <c r="P13" s="9" t="s">
        <v>464</v>
      </c>
      <c r="Q13" s="9" t="s">
        <v>465</v>
      </c>
      <c r="R13" s="9" t="s">
        <v>56</v>
      </c>
      <c r="S13" s="22"/>
      <c r="T13" s="9" t="s">
        <v>33</v>
      </c>
      <c r="U13" s="4">
        <v>-75.57244</v>
      </c>
      <c r="V13" s="4">
        <v>6.2746839999999997</v>
      </c>
      <c r="W13" s="22"/>
      <c r="X13" s="9"/>
      <c r="Y13" s="9"/>
      <c r="Z13" s="5">
        <v>2</v>
      </c>
      <c r="AA13" s="1" t="s">
        <v>441</v>
      </c>
      <c r="AB13" s="6">
        <v>9.6</v>
      </c>
      <c r="AC13" s="9" t="s">
        <v>442</v>
      </c>
      <c r="AD13" s="9"/>
      <c r="AE13" s="5">
        <v>1</v>
      </c>
      <c r="AF13" s="7"/>
      <c r="AG13" s="7"/>
      <c r="AH13" s="9" t="s">
        <v>466</v>
      </c>
      <c r="AI13" s="17">
        <v>25.7</v>
      </c>
      <c r="AJ13" s="34">
        <f>SIN(D13*6.28/360)*1500*9.8</f>
        <v>733.09511767643676</v>
      </c>
      <c r="AK13" s="22"/>
      <c r="AL13" s="35">
        <f>J13*1000/3600</f>
        <v>7.2222222222222223</v>
      </c>
      <c r="AM13" s="34">
        <f t="shared" si="9"/>
        <v>5294.5758498853766</v>
      </c>
      <c r="AN13" s="34">
        <f>AJ13*C13</f>
        <v>58647.609414114937</v>
      </c>
      <c r="AO13" s="32">
        <f>C13/AL13</f>
        <v>11.076923076923077</v>
      </c>
    </row>
    <row r="14" spans="1:41" ht="36" customHeight="1" x14ac:dyDescent="0.25">
      <c r="A14" s="76">
        <v>5</v>
      </c>
      <c r="B14" s="76">
        <f t="shared" si="8"/>
        <v>13</v>
      </c>
      <c r="C14" s="56">
        <v>50</v>
      </c>
      <c r="D14" s="57">
        <v>5.19</v>
      </c>
      <c r="E14" s="58">
        <f t="shared" si="4"/>
        <v>634</v>
      </c>
      <c r="F14" s="74">
        <f t="shared" si="5"/>
        <v>684</v>
      </c>
      <c r="G14" s="57">
        <f t="shared" si="0"/>
        <v>4.5229382100499285</v>
      </c>
      <c r="H14" s="57">
        <f t="shared" si="6"/>
        <v>43.380858688166448</v>
      </c>
      <c r="I14" s="57" t="s">
        <v>467</v>
      </c>
      <c r="J14" s="30">
        <v>33</v>
      </c>
      <c r="K14" s="96">
        <f t="shared" si="1"/>
        <v>9.1666666666666661</v>
      </c>
      <c r="L14" s="58">
        <v>1</v>
      </c>
      <c r="M14" s="57">
        <v>5</v>
      </c>
      <c r="N14" s="94">
        <f t="shared" si="2"/>
        <v>5.454545454545455</v>
      </c>
      <c r="O14" s="94">
        <f t="shared" si="3"/>
        <v>10.454545454545455</v>
      </c>
      <c r="P14" s="9" t="s">
        <v>468</v>
      </c>
      <c r="Q14" s="9" t="s">
        <v>469</v>
      </c>
      <c r="R14" s="9" t="s">
        <v>24</v>
      </c>
      <c r="S14" s="22"/>
      <c r="T14" s="9" t="s">
        <v>33</v>
      </c>
      <c r="U14" s="4">
        <v>-75.572674000000006</v>
      </c>
      <c r="V14" s="4">
        <v>6.2753030000000001</v>
      </c>
      <c r="W14" s="22"/>
      <c r="X14" s="9" t="s">
        <v>470</v>
      </c>
      <c r="Y14" s="9"/>
      <c r="Z14" s="5">
        <v>4</v>
      </c>
      <c r="AA14" s="1" t="s">
        <v>441</v>
      </c>
      <c r="AB14" s="6">
        <v>14.5</v>
      </c>
      <c r="AC14" s="9" t="s">
        <v>471</v>
      </c>
      <c r="AD14" s="9" t="s">
        <v>472</v>
      </c>
      <c r="AE14" s="5"/>
      <c r="AF14" s="7">
        <v>2</v>
      </c>
      <c r="AG14" s="7"/>
      <c r="AH14" s="9" t="s">
        <v>473</v>
      </c>
      <c r="AI14" s="17" t="s">
        <v>474</v>
      </c>
      <c r="AJ14" s="34">
        <f>SIN(D14*6.28/360)*1500*9.8</f>
        <v>1329.0715536820919</v>
      </c>
      <c r="AK14" s="22"/>
      <c r="AL14" s="35">
        <f>J14*1000/3600</f>
        <v>9.1666666666666661</v>
      </c>
      <c r="AM14" s="34">
        <f t="shared" si="9"/>
        <v>12183.155908752509</v>
      </c>
      <c r="AN14" s="34">
        <f>AJ14*C14</f>
        <v>66453.577684104603</v>
      </c>
      <c r="AO14" s="32">
        <f>C14/AL14</f>
        <v>5.454545454545455</v>
      </c>
    </row>
    <row r="15" spans="1:41" ht="36" customHeight="1" x14ac:dyDescent="0.25">
      <c r="A15" s="76">
        <v>5</v>
      </c>
      <c r="B15" s="76">
        <f t="shared" si="8"/>
        <v>14</v>
      </c>
      <c r="C15" s="56">
        <v>60</v>
      </c>
      <c r="D15" s="57">
        <v>5.19</v>
      </c>
      <c r="E15" s="58">
        <f t="shared" si="4"/>
        <v>684</v>
      </c>
      <c r="F15" s="74">
        <f t="shared" si="5"/>
        <v>744</v>
      </c>
      <c r="G15" s="57">
        <f t="shared" si="0"/>
        <v>5.4275258520599134</v>
      </c>
      <c r="H15" s="57">
        <f t="shared" si="6"/>
        <v>48.808384540226363</v>
      </c>
      <c r="I15" s="57" t="s">
        <v>475</v>
      </c>
      <c r="J15" s="30">
        <v>33</v>
      </c>
      <c r="K15" s="96">
        <f t="shared" si="1"/>
        <v>9.1666666666666661</v>
      </c>
      <c r="L15" s="58">
        <v>1</v>
      </c>
      <c r="M15" s="57">
        <v>5</v>
      </c>
      <c r="N15" s="94">
        <f t="shared" si="2"/>
        <v>6.5454545454545459</v>
      </c>
      <c r="O15" s="94">
        <f t="shared" si="3"/>
        <v>11.545454545454547</v>
      </c>
      <c r="P15" s="9"/>
      <c r="Q15" s="9"/>
      <c r="R15" s="9"/>
      <c r="S15" s="22"/>
      <c r="T15" s="9"/>
      <c r="U15" s="4"/>
      <c r="V15" s="4"/>
      <c r="W15" s="22"/>
      <c r="X15" s="9"/>
      <c r="Y15" s="9"/>
      <c r="Z15" s="5"/>
      <c r="AA15" s="1"/>
      <c r="AB15" s="6"/>
      <c r="AC15" s="9"/>
      <c r="AD15" s="9"/>
      <c r="AE15" s="5"/>
      <c r="AF15" s="7"/>
      <c r="AG15" s="7"/>
      <c r="AH15" s="9"/>
      <c r="AI15" s="17"/>
      <c r="AJ15" s="34"/>
      <c r="AK15" s="22"/>
      <c r="AL15" s="35"/>
      <c r="AM15" s="34"/>
      <c r="AN15" s="34"/>
      <c r="AO15" s="32"/>
    </row>
    <row r="16" spans="1:41" ht="36" customHeight="1" x14ac:dyDescent="0.25">
      <c r="A16" s="76">
        <v>6</v>
      </c>
      <c r="B16" s="76">
        <f t="shared" si="8"/>
        <v>15</v>
      </c>
      <c r="C16" s="56">
        <v>50</v>
      </c>
      <c r="D16" s="57">
        <v>4.4800000000000004</v>
      </c>
      <c r="E16" s="58">
        <f t="shared" si="4"/>
        <v>744</v>
      </c>
      <c r="F16" s="74">
        <f t="shared" si="5"/>
        <v>794</v>
      </c>
      <c r="G16" s="57">
        <f t="shared" si="0"/>
        <v>3.9055550579016765</v>
      </c>
      <c r="H16" s="57">
        <f t="shared" si="6"/>
        <v>52.713939598128043</v>
      </c>
      <c r="I16" s="57" t="s">
        <v>476</v>
      </c>
      <c r="J16" s="30">
        <v>33</v>
      </c>
      <c r="K16" s="96">
        <f t="shared" si="1"/>
        <v>9.1666666666666661</v>
      </c>
      <c r="L16" s="58">
        <v>0</v>
      </c>
      <c r="M16" s="57">
        <v>0</v>
      </c>
      <c r="N16" s="94">
        <f t="shared" si="2"/>
        <v>5.454545454545455</v>
      </c>
      <c r="O16" s="94">
        <f t="shared" si="3"/>
        <v>5.454545454545455</v>
      </c>
      <c r="P16" s="9" t="s">
        <v>477</v>
      </c>
      <c r="Q16" s="9" t="s">
        <v>478</v>
      </c>
      <c r="R16" s="9" t="s">
        <v>479</v>
      </c>
      <c r="S16" s="22"/>
      <c r="T16" s="9" t="s">
        <v>101</v>
      </c>
      <c r="U16" s="4">
        <v>-75.572299000000001</v>
      </c>
      <c r="V16" s="4">
        <v>6.2771309999999998</v>
      </c>
      <c r="W16" s="22"/>
      <c r="X16" s="9" t="s">
        <v>480</v>
      </c>
      <c r="Y16" s="9"/>
      <c r="Z16" s="5">
        <v>4</v>
      </c>
      <c r="AA16" s="1" t="s">
        <v>441</v>
      </c>
      <c r="AB16" s="6">
        <v>14.5</v>
      </c>
      <c r="AC16" s="9" t="s">
        <v>471</v>
      </c>
      <c r="AD16" s="9" t="s">
        <v>480</v>
      </c>
      <c r="AE16" s="5"/>
      <c r="AF16" s="7">
        <v>1</v>
      </c>
      <c r="AG16" s="7"/>
      <c r="AH16" s="9" t="s">
        <v>481</v>
      </c>
      <c r="AI16" s="17" t="s">
        <v>482</v>
      </c>
      <c r="AJ16" s="34">
        <f>SIN(D16*6.28/360)*1500*9.8</f>
        <v>1147.6522676040038</v>
      </c>
      <c r="AK16" s="22"/>
      <c r="AL16" s="35">
        <f>J16*1000/3600</f>
        <v>9.1666666666666661</v>
      </c>
      <c r="AM16" s="34">
        <f t="shared" si="9"/>
        <v>10520.145786370034</v>
      </c>
      <c r="AN16" s="34">
        <f>AJ16*C16</f>
        <v>57382.613380200186</v>
      </c>
      <c r="AO16" s="32">
        <f>C16/AL16</f>
        <v>5.454545454545455</v>
      </c>
    </row>
    <row r="17" spans="1:41" ht="36" customHeight="1" x14ac:dyDescent="0.25">
      <c r="A17" s="76">
        <v>6</v>
      </c>
      <c r="B17" s="76">
        <f t="shared" si="8"/>
        <v>16</v>
      </c>
      <c r="C17" s="56">
        <v>50</v>
      </c>
      <c r="D17" s="57">
        <v>4.4800000000000004</v>
      </c>
      <c r="E17" s="58">
        <f t="shared" si="4"/>
        <v>794</v>
      </c>
      <c r="F17" s="74">
        <f t="shared" si="5"/>
        <v>844</v>
      </c>
      <c r="G17" s="57">
        <f t="shared" si="0"/>
        <v>3.9055550579016765</v>
      </c>
      <c r="H17" s="57">
        <f t="shared" si="6"/>
        <v>56.619494656029723</v>
      </c>
      <c r="I17" s="57" t="s">
        <v>483</v>
      </c>
      <c r="J17" s="30">
        <v>33</v>
      </c>
      <c r="K17" s="96">
        <f t="shared" si="1"/>
        <v>9.1666666666666661</v>
      </c>
      <c r="L17" s="58">
        <v>1</v>
      </c>
      <c r="M17" s="57">
        <v>5</v>
      </c>
      <c r="N17" s="94">
        <f t="shared" si="2"/>
        <v>5.454545454545455</v>
      </c>
      <c r="O17" s="94">
        <f t="shared" si="3"/>
        <v>10.454545454545455</v>
      </c>
      <c r="P17" s="9"/>
      <c r="Q17" s="9"/>
      <c r="R17" s="9"/>
      <c r="S17" s="22"/>
      <c r="T17" s="9"/>
      <c r="U17" s="4"/>
      <c r="V17" s="4"/>
      <c r="W17" s="22"/>
      <c r="X17" s="9"/>
      <c r="Y17" s="9"/>
      <c r="Z17" s="5"/>
      <c r="AA17" s="1"/>
      <c r="AB17" s="6"/>
      <c r="AC17" s="9"/>
      <c r="AD17" s="9"/>
      <c r="AE17" s="5"/>
      <c r="AF17" s="7"/>
      <c r="AG17" s="7"/>
      <c r="AH17" s="9"/>
      <c r="AI17" s="17"/>
      <c r="AJ17" s="34"/>
      <c r="AK17" s="22"/>
      <c r="AL17" s="35"/>
      <c r="AM17" s="34"/>
      <c r="AN17" s="34"/>
      <c r="AO17" s="32"/>
    </row>
    <row r="18" spans="1:41" ht="36" customHeight="1" x14ac:dyDescent="0.25">
      <c r="A18" s="76">
        <v>6</v>
      </c>
      <c r="B18" s="76">
        <f t="shared" si="8"/>
        <v>17</v>
      </c>
      <c r="C18" s="56">
        <v>66</v>
      </c>
      <c r="D18" s="57">
        <v>4.4800000000000004</v>
      </c>
      <c r="E18" s="58">
        <f t="shared" si="4"/>
        <v>844</v>
      </c>
      <c r="F18" s="74">
        <f t="shared" si="5"/>
        <v>910</v>
      </c>
      <c r="G18" s="57">
        <f t="shared" si="0"/>
        <v>5.1553326764302128</v>
      </c>
      <c r="H18" s="57">
        <f t="shared" si="6"/>
        <v>61.774827332459935</v>
      </c>
      <c r="I18" s="57" t="s">
        <v>484</v>
      </c>
      <c r="J18" s="30">
        <v>33</v>
      </c>
      <c r="K18" s="96">
        <f t="shared" si="1"/>
        <v>9.1666666666666661</v>
      </c>
      <c r="L18" s="58">
        <v>0</v>
      </c>
      <c r="M18" s="57">
        <v>0</v>
      </c>
      <c r="N18" s="94">
        <f t="shared" si="2"/>
        <v>7.2</v>
      </c>
      <c r="O18" s="94">
        <f t="shared" si="3"/>
        <v>7.2</v>
      </c>
      <c r="P18" s="9"/>
      <c r="Q18" s="9"/>
      <c r="R18" s="9"/>
      <c r="S18" s="22"/>
      <c r="T18" s="9"/>
      <c r="U18" s="4"/>
      <c r="V18" s="4"/>
      <c r="W18" s="22"/>
      <c r="X18" s="9"/>
      <c r="Y18" s="9"/>
      <c r="Z18" s="5"/>
      <c r="AA18" s="1"/>
      <c r="AB18" s="6"/>
      <c r="AC18" s="9"/>
      <c r="AD18" s="9"/>
      <c r="AE18" s="5"/>
      <c r="AF18" s="7"/>
      <c r="AG18" s="7"/>
      <c r="AH18" s="9"/>
      <c r="AI18" s="17"/>
      <c r="AJ18" s="34"/>
      <c r="AK18" s="22"/>
      <c r="AL18" s="35"/>
      <c r="AM18" s="34"/>
      <c r="AN18" s="34"/>
      <c r="AO18" s="32"/>
    </row>
    <row r="19" spans="1:41" ht="24" x14ac:dyDescent="0.25">
      <c r="A19" s="76">
        <v>7</v>
      </c>
      <c r="B19" s="76">
        <f t="shared" si="8"/>
        <v>18</v>
      </c>
      <c r="C19" s="56">
        <v>70</v>
      </c>
      <c r="D19" s="57">
        <v>6.97</v>
      </c>
      <c r="E19" s="58">
        <f t="shared" si="4"/>
        <v>910</v>
      </c>
      <c r="F19" s="74">
        <f t="shared" si="5"/>
        <v>980</v>
      </c>
      <c r="G19" s="57">
        <f t="shared" si="0"/>
        <v>8.4944741541508595</v>
      </c>
      <c r="H19" s="57">
        <f t="shared" si="6"/>
        <v>70.2693014866108</v>
      </c>
      <c r="I19" s="57" t="s">
        <v>485</v>
      </c>
      <c r="J19" s="30">
        <v>32</v>
      </c>
      <c r="K19" s="96">
        <f t="shared" si="1"/>
        <v>8.8888888888888893</v>
      </c>
      <c r="L19" s="58">
        <f t="shared" si="7"/>
        <v>1</v>
      </c>
      <c r="M19" s="57">
        <v>5</v>
      </c>
      <c r="N19" s="94">
        <f t="shared" si="2"/>
        <v>7.875</v>
      </c>
      <c r="O19" s="94">
        <f t="shared" si="3"/>
        <v>12.875</v>
      </c>
      <c r="P19" s="9">
        <v>7</v>
      </c>
      <c r="Q19" s="9" t="s">
        <v>486</v>
      </c>
      <c r="R19" s="9" t="s">
        <v>49</v>
      </c>
      <c r="S19" s="22"/>
      <c r="T19" s="9" t="s">
        <v>33</v>
      </c>
      <c r="U19" s="4">
        <v>-75.573216000000002</v>
      </c>
      <c r="V19" s="4">
        <v>6.2756689999999997</v>
      </c>
      <c r="W19" s="22"/>
      <c r="X19" s="9"/>
      <c r="Y19" s="9"/>
      <c r="Z19" s="5">
        <v>2</v>
      </c>
      <c r="AA19" s="1" t="s">
        <v>487</v>
      </c>
      <c r="AB19" s="6">
        <v>9</v>
      </c>
      <c r="AC19" s="9" t="s">
        <v>442</v>
      </c>
      <c r="AD19" s="9" t="s">
        <v>488</v>
      </c>
      <c r="AE19" s="5"/>
      <c r="AF19" s="7">
        <v>1</v>
      </c>
      <c r="AG19" s="7"/>
      <c r="AH19" s="9" t="s">
        <v>489</v>
      </c>
      <c r="AI19" s="17">
        <v>31.2</v>
      </c>
      <c r="AJ19" s="34">
        <f>SIN(D19*6.28/360)*1500*9.8</f>
        <v>1782.9397036851069</v>
      </c>
      <c r="AK19" s="22"/>
      <c r="AL19" s="35">
        <f>J19*1000/3600</f>
        <v>8.8888888888888893</v>
      </c>
      <c r="AM19" s="34">
        <f t="shared" si="9"/>
        <v>15848.352921645395</v>
      </c>
      <c r="AN19" s="34">
        <f>AJ19*C19</f>
        <v>124805.77925795749</v>
      </c>
      <c r="AO19" s="32">
        <f>C19/AL19</f>
        <v>7.875</v>
      </c>
    </row>
    <row r="20" spans="1:41" ht="30" x14ac:dyDescent="0.25">
      <c r="A20" s="76">
        <v>8</v>
      </c>
      <c r="B20" s="76">
        <f t="shared" si="8"/>
        <v>19</v>
      </c>
      <c r="C20" s="56">
        <v>50</v>
      </c>
      <c r="D20" s="57">
        <v>1.46</v>
      </c>
      <c r="E20" s="58">
        <f t="shared" si="4"/>
        <v>980</v>
      </c>
      <c r="F20" s="74">
        <f t="shared" si="5"/>
        <v>1030</v>
      </c>
      <c r="G20" s="57">
        <f t="shared" si="0"/>
        <v>1.2739524758450238</v>
      </c>
      <c r="H20" s="57">
        <f t="shared" si="6"/>
        <v>71.543253962455822</v>
      </c>
      <c r="I20" s="57" t="s">
        <v>490</v>
      </c>
      <c r="J20" s="30">
        <v>34</v>
      </c>
      <c r="K20" s="96">
        <f t="shared" si="1"/>
        <v>9.4444444444444446</v>
      </c>
      <c r="L20" s="58">
        <v>0</v>
      </c>
      <c r="M20" s="57">
        <v>0</v>
      </c>
      <c r="N20" s="94">
        <f t="shared" si="2"/>
        <v>5.2941176470588234</v>
      </c>
      <c r="O20" s="94">
        <f t="shared" si="3"/>
        <v>5.2941176470588234</v>
      </c>
      <c r="P20" s="9" t="s">
        <v>491</v>
      </c>
      <c r="Q20" s="9" t="s">
        <v>486</v>
      </c>
      <c r="R20" s="9" t="s">
        <v>24</v>
      </c>
      <c r="S20" s="22"/>
      <c r="T20" s="9" t="s">
        <v>33</v>
      </c>
      <c r="U20" s="4">
        <v>-75.576757999999998</v>
      </c>
      <c r="V20" s="4">
        <v>6.2742310000000003</v>
      </c>
      <c r="W20" s="22"/>
      <c r="X20" s="9"/>
      <c r="Y20" s="9"/>
      <c r="Z20" s="5">
        <v>2</v>
      </c>
      <c r="AA20" s="1" t="s">
        <v>492</v>
      </c>
      <c r="AB20" s="6">
        <v>9</v>
      </c>
      <c r="AC20" s="9" t="s">
        <v>442</v>
      </c>
      <c r="AD20" s="9"/>
      <c r="AE20" s="5"/>
      <c r="AF20" s="7">
        <v>1</v>
      </c>
      <c r="AG20" s="7"/>
      <c r="AH20" s="9" t="s">
        <v>493</v>
      </c>
      <c r="AI20" s="17" t="s">
        <v>494</v>
      </c>
      <c r="AJ20" s="34">
        <f>SIN(D20*6.28/360)*1500*9.8</f>
        <v>374.3521921198236</v>
      </c>
      <c r="AK20" s="22"/>
      <c r="AL20" s="35">
        <f>J20*1000/3600</f>
        <v>9.4444444444444446</v>
      </c>
      <c r="AM20" s="34">
        <f t="shared" si="9"/>
        <v>3535.5484811316674</v>
      </c>
      <c r="AN20" s="34">
        <f>AJ20*C20</f>
        <v>18717.60960599118</v>
      </c>
      <c r="AO20" s="32">
        <f>C20/AL20</f>
        <v>5.2941176470588234</v>
      </c>
    </row>
    <row r="21" spans="1:41" x14ac:dyDescent="0.25">
      <c r="A21" s="76">
        <v>8</v>
      </c>
      <c r="B21" s="76">
        <f t="shared" si="8"/>
        <v>20</v>
      </c>
      <c r="C21" s="56">
        <v>50</v>
      </c>
      <c r="D21" s="57">
        <v>1.46</v>
      </c>
      <c r="E21" s="58">
        <f t="shared" si="4"/>
        <v>1030</v>
      </c>
      <c r="F21" s="74">
        <f t="shared" si="5"/>
        <v>1080</v>
      </c>
      <c r="G21" s="57">
        <f t="shared" si="0"/>
        <v>1.2739524758450238</v>
      </c>
      <c r="H21" s="57">
        <f t="shared" si="6"/>
        <v>72.817206438300843</v>
      </c>
      <c r="I21" s="57" t="s">
        <v>495</v>
      </c>
      <c r="J21" s="30">
        <v>34</v>
      </c>
      <c r="K21" s="96">
        <f t="shared" si="1"/>
        <v>9.4444444444444446</v>
      </c>
      <c r="L21" s="58">
        <v>1</v>
      </c>
      <c r="M21" s="57">
        <v>5</v>
      </c>
      <c r="N21" s="94">
        <f t="shared" si="2"/>
        <v>5.2941176470588234</v>
      </c>
      <c r="O21" s="94">
        <f t="shared" si="3"/>
        <v>10.294117647058822</v>
      </c>
      <c r="P21" s="9"/>
      <c r="Q21" s="9"/>
      <c r="R21" s="9"/>
      <c r="S21" s="22"/>
      <c r="T21" s="9"/>
      <c r="U21" s="4"/>
      <c r="V21" s="4"/>
      <c r="W21" s="22"/>
      <c r="X21" s="9"/>
      <c r="Y21" s="9"/>
      <c r="Z21" s="5"/>
      <c r="AA21" s="1"/>
      <c r="AB21" s="6"/>
      <c r="AC21" s="9"/>
      <c r="AD21" s="9"/>
      <c r="AE21" s="5"/>
      <c r="AF21" s="7"/>
      <c r="AG21" s="7"/>
      <c r="AH21" s="9"/>
      <c r="AI21" s="17"/>
      <c r="AJ21" s="34"/>
      <c r="AK21" s="22"/>
      <c r="AL21" s="35"/>
      <c r="AM21" s="34"/>
      <c r="AN21" s="34"/>
      <c r="AO21" s="32"/>
    </row>
    <row r="22" spans="1:41" x14ac:dyDescent="0.25">
      <c r="A22" s="76">
        <v>8</v>
      </c>
      <c r="B22" s="76">
        <f t="shared" si="8"/>
        <v>21</v>
      </c>
      <c r="C22" s="56">
        <v>50</v>
      </c>
      <c r="D22" s="57">
        <v>1.46</v>
      </c>
      <c r="E22" s="58">
        <f t="shared" si="4"/>
        <v>1080</v>
      </c>
      <c r="F22" s="74">
        <f t="shared" si="5"/>
        <v>1130</v>
      </c>
      <c r="G22" s="57">
        <f t="shared" si="0"/>
        <v>1.2739524758450238</v>
      </c>
      <c r="H22" s="57">
        <f t="shared" si="6"/>
        <v>74.091158914145865</v>
      </c>
      <c r="I22" s="57" t="s">
        <v>496</v>
      </c>
      <c r="J22" s="30">
        <v>34</v>
      </c>
      <c r="K22" s="96">
        <f t="shared" si="1"/>
        <v>9.4444444444444446</v>
      </c>
      <c r="L22" s="58">
        <v>0</v>
      </c>
      <c r="M22" s="57">
        <v>0</v>
      </c>
      <c r="N22" s="94">
        <f t="shared" si="2"/>
        <v>5.2941176470588234</v>
      </c>
      <c r="O22" s="94">
        <f t="shared" si="3"/>
        <v>5.2941176470588234</v>
      </c>
      <c r="P22" s="9"/>
      <c r="Q22" s="9"/>
      <c r="R22" s="9"/>
      <c r="S22" s="22"/>
      <c r="T22" s="9"/>
      <c r="U22" s="4"/>
      <c r="V22" s="4"/>
      <c r="W22" s="22"/>
      <c r="X22" s="9"/>
      <c r="Y22" s="9"/>
      <c r="Z22" s="5"/>
      <c r="AA22" s="1"/>
      <c r="AB22" s="6"/>
      <c r="AC22" s="9"/>
      <c r="AD22" s="9"/>
      <c r="AE22" s="5"/>
      <c r="AF22" s="7"/>
      <c r="AG22" s="7"/>
      <c r="AH22" s="9"/>
      <c r="AI22" s="17"/>
      <c r="AJ22" s="34"/>
      <c r="AK22" s="22"/>
      <c r="AL22" s="35"/>
      <c r="AM22" s="34"/>
      <c r="AN22" s="34"/>
      <c r="AO22" s="32"/>
    </row>
    <row r="23" spans="1:41" x14ac:dyDescent="0.25">
      <c r="A23" s="76">
        <v>8</v>
      </c>
      <c r="B23" s="76">
        <f t="shared" si="8"/>
        <v>22</v>
      </c>
      <c r="C23" s="56">
        <v>50</v>
      </c>
      <c r="D23" s="57">
        <v>1.46</v>
      </c>
      <c r="E23" s="58">
        <f t="shared" si="4"/>
        <v>1130</v>
      </c>
      <c r="F23" s="74">
        <f t="shared" si="5"/>
        <v>1180</v>
      </c>
      <c r="G23" s="57">
        <f t="shared" si="0"/>
        <v>1.2739524758450238</v>
      </c>
      <c r="H23" s="57">
        <f t="shared" si="6"/>
        <v>75.365111389990886</v>
      </c>
      <c r="I23" s="57" t="s">
        <v>497</v>
      </c>
      <c r="J23" s="30">
        <v>34</v>
      </c>
      <c r="K23" s="96">
        <f t="shared" si="1"/>
        <v>9.4444444444444446</v>
      </c>
      <c r="L23" s="58">
        <v>0</v>
      </c>
      <c r="M23" s="57">
        <v>0</v>
      </c>
      <c r="N23" s="94">
        <f t="shared" si="2"/>
        <v>5.2941176470588234</v>
      </c>
      <c r="O23" s="94">
        <f t="shared" si="3"/>
        <v>5.2941176470588234</v>
      </c>
      <c r="P23" s="9"/>
      <c r="Q23" s="9"/>
      <c r="R23" s="9"/>
      <c r="S23" s="22"/>
      <c r="T23" s="9"/>
      <c r="U23" s="4"/>
      <c r="V23" s="4"/>
      <c r="W23" s="22"/>
      <c r="X23" s="9"/>
      <c r="Y23" s="9"/>
      <c r="Z23" s="5"/>
      <c r="AA23" s="1"/>
      <c r="AB23" s="6"/>
      <c r="AC23" s="9"/>
      <c r="AD23" s="9"/>
      <c r="AE23" s="5"/>
      <c r="AF23" s="7"/>
      <c r="AG23" s="7"/>
      <c r="AH23" s="9"/>
      <c r="AI23" s="17"/>
      <c r="AJ23" s="34"/>
      <c r="AK23" s="22"/>
      <c r="AL23" s="35"/>
      <c r="AM23" s="34"/>
      <c r="AN23" s="34"/>
      <c r="AO23" s="32"/>
    </row>
    <row r="24" spans="1:41" x14ac:dyDescent="0.25">
      <c r="A24" s="76">
        <v>8</v>
      </c>
      <c r="B24" s="76">
        <f t="shared" si="8"/>
        <v>23</v>
      </c>
      <c r="C24" s="56">
        <v>50</v>
      </c>
      <c r="D24" s="57">
        <v>1.46</v>
      </c>
      <c r="E24" s="58">
        <f t="shared" si="4"/>
        <v>1180</v>
      </c>
      <c r="F24" s="74">
        <f t="shared" si="5"/>
        <v>1230</v>
      </c>
      <c r="G24" s="57">
        <f t="shared" si="0"/>
        <v>1.2739524758450238</v>
      </c>
      <c r="H24" s="57">
        <f t="shared" si="6"/>
        <v>76.639063865835908</v>
      </c>
      <c r="I24" s="57" t="s">
        <v>498</v>
      </c>
      <c r="J24" s="30">
        <v>34</v>
      </c>
      <c r="K24" s="96">
        <f t="shared" si="1"/>
        <v>9.4444444444444446</v>
      </c>
      <c r="L24" s="58">
        <v>0</v>
      </c>
      <c r="M24" s="57">
        <v>0</v>
      </c>
      <c r="N24" s="94">
        <f t="shared" si="2"/>
        <v>5.2941176470588234</v>
      </c>
      <c r="O24" s="94">
        <f t="shared" si="3"/>
        <v>5.2941176470588234</v>
      </c>
      <c r="P24" s="9"/>
      <c r="Q24" s="9"/>
      <c r="R24" s="9"/>
      <c r="S24" s="22"/>
      <c r="T24" s="9"/>
      <c r="U24" s="4"/>
      <c r="V24" s="4"/>
      <c r="W24" s="22"/>
      <c r="X24" s="9"/>
      <c r="Y24" s="9"/>
      <c r="Z24" s="5"/>
      <c r="AA24" s="1"/>
      <c r="AB24" s="6"/>
      <c r="AC24" s="9"/>
      <c r="AD24" s="9"/>
      <c r="AE24" s="5"/>
      <c r="AF24" s="7"/>
      <c r="AG24" s="7"/>
      <c r="AH24" s="9"/>
      <c r="AI24" s="17"/>
      <c r="AJ24" s="34"/>
      <c r="AK24" s="22"/>
      <c r="AL24" s="35"/>
      <c r="AM24" s="34"/>
      <c r="AN24" s="34"/>
      <c r="AO24" s="32"/>
    </row>
    <row r="25" spans="1:41" x14ac:dyDescent="0.25">
      <c r="A25" s="76">
        <v>8</v>
      </c>
      <c r="B25" s="76">
        <f t="shared" si="8"/>
        <v>24</v>
      </c>
      <c r="C25" s="56">
        <v>50</v>
      </c>
      <c r="D25" s="57">
        <v>1.46</v>
      </c>
      <c r="E25" s="58">
        <f t="shared" si="4"/>
        <v>1230</v>
      </c>
      <c r="F25" s="74">
        <f t="shared" si="5"/>
        <v>1280</v>
      </c>
      <c r="G25" s="57">
        <f t="shared" si="0"/>
        <v>1.2739524758450238</v>
      </c>
      <c r="H25" s="57">
        <f t="shared" si="6"/>
        <v>77.91301634168093</v>
      </c>
      <c r="I25" s="57" t="s">
        <v>499</v>
      </c>
      <c r="J25" s="30">
        <v>34</v>
      </c>
      <c r="K25" s="96">
        <f t="shared" si="1"/>
        <v>9.4444444444444446</v>
      </c>
      <c r="L25" s="58">
        <v>0</v>
      </c>
      <c r="M25" s="57">
        <v>0</v>
      </c>
      <c r="N25" s="94">
        <f t="shared" si="2"/>
        <v>5.2941176470588234</v>
      </c>
      <c r="O25" s="94">
        <f t="shared" si="3"/>
        <v>5.2941176470588234</v>
      </c>
      <c r="P25" s="9"/>
      <c r="Q25" s="9"/>
      <c r="R25" s="9"/>
      <c r="S25" s="22"/>
      <c r="T25" s="9"/>
      <c r="U25" s="4"/>
      <c r="V25" s="4"/>
      <c r="W25" s="22"/>
      <c r="X25" s="9"/>
      <c r="Y25" s="9"/>
      <c r="Z25" s="5"/>
      <c r="AA25" s="1"/>
      <c r="AB25" s="6"/>
      <c r="AC25" s="9"/>
      <c r="AD25" s="9"/>
      <c r="AE25" s="5"/>
      <c r="AF25" s="7"/>
      <c r="AG25" s="7"/>
      <c r="AH25" s="9"/>
      <c r="AI25" s="17"/>
      <c r="AJ25" s="34"/>
      <c r="AK25" s="22"/>
      <c r="AL25" s="35"/>
      <c r="AM25" s="34"/>
      <c r="AN25" s="34"/>
      <c r="AO25" s="32"/>
    </row>
    <row r="26" spans="1:41" x14ac:dyDescent="0.25">
      <c r="A26" s="76">
        <v>8</v>
      </c>
      <c r="B26" s="76">
        <f t="shared" si="8"/>
        <v>25</v>
      </c>
      <c r="C26" s="56">
        <v>50</v>
      </c>
      <c r="D26" s="57">
        <v>1.46</v>
      </c>
      <c r="E26" s="58">
        <f t="shared" si="4"/>
        <v>1280</v>
      </c>
      <c r="F26" s="74">
        <f t="shared" si="5"/>
        <v>1330</v>
      </c>
      <c r="G26" s="57">
        <f t="shared" si="0"/>
        <v>1.2739524758450238</v>
      </c>
      <c r="H26" s="57">
        <f t="shared" si="6"/>
        <v>79.186968817525951</v>
      </c>
      <c r="I26" s="57" t="s">
        <v>500</v>
      </c>
      <c r="J26" s="30">
        <v>34</v>
      </c>
      <c r="K26" s="96">
        <f t="shared" si="1"/>
        <v>9.4444444444444446</v>
      </c>
      <c r="L26" s="58">
        <v>0</v>
      </c>
      <c r="M26" s="57">
        <v>0</v>
      </c>
      <c r="N26" s="94">
        <f t="shared" si="2"/>
        <v>5.2941176470588234</v>
      </c>
      <c r="O26" s="94">
        <f t="shared" si="3"/>
        <v>5.2941176470588234</v>
      </c>
      <c r="P26" s="9"/>
      <c r="Q26" s="9"/>
      <c r="R26" s="9"/>
      <c r="S26" s="22"/>
      <c r="T26" s="9"/>
      <c r="U26" s="4"/>
      <c r="V26" s="4"/>
      <c r="W26" s="22"/>
      <c r="X26" s="9"/>
      <c r="Y26" s="9"/>
      <c r="Z26" s="5"/>
      <c r="AA26" s="1"/>
      <c r="AB26" s="6"/>
      <c r="AC26" s="9"/>
      <c r="AD26" s="9"/>
      <c r="AE26" s="5"/>
      <c r="AF26" s="7"/>
      <c r="AG26" s="7"/>
      <c r="AH26" s="9"/>
      <c r="AI26" s="17"/>
      <c r="AJ26" s="34"/>
      <c r="AK26" s="22"/>
      <c r="AL26" s="35"/>
      <c r="AM26" s="34"/>
      <c r="AN26" s="34"/>
      <c r="AO26" s="32"/>
    </row>
    <row r="27" spans="1:41" x14ac:dyDescent="0.25">
      <c r="A27" s="76">
        <v>8</v>
      </c>
      <c r="B27" s="76">
        <f t="shared" si="8"/>
        <v>26</v>
      </c>
      <c r="C27" s="56">
        <v>50</v>
      </c>
      <c r="D27" s="57">
        <v>1.46</v>
      </c>
      <c r="E27" s="58">
        <f t="shared" si="4"/>
        <v>1330</v>
      </c>
      <c r="F27" s="74">
        <f t="shared" si="5"/>
        <v>1380</v>
      </c>
      <c r="G27" s="57">
        <f t="shared" si="0"/>
        <v>1.2739524758450238</v>
      </c>
      <c r="H27" s="57">
        <f t="shared" si="6"/>
        <v>80.460921293370973</v>
      </c>
      <c r="I27" s="57" t="s">
        <v>501</v>
      </c>
      <c r="J27" s="30">
        <v>34</v>
      </c>
      <c r="K27" s="96">
        <f t="shared" si="1"/>
        <v>9.4444444444444446</v>
      </c>
      <c r="L27" s="58">
        <v>0</v>
      </c>
      <c r="M27" s="57">
        <v>0</v>
      </c>
      <c r="N27" s="94">
        <f t="shared" si="2"/>
        <v>5.2941176470588234</v>
      </c>
      <c r="O27" s="94">
        <f t="shared" si="3"/>
        <v>5.2941176470588234</v>
      </c>
      <c r="P27" s="9"/>
      <c r="Q27" s="9"/>
      <c r="R27" s="9"/>
      <c r="S27" s="22"/>
      <c r="T27" s="9"/>
      <c r="U27" s="4"/>
      <c r="V27" s="4"/>
      <c r="W27" s="22"/>
      <c r="X27" s="9"/>
      <c r="Y27" s="9"/>
      <c r="Z27" s="5"/>
      <c r="AA27" s="1"/>
      <c r="AB27" s="6"/>
      <c r="AC27" s="9"/>
      <c r="AD27" s="9"/>
      <c r="AE27" s="5"/>
      <c r="AF27" s="7"/>
      <c r="AG27" s="7"/>
      <c r="AH27" s="9"/>
      <c r="AI27" s="17"/>
      <c r="AJ27" s="34"/>
      <c r="AK27" s="22"/>
      <c r="AL27" s="35"/>
      <c r="AM27" s="34"/>
      <c r="AN27" s="34"/>
      <c r="AO27" s="32"/>
    </row>
    <row r="28" spans="1:41" x14ac:dyDescent="0.25">
      <c r="A28" s="76">
        <v>8</v>
      </c>
      <c r="B28" s="76">
        <f t="shared" si="8"/>
        <v>27</v>
      </c>
      <c r="C28" s="56">
        <v>50</v>
      </c>
      <c r="D28" s="57">
        <v>1.46</v>
      </c>
      <c r="E28" s="58">
        <f t="shared" si="4"/>
        <v>1380</v>
      </c>
      <c r="F28" s="74">
        <f t="shared" si="5"/>
        <v>1430</v>
      </c>
      <c r="G28" s="57">
        <f t="shared" si="0"/>
        <v>1.2739524758450238</v>
      </c>
      <c r="H28" s="57">
        <f t="shared" si="6"/>
        <v>81.734873769215994</v>
      </c>
      <c r="I28" s="57" t="s">
        <v>502</v>
      </c>
      <c r="J28" s="30">
        <v>34</v>
      </c>
      <c r="K28" s="96">
        <f t="shared" si="1"/>
        <v>9.4444444444444446</v>
      </c>
      <c r="L28" s="58">
        <v>0</v>
      </c>
      <c r="M28" s="57">
        <v>0</v>
      </c>
      <c r="N28" s="94">
        <f t="shared" si="2"/>
        <v>5.2941176470588234</v>
      </c>
      <c r="O28" s="94">
        <f t="shared" si="3"/>
        <v>5.2941176470588234</v>
      </c>
      <c r="P28" s="9"/>
      <c r="Q28" s="9"/>
      <c r="R28" s="9"/>
      <c r="S28" s="22"/>
      <c r="T28" s="9"/>
      <c r="U28" s="4"/>
      <c r="V28" s="4"/>
      <c r="W28" s="22"/>
      <c r="X28" s="9"/>
      <c r="Y28" s="9"/>
      <c r="Z28" s="5"/>
      <c r="AA28" s="1"/>
      <c r="AB28" s="6"/>
      <c r="AC28" s="9"/>
      <c r="AD28" s="9"/>
      <c r="AE28" s="5"/>
      <c r="AF28" s="7"/>
      <c r="AG28" s="7"/>
      <c r="AH28" s="9"/>
      <c r="AI28" s="17"/>
      <c r="AJ28" s="34"/>
      <c r="AK28" s="22"/>
      <c r="AL28" s="35"/>
      <c r="AM28" s="34"/>
      <c r="AN28" s="34"/>
      <c r="AO28" s="32"/>
    </row>
    <row r="29" spans="1:41" x14ac:dyDescent="0.25">
      <c r="A29" s="76">
        <v>8</v>
      </c>
      <c r="B29" s="76">
        <f t="shared" si="8"/>
        <v>28</v>
      </c>
      <c r="C29" s="56">
        <v>50</v>
      </c>
      <c r="D29" s="57">
        <v>1.46</v>
      </c>
      <c r="E29" s="58">
        <f t="shared" si="4"/>
        <v>1430</v>
      </c>
      <c r="F29" s="74">
        <f t="shared" si="5"/>
        <v>1480</v>
      </c>
      <c r="G29" s="57">
        <f t="shared" si="0"/>
        <v>1.2739524758450238</v>
      </c>
      <c r="H29" s="57">
        <f t="shared" si="6"/>
        <v>83.008826245061016</v>
      </c>
      <c r="I29" s="57" t="s">
        <v>503</v>
      </c>
      <c r="J29" s="30">
        <v>34</v>
      </c>
      <c r="K29" s="96">
        <f t="shared" si="1"/>
        <v>9.4444444444444446</v>
      </c>
      <c r="L29" s="58">
        <v>0</v>
      </c>
      <c r="M29" s="57">
        <v>0</v>
      </c>
      <c r="N29" s="94">
        <f t="shared" si="2"/>
        <v>5.2941176470588234</v>
      </c>
      <c r="O29" s="94">
        <f t="shared" si="3"/>
        <v>5.2941176470588234</v>
      </c>
      <c r="P29" s="9"/>
      <c r="Q29" s="9"/>
      <c r="R29" s="9"/>
      <c r="S29" s="22"/>
      <c r="T29" s="9"/>
      <c r="U29" s="4"/>
      <c r="V29" s="4"/>
      <c r="W29" s="22"/>
      <c r="X29" s="9"/>
      <c r="Y29" s="9"/>
      <c r="Z29" s="5"/>
      <c r="AA29" s="1"/>
      <c r="AB29" s="6"/>
      <c r="AC29" s="9"/>
      <c r="AD29" s="9"/>
      <c r="AE29" s="5"/>
      <c r="AF29" s="7"/>
      <c r="AG29" s="7"/>
      <c r="AH29" s="9"/>
      <c r="AI29" s="17"/>
      <c r="AJ29" s="34"/>
      <c r="AK29" s="22"/>
      <c r="AL29" s="35"/>
      <c r="AM29" s="34"/>
      <c r="AN29" s="34"/>
      <c r="AO29" s="32"/>
    </row>
    <row r="30" spans="1:41" x14ac:dyDescent="0.25">
      <c r="A30" s="76">
        <v>8</v>
      </c>
      <c r="B30" s="76">
        <f t="shared" si="8"/>
        <v>29</v>
      </c>
      <c r="C30" s="56">
        <v>50</v>
      </c>
      <c r="D30" s="57">
        <v>1.46</v>
      </c>
      <c r="E30" s="58">
        <f t="shared" si="4"/>
        <v>1480</v>
      </c>
      <c r="F30" s="74">
        <f t="shared" si="5"/>
        <v>1530</v>
      </c>
      <c r="G30" s="57">
        <f t="shared" si="0"/>
        <v>1.2739524758450238</v>
      </c>
      <c r="H30" s="57">
        <f t="shared" si="6"/>
        <v>84.282778720906038</v>
      </c>
      <c r="I30" s="57" t="s">
        <v>504</v>
      </c>
      <c r="J30" s="30">
        <v>34</v>
      </c>
      <c r="K30" s="96">
        <f t="shared" si="1"/>
        <v>9.4444444444444446</v>
      </c>
      <c r="L30" s="58">
        <v>0</v>
      </c>
      <c r="M30" s="57">
        <v>0</v>
      </c>
      <c r="N30" s="94">
        <f t="shared" si="2"/>
        <v>5.2941176470588234</v>
      </c>
      <c r="O30" s="94">
        <f t="shared" si="3"/>
        <v>5.2941176470588234</v>
      </c>
      <c r="P30" s="9"/>
      <c r="Q30" s="9"/>
      <c r="R30" s="9"/>
      <c r="S30" s="22"/>
      <c r="T30" s="9"/>
      <c r="U30" s="4"/>
      <c r="V30" s="4"/>
      <c r="W30" s="22"/>
      <c r="X30" s="9"/>
      <c r="Y30" s="9"/>
      <c r="Z30" s="5"/>
      <c r="AA30" s="1"/>
      <c r="AB30" s="6"/>
      <c r="AC30" s="9"/>
      <c r="AD30" s="9"/>
      <c r="AE30" s="5"/>
      <c r="AF30" s="7"/>
      <c r="AG30" s="7"/>
      <c r="AH30" s="9"/>
      <c r="AI30" s="17"/>
      <c r="AJ30" s="34"/>
      <c r="AK30" s="22"/>
      <c r="AL30" s="35"/>
      <c r="AM30" s="34"/>
      <c r="AN30" s="34"/>
      <c r="AO30" s="32"/>
    </row>
    <row r="31" spans="1:41" x14ac:dyDescent="0.25">
      <c r="A31" s="76">
        <v>8</v>
      </c>
      <c r="B31" s="76">
        <f t="shared" si="8"/>
        <v>30</v>
      </c>
      <c r="C31" s="56">
        <v>50</v>
      </c>
      <c r="D31" s="57">
        <v>1.46</v>
      </c>
      <c r="E31" s="58">
        <f t="shared" si="4"/>
        <v>1530</v>
      </c>
      <c r="F31" s="74">
        <f t="shared" si="5"/>
        <v>1580</v>
      </c>
      <c r="G31" s="57">
        <f t="shared" si="0"/>
        <v>1.2739524758450238</v>
      </c>
      <c r="H31" s="57">
        <f t="shared" si="6"/>
        <v>85.556731196751059</v>
      </c>
      <c r="I31" s="57" t="s">
        <v>505</v>
      </c>
      <c r="J31" s="30">
        <v>34</v>
      </c>
      <c r="K31" s="96">
        <f t="shared" si="1"/>
        <v>9.4444444444444446</v>
      </c>
      <c r="L31" s="58">
        <v>0</v>
      </c>
      <c r="M31" s="57">
        <v>0</v>
      </c>
      <c r="N31" s="94">
        <f t="shared" si="2"/>
        <v>5.2941176470588234</v>
      </c>
      <c r="O31" s="94">
        <f t="shared" si="3"/>
        <v>5.2941176470588234</v>
      </c>
      <c r="P31" s="9"/>
      <c r="Q31" s="9"/>
      <c r="R31" s="9"/>
      <c r="S31" s="22"/>
      <c r="T31" s="9"/>
      <c r="U31" s="4"/>
      <c r="V31" s="4"/>
      <c r="W31" s="22"/>
      <c r="X31" s="9"/>
      <c r="Y31" s="9"/>
      <c r="Z31" s="5"/>
      <c r="AA31" s="1"/>
      <c r="AB31" s="6"/>
      <c r="AC31" s="9"/>
      <c r="AD31" s="9"/>
      <c r="AE31" s="5"/>
      <c r="AF31" s="7"/>
      <c r="AG31" s="7"/>
      <c r="AH31" s="9"/>
      <c r="AI31" s="17"/>
      <c r="AJ31" s="34"/>
      <c r="AK31" s="22"/>
      <c r="AL31" s="35"/>
      <c r="AM31" s="34"/>
      <c r="AN31" s="34"/>
      <c r="AO31" s="32"/>
    </row>
    <row r="32" spans="1:41" x14ac:dyDescent="0.25">
      <c r="A32" s="76">
        <v>8</v>
      </c>
      <c r="B32" s="76">
        <f t="shared" si="8"/>
        <v>31</v>
      </c>
      <c r="C32" s="56">
        <v>50</v>
      </c>
      <c r="D32" s="57">
        <v>1.46</v>
      </c>
      <c r="E32" s="58">
        <f t="shared" si="4"/>
        <v>1580</v>
      </c>
      <c r="F32" s="74">
        <f t="shared" si="5"/>
        <v>1630</v>
      </c>
      <c r="G32" s="57">
        <f t="shared" si="0"/>
        <v>1.2739524758450238</v>
      </c>
      <c r="H32" s="57">
        <f t="shared" si="6"/>
        <v>86.830683672596081</v>
      </c>
      <c r="I32" s="57" t="s">
        <v>506</v>
      </c>
      <c r="J32" s="30">
        <v>34</v>
      </c>
      <c r="K32" s="96">
        <f t="shared" si="1"/>
        <v>9.4444444444444446</v>
      </c>
      <c r="L32" s="58">
        <v>0</v>
      </c>
      <c r="M32" s="57">
        <v>0</v>
      </c>
      <c r="N32" s="94">
        <f t="shared" si="2"/>
        <v>5.2941176470588234</v>
      </c>
      <c r="O32" s="94">
        <f t="shared" si="3"/>
        <v>5.2941176470588234</v>
      </c>
      <c r="P32" s="9"/>
      <c r="Q32" s="9"/>
      <c r="R32" s="9"/>
      <c r="S32" s="22"/>
      <c r="T32" s="9"/>
      <c r="U32" s="4"/>
      <c r="V32" s="4"/>
      <c r="W32" s="22"/>
      <c r="X32" s="9"/>
      <c r="Y32" s="9"/>
      <c r="Z32" s="5"/>
      <c r="AA32" s="1"/>
      <c r="AB32" s="6"/>
      <c r="AC32" s="9"/>
      <c r="AD32" s="9"/>
      <c r="AE32" s="5"/>
      <c r="AF32" s="7"/>
      <c r="AG32" s="7"/>
      <c r="AH32" s="9"/>
      <c r="AI32" s="17"/>
      <c r="AJ32" s="34"/>
      <c r="AK32" s="22"/>
      <c r="AL32" s="35"/>
      <c r="AM32" s="34"/>
      <c r="AN32" s="34"/>
      <c r="AO32" s="32"/>
    </row>
    <row r="33" spans="1:41" x14ac:dyDescent="0.25">
      <c r="A33" s="76">
        <v>8</v>
      </c>
      <c r="B33" s="76">
        <f t="shared" si="8"/>
        <v>32</v>
      </c>
      <c r="C33" s="56">
        <v>50</v>
      </c>
      <c r="D33" s="57">
        <v>1.46</v>
      </c>
      <c r="E33" s="58">
        <f t="shared" si="4"/>
        <v>1630</v>
      </c>
      <c r="F33" s="74">
        <f t="shared" si="5"/>
        <v>1680</v>
      </c>
      <c r="G33" s="57">
        <f t="shared" si="0"/>
        <v>1.2739524758450238</v>
      </c>
      <c r="H33" s="57">
        <f t="shared" si="6"/>
        <v>88.104636148441102</v>
      </c>
      <c r="I33" s="57" t="s">
        <v>507</v>
      </c>
      <c r="J33" s="30">
        <v>34</v>
      </c>
      <c r="K33" s="96">
        <f t="shared" si="1"/>
        <v>9.4444444444444446</v>
      </c>
      <c r="L33" s="58">
        <v>0</v>
      </c>
      <c r="M33" s="57">
        <v>0</v>
      </c>
      <c r="N33" s="94">
        <f t="shared" si="2"/>
        <v>5.2941176470588234</v>
      </c>
      <c r="O33" s="94">
        <f t="shared" si="3"/>
        <v>5.2941176470588234</v>
      </c>
      <c r="P33" s="9"/>
      <c r="Q33" s="9"/>
      <c r="R33" s="9"/>
      <c r="S33" s="22"/>
      <c r="T33" s="9"/>
      <c r="U33" s="4"/>
      <c r="V33" s="4"/>
      <c r="W33" s="22"/>
      <c r="X33" s="9"/>
      <c r="Y33" s="9"/>
      <c r="Z33" s="5"/>
      <c r="AA33" s="1"/>
      <c r="AB33" s="6"/>
      <c r="AC33" s="9"/>
      <c r="AD33" s="9"/>
      <c r="AE33" s="5"/>
      <c r="AF33" s="7"/>
      <c r="AG33" s="7"/>
      <c r="AH33" s="9"/>
      <c r="AI33" s="17"/>
      <c r="AJ33" s="34"/>
      <c r="AK33" s="22"/>
      <c r="AL33" s="35"/>
      <c r="AM33" s="34"/>
      <c r="AN33" s="34"/>
      <c r="AO33" s="32"/>
    </row>
    <row r="34" spans="1:41" x14ac:dyDescent="0.25">
      <c r="A34" s="76">
        <v>8</v>
      </c>
      <c r="B34" s="76">
        <f t="shared" si="8"/>
        <v>33</v>
      </c>
      <c r="C34" s="56">
        <v>50</v>
      </c>
      <c r="D34" s="57">
        <v>1.46</v>
      </c>
      <c r="E34" s="58">
        <f t="shared" si="4"/>
        <v>1680</v>
      </c>
      <c r="F34" s="74">
        <f t="shared" si="5"/>
        <v>1730</v>
      </c>
      <c r="G34" s="57">
        <f t="shared" si="0"/>
        <v>1.2739524758450238</v>
      </c>
      <c r="H34" s="57">
        <f t="shared" si="6"/>
        <v>89.378588624286124</v>
      </c>
      <c r="I34" s="57" t="s">
        <v>508</v>
      </c>
      <c r="J34" s="30">
        <v>34</v>
      </c>
      <c r="K34" s="96">
        <f t="shared" si="1"/>
        <v>9.4444444444444446</v>
      </c>
      <c r="L34" s="58">
        <v>0</v>
      </c>
      <c r="M34" s="57">
        <v>0</v>
      </c>
      <c r="N34" s="94">
        <f t="shared" si="2"/>
        <v>5.2941176470588234</v>
      </c>
      <c r="O34" s="94">
        <f t="shared" si="3"/>
        <v>5.2941176470588234</v>
      </c>
      <c r="P34" s="9"/>
      <c r="Q34" s="9"/>
      <c r="R34" s="9"/>
      <c r="S34" s="22"/>
      <c r="T34" s="9"/>
      <c r="U34" s="4"/>
      <c r="V34" s="4"/>
      <c r="W34" s="22"/>
      <c r="X34" s="9"/>
      <c r="Y34" s="9"/>
      <c r="Z34" s="5"/>
      <c r="AA34" s="1"/>
      <c r="AB34" s="6"/>
      <c r="AC34" s="9"/>
      <c r="AD34" s="9"/>
      <c r="AE34" s="5"/>
      <c r="AF34" s="7"/>
      <c r="AG34" s="7"/>
      <c r="AH34" s="9"/>
      <c r="AI34" s="17"/>
      <c r="AJ34" s="34"/>
      <c r="AK34" s="22"/>
      <c r="AL34" s="35"/>
      <c r="AM34" s="34"/>
      <c r="AN34" s="34"/>
      <c r="AO34" s="32"/>
    </row>
    <row r="35" spans="1:41" x14ac:dyDescent="0.25">
      <c r="A35" s="76">
        <v>9</v>
      </c>
      <c r="B35" s="76">
        <f t="shared" si="8"/>
        <v>34</v>
      </c>
      <c r="C35" s="56">
        <v>70</v>
      </c>
      <c r="D35" s="57">
        <v>4.9000000000000004</v>
      </c>
      <c r="E35" s="58">
        <f t="shared" si="4"/>
        <v>1730</v>
      </c>
      <c r="F35" s="74">
        <f t="shared" si="5"/>
        <v>1800</v>
      </c>
      <c r="G35" s="57">
        <f t="shared" si="0"/>
        <v>5.9791846196157232</v>
      </c>
      <c r="H35" s="57">
        <f t="shared" si="6"/>
        <v>95.357773243901846</v>
      </c>
      <c r="I35" s="57" t="s">
        <v>509</v>
      </c>
      <c r="J35" s="30">
        <v>27</v>
      </c>
      <c r="K35" s="96">
        <f t="shared" si="1"/>
        <v>7.5</v>
      </c>
      <c r="L35" s="58">
        <f t="shared" si="7"/>
        <v>0</v>
      </c>
      <c r="M35" s="57">
        <v>0</v>
      </c>
      <c r="N35" s="94">
        <f t="shared" si="2"/>
        <v>9.3333333333333339</v>
      </c>
      <c r="O35" s="94">
        <f t="shared" si="3"/>
        <v>9.3333333333333339</v>
      </c>
      <c r="P35" s="9">
        <v>9</v>
      </c>
      <c r="Q35" s="9" t="s">
        <v>510</v>
      </c>
      <c r="R35" s="9" t="s">
        <v>49</v>
      </c>
      <c r="S35" s="22"/>
      <c r="T35" s="9" t="s">
        <v>33</v>
      </c>
      <c r="U35" s="4">
        <v>-75.579414</v>
      </c>
      <c r="V35" s="4">
        <v>6.2735919999999998</v>
      </c>
      <c r="W35" s="22"/>
      <c r="X35" s="9"/>
      <c r="Y35" s="9"/>
      <c r="Z35" s="5">
        <v>2</v>
      </c>
      <c r="AA35" s="1" t="s">
        <v>441</v>
      </c>
      <c r="AB35" s="6">
        <v>8</v>
      </c>
      <c r="AC35" s="9" t="s">
        <v>471</v>
      </c>
      <c r="AD35" s="9"/>
      <c r="AE35" s="5"/>
      <c r="AF35" s="7"/>
      <c r="AG35" s="7"/>
      <c r="AH35" s="9"/>
      <c r="AI35" s="16">
        <v>27</v>
      </c>
      <c r="AJ35" s="34">
        <f>SIN(D35*6.28/360)*1500*9.8</f>
        <v>1254.9937713021818</v>
      </c>
      <c r="AK35" s="22"/>
      <c r="AL35" s="33">
        <f>J35*1000/3600</f>
        <v>7.5</v>
      </c>
      <c r="AM35" s="34">
        <f t="shared" si="9"/>
        <v>9412.4532847663631</v>
      </c>
      <c r="AN35" s="34">
        <f>AJ35*C35</f>
        <v>87849.563991152725</v>
      </c>
      <c r="AO35" s="32">
        <f>C35/AL35</f>
        <v>9.3333333333333339</v>
      </c>
    </row>
    <row r="36" spans="1:41" x14ac:dyDescent="0.25">
      <c r="A36" s="76">
        <v>10</v>
      </c>
      <c r="B36" s="76">
        <f t="shared" si="8"/>
        <v>35</v>
      </c>
      <c r="C36" s="56">
        <v>50</v>
      </c>
      <c r="D36" s="57">
        <v>3.5</v>
      </c>
      <c r="E36" s="58">
        <f t="shared" si="4"/>
        <v>1800</v>
      </c>
      <c r="F36" s="74">
        <f t="shared" si="5"/>
        <v>1850</v>
      </c>
      <c r="G36" s="57">
        <f t="shared" si="0"/>
        <v>3.0524269767428436</v>
      </c>
      <c r="H36" s="57">
        <f t="shared" si="6"/>
        <v>98.410200220644697</v>
      </c>
      <c r="I36" s="57" t="s">
        <v>511</v>
      </c>
      <c r="J36" s="30">
        <v>31</v>
      </c>
      <c r="K36" s="96">
        <f t="shared" si="1"/>
        <v>8.6111111111111107</v>
      </c>
      <c r="L36" s="58">
        <v>0</v>
      </c>
      <c r="M36" s="57">
        <v>0</v>
      </c>
      <c r="N36" s="94">
        <f t="shared" si="2"/>
        <v>5.806451612903226</v>
      </c>
      <c r="O36" s="94">
        <f t="shared" si="3"/>
        <v>5.806451612903226</v>
      </c>
      <c r="P36" s="9" t="s">
        <v>512</v>
      </c>
      <c r="Q36" s="9" t="s">
        <v>510</v>
      </c>
      <c r="R36" s="9" t="s">
        <v>24</v>
      </c>
      <c r="S36" s="22"/>
      <c r="T36" s="9" t="s">
        <v>460</v>
      </c>
      <c r="U36" s="4">
        <v>-75.579025000000001</v>
      </c>
      <c r="V36" s="4">
        <v>6.274349</v>
      </c>
      <c r="W36" s="22"/>
      <c r="X36" s="9"/>
      <c r="Y36" s="9"/>
      <c r="Z36" s="5">
        <v>2</v>
      </c>
      <c r="AA36" s="1" t="s">
        <v>441</v>
      </c>
      <c r="AB36" s="6">
        <v>8</v>
      </c>
      <c r="AC36" s="9" t="s">
        <v>471</v>
      </c>
      <c r="AD36" s="9"/>
      <c r="AE36" s="5"/>
      <c r="AF36" s="7"/>
      <c r="AG36" s="7">
        <v>1</v>
      </c>
      <c r="AH36" s="9" t="s">
        <v>513</v>
      </c>
      <c r="AI36" s="17" t="s">
        <v>514</v>
      </c>
      <c r="AJ36" s="34">
        <f>SIN(D36*6.28/360)*1500*9.8</f>
        <v>896.95914634994153</v>
      </c>
      <c r="AK36" s="22"/>
      <c r="AL36" s="35">
        <f>J36*1000/3600</f>
        <v>8.6111111111111107</v>
      </c>
      <c r="AM36" s="34">
        <f t="shared" si="9"/>
        <v>7723.8148713467181</v>
      </c>
      <c r="AN36" s="34">
        <f>AJ36*C36</f>
        <v>44847.957317497079</v>
      </c>
      <c r="AO36" s="32">
        <f>C36/AL36</f>
        <v>5.806451612903226</v>
      </c>
    </row>
    <row r="37" spans="1:41" x14ac:dyDescent="0.25">
      <c r="A37" s="76">
        <v>10</v>
      </c>
      <c r="B37" s="76">
        <f t="shared" si="8"/>
        <v>36</v>
      </c>
      <c r="C37" s="56">
        <v>50</v>
      </c>
      <c r="D37" s="57">
        <v>3.5</v>
      </c>
      <c r="E37" s="58">
        <f t="shared" si="4"/>
        <v>1850</v>
      </c>
      <c r="F37" s="74">
        <f t="shared" si="5"/>
        <v>1900</v>
      </c>
      <c r="G37" s="57">
        <f t="shared" si="0"/>
        <v>3.0524269767428436</v>
      </c>
      <c r="H37" s="57">
        <f t="shared" si="6"/>
        <v>101.46262719738755</v>
      </c>
      <c r="I37" s="57" t="s">
        <v>515</v>
      </c>
      <c r="J37" s="30">
        <v>31</v>
      </c>
      <c r="K37" s="96">
        <f t="shared" si="1"/>
        <v>8.6111111111111107</v>
      </c>
      <c r="L37" s="58">
        <v>0</v>
      </c>
      <c r="M37" s="57">
        <v>0</v>
      </c>
      <c r="N37" s="94">
        <f t="shared" si="2"/>
        <v>5.806451612903226</v>
      </c>
      <c r="O37" s="94">
        <f t="shared" si="3"/>
        <v>5.806451612903226</v>
      </c>
      <c r="P37" s="9"/>
      <c r="Q37" s="9"/>
      <c r="R37" s="9"/>
      <c r="S37" s="22"/>
      <c r="T37" s="9"/>
      <c r="U37" s="4"/>
      <c r="V37" s="4"/>
      <c r="W37" s="22"/>
      <c r="X37" s="9"/>
      <c r="Y37" s="9"/>
      <c r="Z37" s="5"/>
      <c r="AA37" s="1"/>
      <c r="AB37" s="6"/>
      <c r="AC37" s="9"/>
      <c r="AD37" s="9"/>
      <c r="AE37" s="5"/>
      <c r="AF37" s="7"/>
      <c r="AG37" s="7"/>
      <c r="AH37" s="9"/>
      <c r="AI37" s="17"/>
      <c r="AJ37" s="34"/>
      <c r="AK37" s="22"/>
      <c r="AL37" s="35"/>
      <c r="AM37" s="34"/>
      <c r="AN37" s="34"/>
      <c r="AO37" s="32"/>
    </row>
    <row r="38" spans="1:41" x14ac:dyDescent="0.25">
      <c r="A38" s="76">
        <v>10</v>
      </c>
      <c r="B38" s="76">
        <f t="shared" si="8"/>
        <v>37</v>
      </c>
      <c r="C38" s="56">
        <v>50</v>
      </c>
      <c r="D38" s="57">
        <v>3.5</v>
      </c>
      <c r="E38" s="58">
        <f t="shared" si="4"/>
        <v>1900</v>
      </c>
      <c r="F38" s="74">
        <f t="shared" si="5"/>
        <v>1950</v>
      </c>
      <c r="G38" s="57">
        <f t="shared" si="0"/>
        <v>3.0524269767428436</v>
      </c>
      <c r="H38" s="57">
        <f t="shared" si="6"/>
        <v>104.5150541741304</v>
      </c>
      <c r="I38" s="57" t="s">
        <v>516</v>
      </c>
      <c r="J38" s="30">
        <v>31</v>
      </c>
      <c r="K38" s="96">
        <f t="shared" si="1"/>
        <v>8.6111111111111107</v>
      </c>
      <c r="L38" s="58">
        <v>1</v>
      </c>
      <c r="M38" s="57">
        <v>5</v>
      </c>
      <c r="N38" s="94">
        <f t="shared" si="2"/>
        <v>5.806451612903226</v>
      </c>
      <c r="O38" s="94">
        <f t="shared" si="3"/>
        <v>10.806451612903226</v>
      </c>
      <c r="P38" s="9"/>
      <c r="Q38" s="9"/>
      <c r="R38" s="9"/>
      <c r="S38" s="22"/>
      <c r="T38" s="9"/>
      <c r="U38" s="4"/>
      <c r="V38" s="4"/>
      <c r="W38" s="22"/>
      <c r="X38" s="9"/>
      <c r="Y38" s="9"/>
      <c r="Z38" s="5"/>
      <c r="AA38" s="1"/>
      <c r="AB38" s="6"/>
      <c r="AC38" s="9"/>
      <c r="AD38" s="9"/>
      <c r="AE38" s="5"/>
      <c r="AF38" s="7"/>
      <c r="AG38" s="7"/>
      <c r="AH38" s="9"/>
      <c r="AI38" s="17"/>
      <c r="AJ38" s="34"/>
      <c r="AK38" s="22"/>
      <c r="AL38" s="35"/>
      <c r="AM38" s="34"/>
      <c r="AN38" s="34"/>
      <c r="AO38" s="32"/>
    </row>
    <row r="39" spans="1:41" x14ac:dyDescent="0.25">
      <c r="A39" s="76">
        <v>10</v>
      </c>
      <c r="B39" s="76">
        <f t="shared" si="8"/>
        <v>38</v>
      </c>
      <c r="C39" s="56">
        <v>50</v>
      </c>
      <c r="D39" s="57">
        <v>3.5</v>
      </c>
      <c r="E39" s="58">
        <f t="shared" si="4"/>
        <v>1950</v>
      </c>
      <c r="F39" s="74">
        <f t="shared" si="5"/>
        <v>2000</v>
      </c>
      <c r="G39" s="57">
        <f t="shared" si="0"/>
        <v>3.0524269767428436</v>
      </c>
      <c r="H39" s="57">
        <f t="shared" si="6"/>
        <v>107.56748115087325</v>
      </c>
      <c r="I39" s="57" t="s">
        <v>517</v>
      </c>
      <c r="J39" s="30">
        <v>31</v>
      </c>
      <c r="K39" s="96">
        <f t="shared" si="1"/>
        <v>8.6111111111111107</v>
      </c>
      <c r="L39" s="58">
        <v>0</v>
      </c>
      <c r="M39" s="57">
        <v>0</v>
      </c>
      <c r="N39" s="94">
        <f t="shared" si="2"/>
        <v>5.806451612903226</v>
      </c>
      <c r="O39" s="94">
        <f t="shared" si="3"/>
        <v>5.806451612903226</v>
      </c>
      <c r="P39" s="9"/>
      <c r="Q39" s="9"/>
      <c r="R39" s="9"/>
      <c r="S39" s="22"/>
      <c r="T39" s="9"/>
      <c r="U39" s="4"/>
      <c r="V39" s="4"/>
      <c r="W39" s="22"/>
      <c r="X39" s="9"/>
      <c r="Y39" s="9"/>
      <c r="Z39" s="5"/>
      <c r="AA39" s="1"/>
      <c r="AB39" s="6"/>
      <c r="AC39" s="9"/>
      <c r="AD39" s="9"/>
      <c r="AE39" s="5"/>
      <c r="AF39" s="7"/>
      <c r="AG39" s="7"/>
      <c r="AH39" s="9"/>
      <c r="AI39" s="17"/>
      <c r="AJ39" s="34"/>
      <c r="AK39" s="22"/>
      <c r="AL39" s="35"/>
      <c r="AM39" s="34"/>
      <c r="AN39" s="34"/>
      <c r="AO39" s="32"/>
    </row>
    <row r="40" spans="1:41" x14ac:dyDescent="0.25">
      <c r="A40" s="76">
        <v>10</v>
      </c>
      <c r="B40" s="76">
        <f t="shared" si="8"/>
        <v>39</v>
      </c>
      <c r="C40" s="56">
        <v>80</v>
      </c>
      <c r="D40" s="57">
        <v>3.5</v>
      </c>
      <c r="E40" s="58">
        <f t="shared" si="4"/>
        <v>2000</v>
      </c>
      <c r="F40" s="74">
        <f t="shared" si="5"/>
        <v>2080</v>
      </c>
      <c r="G40" s="57">
        <f t="shared" si="0"/>
        <v>4.8838831627885497</v>
      </c>
      <c r="H40" s="57">
        <f t="shared" si="6"/>
        <v>112.4513643136618</v>
      </c>
      <c r="I40" s="57" t="s">
        <v>518</v>
      </c>
      <c r="J40" s="30">
        <v>31</v>
      </c>
      <c r="K40" s="96">
        <f t="shared" si="1"/>
        <v>8.6111111111111107</v>
      </c>
      <c r="L40" s="58">
        <v>0</v>
      </c>
      <c r="M40" s="57">
        <v>0</v>
      </c>
      <c r="N40" s="94">
        <f t="shared" si="2"/>
        <v>9.2903225806451619</v>
      </c>
      <c r="O40" s="94">
        <f t="shared" si="3"/>
        <v>9.2903225806451619</v>
      </c>
      <c r="P40" s="9"/>
      <c r="Q40" s="9"/>
      <c r="R40" s="9"/>
      <c r="S40" s="22"/>
      <c r="T40" s="9"/>
      <c r="U40" s="4"/>
      <c r="V40" s="4"/>
      <c r="W40" s="22"/>
      <c r="X40" s="9"/>
      <c r="Y40" s="9"/>
      <c r="Z40" s="5"/>
      <c r="AA40" s="1"/>
      <c r="AB40" s="6"/>
      <c r="AC40" s="9"/>
      <c r="AD40" s="9"/>
      <c r="AE40" s="5"/>
      <c r="AF40" s="7"/>
      <c r="AG40" s="7"/>
      <c r="AH40" s="9"/>
      <c r="AI40" s="17"/>
      <c r="AJ40" s="34"/>
      <c r="AK40" s="22"/>
      <c r="AL40" s="35"/>
      <c r="AM40" s="34"/>
      <c r="AN40" s="34"/>
      <c r="AO40" s="32"/>
    </row>
    <row r="41" spans="1:41" x14ac:dyDescent="0.25">
      <c r="A41" s="76">
        <v>11</v>
      </c>
      <c r="B41" s="76">
        <f t="shared" si="8"/>
        <v>40</v>
      </c>
      <c r="C41" s="56">
        <v>50</v>
      </c>
      <c r="D41" s="57">
        <v>2.29</v>
      </c>
      <c r="E41" s="58">
        <f t="shared" si="4"/>
        <v>2080</v>
      </c>
      <c r="F41" s="74">
        <f t="shared" si="5"/>
        <v>2130</v>
      </c>
      <c r="G41" s="57">
        <f t="shared" si="0"/>
        <v>1.9978699800790378</v>
      </c>
      <c r="H41" s="57">
        <f t="shared" si="6"/>
        <v>114.44923429374083</v>
      </c>
      <c r="I41" s="57" t="s">
        <v>519</v>
      </c>
      <c r="J41" s="30">
        <v>30</v>
      </c>
      <c r="K41" s="96">
        <f t="shared" si="1"/>
        <v>8.3333333333333339</v>
      </c>
      <c r="L41" s="58">
        <f t="shared" si="7"/>
        <v>0</v>
      </c>
      <c r="M41" s="57">
        <v>0</v>
      </c>
      <c r="N41" s="94">
        <f t="shared" si="2"/>
        <v>6</v>
      </c>
      <c r="O41" s="94">
        <f t="shared" si="3"/>
        <v>6</v>
      </c>
      <c r="P41" s="9">
        <v>11</v>
      </c>
      <c r="Q41" s="9" t="s">
        <v>520</v>
      </c>
      <c r="R41" s="9" t="s">
        <v>42</v>
      </c>
      <c r="S41" s="22"/>
      <c r="T41" s="9" t="s">
        <v>33</v>
      </c>
      <c r="U41" s="4">
        <v>-75.578675000000004</v>
      </c>
      <c r="V41" s="4">
        <v>6.2758039999999999</v>
      </c>
      <c r="W41" s="22"/>
      <c r="X41" s="9" t="s">
        <v>521</v>
      </c>
      <c r="Y41" s="9"/>
      <c r="Z41" s="5">
        <v>2</v>
      </c>
      <c r="AA41" s="1" t="s">
        <v>441</v>
      </c>
      <c r="AB41" s="6">
        <v>7.5</v>
      </c>
      <c r="AC41" s="9" t="s">
        <v>471</v>
      </c>
      <c r="AD41" s="9" t="s">
        <v>521</v>
      </c>
      <c r="AE41" s="5"/>
      <c r="AF41" s="7"/>
      <c r="AG41" s="7"/>
      <c r="AH41" s="9" t="s">
        <v>521</v>
      </c>
      <c r="AI41" s="17">
        <v>29.9</v>
      </c>
      <c r="AJ41" s="34">
        <f>SIN(D41*6.28/360)*1500*9.8</f>
        <v>587.07615912708616</v>
      </c>
      <c r="AK41" s="22"/>
      <c r="AL41" s="35">
        <f>J41*1000/3600</f>
        <v>8.3333333333333339</v>
      </c>
      <c r="AM41" s="34">
        <f t="shared" si="9"/>
        <v>4892.3013260590515</v>
      </c>
      <c r="AN41" s="34">
        <f>AJ41*C41</f>
        <v>29353.807956354307</v>
      </c>
      <c r="AO41" s="32">
        <f>C41/AL41</f>
        <v>6</v>
      </c>
    </row>
    <row r="42" spans="1:41" x14ac:dyDescent="0.25">
      <c r="A42" s="76">
        <v>12</v>
      </c>
      <c r="B42" s="76">
        <f t="shared" si="8"/>
        <v>41</v>
      </c>
      <c r="C42" s="56">
        <v>50</v>
      </c>
      <c r="D42" s="57">
        <v>4.67</v>
      </c>
      <c r="E42" s="58">
        <f t="shared" si="4"/>
        <v>2130</v>
      </c>
      <c r="F42" s="74">
        <f t="shared" si="5"/>
        <v>2180</v>
      </c>
      <c r="G42" s="57">
        <f t="shared" si="0"/>
        <v>4.0708329653239108</v>
      </c>
      <c r="H42" s="57">
        <f t="shared" si="6"/>
        <v>118.52006725906475</v>
      </c>
      <c r="I42" s="57" t="s">
        <v>522</v>
      </c>
      <c r="J42" s="30">
        <v>29</v>
      </c>
      <c r="K42" s="96">
        <f t="shared" si="1"/>
        <v>8.0555555555555554</v>
      </c>
      <c r="L42" s="58">
        <v>0</v>
      </c>
      <c r="M42" s="57">
        <v>0</v>
      </c>
      <c r="N42" s="94">
        <f t="shared" si="2"/>
        <v>6.2068965517241379</v>
      </c>
      <c r="O42" s="94">
        <f t="shared" si="3"/>
        <v>6.2068965517241379</v>
      </c>
      <c r="P42" s="9" t="s">
        <v>523</v>
      </c>
      <c r="Q42" s="9" t="s">
        <v>524</v>
      </c>
      <c r="R42" s="9" t="s">
        <v>256</v>
      </c>
      <c r="S42" s="22"/>
      <c r="T42" s="9" t="s">
        <v>33</v>
      </c>
      <c r="U42" s="4">
        <v>-75.580292</v>
      </c>
      <c r="V42" s="4">
        <v>6.2763280000000004</v>
      </c>
      <c r="W42" s="22"/>
      <c r="X42" s="9"/>
      <c r="Y42" s="9" t="s">
        <v>525</v>
      </c>
      <c r="Z42" s="5">
        <v>2</v>
      </c>
      <c r="AA42" s="1" t="s">
        <v>441</v>
      </c>
      <c r="AB42" s="6">
        <v>7.5</v>
      </c>
      <c r="AC42" s="9" t="s">
        <v>471</v>
      </c>
      <c r="AD42" s="9"/>
      <c r="AE42" s="5"/>
      <c r="AF42" s="7"/>
      <c r="AG42" s="7">
        <v>1</v>
      </c>
      <c r="AH42" s="9" t="s">
        <v>526</v>
      </c>
      <c r="AI42" s="17" t="s">
        <v>527</v>
      </c>
      <c r="AJ42" s="34">
        <f>SIN(D42*6.28/360)*1500*9.8</f>
        <v>1196.2194957620613</v>
      </c>
      <c r="AK42" s="22"/>
      <c r="AL42" s="35">
        <f>J42*1000/3600</f>
        <v>8.0555555555555554</v>
      </c>
      <c r="AM42" s="34">
        <f t="shared" si="9"/>
        <v>9636.2126047499387</v>
      </c>
      <c r="AN42" s="34">
        <f>AJ42*C42</f>
        <v>59810.974788103063</v>
      </c>
      <c r="AO42" s="32">
        <f>C42/AL42</f>
        <v>6.2068965517241379</v>
      </c>
    </row>
    <row r="43" spans="1:41" x14ac:dyDescent="0.25">
      <c r="A43" s="76">
        <v>12</v>
      </c>
      <c r="B43" s="76">
        <f t="shared" si="8"/>
        <v>42</v>
      </c>
      <c r="C43" s="56">
        <v>50</v>
      </c>
      <c r="D43" s="57">
        <v>4.67</v>
      </c>
      <c r="E43" s="58">
        <f t="shared" si="4"/>
        <v>2180</v>
      </c>
      <c r="F43" s="74">
        <f t="shared" si="5"/>
        <v>2230</v>
      </c>
      <c r="G43" s="57">
        <f t="shared" si="0"/>
        <v>4.0708329653239108</v>
      </c>
      <c r="H43" s="57">
        <f t="shared" si="6"/>
        <v>122.59090022438866</v>
      </c>
      <c r="I43" s="57" t="s">
        <v>528</v>
      </c>
      <c r="J43" s="30">
        <v>29</v>
      </c>
      <c r="K43" s="96">
        <f t="shared" si="1"/>
        <v>8.0555555555555554</v>
      </c>
      <c r="L43" s="58">
        <v>1</v>
      </c>
      <c r="M43" s="57">
        <v>5</v>
      </c>
      <c r="N43" s="94">
        <f t="shared" si="2"/>
        <v>6.2068965517241379</v>
      </c>
      <c r="O43" s="94">
        <f t="shared" si="3"/>
        <v>11.206896551724139</v>
      </c>
      <c r="P43" s="9"/>
      <c r="Q43" s="9"/>
      <c r="R43" s="9"/>
      <c r="S43" s="22"/>
      <c r="T43" s="9"/>
      <c r="U43" s="4"/>
      <c r="V43" s="4"/>
      <c r="W43" s="22"/>
      <c r="X43" s="9"/>
      <c r="Y43" s="9"/>
      <c r="Z43" s="5"/>
      <c r="AA43" s="1"/>
      <c r="AB43" s="6"/>
      <c r="AC43" s="9"/>
      <c r="AD43" s="9"/>
      <c r="AE43" s="5"/>
      <c r="AF43" s="7"/>
      <c r="AG43" s="7"/>
      <c r="AH43" s="9"/>
      <c r="AI43" s="17"/>
      <c r="AJ43" s="34"/>
      <c r="AK43" s="22"/>
      <c r="AL43" s="35"/>
      <c r="AM43" s="34"/>
      <c r="AN43" s="34"/>
      <c r="AO43" s="32"/>
    </row>
    <row r="44" spans="1:41" x14ac:dyDescent="0.25">
      <c r="A44" s="76">
        <v>12</v>
      </c>
      <c r="B44" s="76">
        <f t="shared" si="8"/>
        <v>43</v>
      </c>
      <c r="C44" s="56">
        <v>50</v>
      </c>
      <c r="D44" s="57">
        <v>4.67</v>
      </c>
      <c r="E44" s="58">
        <f t="shared" si="4"/>
        <v>2230</v>
      </c>
      <c r="F44" s="74">
        <f t="shared" si="5"/>
        <v>2280</v>
      </c>
      <c r="G44" s="57">
        <f t="shared" si="0"/>
        <v>4.0708329653239108</v>
      </c>
      <c r="H44" s="57">
        <f t="shared" si="6"/>
        <v>126.66173318971258</v>
      </c>
      <c r="I44" s="57" t="s">
        <v>529</v>
      </c>
      <c r="J44" s="30">
        <v>29</v>
      </c>
      <c r="K44" s="96">
        <f t="shared" si="1"/>
        <v>8.0555555555555554</v>
      </c>
      <c r="L44" s="58">
        <v>1</v>
      </c>
      <c r="M44" s="57">
        <v>5</v>
      </c>
      <c r="N44" s="94">
        <f t="shared" si="2"/>
        <v>6.2068965517241379</v>
      </c>
      <c r="O44" s="94">
        <f t="shared" si="3"/>
        <v>11.206896551724139</v>
      </c>
      <c r="P44" s="9"/>
      <c r="Q44" s="9"/>
      <c r="R44" s="9"/>
      <c r="S44" s="22"/>
      <c r="T44" s="9"/>
      <c r="U44" s="4"/>
      <c r="V44" s="4"/>
      <c r="W44" s="22"/>
      <c r="X44" s="9"/>
      <c r="Y44" s="9"/>
      <c r="Z44" s="5"/>
      <c r="AA44" s="1"/>
      <c r="AB44" s="6"/>
      <c r="AC44" s="9"/>
      <c r="AD44" s="9"/>
      <c r="AE44" s="5"/>
      <c r="AF44" s="7"/>
      <c r="AG44" s="7"/>
      <c r="AH44" s="9"/>
      <c r="AI44" s="17"/>
      <c r="AJ44" s="34"/>
      <c r="AK44" s="22"/>
      <c r="AL44" s="35"/>
      <c r="AM44" s="34"/>
      <c r="AN44" s="34"/>
      <c r="AO44" s="32"/>
    </row>
    <row r="45" spans="1:41" x14ac:dyDescent="0.25">
      <c r="A45" s="76">
        <v>12</v>
      </c>
      <c r="B45" s="76">
        <f t="shared" si="8"/>
        <v>44</v>
      </c>
      <c r="C45" s="56">
        <v>50</v>
      </c>
      <c r="D45" s="57">
        <v>4.67</v>
      </c>
      <c r="E45" s="58">
        <f t="shared" si="4"/>
        <v>2280</v>
      </c>
      <c r="F45" s="74">
        <f t="shared" si="5"/>
        <v>2330</v>
      </c>
      <c r="G45" s="57">
        <f t="shared" si="0"/>
        <v>4.0708329653239108</v>
      </c>
      <c r="H45" s="57">
        <f t="shared" si="6"/>
        <v>130.73256615503649</v>
      </c>
      <c r="I45" s="57" t="s">
        <v>530</v>
      </c>
      <c r="J45" s="30">
        <v>29</v>
      </c>
      <c r="K45" s="96">
        <f t="shared" si="1"/>
        <v>8.0555555555555554</v>
      </c>
      <c r="L45" s="58">
        <v>1</v>
      </c>
      <c r="M45" s="57">
        <v>5</v>
      </c>
      <c r="N45" s="94">
        <f t="shared" si="2"/>
        <v>6.2068965517241379</v>
      </c>
      <c r="O45" s="94">
        <f t="shared" si="3"/>
        <v>11.206896551724139</v>
      </c>
      <c r="P45" s="9"/>
      <c r="Q45" s="9"/>
      <c r="R45" s="9"/>
      <c r="S45" s="22"/>
      <c r="T45" s="9"/>
      <c r="U45" s="4"/>
      <c r="V45" s="4"/>
      <c r="W45" s="22"/>
      <c r="X45" s="9"/>
      <c r="Y45" s="9"/>
      <c r="Z45" s="5"/>
      <c r="AA45" s="1"/>
      <c r="AB45" s="6"/>
      <c r="AC45" s="9"/>
      <c r="AD45" s="9"/>
      <c r="AE45" s="5"/>
      <c r="AF45" s="7"/>
      <c r="AG45" s="7"/>
      <c r="AH45" s="9"/>
      <c r="AI45" s="17"/>
      <c r="AJ45" s="34"/>
      <c r="AK45" s="22"/>
      <c r="AL45" s="35"/>
      <c r="AM45" s="34"/>
      <c r="AN45" s="34"/>
      <c r="AO45" s="32"/>
    </row>
    <row r="46" spans="1:41" x14ac:dyDescent="0.25">
      <c r="A46" s="76">
        <v>12</v>
      </c>
      <c r="B46" s="76">
        <f t="shared" si="8"/>
        <v>45</v>
      </c>
      <c r="C46" s="56">
        <v>50</v>
      </c>
      <c r="D46" s="57">
        <v>4.67</v>
      </c>
      <c r="E46" s="58">
        <f t="shared" si="4"/>
        <v>2330</v>
      </c>
      <c r="F46" s="74">
        <f t="shared" si="5"/>
        <v>2380</v>
      </c>
      <c r="G46" s="57">
        <f t="shared" si="0"/>
        <v>4.0708329653239108</v>
      </c>
      <c r="H46" s="57">
        <f t="shared" si="6"/>
        <v>134.80339912036041</v>
      </c>
      <c r="I46" s="57" t="s">
        <v>531</v>
      </c>
      <c r="J46" s="30">
        <v>29</v>
      </c>
      <c r="K46" s="96">
        <f t="shared" si="1"/>
        <v>8.0555555555555554</v>
      </c>
      <c r="L46" s="58">
        <v>1</v>
      </c>
      <c r="M46" s="57">
        <v>5</v>
      </c>
      <c r="N46" s="94">
        <f t="shared" si="2"/>
        <v>6.2068965517241379</v>
      </c>
      <c r="O46" s="94">
        <f t="shared" si="3"/>
        <v>11.206896551724139</v>
      </c>
      <c r="P46" s="9"/>
      <c r="Q46" s="9"/>
      <c r="R46" s="9"/>
      <c r="S46" s="22"/>
      <c r="T46" s="9"/>
      <c r="U46" s="4"/>
      <c r="V46" s="4"/>
      <c r="W46" s="22"/>
      <c r="X46" s="9"/>
      <c r="Y46" s="9"/>
      <c r="Z46" s="5"/>
      <c r="AA46" s="1"/>
      <c r="AB46" s="6"/>
      <c r="AC46" s="9"/>
      <c r="AD46" s="9"/>
      <c r="AE46" s="5"/>
      <c r="AF46" s="7"/>
      <c r="AG46" s="7"/>
      <c r="AH46" s="9"/>
      <c r="AI46" s="17"/>
      <c r="AJ46" s="34"/>
      <c r="AK46" s="22"/>
      <c r="AL46" s="35"/>
      <c r="AM46" s="34"/>
      <c r="AN46" s="34"/>
      <c r="AO46" s="32"/>
    </row>
    <row r="47" spans="1:41" x14ac:dyDescent="0.25">
      <c r="A47" s="76">
        <v>12</v>
      </c>
      <c r="B47" s="76">
        <f t="shared" si="8"/>
        <v>46</v>
      </c>
      <c r="C47" s="56">
        <v>44</v>
      </c>
      <c r="D47" s="57">
        <v>4.67</v>
      </c>
      <c r="E47" s="58">
        <f t="shared" si="4"/>
        <v>2380</v>
      </c>
      <c r="F47" s="74">
        <f t="shared" si="5"/>
        <v>2424</v>
      </c>
      <c r="G47" s="57">
        <f t="shared" si="0"/>
        <v>3.5823330094850419</v>
      </c>
      <c r="H47" s="57">
        <f t="shared" si="6"/>
        <v>138.38573212984545</v>
      </c>
      <c r="I47" s="57" t="s">
        <v>532</v>
      </c>
      <c r="J47" s="30">
        <v>29</v>
      </c>
      <c r="K47" s="96">
        <f t="shared" si="1"/>
        <v>8.0555555555555554</v>
      </c>
      <c r="L47" s="58">
        <v>1</v>
      </c>
      <c r="M47" s="57">
        <v>5</v>
      </c>
      <c r="N47" s="94">
        <f t="shared" si="2"/>
        <v>5.4620689655172416</v>
      </c>
      <c r="O47" s="94">
        <f t="shared" si="3"/>
        <v>10.462068965517242</v>
      </c>
      <c r="P47" s="9"/>
      <c r="Q47" s="9"/>
      <c r="R47" s="9"/>
      <c r="S47" s="22"/>
      <c r="T47" s="9"/>
      <c r="U47" s="4"/>
      <c r="V47" s="4"/>
      <c r="W47" s="22"/>
      <c r="X47" s="9"/>
      <c r="Y47" s="9"/>
      <c r="Z47" s="5"/>
      <c r="AA47" s="1"/>
      <c r="AB47" s="6"/>
      <c r="AC47" s="9"/>
      <c r="AD47" s="9"/>
      <c r="AE47" s="5"/>
      <c r="AF47" s="7"/>
      <c r="AG47" s="7"/>
      <c r="AH47" s="9"/>
      <c r="AI47" s="17"/>
      <c r="AJ47" s="34"/>
      <c r="AK47" s="22"/>
      <c r="AL47" s="35"/>
      <c r="AM47" s="34"/>
      <c r="AN47" s="34"/>
      <c r="AO47" s="32"/>
    </row>
    <row r="48" spans="1:41" x14ac:dyDescent="0.25">
      <c r="A48" s="76">
        <v>13</v>
      </c>
      <c r="B48" s="76">
        <f t="shared" si="8"/>
        <v>47</v>
      </c>
      <c r="C48" s="56">
        <v>21</v>
      </c>
      <c r="D48" s="57">
        <v>2.29</v>
      </c>
      <c r="E48" s="58">
        <f t="shared" si="4"/>
        <v>2424</v>
      </c>
      <c r="F48" s="74">
        <f t="shared" si="5"/>
        <v>2445</v>
      </c>
      <c r="G48" s="57">
        <f t="shared" si="0"/>
        <v>0.83910539163319586</v>
      </c>
      <c r="H48" s="57">
        <f t="shared" si="6"/>
        <v>139.22483752147863</v>
      </c>
      <c r="I48" s="57" t="s">
        <v>533</v>
      </c>
      <c r="J48" s="30">
        <v>28</v>
      </c>
      <c r="K48" s="96">
        <f t="shared" si="1"/>
        <v>7.7777777777777777</v>
      </c>
      <c r="L48" s="58">
        <f t="shared" si="7"/>
        <v>1</v>
      </c>
      <c r="M48" s="57">
        <v>5</v>
      </c>
      <c r="N48" s="94">
        <f t="shared" si="2"/>
        <v>2.7</v>
      </c>
      <c r="O48" s="94">
        <f t="shared" si="3"/>
        <v>7.7</v>
      </c>
      <c r="P48" s="9" t="s">
        <v>534</v>
      </c>
      <c r="Q48" s="9" t="s">
        <v>535</v>
      </c>
      <c r="R48" s="9" t="s">
        <v>49</v>
      </c>
      <c r="S48" s="22"/>
      <c r="T48" s="9" t="s">
        <v>33</v>
      </c>
      <c r="U48" s="4">
        <v>-75.581205999999995</v>
      </c>
      <c r="V48" s="4">
        <v>6.2771939999999997</v>
      </c>
      <c r="W48" s="22"/>
      <c r="X48" s="9"/>
      <c r="Y48" s="9"/>
      <c r="Z48" s="5">
        <v>2</v>
      </c>
      <c r="AA48" s="1" t="s">
        <v>441</v>
      </c>
      <c r="AB48" s="6">
        <v>8</v>
      </c>
      <c r="AC48" s="9" t="s">
        <v>471</v>
      </c>
      <c r="AD48" s="9"/>
      <c r="AE48" s="5"/>
      <c r="AF48" s="7">
        <v>1</v>
      </c>
      <c r="AG48" s="7"/>
      <c r="AH48" s="9" t="s">
        <v>536</v>
      </c>
      <c r="AI48" s="17">
        <v>27.8</v>
      </c>
      <c r="AJ48" s="34">
        <f>SIN(D48*6.28/360)*1500*9.8</f>
        <v>587.07615912708616</v>
      </c>
      <c r="AK48" s="22"/>
      <c r="AL48" s="35">
        <f>J48*1000/3600</f>
        <v>7.7777777777777777</v>
      </c>
      <c r="AM48" s="34">
        <f t="shared" si="9"/>
        <v>4566.1479043217814</v>
      </c>
      <c r="AN48" s="34">
        <f>AJ48*C48</f>
        <v>12328.599341668809</v>
      </c>
      <c r="AO48" s="32">
        <f>C48/AL48</f>
        <v>2.7</v>
      </c>
    </row>
    <row r="49" spans="1:41" x14ac:dyDescent="0.25">
      <c r="A49" s="76">
        <v>14</v>
      </c>
      <c r="B49" s="76">
        <f t="shared" si="8"/>
        <v>48</v>
      </c>
      <c r="C49" s="56">
        <v>50</v>
      </c>
      <c r="D49" s="57">
        <v>0.44</v>
      </c>
      <c r="E49" s="58">
        <f t="shared" si="4"/>
        <v>2445</v>
      </c>
      <c r="F49" s="74">
        <f t="shared" si="5"/>
        <v>2495</v>
      </c>
      <c r="G49" s="57">
        <f t="shared" si="0"/>
        <v>0.38396866138913466</v>
      </c>
      <c r="H49" s="57">
        <f t="shared" si="6"/>
        <v>139.60880618286777</v>
      </c>
      <c r="I49" s="57" t="s">
        <v>537</v>
      </c>
      <c r="J49" s="30">
        <v>31</v>
      </c>
      <c r="K49" s="96">
        <f t="shared" si="1"/>
        <v>8.6111111111111107</v>
      </c>
      <c r="L49" s="58">
        <f t="shared" si="7"/>
        <v>0</v>
      </c>
      <c r="M49" s="57">
        <v>0</v>
      </c>
      <c r="N49" s="94">
        <f t="shared" si="2"/>
        <v>5.806451612903226</v>
      </c>
      <c r="O49" s="94">
        <f t="shared" si="3"/>
        <v>5.806451612903226</v>
      </c>
      <c r="P49" s="9" t="s">
        <v>538</v>
      </c>
      <c r="Q49" s="9" t="s">
        <v>539</v>
      </c>
      <c r="R49" s="9" t="s">
        <v>24</v>
      </c>
      <c r="S49" s="22"/>
      <c r="T49" s="9" t="s">
        <v>33</v>
      </c>
      <c r="U49" s="4">
        <v>-75.579905999999994</v>
      </c>
      <c r="V49" s="4">
        <v>6.2789060000000001</v>
      </c>
      <c r="W49" s="22"/>
      <c r="X49" s="9"/>
      <c r="Y49" s="9"/>
      <c r="Z49" s="5">
        <v>2</v>
      </c>
      <c r="AA49" s="1" t="s">
        <v>441</v>
      </c>
      <c r="AB49" s="6">
        <v>8</v>
      </c>
      <c r="AC49" s="9" t="s">
        <v>442</v>
      </c>
      <c r="AD49" s="9"/>
      <c r="AE49" s="5"/>
      <c r="AF49" s="7"/>
      <c r="AG49" s="7"/>
      <c r="AH49" s="9"/>
      <c r="AI49" s="17" t="s">
        <v>540</v>
      </c>
      <c r="AJ49" s="34">
        <f>SIN(D49*6.28/360)*1500*9.8</f>
        <v>112.82955878273539</v>
      </c>
      <c r="AK49" s="22"/>
      <c r="AL49" s="35">
        <f>J49*1000/3600</f>
        <v>8.6111111111111107</v>
      </c>
      <c r="AM49" s="34">
        <f t="shared" si="9"/>
        <v>971.58786729577696</v>
      </c>
      <c r="AN49" s="34">
        <f>AJ49*C49</f>
        <v>5641.4779391367692</v>
      </c>
      <c r="AO49" s="32">
        <f>C49/AL49</f>
        <v>5.806451612903226</v>
      </c>
    </row>
    <row r="50" spans="1:41" x14ac:dyDescent="0.25">
      <c r="A50" s="76">
        <v>14</v>
      </c>
      <c r="B50" s="76">
        <f t="shared" si="8"/>
        <v>49</v>
      </c>
      <c r="C50" s="56">
        <v>50</v>
      </c>
      <c r="D50" s="57">
        <v>0.44</v>
      </c>
      <c r="E50" s="58">
        <f t="shared" si="4"/>
        <v>2495</v>
      </c>
      <c r="F50" s="74">
        <f t="shared" si="5"/>
        <v>2545</v>
      </c>
      <c r="G50" s="57">
        <f t="shared" si="0"/>
        <v>0.38396866138913466</v>
      </c>
      <c r="H50" s="57">
        <f t="shared" si="6"/>
        <v>139.9927748442569</v>
      </c>
      <c r="I50" s="57" t="s">
        <v>541</v>
      </c>
      <c r="J50" s="30">
        <v>31</v>
      </c>
      <c r="K50" s="96">
        <f t="shared" si="1"/>
        <v>8.6111111111111107</v>
      </c>
      <c r="L50" s="58">
        <f t="shared" si="7"/>
        <v>0</v>
      </c>
      <c r="M50" s="57">
        <v>0</v>
      </c>
      <c r="N50" s="94">
        <f t="shared" si="2"/>
        <v>5.806451612903226</v>
      </c>
      <c r="O50" s="94">
        <f t="shared" si="3"/>
        <v>5.806451612903226</v>
      </c>
      <c r="P50" s="9"/>
      <c r="Q50" s="9"/>
      <c r="R50" s="9"/>
      <c r="S50" s="22"/>
      <c r="T50" s="9"/>
      <c r="U50" s="4"/>
      <c r="V50" s="4"/>
      <c r="W50" s="22"/>
      <c r="X50" s="9"/>
      <c r="Y50" s="9"/>
      <c r="Z50" s="5"/>
      <c r="AA50" s="1"/>
      <c r="AB50" s="6"/>
      <c r="AC50" s="9"/>
      <c r="AD50" s="9"/>
      <c r="AE50" s="5"/>
      <c r="AF50" s="7"/>
      <c r="AG50" s="7"/>
      <c r="AH50" s="9"/>
      <c r="AI50" s="17"/>
      <c r="AJ50" s="34"/>
      <c r="AK50" s="22"/>
      <c r="AL50" s="35"/>
      <c r="AM50" s="34"/>
      <c r="AN50" s="34"/>
      <c r="AO50" s="32"/>
    </row>
    <row r="51" spans="1:41" x14ac:dyDescent="0.25">
      <c r="A51" s="76">
        <v>14</v>
      </c>
      <c r="B51" s="76">
        <f t="shared" si="8"/>
        <v>50</v>
      </c>
      <c r="C51" s="56">
        <v>50</v>
      </c>
      <c r="D51" s="57">
        <v>0.44</v>
      </c>
      <c r="E51" s="58">
        <f t="shared" si="4"/>
        <v>2545</v>
      </c>
      <c r="F51" s="74">
        <f t="shared" si="5"/>
        <v>2595</v>
      </c>
      <c r="G51" s="57">
        <f t="shared" si="0"/>
        <v>0.38396866138913466</v>
      </c>
      <c r="H51" s="57">
        <f t="shared" si="6"/>
        <v>140.37674350564603</v>
      </c>
      <c r="I51" s="57" t="s">
        <v>542</v>
      </c>
      <c r="J51" s="30">
        <v>31</v>
      </c>
      <c r="K51" s="96">
        <f t="shared" si="1"/>
        <v>8.6111111111111107</v>
      </c>
      <c r="L51" s="58">
        <f t="shared" si="7"/>
        <v>0</v>
      </c>
      <c r="M51" s="57">
        <v>0</v>
      </c>
      <c r="N51" s="94">
        <f t="shared" si="2"/>
        <v>5.806451612903226</v>
      </c>
      <c r="O51" s="94">
        <f t="shared" si="3"/>
        <v>5.806451612903226</v>
      </c>
      <c r="P51" s="9"/>
      <c r="Q51" s="9"/>
      <c r="R51" s="9"/>
      <c r="S51" s="22"/>
      <c r="T51" s="9"/>
      <c r="U51" s="4"/>
      <c r="V51" s="4"/>
      <c r="W51" s="22"/>
      <c r="X51" s="9"/>
      <c r="Y51" s="9"/>
      <c r="Z51" s="5"/>
      <c r="AA51" s="1"/>
      <c r="AB51" s="6"/>
      <c r="AC51" s="9"/>
      <c r="AD51" s="9"/>
      <c r="AE51" s="5"/>
      <c r="AF51" s="7"/>
      <c r="AG51" s="7"/>
      <c r="AH51" s="9"/>
      <c r="AI51" s="17"/>
      <c r="AJ51" s="34"/>
      <c r="AK51" s="22"/>
      <c r="AL51" s="35"/>
      <c r="AM51" s="34"/>
      <c r="AN51" s="34"/>
      <c r="AO51" s="32"/>
    </row>
    <row r="52" spans="1:41" x14ac:dyDescent="0.25">
      <c r="A52" s="76">
        <v>14</v>
      </c>
      <c r="B52" s="76">
        <f t="shared" si="8"/>
        <v>51</v>
      </c>
      <c r="C52" s="56">
        <v>50</v>
      </c>
      <c r="D52" s="57">
        <v>0.44</v>
      </c>
      <c r="E52" s="58">
        <f t="shared" si="4"/>
        <v>2595</v>
      </c>
      <c r="F52" s="74">
        <f t="shared" si="5"/>
        <v>2645</v>
      </c>
      <c r="G52" s="57">
        <f t="shared" si="0"/>
        <v>0.38396866138913466</v>
      </c>
      <c r="H52" s="57">
        <f t="shared" si="6"/>
        <v>140.76071216703517</v>
      </c>
      <c r="I52" s="57" t="s">
        <v>543</v>
      </c>
      <c r="J52" s="30">
        <v>31</v>
      </c>
      <c r="K52" s="96">
        <f t="shared" si="1"/>
        <v>8.6111111111111107</v>
      </c>
      <c r="L52" s="58">
        <f t="shared" si="7"/>
        <v>0</v>
      </c>
      <c r="M52" s="57">
        <v>0</v>
      </c>
      <c r="N52" s="94">
        <f t="shared" si="2"/>
        <v>5.806451612903226</v>
      </c>
      <c r="O52" s="94">
        <f t="shared" si="3"/>
        <v>5.806451612903226</v>
      </c>
      <c r="P52" s="9"/>
      <c r="Q52" s="9"/>
      <c r="R52" s="9"/>
      <c r="S52" s="22"/>
      <c r="T52" s="9"/>
      <c r="U52" s="4"/>
      <c r="V52" s="4"/>
      <c r="W52" s="22"/>
      <c r="X52" s="9"/>
      <c r="Y52" s="9"/>
      <c r="Z52" s="5"/>
      <c r="AA52" s="1"/>
      <c r="AB52" s="6"/>
      <c r="AC52" s="9"/>
      <c r="AD52" s="9"/>
      <c r="AE52" s="5"/>
      <c r="AF52" s="7"/>
      <c r="AG52" s="7"/>
      <c r="AH52" s="9"/>
      <c r="AI52" s="17"/>
      <c r="AJ52" s="34"/>
      <c r="AK52" s="22"/>
      <c r="AL52" s="35"/>
      <c r="AM52" s="34"/>
      <c r="AN52" s="34"/>
      <c r="AO52" s="32"/>
    </row>
    <row r="53" spans="1:41" x14ac:dyDescent="0.25">
      <c r="A53" s="76">
        <v>14</v>
      </c>
      <c r="B53" s="76">
        <f t="shared" si="8"/>
        <v>52</v>
      </c>
      <c r="C53" s="56">
        <v>50</v>
      </c>
      <c r="D53" s="57">
        <v>0.44</v>
      </c>
      <c r="E53" s="58">
        <f t="shared" si="4"/>
        <v>2645</v>
      </c>
      <c r="F53" s="74">
        <f t="shared" si="5"/>
        <v>2695</v>
      </c>
      <c r="G53" s="57">
        <f t="shared" si="0"/>
        <v>0.38396866138913466</v>
      </c>
      <c r="H53" s="57">
        <f t="shared" si="6"/>
        <v>141.1446808284243</v>
      </c>
      <c r="I53" s="57" t="s">
        <v>544</v>
      </c>
      <c r="J53" s="30">
        <v>31</v>
      </c>
      <c r="K53" s="96">
        <f t="shared" si="1"/>
        <v>8.6111111111111107</v>
      </c>
      <c r="L53" s="58">
        <f t="shared" si="7"/>
        <v>0</v>
      </c>
      <c r="M53" s="57">
        <v>0</v>
      </c>
      <c r="N53" s="94">
        <f t="shared" si="2"/>
        <v>5.806451612903226</v>
      </c>
      <c r="O53" s="94">
        <f t="shared" si="3"/>
        <v>5.806451612903226</v>
      </c>
      <c r="P53" s="9"/>
      <c r="Q53" s="9"/>
      <c r="R53" s="9"/>
      <c r="S53" s="22"/>
      <c r="T53" s="9"/>
      <c r="U53" s="4"/>
      <c r="V53" s="4"/>
      <c r="W53" s="22"/>
      <c r="X53" s="9"/>
      <c r="Y53" s="9"/>
      <c r="Z53" s="5"/>
      <c r="AA53" s="1"/>
      <c r="AB53" s="6"/>
      <c r="AC53" s="9"/>
      <c r="AD53" s="9"/>
      <c r="AE53" s="5"/>
      <c r="AF53" s="7"/>
      <c r="AG53" s="7"/>
      <c r="AH53" s="9"/>
      <c r="AI53" s="17"/>
      <c r="AJ53" s="34"/>
      <c r="AK53" s="22"/>
      <c r="AL53" s="35"/>
      <c r="AM53" s="34"/>
      <c r="AN53" s="34"/>
      <c r="AO53" s="32"/>
    </row>
    <row r="54" spans="1:41" x14ac:dyDescent="0.25">
      <c r="A54" s="76">
        <v>14</v>
      </c>
      <c r="B54" s="76">
        <f t="shared" si="8"/>
        <v>53</v>
      </c>
      <c r="C54" s="56">
        <v>50</v>
      </c>
      <c r="D54" s="57">
        <v>0.44</v>
      </c>
      <c r="E54" s="58">
        <f t="shared" si="4"/>
        <v>2695</v>
      </c>
      <c r="F54" s="74">
        <f t="shared" si="5"/>
        <v>2745</v>
      </c>
      <c r="G54" s="57">
        <f t="shared" si="0"/>
        <v>0.38396866138913466</v>
      </c>
      <c r="H54" s="57">
        <f t="shared" si="6"/>
        <v>141.52864948981343</v>
      </c>
      <c r="I54" s="57" t="s">
        <v>545</v>
      </c>
      <c r="J54" s="30">
        <v>31</v>
      </c>
      <c r="K54" s="96">
        <f t="shared" si="1"/>
        <v>8.6111111111111107</v>
      </c>
      <c r="L54" s="58">
        <f t="shared" si="7"/>
        <v>0</v>
      </c>
      <c r="M54" s="57">
        <v>0</v>
      </c>
      <c r="N54" s="94">
        <f t="shared" si="2"/>
        <v>5.806451612903226</v>
      </c>
      <c r="O54" s="94">
        <f t="shared" si="3"/>
        <v>5.806451612903226</v>
      </c>
      <c r="P54" s="9"/>
      <c r="Q54" s="9"/>
      <c r="R54" s="9"/>
      <c r="S54" s="22"/>
      <c r="T54" s="9"/>
      <c r="U54" s="4"/>
      <c r="V54" s="4"/>
      <c r="W54" s="22"/>
      <c r="X54" s="9"/>
      <c r="Y54" s="9"/>
      <c r="Z54" s="5"/>
      <c r="AA54" s="1"/>
      <c r="AB54" s="6"/>
      <c r="AC54" s="9"/>
      <c r="AD54" s="9"/>
      <c r="AE54" s="5"/>
      <c r="AF54" s="7"/>
      <c r="AG54" s="7"/>
      <c r="AH54" s="9"/>
      <c r="AI54" s="17"/>
      <c r="AJ54" s="34"/>
      <c r="AK54" s="22"/>
      <c r="AL54" s="35"/>
      <c r="AM54" s="34"/>
      <c r="AN54" s="34"/>
      <c r="AO54" s="32"/>
    </row>
    <row r="55" spans="1:41" x14ac:dyDescent="0.25">
      <c r="A55" s="76">
        <v>14</v>
      </c>
      <c r="B55" s="76">
        <f t="shared" si="8"/>
        <v>54</v>
      </c>
      <c r="C55" s="56">
        <v>50</v>
      </c>
      <c r="D55" s="57">
        <v>0.44</v>
      </c>
      <c r="E55" s="58">
        <f t="shared" si="4"/>
        <v>2745</v>
      </c>
      <c r="F55" s="74">
        <f t="shared" si="5"/>
        <v>2795</v>
      </c>
      <c r="G55" s="57">
        <f t="shared" si="0"/>
        <v>0.38396866138913466</v>
      </c>
      <c r="H55" s="57">
        <f t="shared" si="6"/>
        <v>141.91261815120257</v>
      </c>
      <c r="I55" s="57" t="s">
        <v>546</v>
      </c>
      <c r="J55" s="30">
        <v>31</v>
      </c>
      <c r="K55" s="96">
        <f t="shared" si="1"/>
        <v>8.6111111111111107</v>
      </c>
      <c r="L55" s="58">
        <f t="shared" si="7"/>
        <v>0</v>
      </c>
      <c r="M55" s="57">
        <v>0</v>
      </c>
      <c r="N55" s="94">
        <f t="shared" si="2"/>
        <v>5.806451612903226</v>
      </c>
      <c r="O55" s="94">
        <f t="shared" si="3"/>
        <v>5.806451612903226</v>
      </c>
      <c r="P55" s="9"/>
      <c r="Q55" s="9"/>
      <c r="R55" s="9"/>
      <c r="S55" s="22"/>
      <c r="T55" s="9"/>
      <c r="U55" s="4"/>
      <c r="V55" s="4"/>
      <c r="W55" s="22"/>
      <c r="X55" s="9"/>
      <c r="Y55" s="9"/>
      <c r="Z55" s="5"/>
      <c r="AA55" s="1"/>
      <c r="AB55" s="6"/>
      <c r="AC55" s="9"/>
      <c r="AD55" s="9"/>
      <c r="AE55" s="5"/>
      <c r="AF55" s="7"/>
      <c r="AG55" s="7"/>
      <c r="AH55" s="9"/>
      <c r="AI55" s="17"/>
      <c r="AJ55" s="34"/>
      <c r="AK55" s="22"/>
      <c r="AL55" s="35"/>
      <c r="AM55" s="34"/>
      <c r="AN55" s="34"/>
      <c r="AO55" s="32"/>
    </row>
    <row r="56" spans="1:41" x14ac:dyDescent="0.25">
      <c r="A56" s="76">
        <v>14</v>
      </c>
      <c r="B56" s="76">
        <f t="shared" si="8"/>
        <v>55</v>
      </c>
      <c r="C56" s="56">
        <v>40</v>
      </c>
      <c r="D56" s="57">
        <v>0.44</v>
      </c>
      <c r="E56" s="58">
        <f t="shared" si="4"/>
        <v>2795</v>
      </c>
      <c r="F56" s="74">
        <f t="shared" si="5"/>
        <v>2835</v>
      </c>
      <c r="G56" s="57">
        <f t="shared" si="0"/>
        <v>0.30717492911130773</v>
      </c>
      <c r="H56" s="57">
        <f t="shared" si="6"/>
        <v>142.21979308031388</v>
      </c>
      <c r="I56" s="57" t="s">
        <v>547</v>
      </c>
      <c r="J56" s="30">
        <v>31</v>
      </c>
      <c r="K56" s="96">
        <f t="shared" si="1"/>
        <v>8.6111111111111107</v>
      </c>
      <c r="L56" s="58">
        <f t="shared" si="7"/>
        <v>0</v>
      </c>
      <c r="M56" s="57">
        <v>0</v>
      </c>
      <c r="N56" s="94">
        <f t="shared" si="2"/>
        <v>4.645161290322581</v>
      </c>
      <c r="O56" s="94">
        <f t="shared" si="3"/>
        <v>4.645161290322581</v>
      </c>
      <c r="P56" s="9"/>
      <c r="Q56" s="9"/>
      <c r="R56" s="9"/>
      <c r="S56" s="22"/>
      <c r="T56" s="9"/>
      <c r="U56" s="4"/>
      <c r="V56" s="4"/>
      <c r="W56" s="22"/>
      <c r="X56" s="9"/>
      <c r="Y56" s="9"/>
      <c r="Z56" s="5"/>
      <c r="AA56" s="1"/>
      <c r="AB56" s="6"/>
      <c r="AC56" s="9"/>
      <c r="AD56" s="9"/>
      <c r="AE56" s="5"/>
      <c r="AF56" s="7"/>
      <c r="AG56" s="7"/>
      <c r="AH56" s="9"/>
      <c r="AI56" s="17"/>
      <c r="AJ56" s="34"/>
      <c r="AK56" s="22"/>
      <c r="AL56" s="35"/>
      <c r="AM56" s="34"/>
      <c r="AN56" s="34"/>
      <c r="AO56" s="32"/>
    </row>
    <row r="57" spans="1:41" ht="24" x14ac:dyDescent="0.25">
      <c r="A57" s="76">
        <v>15</v>
      </c>
      <c r="B57" s="76">
        <f t="shared" si="8"/>
        <v>56</v>
      </c>
      <c r="C57" s="56">
        <v>50</v>
      </c>
      <c r="D57" s="57">
        <v>1.1499999999999999</v>
      </c>
      <c r="E57" s="58">
        <f t="shared" si="4"/>
        <v>2835</v>
      </c>
      <c r="F57" s="74">
        <f t="shared" si="5"/>
        <v>2885</v>
      </c>
      <c r="G57" s="57">
        <f t="shared" si="0"/>
        <v>1.0034969391794517</v>
      </c>
      <c r="H57" s="57">
        <f t="shared" si="6"/>
        <v>143.22329001949333</v>
      </c>
      <c r="I57" s="57" t="s">
        <v>548</v>
      </c>
      <c r="J57" s="30">
        <v>18</v>
      </c>
      <c r="K57" s="96">
        <f t="shared" si="1"/>
        <v>5</v>
      </c>
      <c r="L57" s="58">
        <f t="shared" si="7"/>
        <v>0</v>
      </c>
      <c r="M57" s="57">
        <v>0</v>
      </c>
      <c r="N57" s="94">
        <f t="shared" si="2"/>
        <v>10</v>
      </c>
      <c r="O57" s="94">
        <f t="shared" si="3"/>
        <v>10</v>
      </c>
      <c r="P57" s="9" t="s">
        <v>549</v>
      </c>
      <c r="Q57" s="9" t="s">
        <v>550</v>
      </c>
      <c r="R57" s="9" t="s">
        <v>42</v>
      </c>
      <c r="S57" s="22"/>
      <c r="T57" s="9" t="s">
        <v>101</v>
      </c>
      <c r="U57" s="4">
        <v>-75.578970999999996</v>
      </c>
      <c r="V57" s="4">
        <v>6.280214</v>
      </c>
      <c r="W57" s="22"/>
      <c r="X57" s="9" t="s">
        <v>521</v>
      </c>
      <c r="Y57" s="9"/>
      <c r="Z57" s="5">
        <v>2</v>
      </c>
      <c r="AA57" s="1" t="s">
        <v>441</v>
      </c>
      <c r="AB57" s="6">
        <v>7.5</v>
      </c>
      <c r="AC57" s="9" t="s">
        <v>551</v>
      </c>
      <c r="AD57" s="9" t="s">
        <v>521</v>
      </c>
      <c r="AE57" s="5"/>
      <c r="AF57" s="7"/>
      <c r="AG57" s="7"/>
      <c r="AH57" s="9" t="s">
        <v>552</v>
      </c>
      <c r="AI57" s="17">
        <v>17.100000000000001</v>
      </c>
      <c r="AJ57" s="34">
        <f>SIN(D57*6.28/360)*1500*9.8</f>
        <v>294.87855351514781</v>
      </c>
      <c r="AK57" s="22"/>
      <c r="AL57" s="33">
        <f>J57*1000/3600</f>
        <v>5</v>
      </c>
      <c r="AM57" s="34">
        <f t="shared" si="9"/>
        <v>1474.3927675757391</v>
      </c>
      <c r="AN57" s="34">
        <f>AJ57*C57</f>
        <v>14743.92767575739</v>
      </c>
      <c r="AO57" s="32">
        <f>C57/AL57</f>
        <v>10</v>
      </c>
    </row>
    <row r="58" spans="1:41" ht="30" x14ac:dyDescent="0.25">
      <c r="A58" s="76">
        <v>16</v>
      </c>
      <c r="B58" s="76">
        <f t="shared" si="8"/>
        <v>57</v>
      </c>
      <c r="C58" s="56">
        <v>50</v>
      </c>
      <c r="D58" s="57">
        <v>4.51</v>
      </c>
      <c r="E58" s="58">
        <f t="shared" si="4"/>
        <v>2885</v>
      </c>
      <c r="F58" s="74">
        <f t="shared" si="5"/>
        <v>2935</v>
      </c>
      <c r="G58" s="57">
        <f t="shared" si="0"/>
        <v>3.9316544715199839</v>
      </c>
      <c r="H58" s="57">
        <f t="shared" si="6"/>
        <v>147.15494449101331</v>
      </c>
      <c r="I58" s="57" t="s">
        <v>553</v>
      </c>
      <c r="J58" s="30">
        <v>28</v>
      </c>
      <c r="K58" s="96">
        <f t="shared" si="1"/>
        <v>7.7777777777777777</v>
      </c>
      <c r="L58" s="58">
        <v>0</v>
      </c>
      <c r="M58" s="57">
        <v>0</v>
      </c>
      <c r="N58" s="94">
        <f t="shared" si="2"/>
        <v>6.4285714285714288</v>
      </c>
      <c r="O58" s="94">
        <f t="shared" si="3"/>
        <v>6.4285714285714288</v>
      </c>
      <c r="P58" s="9" t="s">
        <v>554</v>
      </c>
      <c r="Q58" s="9" t="s">
        <v>555</v>
      </c>
      <c r="R58" s="9" t="s">
        <v>24</v>
      </c>
      <c r="S58" s="22"/>
      <c r="T58" s="9" t="s">
        <v>460</v>
      </c>
      <c r="U58" s="4">
        <v>-75.581699</v>
      </c>
      <c r="V58" s="4">
        <v>6.282502</v>
      </c>
      <c r="W58" s="22"/>
      <c r="X58" s="9"/>
      <c r="Y58" s="9"/>
      <c r="Z58" s="5">
        <v>2</v>
      </c>
      <c r="AA58" s="1" t="s">
        <v>441</v>
      </c>
      <c r="AB58" s="6">
        <v>7.5</v>
      </c>
      <c r="AC58" s="9" t="s">
        <v>551</v>
      </c>
      <c r="AD58" s="9" t="s">
        <v>556</v>
      </c>
      <c r="AE58" s="5"/>
      <c r="AF58" s="7">
        <v>1</v>
      </c>
      <c r="AG58" s="7"/>
      <c r="AH58" s="9" t="s">
        <v>557</v>
      </c>
      <c r="AI58" s="17" t="s">
        <v>558</v>
      </c>
      <c r="AJ58" s="34">
        <f>SIN(D58*6.28/360)*1500*9.8</f>
        <v>1155.3216291816816</v>
      </c>
      <c r="AK58" s="22"/>
      <c r="AL58" s="35">
        <f>J58*1000/3600</f>
        <v>7.7777777777777777</v>
      </c>
      <c r="AM58" s="34">
        <f t="shared" si="9"/>
        <v>8985.8348936353013</v>
      </c>
      <c r="AN58" s="34">
        <f>AJ58*C58</f>
        <v>57766.081459084082</v>
      </c>
      <c r="AO58" s="32">
        <f>C58/AL58</f>
        <v>6.4285714285714288</v>
      </c>
    </row>
    <row r="59" spans="1:41" x14ac:dyDescent="0.25">
      <c r="A59" s="76">
        <v>16</v>
      </c>
      <c r="B59" s="76">
        <f t="shared" si="8"/>
        <v>58</v>
      </c>
      <c r="C59" s="56">
        <v>50</v>
      </c>
      <c r="D59" s="57">
        <v>4.51</v>
      </c>
      <c r="E59" s="58">
        <f t="shared" si="4"/>
        <v>2935</v>
      </c>
      <c r="F59" s="74">
        <f t="shared" si="5"/>
        <v>2985</v>
      </c>
      <c r="G59" s="57">
        <f t="shared" si="0"/>
        <v>3.9316544715199839</v>
      </c>
      <c r="H59" s="57">
        <f t="shared" si="6"/>
        <v>151.08659896253329</v>
      </c>
      <c r="I59" s="57" t="s">
        <v>559</v>
      </c>
      <c r="J59" s="30">
        <v>28</v>
      </c>
      <c r="K59" s="96">
        <f t="shared" si="1"/>
        <v>7.7777777777777777</v>
      </c>
      <c r="L59" s="58">
        <v>0</v>
      </c>
      <c r="M59" s="57">
        <v>0</v>
      </c>
      <c r="N59" s="94">
        <f t="shared" si="2"/>
        <v>6.4285714285714288</v>
      </c>
      <c r="O59" s="94">
        <f t="shared" si="3"/>
        <v>6.4285714285714288</v>
      </c>
      <c r="P59" s="9"/>
      <c r="Q59" s="9"/>
      <c r="R59" s="9"/>
      <c r="S59" s="22"/>
      <c r="T59" s="9"/>
      <c r="U59" s="4"/>
      <c r="V59" s="4"/>
      <c r="W59" s="22"/>
      <c r="X59" s="9"/>
      <c r="Y59" s="9"/>
      <c r="Z59" s="5"/>
      <c r="AA59" s="1"/>
      <c r="AB59" s="6"/>
      <c r="AC59" s="9"/>
      <c r="AD59" s="9"/>
      <c r="AE59" s="5"/>
      <c r="AF59" s="7"/>
      <c r="AG59" s="7"/>
      <c r="AH59" s="9"/>
      <c r="AI59" s="17"/>
      <c r="AJ59" s="34"/>
      <c r="AK59" s="22"/>
      <c r="AL59" s="35"/>
      <c r="AM59" s="34"/>
      <c r="AN59" s="34"/>
      <c r="AO59" s="32"/>
    </row>
    <row r="60" spans="1:41" x14ac:dyDescent="0.25">
      <c r="A60" s="76">
        <v>16</v>
      </c>
      <c r="B60" s="76">
        <f t="shared" si="8"/>
        <v>59</v>
      </c>
      <c r="C60" s="56">
        <v>50</v>
      </c>
      <c r="D60" s="57">
        <v>4.51</v>
      </c>
      <c r="E60" s="58">
        <f t="shared" si="4"/>
        <v>2985</v>
      </c>
      <c r="F60" s="74">
        <f t="shared" si="5"/>
        <v>3035</v>
      </c>
      <c r="G60" s="57">
        <f t="shared" si="0"/>
        <v>3.9316544715199839</v>
      </c>
      <c r="H60" s="57">
        <f t="shared" si="6"/>
        <v>155.01825343405326</v>
      </c>
      <c r="I60" s="57" t="s">
        <v>560</v>
      </c>
      <c r="J60" s="30">
        <v>28</v>
      </c>
      <c r="K60" s="96">
        <f t="shared" si="1"/>
        <v>7.7777777777777777</v>
      </c>
      <c r="L60" s="58">
        <v>0</v>
      </c>
      <c r="M60" s="57">
        <v>0</v>
      </c>
      <c r="N60" s="94">
        <f t="shared" si="2"/>
        <v>6.4285714285714288</v>
      </c>
      <c r="O60" s="94">
        <f t="shared" si="3"/>
        <v>6.4285714285714288</v>
      </c>
      <c r="P60" s="9"/>
      <c r="Q60" s="9"/>
      <c r="R60" s="9"/>
      <c r="S60" s="22"/>
      <c r="T60" s="9"/>
      <c r="U60" s="4"/>
      <c r="V60" s="4"/>
      <c r="W60" s="22"/>
      <c r="X60" s="9"/>
      <c r="Y60" s="9"/>
      <c r="Z60" s="5"/>
      <c r="AA60" s="1"/>
      <c r="AB60" s="6"/>
      <c r="AC60" s="9"/>
      <c r="AD60" s="9"/>
      <c r="AE60" s="5"/>
      <c r="AF60" s="7"/>
      <c r="AG60" s="7"/>
      <c r="AH60" s="9"/>
      <c r="AI60" s="17"/>
      <c r="AJ60" s="34"/>
      <c r="AK60" s="22"/>
      <c r="AL60" s="35"/>
      <c r="AM60" s="34"/>
      <c r="AN60" s="34"/>
      <c r="AO60" s="32"/>
    </row>
    <row r="61" spans="1:41" x14ac:dyDescent="0.25">
      <c r="A61" s="76">
        <v>16</v>
      </c>
      <c r="B61" s="76">
        <f t="shared" si="8"/>
        <v>60</v>
      </c>
      <c r="C61" s="56">
        <v>50</v>
      </c>
      <c r="D61" s="57">
        <v>4.51</v>
      </c>
      <c r="E61" s="58">
        <f t="shared" si="4"/>
        <v>3035</v>
      </c>
      <c r="F61" s="74">
        <f t="shared" si="5"/>
        <v>3085</v>
      </c>
      <c r="G61" s="57">
        <f t="shared" si="0"/>
        <v>3.9316544715199839</v>
      </c>
      <c r="H61" s="57">
        <f t="shared" si="6"/>
        <v>158.94990790557324</v>
      </c>
      <c r="I61" s="57" t="s">
        <v>561</v>
      </c>
      <c r="J61" s="30">
        <v>28</v>
      </c>
      <c r="K61" s="96">
        <f t="shared" si="1"/>
        <v>7.7777777777777777</v>
      </c>
      <c r="L61" s="58">
        <v>0</v>
      </c>
      <c r="M61" s="57">
        <v>0</v>
      </c>
      <c r="N61" s="94">
        <f t="shared" si="2"/>
        <v>6.4285714285714288</v>
      </c>
      <c r="O61" s="94">
        <f t="shared" si="3"/>
        <v>6.4285714285714288</v>
      </c>
      <c r="P61" s="9"/>
      <c r="Q61" s="9"/>
      <c r="R61" s="9"/>
      <c r="S61" s="22"/>
      <c r="T61" s="9"/>
      <c r="U61" s="4"/>
      <c r="V61" s="4"/>
      <c r="W61" s="22"/>
      <c r="X61" s="9"/>
      <c r="Y61" s="9"/>
      <c r="Z61" s="5"/>
      <c r="AA61" s="1"/>
      <c r="AB61" s="6"/>
      <c r="AC61" s="9"/>
      <c r="AD61" s="9"/>
      <c r="AE61" s="5"/>
      <c r="AF61" s="7"/>
      <c r="AG61" s="7"/>
      <c r="AH61" s="9"/>
      <c r="AI61" s="17"/>
      <c r="AJ61" s="34"/>
      <c r="AK61" s="22"/>
      <c r="AL61" s="35"/>
      <c r="AM61" s="34"/>
      <c r="AN61" s="34"/>
      <c r="AO61" s="32"/>
    </row>
    <row r="62" spans="1:41" x14ac:dyDescent="0.25">
      <c r="A62" s="76">
        <v>16</v>
      </c>
      <c r="B62" s="76">
        <f t="shared" si="8"/>
        <v>61</v>
      </c>
      <c r="C62" s="56">
        <v>50</v>
      </c>
      <c r="D62" s="57">
        <v>4.51</v>
      </c>
      <c r="E62" s="58">
        <f t="shared" si="4"/>
        <v>3085</v>
      </c>
      <c r="F62" s="74">
        <f t="shared" si="5"/>
        <v>3135</v>
      </c>
      <c r="G62" s="57">
        <f t="shared" si="0"/>
        <v>3.9316544715199839</v>
      </c>
      <c r="H62" s="57">
        <f t="shared" si="6"/>
        <v>162.88156237709322</v>
      </c>
      <c r="I62" s="57" t="s">
        <v>562</v>
      </c>
      <c r="J62" s="30">
        <v>28</v>
      </c>
      <c r="K62" s="96">
        <f t="shared" si="1"/>
        <v>7.7777777777777777</v>
      </c>
      <c r="L62" s="58">
        <v>0</v>
      </c>
      <c r="M62" s="57">
        <v>0</v>
      </c>
      <c r="N62" s="94">
        <f t="shared" si="2"/>
        <v>6.4285714285714288</v>
      </c>
      <c r="O62" s="94">
        <f t="shared" si="3"/>
        <v>6.4285714285714288</v>
      </c>
      <c r="P62" s="9"/>
      <c r="Q62" s="9"/>
      <c r="R62" s="9"/>
      <c r="S62" s="22"/>
      <c r="T62" s="9"/>
      <c r="U62" s="4"/>
      <c r="V62" s="4"/>
      <c r="W62" s="22"/>
      <c r="X62" s="9"/>
      <c r="Y62" s="9"/>
      <c r="Z62" s="5"/>
      <c r="AA62" s="1"/>
      <c r="AB62" s="6"/>
      <c r="AC62" s="9"/>
      <c r="AD62" s="9"/>
      <c r="AE62" s="5"/>
      <c r="AF62" s="7"/>
      <c r="AG62" s="7"/>
      <c r="AH62" s="9"/>
      <c r="AI62" s="17"/>
      <c r="AJ62" s="34"/>
      <c r="AK62" s="22"/>
      <c r="AL62" s="35"/>
      <c r="AM62" s="34"/>
      <c r="AN62" s="34"/>
      <c r="AO62" s="32"/>
    </row>
    <row r="63" spans="1:41" x14ac:dyDescent="0.25">
      <c r="A63" s="76">
        <v>16</v>
      </c>
      <c r="B63" s="76">
        <f t="shared" si="8"/>
        <v>62</v>
      </c>
      <c r="C63" s="56">
        <v>50</v>
      </c>
      <c r="D63" s="57">
        <v>4.51</v>
      </c>
      <c r="E63" s="58">
        <f t="shared" si="4"/>
        <v>3135</v>
      </c>
      <c r="F63" s="74">
        <f t="shared" si="5"/>
        <v>3185</v>
      </c>
      <c r="G63" s="57">
        <f t="shared" si="0"/>
        <v>3.9316544715199839</v>
      </c>
      <c r="H63" s="57">
        <f t="shared" si="6"/>
        <v>166.81321684861319</v>
      </c>
      <c r="I63" s="57" t="s">
        <v>563</v>
      </c>
      <c r="J63" s="30">
        <v>28</v>
      </c>
      <c r="K63" s="96">
        <f t="shared" si="1"/>
        <v>7.7777777777777777</v>
      </c>
      <c r="L63" s="58">
        <v>0</v>
      </c>
      <c r="M63" s="57">
        <v>0</v>
      </c>
      <c r="N63" s="94">
        <f t="shared" si="2"/>
        <v>6.4285714285714288</v>
      </c>
      <c r="O63" s="94">
        <f t="shared" si="3"/>
        <v>6.4285714285714288</v>
      </c>
      <c r="P63" s="9"/>
      <c r="Q63" s="9"/>
      <c r="R63" s="9"/>
      <c r="S63" s="22"/>
      <c r="T63" s="9"/>
      <c r="U63" s="4"/>
      <c r="V63" s="4"/>
      <c r="W63" s="22"/>
      <c r="X63" s="9"/>
      <c r="Y63" s="9"/>
      <c r="Z63" s="5"/>
      <c r="AA63" s="1"/>
      <c r="AB63" s="6"/>
      <c r="AC63" s="9"/>
      <c r="AD63" s="9"/>
      <c r="AE63" s="5"/>
      <c r="AF63" s="7"/>
      <c r="AG63" s="7"/>
      <c r="AH63" s="9"/>
      <c r="AI63" s="17"/>
      <c r="AJ63" s="34"/>
      <c r="AK63" s="22"/>
      <c r="AL63" s="35"/>
      <c r="AM63" s="34"/>
      <c r="AN63" s="34"/>
      <c r="AO63" s="32"/>
    </row>
    <row r="64" spans="1:41" x14ac:dyDescent="0.25">
      <c r="A64" s="76">
        <v>16</v>
      </c>
      <c r="B64" s="76">
        <f t="shared" si="8"/>
        <v>63</v>
      </c>
      <c r="C64" s="56">
        <v>50</v>
      </c>
      <c r="D64" s="57">
        <v>4.51</v>
      </c>
      <c r="E64" s="58">
        <f t="shared" si="4"/>
        <v>3185</v>
      </c>
      <c r="F64" s="74">
        <f t="shared" si="5"/>
        <v>3235</v>
      </c>
      <c r="G64" s="57">
        <f t="shared" si="0"/>
        <v>3.9316544715199839</v>
      </c>
      <c r="H64" s="57">
        <f t="shared" si="6"/>
        <v>170.74487132013317</v>
      </c>
      <c r="I64" s="57" t="s">
        <v>564</v>
      </c>
      <c r="J64" s="30">
        <v>28</v>
      </c>
      <c r="K64" s="96">
        <f t="shared" si="1"/>
        <v>7.7777777777777777</v>
      </c>
      <c r="L64" s="58">
        <v>1</v>
      </c>
      <c r="M64" s="57">
        <v>5</v>
      </c>
      <c r="N64" s="94">
        <f t="shared" si="2"/>
        <v>6.4285714285714288</v>
      </c>
      <c r="O64" s="94">
        <f t="shared" si="3"/>
        <v>11.428571428571429</v>
      </c>
      <c r="P64" s="9"/>
      <c r="Q64" s="9"/>
      <c r="R64" s="9"/>
      <c r="S64" s="22"/>
      <c r="T64" s="9"/>
      <c r="U64" s="4"/>
      <c r="V64" s="4"/>
      <c r="W64" s="22"/>
      <c r="X64" s="9"/>
      <c r="Y64" s="9"/>
      <c r="Z64" s="5"/>
      <c r="AA64" s="1"/>
      <c r="AB64" s="6"/>
      <c r="AC64" s="9"/>
      <c r="AD64" s="9"/>
      <c r="AE64" s="5"/>
      <c r="AF64" s="7"/>
      <c r="AG64" s="7"/>
      <c r="AH64" s="9"/>
      <c r="AI64" s="17"/>
      <c r="AJ64" s="34"/>
      <c r="AK64" s="22"/>
      <c r="AL64" s="35"/>
      <c r="AM64" s="34"/>
      <c r="AN64" s="34"/>
      <c r="AO64" s="32"/>
    </row>
    <row r="65" spans="1:41" x14ac:dyDescent="0.25">
      <c r="A65" s="76">
        <v>16</v>
      </c>
      <c r="B65" s="76">
        <f t="shared" si="8"/>
        <v>64</v>
      </c>
      <c r="C65" s="56">
        <v>50</v>
      </c>
      <c r="D65" s="57">
        <v>4.51</v>
      </c>
      <c r="E65" s="58">
        <f t="shared" si="4"/>
        <v>3235</v>
      </c>
      <c r="F65" s="74">
        <f t="shared" si="5"/>
        <v>3285</v>
      </c>
      <c r="G65" s="57">
        <f t="shared" si="0"/>
        <v>3.9316544715199839</v>
      </c>
      <c r="H65" s="57">
        <f t="shared" si="6"/>
        <v>174.67652579165315</v>
      </c>
      <c r="I65" s="57" t="s">
        <v>565</v>
      </c>
      <c r="J65" s="30">
        <v>28</v>
      </c>
      <c r="K65" s="96">
        <f t="shared" si="1"/>
        <v>7.7777777777777777</v>
      </c>
      <c r="L65" s="58">
        <v>0</v>
      </c>
      <c r="M65" s="57">
        <v>0</v>
      </c>
      <c r="N65" s="94">
        <f t="shared" si="2"/>
        <v>6.4285714285714288</v>
      </c>
      <c r="O65" s="94">
        <f t="shared" si="3"/>
        <v>6.4285714285714288</v>
      </c>
      <c r="P65" s="9"/>
      <c r="Q65" s="9"/>
      <c r="R65" s="9"/>
      <c r="S65" s="22"/>
      <c r="T65" s="9"/>
      <c r="U65" s="4"/>
      <c r="V65" s="4"/>
      <c r="W65" s="22"/>
      <c r="X65" s="9"/>
      <c r="Y65" s="9"/>
      <c r="Z65" s="5"/>
      <c r="AA65" s="1"/>
      <c r="AB65" s="6"/>
      <c r="AC65" s="9"/>
      <c r="AD65" s="9"/>
      <c r="AE65" s="5"/>
      <c r="AF65" s="7"/>
      <c r="AG65" s="7"/>
      <c r="AH65" s="9"/>
      <c r="AI65" s="17"/>
      <c r="AJ65" s="34"/>
      <c r="AK65" s="22"/>
      <c r="AL65" s="35"/>
      <c r="AM65" s="34"/>
      <c r="AN65" s="34"/>
      <c r="AO65" s="32"/>
    </row>
    <row r="66" spans="1:41" x14ac:dyDescent="0.25">
      <c r="A66" s="76">
        <v>16</v>
      </c>
      <c r="B66" s="76">
        <f t="shared" si="8"/>
        <v>65</v>
      </c>
      <c r="C66" s="56">
        <v>50</v>
      </c>
      <c r="D66" s="57">
        <v>4.51</v>
      </c>
      <c r="E66" s="58">
        <f t="shared" si="4"/>
        <v>3285</v>
      </c>
      <c r="F66" s="74">
        <f t="shared" si="5"/>
        <v>3335</v>
      </c>
      <c r="G66" s="57">
        <f t="shared" si="0"/>
        <v>3.9316544715199839</v>
      </c>
      <c r="H66" s="57">
        <f t="shared" si="6"/>
        <v>178.60818026317313</v>
      </c>
      <c r="I66" s="57" t="s">
        <v>566</v>
      </c>
      <c r="J66" s="30">
        <v>28</v>
      </c>
      <c r="K66" s="96">
        <f t="shared" si="1"/>
        <v>7.7777777777777777</v>
      </c>
      <c r="L66" s="58">
        <v>0</v>
      </c>
      <c r="M66" s="57">
        <v>0</v>
      </c>
      <c r="N66" s="94">
        <f t="shared" si="2"/>
        <v>6.4285714285714288</v>
      </c>
      <c r="O66" s="94">
        <f t="shared" si="3"/>
        <v>6.4285714285714288</v>
      </c>
      <c r="P66" s="9"/>
      <c r="Q66" s="9"/>
      <c r="R66" s="9"/>
      <c r="S66" s="22"/>
      <c r="T66" s="9"/>
      <c r="U66" s="4"/>
      <c r="V66" s="4"/>
      <c r="W66" s="22"/>
      <c r="X66" s="9"/>
      <c r="Y66" s="9"/>
      <c r="Z66" s="5"/>
      <c r="AA66" s="1"/>
      <c r="AB66" s="6"/>
      <c r="AC66" s="9"/>
      <c r="AD66" s="9"/>
      <c r="AE66" s="5"/>
      <c r="AF66" s="7"/>
      <c r="AG66" s="7"/>
      <c r="AH66" s="9"/>
      <c r="AI66" s="17"/>
      <c r="AJ66" s="34"/>
      <c r="AK66" s="22"/>
      <c r="AL66" s="35"/>
      <c r="AM66" s="34"/>
      <c r="AN66" s="34"/>
      <c r="AO66" s="32"/>
    </row>
    <row r="67" spans="1:41" x14ac:dyDescent="0.25">
      <c r="A67" s="76">
        <v>16</v>
      </c>
      <c r="B67" s="76">
        <f t="shared" si="8"/>
        <v>66</v>
      </c>
      <c r="C67" s="56">
        <v>50</v>
      </c>
      <c r="D67" s="57">
        <v>4.51</v>
      </c>
      <c r="E67" s="58">
        <f t="shared" si="4"/>
        <v>3335</v>
      </c>
      <c r="F67" s="74">
        <f t="shared" si="5"/>
        <v>3385</v>
      </c>
      <c r="G67" s="57">
        <f t="shared" ref="G67:G130" si="10">C67*SIN(RADIANS(D67))</f>
        <v>3.9316544715199839</v>
      </c>
      <c r="H67" s="57">
        <f t="shared" si="6"/>
        <v>182.5398347346931</v>
      </c>
      <c r="I67" s="57" t="s">
        <v>567</v>
      </c>
      <c r="J67" s="30">
        <v>28</v>
      </c>
      <c r="K67" s="96">
        <f t="shared" ref="K67:K130" si="11">J67*1000/3600</f>
        <v>7.7777777777777777</v>
      </c>
      <c r="L67" s="58">
        <v>0</v>
      </c>
      <c r="M67" s="57">
        <v>0</v>
      </c>
      <c r="N67" s="94">
        <f t="shared" ref="N67:N130" si="12">C67/K67</f>
        <v>6.4285714285714288</v>
      </c>
      <c r="O67" s="94">
        <f t="shared" ref="O67:O130" si="13">N67+M67</f>
        <v>6.4285714285714288</v>
      </c>
      <c r="P67" s="9"/>
      <c r="Q67" s="9"/>
      <c r="R67" s="9"/>
      <c r="S67" s="22"/>
      <c r="T67" s="9"/>
      <c r="U67" s="4"/>
      <c r="V67" s="4"/>
      <c r="W67" s="22"/>
      <c r="X67" s="9"/>
      <c r="Y67" s="9"/>
      <c r="Z67" s="5"/>
      <c r="AA67" s="1"/>
      <c r="AB67" s="6"/>
      <c r="AC67" s="9"/>
      <c r="AD67" s="9"/>
      <c r="AE67" s="5"/>
      <c r="AF67" s="7"/>
      <c r="AG67" s="7"/>
      <c r="AH67" s="9"/>
      <c r="AI67" s="17"/>
      <c r="AJ67" s="34"/>
      <c r="AK67" s="22"/>
      <c r="AL67" s="35"/>
      <c r="AM67" s="34"/>
      <c r="AN67" s="34"/>
      <c r="AO67" s="32"/>
    </row>
    <row r="68" spans="1:41" x14ac:dyDescent="0.25">
      <c r="A68" s="76">
        <v>16</v>
      </c>
      <c r="B68" s="76">
        <f t="shared" si="8"/>
        <v>67</v>
      </c>
      <c r="C68" s="56">
        <v>50</v>
      </c>
      <c r="D68" s="57">
        <v>4.51</v>
      </c>
      <c r="E68" s="58">
        <f t="shared" ref="E68:E131" si="14">F67</f>
        <v>3385</v>
      </c>
      <c r="F68" s="74">
        <f t="shared" ref="F68:F131" si="15">E68+C68</f>
        <v>3435</v>
      </c>
      <c r="G68" s="57">
        <f t="shared" si="10"/>
        <v>3.9316544715199839</v>
      </c>
      <c r="H68" s="57">
        <f t="shared" ref="H68:H131" si="16">H67+G68</f>
        <v>186.47148920621308</v>
      </c>
      <c r="I68" s="57" t="s">
        <v>568</v>
      </c>
      <c r="J68" s="30">
        <v>28</v>
      </c>
      <c r="K68" s="96">
        <f t="shared" si="11"/>
        <v>7.7777777777777777</v>
      </c>
      <c r="L68" s="58">
        <v>0</v>
      </c>
      <c r="M68" s="57">
        <v>0</v>
      </c>
      <c r="N68" s="94">
        <f t="shared" si="12"/>
        <v>6.4285714285714288</v>
      </c>
      <c r="O68" s="94">
        <f t="shared" si="13"/>
        <v>6.4285714285714288</v>
      </c>
      <c r="P68" s="9"/>
      <c r="Q68" s="9"/>
      <c r="R68" s="9"/>
      <c r="S68" s="22"/>
      <c r="T68" s="9"/>
      <c r="U68" s="4"/>
      <c r="V68" s="4"/>
      <c r="W68" s="22"/>
      <c r="X68" s="9"/>
      <c r="Y68" s="9"/>
      <c r="Z68" s="5"/>
      <c r="AA68" s="1"/>
      <c r="AB68" s="6"/>
      <c r="AC68" s="9"/>
      <c r="AD68" s="9"/>
      <c r="AE68" s="5"/>
      <c r="AF68" s="7"/>
      <c r="AG68" s="7"/>
      <c r="AH68" s="9"/>
      <c r="AI68" s="17"/>
      <c r="AJ68" s="34"/>
      <c r="AK68" s="22"/>
      <c r="AL68" s="35"/>
      <c r="AM68" s="34"/>
      <c r="AN68" s="34"/>
      <c r="AO68" s="32"/>
    </row>
    <row r="69" spans="1:41" x14ac:dyDescent="0.25">
      <c r="A69" s="76">
        <v>16</v>
      </c>
      <c r="B69" s="76">
        <f t="shared" si="8"/>
        <v>68</v>
      </c>
      <c r="C69" s="56">
        <v>50</v>
      </c>
      <c r="D69" s="57">
        <v>4.51</v>
      </c>
      <c r="E69" s="58">
        <f t="shared" si="14"/>
        <v>3435</v>
      </c>
      <c r="F69" s="74">
        <f t="shared" si="15"/>
        <v>3485</v>
      </c>
      <c r="G69" s="57">
        <f t="shared" si="10"/>
        <v>3.9316544715199839</v>
      </c>
      <c r="H69" s="57">
        <f t="shared" si="16"/>
        <v>190.40314367773306</v>
      </c>
      <c r="I69" s="57" t="s">
        <v>569</v>
      </c>
      <c r="J69" s="30">
        <v>28</v>
      </c>
      <c r="K69" s="96">
        <f t="shared" si="11"/>
        <v>7.7777777777777777</v>
      </c>
      <c r="L69" s="58">
        <v>0</v>
      </c>
      <c r="M69" s="57">
        <v>0</v>
      </c>
      <c r="N69" s="94">
        <f t="shared" si="12"/>
        <v>6.4285714285714288</v>
      </c>
      <c r="O69" s="94">
        <f t="shared" si="13"/>
        <v>6.4285714285714288</v>
      </c>
      <c r="P69" s="9"/>
      <c r="Q69" s="9"/>
      <c r="R69" s="9"/>
      <c r="S69" s="22"/>
      <c r="T69" s="9"/>
      <c r="U69" s="4"/>
      <c r="V69" s="4"/>
      <c r="W69" s="22"/>
      <c r="X69" s="9"/>
      <c r="Y69" s="9"/>
      <c r="Z69" s="5"/>
      <c r="AA69" s="1"/>
      <c r="AB69" s="6"/>
      <c r="AC69" s="9"/>
      <c r="AD69" s="9"/>
      <c r="AE69" s="5"/>
      <c r="AF69" s="7"/>
      <c r="AG69" s="7"/>
      <c r="AH69" s="9"/>
      <c r="AI69" s="17"/>
      <c r="AJ69" s="34"/>
      <c r="AK69" s="22"/>
      <c r="AL69" s="35"/>
      <c r="AM69" s="34"/>
      <c r="AN69" s="34"/>
      <c r="AO69" s="32"/>
    </row>
    <row r="70" spans="1:41" x14ac:dyDescent="0.25">
      <c r="A70" s="76">
        <v>16</v>
      </c>
      <c r="B70" s="76">
        <f t="shared" ref="B70:B133" si="17">B69+1</f>
        <v>69</v>
      </c>
      <c r="C70" s="56">
        <v>50</v>
      </c>
      <c r="D70" s="57">
        <v>4.51</v>
      </c>
      <c r="E70" s="58">
        <f t="shared" si="14"/>
        <v>3485</v>
      </c>
      <c r="F70" s="74">
        <f t="shared" si="15"/>
        <v>3535</v>
      </c>
      <c r="G70" s="57">
        <f t="shared" si="10"/>
        <v>3.9316544715199839</v>
      </c>
      <c r="H70" s="57">
        <f t="shared" si="16"/>
        <v>194.33479814925303</v>
      </c>
      <c r="I70" s="57" t="s">
        <v>570</v>
      </c>
      <c r="J70" s="30">
        <v>28</v>
      </c>
      <c r="K70" s="96">
        <f t="shared" si="11"/>
        <v>7.7777777777777777</v>
      </c>
      <c r="L70" s="58">
        <v>0</v>
      </c>
      <c r="M70" s="57">
        <v>0</v>
      </c>
      <c r="N70" s="94">
        <f t="shared" si="12"/>
        <v>6.4285714285714288</v>
      </c>
      <c r="O70" s="94">
        <f t="shared" si="13"/>
        <v>6.4285714285714288</v>
      </c>
      <c r="P70" s="9"/>
      <c r="Q70" s="9"/>
      <c r="R70" s="9"/>
      <c r="S70" s="22"/>
      <c r="T70" s="9"/>
      <c r="U70" s="4"/>
      <c r="V70" s="4"/>
      <c r="W70" s="22"/>
      <c r="X70" s="9"/>
      <c r="Y70" s="9"/>
      <c r="Z70" s="5"/>
      <c r="AA70" s="1"/>
      <c r="AB70" s="6"/>
      <c r="AC70" s="9"/>
      <c r="AD70" s="9"/>
      <c r="AE70" s="5"/>
      <c r="AF70" s="7"/>
      <c r="AG70" s="7"/>
      <c r="AH70" s="9"/>
      <c r="AI70" s="17"/>
      <c r="AJ70" s="34"/>
      <c r="AK70" s="22"/>
      <c r="AL70" s="35"/>
      <c r="AM70" s="34"/>
      <c r="AN70" s="34"/>
      <c r="AO70" s="32"/>
    </row>
    <row r="71" spans="1:41" x14ac:dyDescent="0.25">
      <c r="A71" s="76">
        <v>16</v>
      </c>
      <c r="B71" s="76">
        <f t="shared" si="17"/>
        <v>70</v>
      </c>
      <c r="C71" s="56">
        <v>60</v>
      </c>
      <c r="D71" s="57">
        <v>4.51</v>
      </c>
      <c r="E71" s="58">
        <f t="shared" si="14"/>
        <v>3535</v>
      </c>
      <c r="F71" s="74">
        <f t="shared" si="15"/>
        <v>3595</v>
      </c>
      <c r="G71" s="57">
        <f t="shared" si="10"/>
        <v>4.7179853658239805</v>
      </c>
      <c r="H71" s="57">
        <f t="shared" si="16"/>
        <v>199.05278351507701</v>
      </c>
      <c r="I71" s="57" t="s">
        <v>571</v>
      </c>
      <c r="J71" s="30">
        <v>28</v>
      </c>
      <c r="K71" s="96">
        <f t="shared" si="11"/>
        <v>7.7777777777777777</v>
      </c>
      <c r="L71" s="58">
        <v>0</v>
      </c>
      <c r="M71" s="57">
        <v>0</v>
      </c>
      <c r="N71" s="94">
        <f t="shared" si="12"/>
        <v>7.7142857142857144</v>
      </c>
      <c r="O71" s="94">
        <f t="shared" si="13"/>
        <v>7.7142857142857144</v>
      </c>
      <c r="P71" s="9"/>
      <c r="Q71" s="9"/>
      <c r="R71" s="9"/>
      <c r="S71" s="22"/>
      <c r="T71" s="9"/>
      <c r="U71" s="4"/>
      <c r="V71" s="4"/>
      <c r="W71" s="22"/>
      <c r="X71" s="9"/>
      <c r="Y71" s="9"/>
      <c r="Z71" s="5"/>
      <c r="AA71" s="1"/>
      <c r="AB71" s="6"/>
      <c r="AC71" s="9"/>
      <c r="AD71" s="9"/>
      <c r="AE71" s="5"/>
      <c r="AF71" s="7"/>
      <c r="AG71" s="7"/>
      <c r="AH71" s="9"/>
      <c r="AI71" s="17"/>
      <c r="AJ71" s="34"/>
      <c r="AK71" s="22"/>
      <c r="AL71" s="35"/>
      <c r="AM71" s="34"/>
      <c r="AN71" s="34"/>
      <c r="AO71" s="32"/>
    </row>
    <row r="72" spans="1:41" x14ac:dyDescent="0.25">
      <c r="A72" s="76">
        <v>17</v>
      </c>
      <c r="B72" s="76">
        <f t="shared" si="17"/>
        <v>71</v>
      </c>
      <c r="C72" s="56">
        <v>25</v>
      </c>
      <c r="D72" s="57">
        <v>4.57</v>
      </c>
      <c r="E72" s="58">
        <f t="shared" si="14"/>
        <v>3595</v>
      </c>
      <c r="F72" s="74">
        <f t="shared" si="15"/>
        <v>3620</v>
      </c>
      <c r="G72" s="57">
        <f t="shared" si="10"/>
        <v>1.9919250289727388</v>
      </c>
      <c r="H72" s="57">
        <f t="shared" si="16"/>
        <v>201.04470854404974</v>
      </c>
      <c r="I72" s="57" t="s">
        <v>572</v>
      </c>
      <c r="J72" s="30">
        <v>26</v>
      </c>
      <c r="K72" s="96">
        <f t="shared" si="11"/>
        <v>7.2222222222222223</v>
      </c>
      <c r="L72" s="58">
        <f t="shared" ref="L72:L169" si="18" xml:space="preserve"> SUM(AE72:AG72)</f>
        <v>1</v>
      </c>
      <c r="M72" s="57">
        <v>5</v>
      </c>
      <c r="N72" s="94">
        <f t="shared" si="12"/>
        <v>3.4615384615384617</v>
      </c>
      <c r="O72" s="94">
        <f t="shared" si="13"/>
        <v>8.4615384615384617</v>
      </c>
      <c r="P72" s="9" t="s">
        <v>573</v>
      </c>
      <c r="Q72" s="9" t="s">
        <v>574</v>
      </c>
      <c r="R72" s="9" t="s">
        <v>49</v>
      </c>
      <c r="S72" s="22"/>
      <c r="T72" s="9" t="s">
        <v>33</v>
      </c>
      <c r="U72" s="4">
        <v>-75.584107000000003</v>
      </c>
      <c r="V72" s="4">
        <v>6.2844740000000003</v>
      </c>
      <c r="W72" s="22"/>
      <c r="X72" s="9" t="s">
        <v>556</v>
      </c>
      <c r="Y72" s="9"/>
      <c r="Z72" s="5">
        <v>2</v>
      </c>
      <c r="AA72" s="1" t="s">
        <v>441</v>
      </c>
      <c r="AB72" s="6">
        <v>7.5</v>
      </c>
      <c r="AC72" s="9" t="s">
        <v>551</v>
      </c>
      <c r="AD72" s="9"/>
      <c r="AE72" s="5"/>
      <c r="AF72" s="7">
        <v>1</v>
      </c>
      <c r="AG72" s="7"/>
      <c r="AH72" s="9" t="s">
        <v>575</v>
      </c>
      <c r="AI72" s="17">
        <v>25.3</v>
      </c>
      <c r="AJ72" s="34">
        <f>SIN(D72*6.28/360)*1500*9.8</f>
        <v>1170.6594009859166</v>
      </c>
      <c r="AK72" s="22"/>
      <c r="AL72" s="35">
        <f>J72*1000/3600</f>
        <v>7.2222222222222223</v>
      </c>
      <c r="AM72" s="34">
        <f t="shared" si="9"/>
        <v>8454.7623404538426</v>
      </c>
      <c r="AN72" s="34">
        <f>AJ72*C72</f>
        <v>29266.485024647915</v>
      </c>
      <c r="AO72" s="32">
        <f>C72/AL72</f>
        <v>3.4615384615384617</v>
      </c>
    </row>
    <row r="73" spans="1:41" ht="24" x14ac:dyDescent="0.25">
      <c r="A73" s="76">
        <v>18</v>
      </c>
      <c r="B73" s="76">
        <f t="shared" si="17"/>
        <v>72</v>
      </c>
      <c r="C73" s="56">
        <v>60</v>
      </c>
      <c r="D73" s="57">
        <v>3.18</v>
      </c>
      <c r="E73" s="58">
        <f t="shared" si="14"/>
        <v>3620</v>
      </c>
      <c r="F73" s="74">
        <f t="shared" si="15"/>
        <v>3680</v>
      </c>
      <c r="G73" s="57">
        <f t="shared" si="10"/>
        <v>3.3283788014987348</v>
      </c>
      <c r="H73" s="57">
        <f t="shared" si="16"/>
        <v>204.37308734554847</v>
      </c>
      <c r="I73" s="57" t="s">
        <v>576</v>
      </c>
      <c r="J73" s="30">
        <v>29</v>
      </c>
      <c r="K73" s="96">
        <f t="shared" si="11"/>
        <v>8.0555555555555554</v>
      </c>
      <c r="L73" s="58">
        <f t="shared" si="18"/>
        <v>0</v>
      </c>
      <c r="M73" s="57">
        <v>0</v>
      </c>
      <c r="N73" s="94">
        <f t="shared" si="12"/>
        <v>7.4482758620689653</v>
      </c>
      <c r="O73" s="94">
        <f t="shared" si="13"/>
        <v>7.4482758620689653</v>
      </c>
      <c r="P73" s="9" t="s">
        <v>577</v>
      </c>
      <c r="Q73" s="9" t="s">
        <v>578</v>
      </c>
      <c r="R73" s="9" t="s">
        <v>24</v>
      </c>
      <c r="S73" s="22"/>
      <c r="T73" s="9"/>
      <c r="U73" s="4">
        <v>-75.584265000000002</v>
      </c>
      <c r="V73" s="4">
        <v>6.2855080000000001</v>
      </c>
      <c r="W73" s="22"/>
      <c r="X73" s="9"/>
      <c r="Y73" s="9" t="s">
        <v>579</v>
      </c>
      <c r="Z73" s="5">
        <v>2</v>
      </c>
      <c r="AA73" s="1" t="s">
        <v>492</v>
      </c>
      <c r="AB73" s="6">
        <v>9.5</v>
      </c>
      <c r="AC73" s="9" t="s">
        <v>442</v>
      </c>
      <c r="AD73" s="9"/>
      <c r="AE73" s="5"/>
      <c r="AF73" s="7"/>
      <c r="AG73" s="7"/>
      <c r="AH73" s="9"/>
      <c r="AI73" s="17" t="s">
        <v>580</v>
      </c>
      <c r="AJ73" s="34">
        <f>SIN(D73*6.28/360)*1500*9.8</f>
        <v>815.03983079181353</v>
      </c>
      <c r="AK73" s="22"/>
      <c r="AL73" s="35">
        <f>J73*1000/3600</f>
        <v>8.0555555555555554</v>
      </c>
      <c r="AM73" s="34">
        <f t="shared" si="9"/>
        <v>6565.5986369340535</v>
      </c>
      <c r="AN73" s="34">
        <f>AJ73*C73</f>
        <v>48902.389847508814</v>
      </c>
      <c r="AO73" s="32">
        <f>C73/AL73</f>
        <v>7.4482758620689653</v>
      </c>
    </row>
    <row r="74" spans="1:41" x14ac:dyDescent="0.25">
      <c r="A74" s="76">
        <v>18</v>
      </c>
      <c r="B74" s="76">
        <f t="shared" si="17"/>
        <v>73</v>
      </c>
      <c r="C74" s="56">
        <v>60</v>
      </c>
      <c r="D74" s="57">
        <v>3.18</v>
      </c>
      <c r="E74" s="58">
        <f t="shared" si="14"/>
        <v>3680</v>
      </c>
      <c r="F74" s="74">
        <f t="shared" si="15"/>
        <v>3740</v>
      </c>
      <c r="G74" s="57">
        <f t="shared" si="10"/>
        <v>3.3283788014987348</v>
      </c>
      <c r="H74" s="57">
        <f t="shared" si="16"/>
        <v>207.7014661470472</v>
      </c>
      <c r="I74" s="57" t="s">
        <v>581</v>
      </c>
      <c r="J74" s="30">
        <v>29</v>
      </c>
      <c r="K74" s="96">
        <f t="shared" si="11"/>
        <v>8.0555555555555554</v>
      </c>
      <c r="L74" s="58">
        <f t="shared" si="18"/>
        <v>0</v>
      </c>
      <c r="M74" s="57">
        <v>0</v>
      </c>
      <c r="N74" s="94">
        <f t="shared" si="12"/>
        <v>7.4482758620689653</v>
      </c>
      <c r="O74" s="94">
        <f t="shared" si="13"/>
        <v>7.4482758620689653</v>
      </c>
      <c r="P74" s="9"/>
      <c r="Q74" s="9"/>
      <c r="R74" s="9"/>
      <c r="S74" s="22"/>
      <c r="T74" s="9"/>
      <c r="U74" s="4"/>
      <c r="V74" s="4"/>
      <c r="W74" s="22"/>
      <c r="X74" s="9"/>
      <c r="Y74" s="9"/>
      <c r="Z74" s="5"/>
      <c r="AA74" s="1"/>
      <c r="AB74" s="6"/>
      <c r="AC74" s="9"/>
      <c r="AD74" s="9"/>
      <c r="AE74" s="5"/>
      <c r="AF74" s="7"/>
      <c r="AG74" s="7"/>
      <c r="AH74" s="9"/>
      <c r="AI74" s="17"/>
      <c r="AJ74" s="34"/>
      <c r="AK74" s="22"/>
      <c r="AL74" s="35"/>
      <c r="AM74" s="34"/>
      <c r="AN74" s="34"/>
      <c r="AO74" s="32"/>
    </row>
    <row r="75" spans="1:41" x14ac:dyDescent="0.25">
      <c r="A75" s="76">
        <v>18</v>
      </c>
      <c r="B75" s="76">
        <f t="shared" si="17"/>
        <v>74</v>
      </c>
      <c r="C75" s="56">
        <v>60</v>
      </c>
      <c r="D75" s="57">
        <v>3.18</v>
      </c>
      <c r="E75" s="58">
        <f t="shared" si="14"/>
        <v>3740</v>
      </c>
      <c r="F75" s="74">
        <f t="shared" si="15"/>
        <v>3800</v>
      </c>
      <c r="G75" s="57">
        <f t="shared" si="10"/>
        <v>3.3283788014987348</v>
      </c>
      <c r="H75" s="57">
        <f t="shared" si="16"/>
        <v>211.02984494854593</v>
      </c>
      <c r="I75" s="57" t="s">
        <v>582</v>
      </c>
      <c r="J75" s="30">
        <v>29</v>
      </c>
      <c r="K75" s="96">
        <f t="shared" si="11"/>
        <v>8.0555555555555554</v>
      </c>
      <c r="L75" s="58">
        <f t="shared" si="18"/>
        <v>0</v>
      </c>
      <c r="M75" s="57">
        <v>0</v>
      </c>
      <c r="N75" s="94">
        <f t="shared" si="12"/>
        <v>7.4482758620689653</v>
      </c>
      <c r="O75" s="94">
        <f t="shared" si="13"/>
        <v>7.4482758620689653</v>
      </c>
      <c r="P75" s="9"/>
      <c r="Q75" s="9"/>
      <c r="R75" s="9"/>
      <c r="S75" s="22"/>
      <c r="T75" s="9"/>
      <c r="U75" s="4"/>
      <c r="V75" s="4"/>
      <c r="W75" s="22"/>
      <c r="X75" s="9"/>
      <c r="Y75" s="9"/>
      <c r="Z75" s="5"/>
      <c r="AA75" s="1"/>
      <c r="AB75" s="6"/>
      <c r="AC75" s="9"/>
      <c r="AD75" s="9"/>
      <c r="AE75" s="5"/>
      <c r="AF75" s="7"/>
      <c r="AG75" s="7"/>
      <c r="AH75" s="9"/>
      <c r="AI75" s="17"/>
      <c r="AJ75" s="34"/>
      <c r="AK75" s="22"/>
      <c r="AL75" s="35"/>
      <c r="AM75" s="34"/>
      <c r="AN75" s="34"/>
      <c r="AO75" s="32"/>
    </row>
    <row r="76" spans="1:41" x14ac:dyDescent="0.25">
      <c r="A76" s="76">
        <v>19</v>
      </c>
      <c r="B76" s="76">
        <f t="shared" si="17"/>
        <v>75</v>
      </c>
      <c r="C76" s="56">
        <v>30</v>
      </c>
      <c r="D76" s="57">
        <v>-1.91</v>
      </c>
      <c r="E76" s="58">
        <f t="shared" si="14"/>
        <v>3800</v>
      </c>
      <c r="F76" s="74">
        <f t="shared" si="15"/>
        <v>3830</v>
      </c>
      <c r="G76" s="57">
        <f t="shared" si="10"/>
        <v>-0.99988844557313838</v>
      </c>
      <c r="H76" s="57">
        <f t="shared" si="16"/>
        <v>210.02995650297279</v>
      </c>
      <c r="I76" s="57" t="s">
        <v>583</v>
      </c>
      <c r="J76" s="30">
        <v>20</v>
      </c>
      <c r="K76" s="96">
        <f t="shared" si="11"/>
        <v>5.5555555555555554</v>
      </c>
      <c r="L76" s="58">
        <f t="shared" si="18"/>
        <v>1</v>
      </c>
      <c r="M76" s="57">
        <v>5</v>
      </c>
      <c r="N76" s="94">
        <f t="shared" si="12"/>
        <v>5.4</v>
      </c>
      <c r="O76" s="94">
        <f t="shared" si="13"/>
        <v>10.4</v>
      </c>
      <c r="P76" s="9" t="s">
        <v>584</v>
      </c>
      <c r="Q76" s="9" t="s">
        <v>585</v>
      </c>
      <c r="R76" s="9" t="s">
        <v>49</v>
      </c>
      <c r="S76" s="22"/>
      <c r="T76" s="9" t="s">
        <v>33</v>
      </c>
      <c r="U76" s="4">
        <v>-75.584481999999994</v>
      </c>
      <c r="V76" s="4">
        <v>6.2861799999999999</v>
      </c>
      <c r="W76" s="22"/>
      <c r="X76" s="9" t="s">
        <v>586</v>
      </c>
      <c r="Y76" s="9"/>
      <c r="Z76" s="5">
        <v>2</v>
      </c>
      <c r="AA76" s="1" t="s">
        <v>441</v>
      </c>
      <c r="AB76" s="6">
        <v>7</v>
      </c>
      <c r="AC76" s="9" t="s">
        <v>442</v>
      </c>
      <c r="AD76" s="9" t="s">
        <v>586</v>
      </c>
      <c r="AE76" s="5"/>
      <c r="AF76" s="7"/>
      <c r="AG76" s="7">
        <v>1</v>
      </c>
      <c r="AH76" s="9" t="s">
        <v>587</v>
      </c>
      <c r="AI76" s="17">
        <v>19.3</v>
      </c>
      <c r="AJ76" s="34">
        <f>SIN(D76*6.28/360)*1500*9.8</f>
        <v>-489.69704886788531</v>
      </c>
      <c r="AK76" s="22"/>
      <c r="AL76" s="35">
        <f>J76*1000/3600</f>
        <v>5.5555555555555554</v>
      </c>
      <c r="AM76" s="34">
        <f t="shared" si="9"/>
        <v>-2720.5391603771404</v>
      </c>
      <c r="AN76" s="34">
        <f>AJ76*C76</f>
        <v>-14690.911466036559</v>
      </c>
      <c r="AO76" s="32">
        <f>C76/AL76</f>
        <v>5.4</v>
      </c>
    </row>
    <row r="77" spans="1:41" x14ac:dyDescent="0.25">
      <c r="A77" s="76">
        <v>20</v>
      </c>
      <c r="B77" s="76">
        <f t="shared" si="17"/>
        <v>76</v>
      </c>
      <c r="C77" s="56">
        <v>50</v>
      </c>
      <c r="D77" s="57">
        <v>7.17</v>
      </c>
      <c r="E77" s="58">
        <f t="shared" si="14"/>
        <v>3830</v>
      </c>
      <c r="F77" s="74">
        <f t="shared" si="15"/>
        <v>3880</v>
      </c>
      <c r="G77" s="57">
        <f t="shared" si="10"/>
        <v>6.2406873182385212</v>
      </c>
      <c r="H77" s="57">
        <f t="shared" si="16"/>
        <v>216.27064382121131</v>
      </c>
      <c r="I77" s="57" t="s">
        <v>588</v>
      </c>
      <c r="J77" s="30">
        <v>32</v>
      </c>
      <c r="K77" s="96">
        <f t="shared" si="11"/>
        <v>8.8888888888888893</v>
      </c>
      <c r="L77" s="58">
        <f t="shared" si="18"/>
        <v>0</v>
      </c>
      <c r="M77" s="57">
        <v>0</v>
      </c>
      <c r="N77" s="94">
        <f t="shared" si="12"/>
        <v>5.625</v>
      </c>
      <c r="O77" s="94">
        <f t="shared" si="13"/>
        <v>5.625</v>
      </c>
      <c r="P77" s="9" t="s">
        <v>589</v>
      </c>
      <c r="Q77" s="9" t="s">
        <v>590</v>
      </c>
      <c r="R77" s="9" t="s">
        <v>24</v>
      </c>
      <c r="S77" s="22"/>
      <c r="T77" s="9" t="s">
        <v>460</v>
      </c>
      <c r="U77" s="4">
        <v>-75.584022000000004</v>
      </c>
      <c r="V77" s="4">
        <v>6.2880929999999999</v>
      </c>
      <c r="W77" s="22"/>
      <c r="X77" s="9" t="s">
        <v>591</v>
      </c>
      <c r="Y77" s="9"/>
      <c r="Z77" s="5">
        <v>2</v>
      </c>
      <c r="AA77" s="1" t="s">
        <v>441</v>
      </c>
      <c r="AB77" s="6">
        <v>7.2</v>
      </c>
      <c r="AC77" s="9" t="s">
        <v>442</v>
      </c>
      <c r="AD77" s="9"/>
      <c r="AE77" s="5"/>
      <c r="AF77" s="7"/>
      <c r="AG77" s="7"/>
      <c r="AH77" s="9"/>
      <c r="AI77" s="17" t="s">
        <v>592</v>
      </c>
      <c r="AJ77" s="34">
        <f>SIN(D77*6.28/360)*1500*9.8</f>
        <v>1833.8367821465631</v>
      </c>
      <c r="AK77" s="22"/>
      <c r="AL77" s="35">
        <f>J77*1000/3600</f>
        <v>8.8888888888888893</v>
      </c>
      <c r="AM77" s="34">
        <f t="shared" si="9"/>
        <v>16300.771396858339</v>
      </c>
      <c r="AN77" s="34">
        <f>AJ77*C77</f>
        <v>91691.839107328153</v>
      </c>
      <c r="AO77" s="32">
        <f>C77/AL77</f>
        <v>5.625</v>
      </c>
    </row>
    <row r="78" spans="1:41" x14ac:dyDescent="0.25">
      <c r="A78" s="76">
        <v>20</v>
      </c>
      <c r="B78" s="76">
        <f t="shared" si="17"/>
        <v>77</v>
      </c>
      <c r="C78" s="56">
        <v>50</v>
      </c>
      <c r="D78" s="57">
        <v>7.17</v>
      </c>
      <c r="E78" s="58">
        <f t="shared" si="14"/>
        <v>3880</v>
      </c>
      <c r="F78" s="74">
        <f t="shared" si="15"/>
        <v>3930</v>
      </c>
      <c r="G78" s="57">
        <f t="shared" si="10"/>
        <v>6.2406873182385212</v>
      </c>
      <c r="H78" s="57">
        <f t="shared" si="16"/>
        <v>222.51133113944982</v>
      </c>
      <c r="I78" s="57" t="s">
        <v>593</v>
      </c>
      <c r="J78" s="30">
        <v>32</v>
      </c>
      <c r="K78" s="96">
        <f t="shared" si="11"/>
        <v>8.8888888888888893</v>
      </c>
      <c r="L78" s="58">
        <f t="shared" si="18"/>
        <v>0</v>
      </c>
      <c r="M78" s="57">
        <v>0</v>
      </c>
      <c r="N78" s="94">
        <f t="shared" si="12"/>
        <v>5.625</v>
      </c>
      <c r="O78" s="94">
        <f t="shared" si="13"/>
        <v>5.625</v>
      </c>
      <c r="P78" s="9"/>
      <c r="Q78" s="9"/>
      <c r="R78" s="9"/>
      <c r="S78" s="22"/>
      <c r="T78" s="9"/>
      <c r="U78" s="4"/>
      <c r="V78" s="4"/>
      <c r="W78" s="22"/>
      <c r="X78" s="9"/>
      <c r="Y78" s="9"/>
      <c r="Z78" s="5"/>
      <c r="AA78" s="1"/>
      <c r="AB78" s="6"/>
      <c r="AC78" s="9"/>
      <c r="AD78" s="9"/>
      <c r="AE78" s="5"/>
      <c r="AF78" s="7"/>
      <c r="AG78" s="7"/>
      <c r="AH78" s="9"/>
      <c r="AI78" s="17"/>
      <c r="AJ78" s="34"/>
      <c r="AK78" s="22"/>
      <c r="AL78" s="35"/>
      <c r="AM78" s="34"/>
      <c r="AN78" s="34"/>
      <c r="AO78" s="32"/>
    </row>
    <row r="79" spans="1:41" x14ac:dyDescent="0.25">
      <c r="A79" s="76">
        <v>20</v>
      </c>
      <c r="B79" s="76">
        <f t="shared" si="17"/>
        <v>78</v>
      </c>
      <c r="C79" s="56">
        <v>50</v>
      </c>
      <c r="D79" s="57">
        <v>7.17</v>
      </c>
      <c r="E79" s="58">
        <f t="shared" si="14"/>
        <v>3930</v>
      </c>
      <c r="F79" s="74">
        <f t="shared" si="15"/>
        <v>3980</v>
      </c>
      <c r="G79" s="57">
        <f t="shared" si="10"/>
        <v>6.2406873182385212</v>
      </c>
      <c r="H79" s="57">
        <f t="shared" si="16"/>
        <v>228.75201845768834</v>
      </c>
      <c r="I79" s="57" t="s">
        <v>594</v>
      </c>
      <c r="J79" s="30">
        <v>32</v>
      </c>
      <c r="K79" s="96">
        <f t="shared" si="11"/>
        <v>8.8888888888888893</v>
      </c>
      <c r="L79" s="58">
        <f t="shared" si="18"/>
        <v>0</v>
      </c>
      <c r="M79" s="57">
        <v>0</v>
      </c>
      <c r="N79" s="94">
        <f t="shared" si="12"/>
        <v>5.625</v>
      </c>
      <c r="O79" s="94">
        <f t="shared" si="13"/>
        <v>5.625</v>
      </c>
      <c r="P79" s="9"/>
      <c r="Q79" s="9"/>
      <c r="R79" s="9"/>
      <c r="S79" s="22"/>
      <c r="T79" s="9"/>
      <c r="U79" s="4"/>
      <c r="V79" s="4"/>
      <c r="W79" s="22"/>
      <c r="X79" s="9"/>
      <c r="Y79" s="9"/>
      <c r="Z79" s="5"/>
      <c r="AA79" s="1"/>
      <c r="AB79" s="6"/>
      <c r="AC79" s="9"/>
      <c r="AD79" s="9"/>
      <c r="AE79" s="5"/>
      <c r="AF79" s="7"/>
      <c r="AG79" s="7"/>
      <c r="AH79" s="9"/>
      <c r="AI79" s="17"/>
      <c r="AJ79" s="34"/>
      <c r="AK79" s="22"/>
      <c r="AL79" s="35"/>
      <c r="AM79" s="34"/>
      <c r="AN79" s="34"/>
      <c r="AO79" s="32"/>
    </row>
    <row r="80" spans="1:41" x14ac:dyDescent="0.25">
      <c r="A80" s="76">
        <v>20</v>
      </c>
      <c r="B80" s="76">
        <f t="shared" si="17"/>
        <v>79</v>
      </c>
      <c r="C80" s="56">
        <v>50</v>
      </c>
      <c r="D80" s="57">
        <v>7.17</v>
      </c>
      <c r="E80" s="58">
        <f t="shared" si="14"/>
        <v>3980</v>
      </c>
      <c r="F80" s="74">
        <f t="shared" si="15"/>
        <v>4030</v>
      </c>
      <c r="G80" s="57">
        <f t="shared" si="10"/>
        <v>6.2406873182385212</v>
      </c>
      <c r="H80" s="57">
        <f t="shared" si="16"/>
        <v>234.99270577592685</v>
      </c>
      <c r="I80" s="57" t="s">
        <v>595</v>
      </c>
      <c r="J80" s="30">
        <v>32</v>
      </c>
      <c r="K80" s="96">
        <f t="shared" si="11"/>
        <v>8.8888888888888893</v>
      </c>
      <c r="L80" s="58">
        <f t="shared" si="18"/>
        <v>0</v>
      </c>
      <c r="M80" s="57">
        <v>0</v>
      </c>
      <c r="N80" s="94">
        <f t="shared" si="12"/>
        <v>5.625</v>
      </c>
      <c r="O80" s="94">
        <f t="shared" si="13"/>
        <v>5.625</v>
      </c>
      <c r="P80" s="9"/>
      <c r="Q80" s="9"/>
      <c r="R80" s="9"/>
      <c r="S80" s="22"/>
      <c r="T80" s="9"/>
      <c r="U80" s="4"/>
      <c r="V80" s="4"/>
      <c r="W80" s="22"/>
      <c r="X80" s="9"/>
      <c r="Y80" s="9"/>
      <c r="Z80" s="5"/>
      <c r="AA80" s="1"/>
      <c r="AB80" s="6"/>
      <c r="AC80" s="9"/>
      <c r="AD80" s="9"/>
      <c r="AE80" s="5"/>
      <c r="AF80" s="7"/>
      <c r="AG80" s="7"/>
      <c r="AH80" s="9"/>
      <c r="AI80" s="17"/>
      <c r="AJ80" s="34"/>
      <c r="AK80" s="22"/>
      <c r="AL80" s="35"/>
      <c r="AM80" s="34"/>
      <c r="AN80" s="34"/>
      <c r="AO80" s="32"/>
    </row>
    <row r="81" spans="1:41" x14ac:dyDescent="0.25">
      <c r="A81" s="76">
        <v>20</v>
      </c>
      <c r="B81" s="76">
        <f t="shared" si="17"/>
        <v>80</v>
      </c>
      <c r="C81" s="56">
        <v>50</v>
      </c>
      <c r="D81" s="57">
        <v>7.17</v>
      </c>
      <c r="E81" s="58">
        <f t="shared" si="14"/>
        <v>4030</v>
      </c>
      <c r="F81" s="74">
        <f t="shared" si="15"/>
        <v>4080</v>
      </c>
      <c r="G81" s="57">
        <f t="shared" si="10"/>
        <v>6.2406873182385212</v>
      </c>
      <c r="H81" s="57">
        <f t="shared" si="16"/>
        <v>241.23339309416536</v>
      </c>
      <c r="I81" s="57" t="s">
        <v>596</v>
      </c>
      <c r="J81" s="30">
        <v>32</v>
      </c>
      <c r="K81" s="96">
        <f t="shared" si="11"/>
        <v>8.8888888888888893</v>
      </c>
      <c r="L81" s="58">
        <f t="shared" si="18"/>
        <v>0</v>
      </c>
      <c r="M81" s="57">
        <v>0</v>
      </c>
      <c r="N81" s="94">
        <f t="shared" si="12"/>
        <v>5.625</v>
      </c>
      <c r="O81" s="94">
        <f t="shared" si="13"/>
        <v>5.625</v>
      </c>
      <c r="P81" s="9"/>
      <c r="Q81" s="9"/>
      <c r="R81" s="9"/>
      <c r="S81" s="22"/>
      <c r="T81" s="9"/>
      <c r="U81" s="4"/>
      <c r="V81" s="4"/>
      <c r="W81" s="22"/>
      <c r="X81" s="9"/>
      <c r="Y81" s="9"/>
      <c r="Z81" s="5"/>
      <c r="AA81" s="1"/>
      <c r="AB81" s="6"/>
      <c r="AC81" s="9"/>
      <c r="AD81" s="9"/>
      <c r="AE81" s="5"/>
      <c r="AF81" s="7"/>
      <c r="AG81" s="7"/>
      <c r="AH81" s="9"/>
      <c r="AI81" s="17"/>
      <c r="AJ81" s="34"/>
      <c r="AK81" s="22"/>
      <c r="AL81" s="35"/>
      <c r="AM81" s="34"/>
      <c r="AN81" s="34"/>
      <c r="AO81" s="32"/>
    </row>
    <row r="82" spans="1:41" x14ac:dyDescent="0.25">
      <c r="A82" s="76">
        <v>20</v>
      </c>
      <c r="B82" s="76">
        <f t="shared" si="17"/>
        <v>81</v>
      </c>
      <c r="C82" s="56">
        <v>60</v>
      </c>
      <c r="D82" s="57">
        <v>7.17</v>
      </c>
      <c r="E82" s="58">
        <f t="shared" si="14"/>
        <v>4080</v>
      </c>
      <c r="F82" s="74">
        <f t="shared" si="15"/>
        <v>4140</v>
      </c>
      <c r="G82" s="57">
        <f t="shared" si="10"/>
        <v>7.4888247818862252</v>
      </c>
      <c r="H82" s="57">
        <f t="shared" si="16"/>
        <v>248.72221787605159</v>
      </c>
      <c r="I82" s="57" t="s">
        <v>597</v>
      </c>
      <c r="J82" s="30">
        <v>32</v>
      </c>
      <c r="K82" s="96">
        <f t="shared" si="11"/>
        <v>8.8888888888888893</v>
      </c>
      <c r="L82" s="58">
        <f t="shared" si="18"/>
        <v>0</v>
      </c>
      <c r="M82" s="57">
        <v>0</v>
      </c>
      <c r="N82" s="94">
        <f t="shared" si="12"/>
        <v>6.75</v>
      </c>
      <c r="O82" s="94">
        <f t="shared" si="13"/>
        <v>6.75</v>
      </c>
      <c r="P82" s="9"/>
      <c r="Q82" s="9"/>
      <c r="R82" s="9"/>
      <c r="S82" s="22"/>
      <c r="T82" s="9"/>
      <c r="U82" s="4"/>
      <c r="V82" s="4"/>
      <c r="W82" s="22"/>
      <c r="X82" s="9"/>
      <c r="Y82" s="9"/>
      <c r="Z82" s="5"/>
      <c r="AA82" s="1"/>
      <c r="AB82" s="6"/>
      <c r="AC82" s="9"/>
      <c r="AD82" s="9"/>
      <c r="AE82" s="5"/>
      <c r="AF82" s="7"/>
      <c r="AG82" s="7"/>
      <c r="AH82" s="9"/>
      <c r="AI82" s="17"/>
      <c r="AJ82" s="34"/>
      <c r="AK82" s="22"/>
      <c r="AL82" s="35"/>
      <c r="AM82" s="34"/>
      <c r="AN82" s="34"/>
      <c r="AO82" s="32"/>
    </row>
    <row r="83" spans="1:41" x14ac:dyDescent="0.25">
      <c r="A83" s="76">
        <v>21</v>
      </c>
      <c r="B83" s="76">
        <f t="shared" si="17"/>
        <v>82</v>
      </c>
      <c r="C83" s="56">
        <v>50</v>
      </c>
      <c r="D83" s="57">
        <v>2.29</v>
      </c>
      <c r="E83" s="58">
        <f t="shared" si="14"/>
        <v>4140</v>
      </c>
      <c r="F83" s="74">
        <f t="shared" si="15"/>
        <v>4190</v>
      </c>
      <c r="G83" s="57">
        <f t="shared" si="10"/>
        <v>1.9978699800790378</v>
      </c>
      <c r="H83" s="57">
        <f t="shared" si="16"/>
        <v>250.72008785613062</v>
      </c>
      <c r="I83" s="57" t="s">
        <v>598</v>
      </c>
      <c r="J83" s="30">
        <v>13</v>
      </c>
      <c r="K83" s="96">
        <f t="shared" si="11"/>
        <v>3.6111111111111112</v>
      </c>
      <c r="L83" s="58">
        <f t="shared" si="18"/>
        <v>0</v>
      </c>
      <c r="M83" s="57">
        <v>0</v>
      </c>
      <c r="N83" s="94">
        <f t="shared" si="12"/>
        <v>13.846153846153847</v>
      </c>
      <c r="O83" s="94">
        <f t="shared" si="13"/>
        <v>13.846153846153847</v>
      </c>
      <c r="P83" s="9" t="s">
        <v>599</v>
      </c>
      <c r="Q83" s="9" t="s">
        <v>590</v>
      </c>
      <c r="R83" s="9" t="s">
        <v>600</v>
      </c>
      <c r="S83" s="22"/>
      <c r="T83" s="9" t="s">
        <v>33</v>
      </c>
      <c r="U83" s="4">
        <v>-75.583667000000005</v>
      </c>
      <c r="V83" s="4">
        <v>6.2892469999999996</v>
      </c>
      <c r="W83" s="22"/>
      <c r="X83" s="9"/>
      <c r="Y83" s="9"/>
      <c r="Z83" s="5">
        <v>2</v>
      </c>
      <c r="AA83" s="1" t="s">
        <v>441</v>
      </c>
      <c r="AB83" s="6">
        <v>7.2</v>
      </c>
      <c r="AC83" s="9" t="s">
        <v>442</v>
      </c>
      <c r="AD83" s="9"/>
      <c r="AE83" s="5"/>
      <c r="AF83" s="7"/>
      <c r="AG83" s="7"/>
      <c r="AH83" s="9"/>
      <c r="AI83" s="17">
        <v>12.8</v>
      </c>
      <c r="AJ83" s="34">
        <f>SIN(D83*6.28/360)*1500*9.8</f>
        <v>587.07615912708616</v>
      </c>
      <c r="AK83" s="22"/>
      <c r="AL83" s="35">
        <f>J83*1000/3600</f>
        <v>3.6111111111111112</v>
      </c>
      <c r="AM83" s="34">
        <f t="shared" si="9"/>
        <v>2119.9972412922557</v>
      </c>
      <c r="AN83" s="34">
        <f>AJ83*C83</f>
        <v>29353.807956354307</v>
      </c>
      <c r="AO83" s="32">
        <f>C83/AL83</f>
        <v>13.846153846153847</v>
      </c>
    </row>
    <row r="84" spans="1:41" x14ac:dyDescent="0.25">
      <c r="A84" s="76">
        <v>22</v>
      </c>
      <c r="B84" s="76">
        <f t="shared" si="17"/>
        <v>83</v>
      </c>
      <c r="C84" s="56">
        <v>50</v>
      </c>
      <c r="D84" s="57">
        <v>4.32</v>
      </c>
      <c r="E84" s="58">
        <f t="shared" si="14"/>
        <v>4190</v>
      </c>
      <c r="F84" s="74">
        <f t="shared" si="15"/>
        <v>4240</v>
      </c>
      <c r="G84" s="57">
        <f t="shared" si="10"/>
        <v>3.7663402763966363</v>
      </c>
      <c r="H84" s="57">
        <f t="shared" si="16"/>
        <v>254.48642813252727</v>
      </c>
      <c r="I84" s="57" t="s">
        <v>601</v>
      </c>
      <c r="J84" s="30">
        <v>39</v>
      </c>
      <c r="K84" s="96">
        <f t="shared" si="11"/>
        <v>10.833333333333334</v>
      </c>
      <c r="L84" s="58">
        <f t="shared" si="18"/>
        <v>0</v>
      </c>
      <c r="M84" s="57">
        <v>0</v>
      </c>
      <c r="N84" s="94">
        <f t="shared" si="12"/>
        <v>4.615384615384615</v>
      </c>
      <c r="O84" s="94">
        <f t="shared" si="13"/>
        <v>4.615384615384615</v>
      </c>
      <c r="P84" s="9" t="s">
        <v>602</v>
      </c>
      <c r="Q84" s="9" t="s">
        <v>590</v>
      </c>
      <c r="R84" s="9" t="s">
        <v>24</v>
      </c>
      <c r="S84" s="22"/>
      <c r="T84" s="9" t="s">
        <v>460</v>
      </c>
      <c r="U84" s="4">
        <v>-75.582644000000002</v>
      </c>
      <c r="V84" s="4">
        <v>6.2920059999999998</v>
      </c>
      <c r="W84" s="22"/>
      <c r="X84" s="9"/>
      <c r="Y84" s="9"/>
      <c r="Z84" s="5">
        <v>2</v>
      </c>
      <c r="AA84" s="1" t="s">
        <v>441</v>
      </c>
      <c r="AB84" s="6">
        <v>7.2</v>
      </c>
      <c r="AC84" s="9" t="s">
        <v>442</v>
      </c>
      <c r="AD84" s="9"/>
      <c r="AE84" s="5"/>
      <c r="AF84" s="7"/>
      <c r="AG84" s="7"/>
      <c r="AH84" s="9"/>
      <c r="AI84" s="17" t="s">
        <v>603</v>
      </c>
      <c r="AJ84" s="34">
        <f>SIN(D84*6.28/360)*1500*9.8</f>
        <v>1106.7437486457354</v>
      </c>
      <c r="AK84" s="22"/>
      <c r="AL84" s="35">
        <f>J84*1000/3600</f>
        <v>10.833333333333334</v>
      </c>
      <c r="AM84" s="34">
        <f t="shared" si="9"/>
        <v>11989.723943662135</v>
      </c>
      <c r="AN84" s="34">
        <f>AJ84*C84</f>
        <v>55337.187432286773</v>
      </c>
      <c r="AO84" s="32">
        <f>C84/AL84</f>
        <v>4.615384615384615</v>
      </c>
    </row>
    <row r="85" spans="1:41" x14ac:dyDescent="0.25">
      <c r="A85" s="76">
        <v>22</v>
      </c>
      <c r="B85" s="76">
        <f t="shared" si="17"/>
        <v>84</v>
      </c>
      <c r="C85" s="56">
        <v>50</v>
      </c>
      <c r="D85" s="57">
        <v>4.32</v>
      </c>
      <c r="E85" s="58">
        <f t="shared" si="14"/>
        <v>4240</v>
      </c>
      <c r="F85" s="74">
        <f t="shared" si="15"/>
        <v>4290</v>
      </c>
      <c r="G85" s="57">
        <f t="shared" si="10"/>
        <v>3.7663402763966363</v>
      </c>
      <c r="H85" s="57">
        <f t="shared" si="16"/>
        <v>258.25276840892388</v>
      </c>
      <c r="I85" s="57" t="s">
        <v>604</v>
      </c>
      <c r="J85" s="30">
        <v>39</v>
      </c>
      <c r="K85" s="96">
        <f t="shared" si="11"/>
        <v>10.833333333333334</v>
      </c>
      <c r="L85" s="58">
        <f t="shared" si="18"/>
        <v>0</v>
      </c>
      <c r="M85" s="57">
        <v>0</v>
      </c>
      <c r="N85" s="94">
        <f t="shared" si="12"/>
        <v>4.615384615384615</v>
      </c>
      <c r="O85" s="94">
        <f t="shared" si="13"/>
        <v>4.615384615384615</v>
      </c>
      <c r="P85" s="9"/>
      <c r="Q85" s="9"/>
      <c r="R85" s="9"/>
      <c r="S85" s="22"/>
      <c r="T85" s="9"/>
      <c r="U85" s="4"/>
      <c r="V85" s="4"/>
      <c r="W85" s="22"/>
      <c r="X85" s="9"/>
      <c r="Y85" s="9"/>
      <c r="Z85" s="5"/>
      <c r="AA85" s="1"/>
      <c r="AB85" s="6"/>
      <c r="AC85" s="9"/>
      <c r="AD85" s="9"/>
      <c r="AE85" s="5"/>
      <c r="AF85" s="7"/>
      <c r="AG85" s="7"/>
      <c r="AH85" s="9"/>
      <c r="AI85" s="17"/>
      <c r="AJ85" s="34"/>
      <c r="AK85" s="22"/>
      <c r="AL85" s="35"/>
      <c r="AM85" s="34"/>
      <c r="AN85" s="34"/>
      <c r="AO85" s="32"/>
    </row>
    <row r="86" spans="1:41" x14ac:dyDescent="0.25">
      <c r="A86" s="76">
        <v>22</v>
      </c>
      <c r="B86" s="76">
        <f t="shared" si="17"/>
        <v>85</v>
      </c>
      <c r="C86" s="56">
        <v>50</v>
      </c>
      <c r="D86" s="57">
        <v>4.32</v>
      </c>
      <c r="E86" s="58">
        <f t="shared" si="14"/>
        <v>4290</v>
      </c>
      <c r="F86" s="74">
        <f t="shared" si="15"/>
        <v>4340</v>
      </c>
      <c r="G86" s="57">
        <f t="shared" si="10"/>
        <v>3.7663402763966363</v>
      </c>
      <c r="H86" s="57">
        <f t="shared" si="16"/>
        <v>262.01910868532053</v>
      </c>
      <c r="I86" s="57" t="s">
        <v>605</v>
      </c>
      <c r="J86" s="30">
        <v>39</v>
      </c>
      <c r="K86" s="96">
        <f t="shared" si="11"/>
        <v>10.833333333333334</v>
      </c>
      <c r="L86" s="58">
        <f t="shared" si="18"/>
        <v>0</v>
      </c>
      <c r="M86" s="57">
        <v>0</v>
      </c>
      <c r="N86" s="94">
        <f t="shared" si="12"/>
        <v>4.615384615384615</v>
      </c>
      <c r="O86" s="94">
        <f t="shared" si="13"/>
        <v>4.615384615384615</v>
      </c>
      <c r="P86" s="9"/>
      <c r="Q86" s="9"/>
      <c r="R86" s="9"/>
      <c r="S86" s="22"/>
      <c r="T86" s="9"/>
      <c r="U86" s="4"/>
      <c r="V86" s="4"/>
      <c r="W86" s="22"/>
      <c r="X86" s="9"/>
      <c r="Y86" s="9"/>
      <c r="Z86" s="5"/>
      <c r="AA86" s="1"/>
      <c r="AB86" s="6"/>
      <c r="AC86" s="9"/>
      <c r="AD86" s="9"/>
      <c r="AE86" s="5"/>
      <c r="AF86" s="7"/>
      <c r="AG86" s="7"/>
      <c r="AH86" s="9"/>
      <c r="AI86" s="17"/>
      <c r="AJ86" s="34"/>
      <c r="AK86" s="22"/>
      <c r="AL86" s="35"/>
      <c r="AM86" s="34"/>
      <c r="AN86" s="34"/>
      <c r="AO86" s="32"/>
    </row>
    <row r="87" spans="1:41" x14ac:dyDescent="0.25">
      <c r="A87" s="76">
        <v>22</v>
      </c>
      <c r="B87" s="76">
        <f t="shared" si="17"/>
        <v>86</v>
      </c>
      <c r="C87" s="56">
        <v>50</v>
      </c>
      <c r="D87" s="57">
        <v>4.32</v>
      </c>
      <c r="E87" s="58">
        <f t="shared" si="14"/>
        <v>4340</v>
      </c>
      <c r="F87" s="74">
        <f t="shared" si="15"/>
        <v>4390</v>
      </c>
      <c r="G87" s="57">
        <f t="shared" si="10"/>
        <v>3.7663402763966363</v>
      </c>
      <c r="H87" s="57">
        <f t="shared" si="16"/>
        <v>265.78544896171718</v>
      </c>
      <c r="I87" s="57" t="s">
        <v>606</v>
      </c>
      <c r="J87" s="30">
        <v>39</v>
      </c>
      <c r="K87" s="96">
        <f t="shared" si="11"/>
        <v>10.833333333333334</v>
      </c>
      <c r="L87" s="58">
        <f t="shared" si="18"/>
        <v>0</v>
      </c>
      <c r="M87" s="57">
        <v>0</v>
      </c>
      <c r="N87" s="94">
        <f t="shared" si="12"/>
        <v>4.615384615384615</v>
      </c>
      <c r="O87" s="94">
        <f t="shared" si="13"/>
        <v>4.615384615384615</v>
      </c>
      <c r="P87" s="9"/>
      <c r="Q87" s="9"/>
      <c r="R87" s="9"/>
      <c r="S87" s="22"/>
      <c r="T87" s="9"/>
      <c r="U87" s="4"/>
      <c r="V87" s="4"/>
      <c r="W87" s="22"/>
      <c r="X87" s="9"/>
      <c r="Y87" s="9"/>
      <c r="Z87" s="5"/>
      <c r="AA87" s="1"/>
      <c r="AB87" s="6"/>
      <c r="AC87" s="9"/>
      <c r="AD87" s="9"/>
      <c r="AE87" s="5"/>
      <c r="AF87" s="7"/>
      <c r="AG87" s="7"/>
      <c r="AH87" s="9"/>
      <c r="AI87" s="17"/>
      <c r="AJ87" s="34"/>
      <c r="AK87" s="22"/>
      <c r="AL87" s="35"/>
      <c r="AM87" s="34"/>
      <c r="AN87" s="34"/>
      <c r="AO87" s="32"/>
    </row>
    <row r="88" spans="1:41" x14ac:dyDescent="0.25">
      <c r="A88" s="76">
        <v>22</v>
      </c>
      <c r="B88" s="76">
        <f t="shared" si="17"/>
        <v>87</v>
      </c>
      <c r="C88" s="56">
        <v>50</v>
      </c>
      <c r="D88" s="57">
        <v>4.32</v>
      </c>
      <c r="E88" s="58">
        <f t="shared" si="14"/>
        <v>4390</v>
      </c>
      <c r="F88" s="74">
        <f t="shared" si="15"/>
        <v>4440</v>
      </c>
      <c r="G88" s="57">
        <f t="shared" si="10"/>
        <v>3.7663402763966363</v>
      </c>
      <c r="H88" s="57">
        <f t="shared" si="16"/>
        <v>269.55178923811383</v>
      </c>
      <c r="I88" s="57" t="s">
        <v>607</v>
      </c>
      <c r="J88" s="30">
        <v>39</v>
      </c>
      <c r="K88" s="96">
        <f t="shared" si="11"/>
        <v>10.833333333333334</v>
      </c>
      <c r="L88" s="58">
        <f t="shared" si="18"/>
        <v>0</v>
      </c>
      <c r="M88" s="57">
        <v>0</v>
      </c>
      <c r="N88" s="94">
        <f t="shared" si="12"/>
        <v>4.615384615384615</v>
      </c>
      <c r="O88" s="94">
        <f t="shared" si="13"/>
        <v>4.615384615384615</v>
      </c>
      <c r="P88" s="9"/>
      <c r="Q88" s="9"/>
      <c r="R88" s="9"/>
      <c r="S88" s="22"/>
      <c r="T88" s="9"/>
      <c r="U88" s="4"/>
      <c r="V88" s="4"/>
      <c r="W88" s="22"/>
      <c r="X88" s="9"/>
      <c r="Y88" s="9"/>
      <c r="Z88" s="5"/>
      <c r="AA88" s="1"/>
      <c r="AB88" s="6"/>
      <c r="AC88" s="9"/>
      <c r="AD88" s="9"/>
      <c r="AE88" s="5"/>
      <c r="AF88" s="7"/>
      <c r="AG88" s="7"/>
      <c r="AH88" s="9"/>
      <c r="AI88" s="17"/>
      <c r="AJ88" s="34"/>
      <c r="AK88" s="22"/>
      <c r="AL88" s="35"/>
      <c r="AM88" s="34"/>
      <c r="AN88" s="34"/>
      <c r="AO88" s="32"/>
    </row>
    <row r="89" spans="1:41" x14ac:dyDescent="0.25">
      <c r="A89" s="76">
        <v>22</v>
      </c>
      <c r="B89" s="76">
        <f t="shared" si="17"/>
        <v>88</v>
      </c>
      <c r="C89" s="56">
        <v>50</v>
      </c>
      <c r="D89" s="57">
        <v>4.32</v>
      </c>
      <c r="E89" s="58">
        <f t="shared" si="14"/>
        <v>4440</v>
      </c>
      <c r="F89" s="74">
        <f t="shared" si="15"/>
        <v>4490</v>
      </c>
      <c r="G89" s="57">
        <f t="shared" si="10"/>
        <v>3.7663402763966363</v>
      </c>
      <c r="H89" s="57">
        <f t="shared" si="16"/>
        <v>273.31812951451047</v>
      </c>
      <c r="I89" s="57" t="s">
        <v>608</v>
      </c>
      <c r="J89" s="30">
        <v>39</v>
      </c>
      <c r="K89" s="96">
        <f t="shared" si="11"/>
        <v>10.833333333333334</v>
      </c>
      <c r="L89" s="58">
        <f t="shared" si="18"/>
        <v>0</v>
      </c>
      <c r="M89" s="57">
        <v>0</v>
      </c>
      <c r="N89" s="94">
        <f t="shared" si="12"/>
        <v>4.615384615384615</v>
      </c>
      <c r="O89" s="94">
        <f t="shared" si="13"/>
        <v>4.615384615384615</v>
      </c>
      <c r="P89" s="9"/>
      <c r="Q89" s="9"/>
      <c r="R89" s="9"/>
      <c r="S89" s="22"/>
      <c r="T89" s="9"/>
      <c r="U89" s="4"/>
      <c r="V89" s="4"/>
      <c r="W89" s="22"/>
      <c r="X89" s="9"/>
      <c r="Y89" s="9"/>
      <c r="Z89" s="5"/>
      <c r="AA89" s="1"/>
      <c r="AB89" s="6"/>
      <c r="AC89" s="9"/>
      <c r="AD89" s="9"/>
      <c r="AE89" s="5"/>
      <c r="AF89" s="7"/>
      <c r="AG89" s="7"/>
      <c r="AH89" s="9"/>
      <c r="AI89" s="17"/>
      <c r="AJ89" s="34"/>
      <c r="AK89" s="22"/>
      <c r="AL89" s="35"/>
      <c r="AM89" s="34"/>
      <c r="AN89" s="34"/>
      <c r="AO89" s="32"/>
    </row>
    <row r="90" spans="1:41" x14ac:dyDescent="0.25">
      <c r="A90" s="76">
        <v>22</v>
      </c>
      <c r="B90" s="76">
        <f t="shared" si="17"/>
        <v>89</v>
      </c>
      <c r="C90" s="56">
        <v>50</v>
      </c>
      <c r="D90" s="57">
        <v>4.32</v>
      </c>
      <c r="E90" s="58">
        <f t="shared" si="14"/>
        <v>4490</v>
      </c>
      <c r="F90" s="74">
        <f t="shared" si="15"/>
        <v>4540</v>
      </c>
      <c r="G90" s="57">
        <f t="shared" si="10"/>
        <v>3.7663402763966363</v>
      </c>
      <c r="H90" s="57">
        <f t="shared" si="16"/>
        <v>277.08446979090712</v>
      </c>
      <c r="I90" s="57" t="s">
        <v>609</v>
      </c>
      <c r="J90" s="30">
        <v>39</v>
      </c>
      <c r="K90" s="96">
        <f t="shared" si="11"/>
        <v>10.833333333333334</v>
      </c>
      <c r="L90" s="58">
        <f t="shared" si="18"/>
        <v>0</v>
      </c>
      <c r="M90" s="57">
        <v>0</v>
      </c>
      <c r="N90" s="94">
        <f t="shared" si="12"/>
        <v>4.615384615384615</v>
      </c>
      <c r="O90" s="94">
        <f t="shared" si="13"/>
        <v>4.615384615384615</v>
      </c>
      <c r="P90" s="9"/>
      <c r="Q90" s="9"/>
      <c r="R90" s="9"/>
      <c r="S90" s="22"/>
      <c r="T90" s="9"/>
      <c r="U90" s="4"/>
      <c r="V90" s="4"/>
      <c r="W90" s="22"/>
      <c r="X90" s="9"/>
      <c r="Y90" s="9"/>
      <c r="Z90" s="5"/>
      <c r="AA90" s="1"/>
      <c r="AB90" s="6"/>
      <c r="AC90" s="9"/>
      <c r="AD90" s="9"/>
      <c r="AE90" s="5"/>
      <c r="AF90" s="7"/>
      <c r="AG90" s="7"/>
      <c r="AH90" s="9"/>
      <c r="AI90" s="17"/>
      <c r="AJ90" s="34"/>
      <c r="AK90" s="22"/>
      <c r="AL90" s="35"/>
      <c r="AM90" s="34"/>
      <c r="AN90" s="34"/>
      <c r="AO90" s="32"/>
    </row>
    <row r="91" spans="1:41" x14ac:dyDescent="0.25">
      <c r="A91" s="76">
        <v>22</v>
      </c>
      <c r="B91" s="76">
        <f t="shared" si="17"/>
        <v>90</v>
      </c>
      <c r="C91" s="56">
        <v>50</v>
      </c>
      <c r="D91" s="57">
        <v>4.32</v>
      </c>
      <c r="E91" s="58">
        <f t="shared" si="14"/>
        <v>4540</v>
      </c>
      <c r="F91" s="74">
        <f t="shared" si="15"/>
        <v>4590</v>
      </c>
      <c r="G91" s="57">
        <f t="shared" si="10"/>
        <v>3.7663402763966363</v>
      </c>
      <c r="H91" s="57">
        <f t="shared" si="16"/>
        <v>280.85081006730377</v>
      </c>
      <c r="I91" s="57" t="s">
        <v>610</v>
      </c>
      <c r="J91" s="30">
        <v>39</v>
      </c>
      <c r="K91" s="96">
        <f t="shared" si="11"/>
        <v>10.833333333333334</v>
      </c>
      <c r="L91" s="58">
        <f t="shared" si="18"/>
        <v>0</v>
      </c>
      <c r="M91" s="57">
        <v>0</v>
      </c>
      <c r="N91" s="94">
        <f t="shared" si="12"/>
        <v>4.615384615384615</v>
      </c>
      <c r="O91" s="94">
        <f t="shared" si="13"/>
        <v>4.615384615384615</v>
      </c>
      <c r="P91" s="9"/>
      <c r="Q91" s="9"/>
      <c r="R91" s="9"/>
      <c r="S91" s="22"/>
      <c r="T91" s="9"/>
      <c r="U91" s="4"/>
      <c r="V91" s="4"/>
      <c r="W91" s="22"/>
      <c r="X91" s="9"/>
      <c r="Y91" s="9"/>
      <c r="Z91" s="5"/>
      <c r="AA91" s="1"/>
      <c r="AB91" s="6"/>
      <c r="AC91" s="9"/>
      <c r="AD91" s="9"/>
      <c r="AE91" s="5"/>
      <c r="AF91" s="7"/>
      <c r="AG91" s="7"/>
      <c r="AH91" s="9"/>
      <c r="AI91" s="17"/>
      <c r="AJ91" s="34"/>
      <c r="AK91" s="22"/>
      <c r="AL91" s="35"/>
      <c r="AM91" s="34"/>
      <c r="AN91" s="34"/>
      <c r="AO91" s="32"/>
    </row>
    <row r="92" spans="1:41" x14ac:dyDescent="0.25">
      <c r="A92" s="76">
        <v>22</v>
      </c>
      <c r="B92" s="76">
        <f t="shared" si="17"/>
        <v>91</v>
      </c>
      <c r="C92" s="56">
        <v>70</v>
      </c>
      <c r="D92" s="57">
        <v>4.32</v>
      </c>
      <c r="E92" s="58">
        <f t="shared" si="14"/>
        <v>4590</v>
      </c>
      <c r="F92" s="74">
        <f t="shared" si="15"/>
        <v>4660</v>
      </c>
      <c r="G92" s="57">
        <f t="shared" si="10"/>
        <v>5.2728763869552902</v>
      </c>
      <c r="H92" s="57">
        <f t="shared" si="16"/>
        <v>286.12368645425909</v>
      </c>
      <c r="I92" s="57" t="s">
        <v>611</v>
      </c>
      <c r="J92" s="30">
        <v>39</v>
      </c>
      <c r="K92" s="96">
        <f t="shared" si="11"/>
        <v>10.833333333333334</v>
      </c>
      <c r="L92" s="58">
        <f t="shared" si="18"/>
        <v>0</v>
      </c>
      <c r="M92" s="57">
        <v>0</v>
      </c>
      <c r="N92" s="94">
        <f t="shared" si="12"/>
        <v>6.4615384615384608</v>
      </c>
      <c r="O92" s="94">
        <f t="shared" si="13"/>
        <v>6.4615384615384608</v>
      </c>
      <c r="P92" s="9"/>
      <c r="Q92" s="9"/>
      <c r="R92" s="9"/>
      <c r="S92" s="22"/>
      <c r="T92" s="9"/>
      <c r="U92" s="4"/>
      <c r="V92" s="4"/>
      <c r="W92" s="22"/>
      <c r="X92" s="9"/>
      <c r="Y92" s="9"/>
      <c r="Z92" s="5"/>
      <c r="AA92" s="1"/>
      <c r="AB92" s="6"/>
      <c r="AC92" s="9"/>
      <c r="AD92" s="9"/>
      <c r="AE92" s="5"/>
      <c r="AF92" s="7"/>
      <c r="AG92" s="7"/>
      <c r="AH92" s="9"/>
      <c r="AI92" s="17"/>
      <c r="AJ92" s="34"/>
      <c r="AK92" s="22"/>
      <c r="AL92" s="35"/>
      <c r="AM92" s="34"/>
      <c r="AN92" s="34"/>
      <c r="AO92" s="32"/>
    </row>
    <row r="93" spans="1:41" x14ac:dyDescent="0.25">
      <c r="A93" s="76">
        <v>22</v>
      </c>
      <c r="B93" s="76">
        <f t="shared" si="17"/>
        <v>92</v>
      </c>
      <c r="C93" s="56">
        <v>60</v>
      </c>
      <c r="D93" s="57">
        <v>4.32</v>
      </c>
      <c r="E93" s="58">
        <f t="shared" si="14"/>
        <v>4660</v>
      </c>
      <c r="F93" s="74">
        <f t="shared" si="15"/>
        <v>4720</v>
      </c>
      <c r="G93" s="57">
        <f t="shared" si="10"/>
        <v>4.519608331675963</v>
      </c>
      <c r="H93" s="57">
        <f t="shared" si="16"/>
        <v>290.64329478593504</v>
      </c>
      <c r="I93" s="57" t="s">
        <v>612</v>
      </c>
      <c r="J93" s="30">
        <v>39</v>
      </c>
      <c r="K93" s="96">
        <f t="shared" si="11"/>
        <v>10.833333333333334</v>
      </c>
      <c r="L93" s="58">
        <f t="shared" si="18"/>
        <v>0</v>
      </c>
      <c r="M93" s="57">
        <v>0</v>
      </c>
      <c r="N93" s="94">
        <f t="shared" si="12"/>
        <v>5.5384615384615383</v>
      </c>
      <c r="O93" s="94">
        <f t="shared" si="13"/>
        <v>5.5384615384615383</v>
      </c>
      <c r="P93" s="9"/>
      <c r="Q93" s="9"/>
      <c r="R93" s="9"/>
      <c r="S93" s="22"/>
      <c r="T93" s="9"/>
      <c r="U93" s="4"/>
      <c r="V93" s="4"/>
      <c r="W93" s="22"/>
      <c r="X93" s="9"/>
      <c r="Y93" s="9"/>
      <c r="Z93" s="5"/>
      <c r="AA93" s="1"/>
      <c r="AB93" s="6"/>
      <c r="AC93" s="9"/>
      <c r="AD93" s="9"/>
      <c r="AE93" s="5"/>
      <c r="AF93" s="7"/>
      <c r="AG93" s="7"/>
      <c r="AH93" s="9"/>
      <c r="AI93" s="17"/>
      <c r="AJ93" s="34"/>
      <c r="AK93" s="22"/>
      <c r="AL93" s="35"/>
      <c r="AM93" s="34"/>
      <c r="AN93" s="34"/>
      <c r="AO93" s="32"/>
    </row>
    <row r="94" spans="1:41" x14ac:dyDescent="0.25">
      <c r="A94" s="76">
        <v>23</v>
      </c>
      <c r="B94" s="76">
        <f t="shared" si="17"/>
        <v>93</v>
      </c>
      <c r="C94" s="56">
        <v>32</v>
      </c>
      <c r="D94" s="57">
        <v>1.79</v>
      </c>
      <c r="E94" s="58">
        <f t="shared" si="14"/>
        <v>4720</v>
      </c>
      <c r="F94" s="74">
        <f t="shared" si="15"/>
        <v>4752</v>
      </c>
      <c r="G94" s="57">
        <f t="shared" si="10"/>
        <v>0.99956197749965048</v>
      </c>
      <c r="H94" s="57">
        <f t="shared" si="16"/>
        <v>291.64285676343468</v>
      </c>
      <c r="I94" s="57" t="s">
        <v>613</v>
      </c>
      <c r="J94" s="30">
        <v>10</v>
      </c>
      <c r="K94" s="96">
        <f t="shared" si="11"/>
        <v>2.7777777777777777</v>
      </c>
      <c r="L94" s="58">
        <f t="shared" si="18"/>
        <v>0</v>
      </c>
      <c r="M94" s="57">
        <v>0</v>
      </c>
      <c r="N94" s="94">
        <f t="shared" si="12"/>
        <v>11.52</v>
      </c>
      <c r="O94" s="94">
        <f t="shared" si="13"/>
        <v>11.52</v>
      </c>
      <c r="P94" s="9" t="s">
        <v>614</v>
      </c>
      <c r="Q94" s="9" t="s">
        <v>615</v>
      </c>
      <c r="R94" s="9" t="s">
        <v>49</v>
      </c>
      <c r="S94" s="22"/>
      <c r="T94" s="9" t="s">
        <v>33</v>
      </c>
      <c r="U94" s="4">
        <v>-75.582142000000005</v>
      </c>
      <c r="V94" s="4">
        <v>6.2939299999999996</v>
      </c>
      <c r="W94" s="22"/>
      <c r="X94" s="9"/>
      <c r="Y94" s="9"/>
      <c r="Z94" s="5">
        <v>2</v>
      </c>
      <c r="AA94" s="1" t="s">
        <v>441</v>
      </c>
      <c r="AB94" s="6">
        <v>7.2</v>
      </c>
      <c r="AC94" s="9" t="s">
        <v>442</v>
      </c>
      <c r="AD94" s="9"/>
      <c r="AE94" s="5"/>
      <c r="AF94" s="7"/>
      <c r="AG94" s="7"/>
      <c r="AH94" s="9"/>
      <c r="AI94" s="17">
        <v>9.8000000000000007</v>
      </c>
      <c r="AJ94" s="34">
        <f>SIN(D94*6.28/360)*1500*9.8</f>
        <v>458.94107755522384</v>
      </c>
      <c r="AK94" s="22"/>
      <c r="AL94" s="35">
        <f>J94*1000/3600</f>
        <v>2.7777777777777777</v>
      </c>
      <c r="AM94" s="34">
        <f t="shared" si="9"/>
        <v>1274.8363265422884</v>
      </c>
      <c r="AN94" s="34">
        <f>AJ94*C94</f>
        <v>14686.114481767163</v>
      </c>
      <c r="AO94" s="32">
        <f>C94/AL94</f>
        <v>11.52</v>
      </c>
    </row>
    <row r="95" spans="1:41" x14ac:dyDescent="0.25">
      <c r="A95" s="76">
        <v>24</v>
      </c>
      <c r="B95" s="76">
        <f t="shared" si="17"/>
        <v>94</v>
      </c>
      <c r="C95" s="56">
        <v>60</v>
      </c>
      <c r="D95" s="57">
        <v>0.32</v>
      </c>
      <c r="E95" s="58">
        <f t="shared" si="14"/>
        <v>4752</v>
      </c>
      <c r="F95" s="74">
        <f t="shared" si="15"/>
        <v>4812</v>
      </c>
      <c r="G95" s="57">
        <f t="shared" si="10"/>
        <v>0.33510147424969861</v>
      </c>
      <c r="H95" s="57">
        <f t="shared" si="16"/>
        <v>291.97795823768439</v>
      </c>
      <c r="I95" s="57" t="s">
        <v>616</v>
      </c>
      <c r="J95" s="30">
        <v>33</v>
      </c>
      <c r="K95" s="96">
        <f t="shared" si="11"/>
        <v>9.1666666666666661</v>
      </c>
      <c r="L95" s="58">
        <v>0</v>
      </c>
      <c r="M95" s="57">
        <v>0</v>
      </c>
      <c r="N95" s="94">
        <f t="shared" si="12"/>
        <v>6.5454545454545459</v>
      </c>
      <c r="O95" s="94">
        <f t="shared" si="13"/>
        <v>6.5454545454545459</v>
      </c>
      <c r="P95" s="9" t="s">
        <v>617</v>
      </c>
      <c r="Q95" s="9" t="s">
        <v>578</v>
      </c>
      <c r="R95" s="9" t="s">
        <v>256</v>
      </c>
      <c r="S95" s="22"/>
      <c r="T95" s="9" t="s">
        <v>460</v>
      </c>
      <c r="U95" s="4">
        <v>-75.581740999999994</v>
      </c>
      <c r="V95" s="4">
        <v>6.2941029999999998</v>
      </c>
      <c r="W95" s="22"/>
      <c r="X95" s="9"/>
      <c r="Y95" s="9"/>
      <c r="Z95" s="5">
        <v>2</v>
      </c>
      <c r="AA95" s="1" t="s">
        <v>492</v>
      </c>
      <c r="AB95" s="6">
        <v>10</v>
      </c>
      <c r="AC95" s="9" t="s">
        <v>442</v>
      </c>
      <c r="AD95" s="9"/>
      <c r="AE95" s="5"/>
      <c r="AF95" s="7"/>
      <c r="AG95" s="7">
        <v>1</v>
      </c>
      <c r="AH95" s="9" t="s">
        <v>618</v>
      </c>
      <c r="AI95" s="17" t="s">
        <v>619</v>
      </c>
      <c r="AJ95" s="34">
        <f>SIN(D95*6.28/360)*1500*9.8</f>
        <v>82.058240492842529</v>
      </c>
      <c r="AK95" s="22"/>
      <c r="AL95" s="35">
        <f>J95*1000/3600</f>
        <v>9.1666666666666661</v>
      </c>
      <c r="AM95" s="34">
        <f t="shared" si="9"/>
        <v>752.20053785105642</v>
      </c>
      <c r="AN95" s="34">
        <f>AJ95*C95</f>
        <v>4923.4944295705518</v>
      </c>
      <c r="AO95" s="32">
        <f>C95/AL95</f>
        <v>6.5454545454545459</v>
      </c>
    </row>
    <row r="96" spans="1:41" x14ac:dyDescent="0.25">
      <c r="A96" s="76">
        <v>24</v>
      </c>
      <c r="B96" s="76">
        <f t="shared" si="17"/>
        <v>95</v>
      </c>
      <c r="C96" s="56">
        <v>60</v>
      </c>
      <c r="D96" s="57">
        <v>0.32</v>
      </c>
      <c r="E96" s="58">
        <f t="shared" si="14"/>
        <v>4812</v>
      </c>
      <c r="F96" s="74">
        <f t="shared" si="15"/>
        <v>4872</v>
      </c>
      <c r="G96" s="57">
        <f t="shared" si="10"/>
        <v>0.33510147424969861</v>
      </c>
      <c r="H96" s="57">
        <f t="shared" si="16"/>
        <v>292.3130597119341</v>
      </c>
      <c r="I96" s="57" t="s">
        <v>620</v>
      </c>
      <c r="J96" s="30">
        <v>33</v>
      </c>
      <c r="K96" s="96">
        <f t="shared" si="11"/>
        <v>9.1666666666666661</v>
      </c>
      <c r="L96" s="58">
        <v>1</v>
      </c>
      <c r="M96" s="57">
        <v>5</v>
      </c>
      <c r="N96" s="94">
        <f t="shared" si="12"/>
        <v>6.5454545454545459</v>
      </c>
      <c r="O96" s="94">
        <f t="shared" si="13"/>
        <v>11.545454545454547</v>
      </c>
      <c r="P96" s="9"/>
      <c r="Q96" s="9"/>
      <c r="R96" s="9"/>
      <c r="S96" s="22"/>
      <c r="T96" s="9"/>
      <c r="U96" s="4"/>
      <c r="V96" s="4"/>
      <c r="W96" s="22"/>
      <c r="X96" s="9"/>
      <c r="Y96" s="9"/>
      <c r="Z96" s="5"/>
      <c r="AA96" s="1"/>
      <c r="AB96" s="6"/>
      <c r="AC96" s="9"/>
      <c r="AD96" s="9"/>
      <c r="AE96" s="5"/>
      <c r="AF96" s="7"/>
      <c r="AG96" s="7"/>
      <c r="AH96" s="9"/>
      <c r="AI96" s="17"/>
      <c r="AJ96" s="34"/>
      <c r="AK96" s="22"/>
      <c r="AL96" s="35"/>
      <c r="AM96" s="34"/>
      <c r="AN96" s="34"/>
      <c r="AO96" s="32"/>
    </row>
    <row r="97" spans="1:41" x14ac:dyDescent="0.25">
      <c r="A97" s="76">
        <v>24</v>
      </c>
      <c r="B97" s="76">
        <f t="shared" si="17"/>
        <v>96</v>
      </c>
      <c r="C97" s="56">
        <v>60</v>
      </c>
      <c r="D97" s="57">
        <v>0.32</v>
      </c>
      <c r="E97" s="58">
        <f t="shared" si="14"/>
        <v>4872</v>
      </c>
      <c r="F97" s="74">
        <f t="shared" si="15"/>
        <v>4932</v>
      </c>
      <c r="G97" s="57">
        <f t="shared" si="10"/>
        <v>0.33510147424969861</v>
      </c>
      <c r="H97" s="57">
        <f t="shared" si="16"/>
        <v>292.64816118618381</v>
      </c>
      <c r="I97" s="57" t="s">
        <v>621</v>
      </c>
      <c r="J97" s="30">
        <v>33</v>
      </c>
      <c r="K97" s="96">
        <f t="shared" si="11"/>
        <v>9.1666666666666661</v>
      </c>
      <c r="L97" s="58">
        <v>0</v>
      </c>
      <c r="M97" s="57">
        <v>0</v>
      </c>
      <c r="N97" s="94">
        <f t="shared" si="12"/>
        <v>6.5454545454545459</v>
      </c>
      <c r="O97" s="94">
        <f t="shared" si="13"/>
        <v>6.5454545454545459</v>
      </c>
      <c r="P97" s="9"/>
      <c r="Q97" s="9"/>
      <c r="R97" s="9"/>
      <c r="S97" s="22"/>
      <c r="T97" s="9"/>
      <c r="U97" s="4"/>
      <c r="V97" s="4"/>
      <c r="W97" s="22"/>
      <c r="X97" s="9"/>
      <c r="Y97" s="9"/>
      <c r="Z97" s="5"/>
      <c r="AA97" s="1"/>
      <c r="AB97" s="6"/>
      <c r="AC97" s="9"/>
      <c r="AD97" s="9"/>
      <c r="AE97" s="5"/>
      <c r="AF97" s="7"/>
      <c r="AG97" s="7"/>
      <c r="AH97" s="9"/>
      <c r="AI97" s="17"/>
      <c r="AJ97" s="34"/>
      <c r="AK97" s="22"/>
      <c r="AL97" s="35"/>
      <c r="AM97" s="34"/>
      <c r="AN97" s="34"/>
      <c r="AO97" s="32"/>
    </row>
    <row r="98" spans="1:41" x14ac:dyDescent="0.25">
      <c r="A98" s="76">
        <v>25</v>
      </c>
      <c r="B98" s="76">
        <f t="shared" si="17"/>
        <v>97</v>
      </c>
      <c r="C98" s="56">
        <v>60</v>
      </c>
      <c r="D98" s="57">
        <v>0.95</v>
      </c>
      <c r="E98" s="58">
        <f t="shared" si="14"/>
        <v>4932</v>
      </c>
      <c r="F98" s="74">
        <f t="shared" si="15"/>
        <v>4992</v>
      </c>
      <c r="G98" s="57">
        <f t="shared" si="10"/>
        <v>0.99479209126185153</v>
      </c>
      <c r="H98" s="57">
        <f t="shared" si="16"/>
        <v>293.64295327744566</v>
      </c>
      <c r="I98" s="57" t="s">
        <v>622</v>
      </c>
      <c r="J98" s="30">
        <v>29</v>
      </c>
      <c r="K98" s="96">
        <f t="shared" si="11"/>
        <v>8.0555555555555554</v>
      </c>
      <c r="L98" s="58">
        <f t="shared" si="18"/>
        <v>0</v>
      </c>
      <c r="M98" s="57">
        <v>0</v>
      </c>
      <c r="N98" s="94">
        <f t="shared" si="12"/>
        <v>7.4482758620689653</v>
      </c>
      <c r="O98" s="94">
        <f t="shared" si="13"/>
        <v>7.4482758620689653</v>
      </c>
      <c r="P98" s="9" t="s">
        <v>623</v>
      </c>
      <c r="Q98" s="9" t="s">
        <v>578</v>
      </c>
      <c r="R98" s="9" t="s">
        <v>256</v>
      </c>
      <c r="S98" s="22"/>
      <c r="T98" s="9" t="s">
        <v>460</v>
      </c>
      <c r="U98" s="4">
        <v>-75.581352999999993</v>
      </c>
      <c r="V98" s="4">
        <v>6.2955680000000003</v>
      </c>
      <c r="W98" s="22"/>
      <c r="X98" s="9"/>
      <c r="Y98" s="9"/>
      <c r="Z98" s="5">
        <v>2</v>
      </c>
      <c r="AA98" s="1" t="s">
        <v>492</v>
      </c>
      <c r="AB98" s="6">
        <v>9</v>
      </c>
      <c r="AC98" s="9" t="s">
        <v>442</v>
      </c>
      <c r="AD98" s="9"/>
      <c r="AE98" s="5"/>
      <c r="AF98" s="7"/>
      <c r="AG98" s="7"/>
      <c r="AH98" s="9"/>
      <c r="AI98" s="17" t="s">
        <v>624</v>
      </c>
      <c r="AJ98" s="34">
        <f>SIN(D98*6.28/360)*1500*9.8</f>
        <v>243.60051596066413</v>
      </c>
      <c r="AK98" s="22"/>
      <c r="AL98" s="35">
        <f>J98*1000/3600</f>
        <v>8.0555555555555554</v>
      </c>
      <c r="AM98" s="34">
        <f t="shared" si="9"/>
        <v>1962.3374896831276</v>
      </c>
      <c r="AN98" s="34">
        <f>AJ98*C98</f>
        <v>14616.030957639847</v>
      </c>
      <c r="AO98" s="32">
        <f>C98/AL98</f>
        <v>7.4482758620689653</v>
      </c>
    </row>
    <row r="99" spans="1:41" x14ac:dyDescent="0.25">
      <c r="A99" s="76">
        <v>25</v>
      </c>
      <c r="B99" s="76">
        <f t="shared" si="17"/>
        <v>98</v>
      </c>
      <c r="C99" s="56">
        <v>60</v>
      </c>
      <c r="D99" s="57">
        <v>0.95</v>
      </c>
      <c r="E99" s="58">
        <f t="shared" si="14"/>
        <v>4992</v>
      </c>
      <c r="F99" s="74">
        <f t="shared" si="15"/>
        <v>5052</v>
      </c>
      <c r="G99" s="57">
        <f t="shared" si="10"/>
        <v>0.99479209126185153</v>
      </c>
      <c r="H99" s="57">
        <f t="shared" si="16"/>
        <v>294.6377453687075</v>
      </c>
      <c r="I99" s="57" t="s">
        <v>625</v>
      </c>
      <c r="J99" s="30">
        <v>29</v>
      </c>
      <c r="K99" s="96">
        <f t="shared" si="11"/>
        <v>8.0555555555555554</v>
      </c>
      <c r="L99" s="58">
        <f t="shared" si="18"/>
        <v>0</v>
      </c>
      <c r="M99" s="57">
        <v>0</v>
      </c>
      <c r="N99" s="94">
        <f t="shared" si="12"/>
        <v>7.4482758620689653</v>
      </c>
      <c r="O99" s="94">
        <f t="shared" si="13"/>
        <v>7.4482758620689653</v>
      </c>
      <c r="P99" s="9"/>
      <c r="Q99" s="9"/>
      <c r="R99" s="9"/>
      <c r="S99" s="22"/>
      <c r="T99" s="9"/>
      <c r="U99" s="4"/>
      <c r="V99" s="4"/>
      <c r="W99" s="22"/>
      <c r="X99" s="9"/>
      <c r="Y99" s="9"/>
      <c r="Z99" s="5"/>
      <c r="AA99" s="1"/>
      <c r="AB99" s="6"/>
      <c r="AC99" s="9"/>
      <c r="AD99" s="9"/>
      <c r="AE99" s="5"/>
      <c r="AF99" s="7"/>
      <c r="AG99" s="7"/>
      <c r="AH99" s="9"/>
      <c r="AI99" s="17"/>
      <c r="AJ99" s="34"/>
      <c r="AK99" s="22"/>
      <c r="AL99" s="35"/>
      <c r="AM99" s="34"/>
      <c r="AN99" s="34"/>
      <c r="AO99" s="32"/>
    </row>
    <row r="100" spans="1:41" x14ac:dyDescent="0.25">
      <c r="A100" s="76">
        <v>26</v>
      </c>
      <c r="B100" s="76">
        <f t="shared" si="17"/>
        <v>99</v>
      </c>
      <c r="C100" s="56">
        <v>60</v>
      </c>
      <c r="D100" s="57">
        <v>0.88</v>
      </c>
      <c r="E100" s="58">
        <f t="shared" si="14"/>
        <v>5052</v>
      </c>
      <c r="F100" s="74">
        <f t="shared" si="15"/>
        <v>5112</v>
      </c>
      <c r="G100" s="57">
        <f t="shared" si="10"/>
        <v>0.92149761449717527</v>
      </c>
      <c r="H100" s="57">
        <f t="shared" si="16"/>
        <v>295.55924298320468</v>
      </c>
      <c r="I100" s="57" t="s">
        <v>626</v>
      </c>
      <c r="J100" s="30">
        <v>34</v>
      </c>
      <c r="K100" s="96">
        <f t="shared" si="11"/>
        <v>9.4444444444444446</v>
      </c>
      <c r="L100" s="58">
        <f t="shared" si="18"/>
        <v>1</v>
      </c>
      <c r="M100" s="57">
        <v>5</v>
      </c>
      <c r="N100" s="94">
        <f t="shared" si="12"/>
        <v>6.3529411764705879</v>
      </c>
      <c r="O100" s="94">
        <f t="shared" si="13"/>
        <v>11.352941176470587</v>
      </c>
      <c r="P100" s="9" t="s">
        <v>627</v>
      </c>
      <c r="Q100" s="9" t="s">
        <v>578</v>
      </c>
      <c r="R100" s="9" t="s">
        <v>256</v>
      </c>
      <c r="S100" s="22"/>
      <c r="T100" s="9"/>
      <c r="U100" s="4">
        <v>-75.580668000000003</v>
      </c>
      <c r="V100" s="4">
        <v>6.2964219999999997</v>
      </c>
      <c r="W100" s="22"/>
      <c r="X100" s="9"/>
      <c r="Y100" s="9"/>
      <c r="Z100" s="5">
        <v>2</v>
      </c>
      <c r="AA100" s="1" t="s">
        <v>492</v>
      </c>
      <c r="AB100" s="6">
        <v>9</v>
      </c>
      <c r="AC100" s="9" t="s">
        <v>442</v>
      </c>
      <c r="AD100" s="9"/>
      <c r="AE100" s="5"/>
      <c r="AF100" s="7"/>
      <c r="AG100" s="7">
        <v>1</v>
      </c>
      <c r="AH100" s="9" t="s">
        <v>628</v>
      </c>
      <c r="AI100" s="17">
        <v>33.799999999999997</v>
      </c>
      <c r="AJ100" s="34">
        <f>SIN(D100*6.28/360)*1500*9.8</f>
        <v>225.65247034020669</v>
      </c>
      <c r="AK100" s="22"/>
      <c r="AL100" s="35">
        <f>J100*1000/3600</f>
        <v>9.4444444444444446</v>
      </c>
      <c r="AM100" s="34">
        <f t="shared" si="9"/>
        <v>2131.1622198797299</v>
      </c>
      <c r="AN100" s="34">
        <f>AJ100*C100</f>
        <v>13539.148220412402</v>
      </c>
      <c r="AO100" s="32">
        <f>C100/AL100</f>
        <v>6.3529411764705879</v>
      </c>
    </row>
    <row r="101" spans="1:41" x14ac:dyDescent="0.25">
      <c r="A101" s="76">
        <v>26</v>
      </c>
      <c r="B101" s="76">
        <f t="shared" si="17"/>
        <v>100</v>
      </c>
      <c r="C101" s="56">
        <v>70</v>
      </c>
      <c r="D101" s="57">
        <v>0.88</v>
      </c>
      <c r="E101" s="58">
        <f t="shared" si="14"/>
        <v>5112</v>
      </c>
      <c r="F101" s="74">
        <f t="shared" si="15"/>
        <v>5182</v>
      </c>
      <c r="G101" s="57">
        <f t="shared" si="10"/>
        <v>1.0750805502467045</v>
      </c>
      <c r="H101" s="57">
        <f t="shared" si="16"/>
        <v>296.63432353345138</v>
      </c>
      <c r="I101" s="57" t="s">
        <v>629</v>
      </c>
      <c r="J101" s="30">
        <v>34</v>
      </c>
      <c r="K101" s="96">
        <f t="shared" si="11"/>
        <v>9.4444444444444446</v>
      </c>
      <c r="L101" s="58">
        <v>0</v>
      </c>
      <c r="M101" s="57">
        <v>0</v>
      </c>
      <c r="N101" s="94">
        <f t="shared" si="12"/>
        <v>7.4117647058823524</v>
      </c>
      <c r="O101" s="94">
        <f t="shared" si="13"/>
        <v>7.4117647058823524</v>
      </c>
      <c r="P101" s="9"/>
      <c r="Q101" s="9"/>
      <c r="R101" s="9"/>
      <c r="S101" s="22"/>
      <c r="T101" s="9"/>
      <c r="U101" s="4"/>
      <c r="V101" s="4"/>
      <c r="W101" s="22"/>
      <c r="X101" s="9"/>
      <c r="Y101" s="9"/>
      <c r="Z101" s="5"/>
      <c r="AA101" s="1"/>
      <c r="AB101" s="6"/>
      <c r="AC101" s="9"/>
      <c r="AD101" s="9"/>
      <c r="AE101" s="5"/>
      <c r="AF101" s="7"/>
      <c r="AG101" s="7"/>
      <c r="AH101" s="9"/>
      <c r="AI101" s="17"/>
      <c r="AJ101" s="34"/>
      <c r="AK101" s="22"/>
      <c r="AL101" s="35"/>
      <c r="AM101" s="34"/>
      <c r="AN101" s="34"/>
      <c r="AO101" s="32"/>
    </row>
    <row r="102" spans="1:41" x14ac:dyDescent="0.25">
      <c r="A102" s="76">
        <v>27</v>
      </c>
      <c r="B102" s="76">
        <f t="shared" si="17"/>
        <v>101</v>
      </c>
      <c r="C102" s="56">
        <v>48</v>
      </c>
      <c r="D102" s="57">
        <v>1.1499999999999999</v>
      </c>
      <c r="E102" s="58">
        <f t="shared" si="14"/>
        <v>5182</v>
      </c>
      <c r="F102" s="74">
        <f t="shared" si="15"/>
        <v>5230</v>
      </c>
      <c r="G102" s="57">
        <f t="shared" si="10"/>
        <v>0.96335706161227375</v>
      </c>
      <c r="H102" s="57">
        <f t="shared" si="16"/>
        <v>297.59768059506365</v>
      </c>
      <c r="I102" s="57" t="s">
        <v>630</v>
      </c>
      <c r="J102" s="30">
        <v>23</v>
      </c>
      <c r="K102" s="96">
        <f t="shared" si="11"/>
        <v>6.3888888888888893</v>
      </c>
      <c r="L102" s="58">
        <f t="shared" si="18"/>
        <v>0</v>
      </c>
      <c r="M102" s="57">
        <v>0</v>
      </c>
      <c r="N102" s="94">
        <f t="shared" si="12"/>
        <v>7.5130434782608688</v>
      </c>
      <c r="O102" s="94">
        <f t="shared" si="13"/>
        <v>7.5130434782608688</v>
      </c>
      <c r="P102" s="9" t="s">
        <v>631</v>
      </c>
      <c r="Q102" s="9" t="s">
        <v>578</v>
      </c>
      <c r="R102" s="9" t="s">
        <v>56</v>
      </c>
      <c r="S102" s="22"/>
      <c r="T102" s="9" t="s">
        <v>33</v>
      </c>
      <c r="U102" s="4">
        <v>-75.580689000000007</v>
      </c>
      <c r="V102" s="4">
        <v>6.2976549999999998</v>
      </c>
      <c r="W102" s="22"/>
      <c r="X102" s="9"/>
      <c r="Y102" s="9"/>
      <c r="Z102" s="5">
        <v>2</v>
      </c>
      <c r="AA102" s="1" t="s">
        <v>492</v>
      </c>
      <c r="AB102" s="6">
        <v>9</v>
      </c>
      <c r="AC102" s="9" t="s">
        <v>442</v>
      </c>
      <c r="AD102" s="9"/>
      <c r="AE102" s="5"/>
      <c r="AF102" s="7"/>
      <c r="AG102" s="7"/>
      <c r="AH102" s="9"/>
      <c r="AI102" s="16">
        <v>23</v>
      </c>
      <c r="AJ102" s="34">
        <f>SIN(D102*6.28/360)*1500*9.8</f>
        <v>294.87855351514781</v>
      </c>
      <c r="AK102" s="22"/>
      <c r="AL102" s="35">
        <f>J102*1000/3600</f>
        <v>6.3888888888888893</v>
      </c>
      <c r="AM102" s="34">
        <f t="shared" si="9"/>
        <v>1883.9463141245556</v>
      </c>
      <c r="AN102" s="34">
        <f>AJ102*C102</f>
        <v>14154.170568727095</v>
      </c>
      <c r="AO102" s="32">
        <f>C102/AL102</f>
        <v>7.5130434782608688</v>
      </c>
    </row>
    <row r="103" spans="1:41" x14ac:dyDescent="0.25">
      <c r="A103" s="76">
        <v>28</v>
      </c>
      <c r="B103" s="76">
        <f t="shared" si="17"/>
        <v>102</v>
      </c>
      <c r="C103" s="56">
        <v>70</v>
      </c>
      <c r="D103" s="57">
        <v>5.71</v>
      </c>
      <c r="E103" s="58">
        <f t="shared" si="14"/>
        <v>5230</v>
      </c>
      <c r="F103" s="74">
        <f t="shared" si="15"/>
        <v>5300</v>
      </c>
      <c r="G103" s="57">
        <f t="shared" si="10"/>
        <v>6.9645392732574631</v>
      </c>
      <c r="H103" s="57">
        <f t="shared" si="16"/>
        <v>304.56221986832111</v>
      </c>
      <c r="I103" s="57" t="s">
        <v>632</v>
      </c>
      <c r="J103" s="30">
        <v>35</v>
      </c>
      <c r="K103" s="96">
        <f t="shared" si="11"/>
        <v>9.7222222222222214</v>
      </c>
      <c r="L103" s="58">
        <f t="shared" si="18"/>
        <v>1</v>
      </c>
      <c r="M103" s="57">
        <v>5</v>
      </c>
      <c r="N103" s="94">
        <f t="shared" si="12"/>
        <v>7.2</v>
      </c>
      <c r="O103" s="94">
        <f t="shared" si="13"/>
        <v>12.2</v>
      </c>
      <c r="P103" s="9" t="s">
        <v>633</v>
      </c>
      <c r="Q103" s="9" t="s">
        <v>578</v>
      </c>
      <c r="R103" s="9" t="s">
        <v>24</v>
      </c>
      <c r="S103" s="22"/>
      <c r="T103" s="9" t="s">
        <v>460</v>
      </c>
      <c r="U103" s="4">
        <v>-75.580128999999999</v>
      </c>
      <c r="V103" s="4">
        <v>6.2983209999999996</v>
      </c>
      <c r="W103" s="22"/>
      <c r="X103" s="9"/>
      <c r="Y103" s="9"/>
      <c r="Z103" s="5">
        <v>2</v>
      </c>
      <c r="AA103" s="1" t="s">
        <v>492</v>
      </c>
      <c r="AB103" s="6">
        <v>8</v>
      </c>
      <c r="AC103" s="9" t="s">
        <v>442</v>
      </c>
      <c r="AD103" s="9"/>
      <c r="AE103" s="5"/>
      <c r="AF103" s="7"/>
      <c r="AG103" s="7">
        <v>1</v>
      </c>
      <c r="AH103" s="9" t="s">
        <v>634</v>
      </c>
      <c r="AI103" s="16" t="s">
        <v>635</v>
      </c>
      <c r="AJ103" s="34">
        <f>SIN(D103*6.28/360)*1500*9.8</f>
        <v>1461.814249623757</v>
      </c>
      <c r="AK103" s="22"/>
      <c r="AL103" s="35">
        <f>J103*1000/3600</f>
        <v>9.7222222222222214</v>
      </c>
      <c r="AM103" s="34">
        <f t="shared" si="9"/>
        <v>14212.082982453192</v>
      </c>
      <c r="AN103" s="34">
        <f>AJ103*C103</f>
        <v>102326.99747366298</v>
      </c>
      <c r="AO103" s="32">
        <f>C103/AL103</f>
        <v>7.2</v>
      </c>
    </row>
    <row r="104" spans="1:41" x14ac:dyDescent="0.25">
      <c r="A104" s="76">
        <v>28</v>
      </c>
      <c r="B104" s="76">
        <f t="shared" si="17"/>
        <v>103</v>
      </c>
      <c r="C104" s="56">
        <v>70</v>
      </c>
      <c r="D104" s="57">
        <v>5.71</v>
      </c>
      <c r="E104" s="58">
        <f t="shared" si="14"/>
        <v>5300</v>
      </c>
      <c r="F104" s="74">
        <f t="shared" si="15"/>
        <v>5370</v>
      </c>
      <c r="G104" s="57">
        <f t="shared" si="10"/>
        <v>6.9645392732574631</v>
      </c>
      <c r="H104" s="57">
        <f t="shared" si="16"/>
        <v>311.52675914157857</v>
      </c>
      <c r="I104" s="57" t="s">
        <v>636</v>
      </c>
      <c r="J104" s="30">
        <v>35</v>
      </c>
      <c r="K104" s="96">
        <f t="shared" si="11"/>
        <v>9.7222222222222214</v>
      </c>
      <c r="L104" s="58">
        <v>0</v>
      </c>
      <c r="M104" s="57">
        <v>0</v>
      </c>
      <c r="N104" s="94">
        <f t="shared" si="12"/>
        <v>7.2</v>
      </c>
      <c r="O104" s="94">
        <f t="shared" si="13"/>
        <v>7.2</v>
      </c>
      <c r="P104" s="9"/>
      <c r="Q104" s="9"/>
      <c r="R104" s="9"/>
      <c r="S104" s="22"/>
      <c r="T104" s="9"/>
      <c r="U104" s="4"/>
      <c r="V104" s="4"/>
      <c r="W104" s="22"/>
      <c r="X104" s="9"/>
      <c r="Y104" s="9"/>
      <c r="Z104" s="5"/>
      <c r="AA104" s="1"/>
      <c r="AB104" s="6"/>
      <c r="AC104" s="9"/>
      <c r="AD104" s="9"/>
      <c r="AE104" s="5"/>
      <c r="AF104" s="7"/>
      <c r="AG104" s="7"/>
      <c r="AH104" s="9"/>
      <c r="AI104" s="16"/>
      <c r="AJ104" s="34"/>
      <c r="AK104" s="22"/>
      <c r="AL104" s="35"/>
      <c r="AM104" s="34"/>
      <c r="AN104" s="34"/>
      <c r="AO104" s="32"/>
    </row>
    <row r="105" spans="1:41" x14ac:dyDescent="0.25">
      <c r="A105" s="76">
        <v>29</v>
      </c>
      <c r="B105" s="76">
        <f t="shared" si="17"/>
        <v>104</v>
      </c>
      <c r="C105" s="56">
        <v>60</v>
      </c>
      <c r="D105" s="57">
        <v>0.95</v>
      </c>
      <c r="E105" s="58">
        <f t="shared" si="14"/>
        <v>5370</v>
      </c>
      <c r="F105" s="74">
        <f t="shared" si="15"/>
        <v>5430</v>
      </c>
      <c r="G105" s="57">
        <f t="shared" si="10"/>
        <v>0.99479209126185153</v>
      </c>
      <c r="H105" s="57">
        <f t="shared" si="16"/>
        <v>312.52155123284041</v>
      </c>
      <c r="I105" s="57" t="s">
        <v>637</v>
      </c>
      <c r="J105" s="30">
        <v>29</v>
      </c>
      <c r="K105" s="96">
        <f t="shared" si="11"/>
        <v>8.0555555555555554</v>
      </c>
      <c r="L105" s="58">
        <f t="shared" si="18"/>
        <v>0</v>
      </c>
      <c r="M105" s="57">
        <v>0</v>
      </c>
      <c r="N105" s="94">
        <f t="shared" si="12"/>
        <v>7.4482758620689653</v>
      </c>
      <c r="O105" s="94">
        <f t="shared" si="13"/>
        <v>7.4482758620689653</v>
      </c>
      <c r="P105" s="9" t="s">
        <v>638</v>
      </c>
      <c r="Q105" s="9" t="s">
        <v>578</v>
      </c>
      <c r="R105" s="9" t="s">
        <v>42</v>
      </c>
      <c r="S105" s="22"/>
      <c r="T105" s="9" t="s">
        <v>460</v>
      </c>
      <c r="U105" s="4">
        <v>-75.579982000000001</v>
      </c>
      <c r="V105" s="4">
        <v>6.298991</v>
      </c>
      <c r="W105" s="22"/>
      <c r="X105" s="9"/>
      <c r="Y105" s="9"/>
      <c r="Z105" s="5">
        <v>2</v>
      </c>
      <c r="AA105" s="1" t="s">
        <v>492</v>
      </c>
      <c r="AB105" s="6">
        <v>8</v>
      </c>
      <c r="AC105" s="9" t="s">
        <v>471</v>
      </c>
      <c r="AD105" s="9"/>
      <c r="AE105" s="5"/>
      <c r="AF105" s="7"/>
      <c r="AG105" s="7"/>
      <c r="AH105" s="9"/>
      <c r="AI105" s="16">
        <v>28.3</v>
      </c>
      <c r="AJ105" s="34">
        <f>SIN(D105*6.28/360)*1500*9.8</f>
        <v>243.60051596066413</v>
      </c>
      <c r="AK105" s="22"/>
      <c r="AL105" s="35">
        <f>J105*1000/3600</f>
        <v>8.0555555555555554</v>
      </c>
      <c r="AM105" s="34">
        <f t="shared" si="9"/>
        <v>1962.3374896831276</v>
      </c>
      <c r="AN105" s="34">
        <f>AJ105*C105</f>
        <v>14616.030957639847</v>
      </c>
      <c r="AO105" s="32">
        <f>C105/AL105</f>
        <v>7.4482758620689653</v>
      </c>
    </row>
    <row r="106" spans="1:41" x14ac:dyDescent="0.25">
      <c r="A106" s="76">
        <v>30</v>
      </c>
      <c r="B106" s="76">
        <f t="shared" si="17"/>
        <v>105</v>
      </c>
      <c r="C106" s="56">
        <v>50</v>
      </c>
      <c r="D106" s="57">
        <v>1.72</v>
      </c>
      <c r="E106" s="58">
        <f t="shared" si="14"/>
        <v>5430</v>
      </c>
      <c r="F106" s="74">
        <f t="shared" si="15"/>
        <v>5480</v>
      </c>
      <c r="G106" s="57">
        <f t="shared" si="10"/>
        <v>1.5007577241625663</v>
      </c>
      <c r="H106" s="57">
        <f t="shared" si="16"/>
        <v>314.02230895700296</v>
      </c>
      <c r="I106" s="57" t="s">
        <v>639</v>
      </c>
      <c r="J106" s="30">
        <v>24</v>
      </c>
      <c r="K106" s="96">
        <f t="shared" si="11"/>
        <v>6.666666666666667</v>
      </c>
      <c r="L106" s="58">
        <f t="shared" si="18"/>
        <v>0</v>
      </c>
      <c r="M106" s="57">
        <v>0</v>
      </c>
      <c r="N106" s="94">
        <f t="shared" si="12"/>
        <v>7.5</v>
      </c>
      <c r="O106" s="94">
        <f t="shared" si="13"/>
        <v>7.5</v>
      </c>
      <c r="P106" s="9" t="s">
        <v>640</v>
      </c>
      <c r="Q106" s="9" t="s">
        <v>641</v>
      </c>
      <c r="R106" s="9" t="s">
        <v>24</v>
      </c>
      <c r="S106" s="22"/>
      <c r="T106" s="9" t="s">
        <v>460</v>
      </c>
      <c r="U106" s="4">
        <v>-75.580633000000006</v>
      </c>
      <c r="V106" s="4">
        <v>6.2988150000000003</v>
      </c>
      <c r="W106" s="22"/>
      <c r="X106" s="9"/>
      <c r="Y106" s="9"/>
      <c r="Z106" s="5">
        <v>2</v>
      </c>
      <c r="AA106" s="1" t="s">
        <v>492</v>
      </c>
      <c r="AB106" s="6">
        <v>8</v>
      </c>
      <c r="AC106" s="9" t="s">
        <v>471</v>
      </c>
      <c r="AD106" s="9"/>
      <c r="AE106" s="5"/>
      <c r="AF106" s="7"/>
      <c r="AG106" s="7"/>
      <c r="AH106" s="9"/>
      <c r="AI106" s="16">
        <v>23.4</v>
      </c>
      <c r="AJ106" s="34">
        <f>SIN(D106*6.28/360)*1500*9.8</f>
        <v>440.99915690786941</v>
      </c>
      <c r="AK106" s="22"/>
      <c r="AL106" s="35">
        <f>J106*1000/3600</f>
        <v>6.666666666666667</v>
      </c>
      <c r="AM106" s="34">
        <f t="shared" si="9"/>
        <v>2939.994379385796</v>
      </c>
      <c r="AN106" s="34">
        <f>AJ106*C106</f>
        <v>22049.95784539347</v>
      </c>
      <c r="AO106" s="32">
        <f>C106/AL106</f>
        <v>7.5</v>
      </c>
    </row>
    <row r="107" spans="1:41" x14ac:dyDescent="0.25">
      <c r="A107" s="76">
        <v>30</v>
      </c>
      <c r="B107" s="76">
        <f t="shared" si="17"/>
        <v>106</v>
      </c>
      <c r="C107" s="56">
        <v>50</v>
      </c>
      <c r="D107" s="57">
        <v>1.72</v>
      </c>
      <c r="E107" s="58">
        <f t="shared" si="14"/>
        <v>5480</v>
      </c>
      <c r="F107" s="74">
        <f t="shared" si="15"/>
        <v>5530</v>
      </c>
      <c r="G107" s="57">
        <f t="shared" si="10"/>
        <v>1.5007577241625663</v>
      </c>
      <c r="H107" s="57">
        <f t="shared" si="16"/>
        <v>315.52306668116552</v>
      </c>
      <c r="I107" s="57" t="s">
        <v>642</v>
      </c>
      <c r="J107" s="30">
        <v>24</v>
      </c>
      <c r="K107" s="96">
        <f t="shared" si="11"/>
        <v>6.666666666666667</v>
      </c>
      <c r="L107" s="58">
        <f t="shared" si="18"/>
        <v>0</v>
      </c>
      <c r="M107" s="57">
        <v>0</v>
      </c>
      <c r="N107" s="94">
        <f t="shared" si="12"/>
        <v>7.5</v>
      </c>
      <c r="O107" s="94">
        <f t="shared" si="13"/>
        <v>7.5</v>
      </c>
      <c r="P107" s="9"/>
      <c r="Q107" s="9"/>
      <c r="R107" s="9"/>
      <c r="S107" s="22"/>
      <c r="T107" s="9"/>
      <c r="U107" s="4"/>
      <c r="V107" s="4"/>
      <c r="W107" s="22"/>
      <c r="X107" s="9"/>
      <c r="Y107" s="9"/>
      <c r="Z107" s="5"/>
      <c r="AA107" s="1"/>
      <c r="AB107" s="6"/>
      <c r="AC107" s="9"/>
      <c r="AD107" s="9"/>
      <c r="AE107" s="5"/>
      <c r="AF107" s="7"/>
      <c r="AG107" s="7"/>
      <c r="AH107" s="9"/>
      <c r="AI107" s="16"/>
      <c r="AJ107" s="34"/>
      <c r="AK107" s="22"/>
      <c r="AL107" s="35"/>
      <c r="AM107" s="34"/>
      <c r="AN107" s="34"/>
      <c r="AO107" s="32"/>
    </row>
    <row r="108" spans="1:41" x14ac:dyDescent="0.25">
      <c r="A108" s="76">
        <v>31</v>
      </c>
      <c r="B108" s="76">
        <f t="shared" si="17"/>
        <v>107</v>
      </c>
      <c r="C108" s="56">
        <v>50</v>
      </c>
      <c r="D108" s="57">
        <v>11.31</v>
      </c>
      <c r="E108" s="58">
        <f t="shared" si="14"/>
        <v>5530</v>
      </c>
      <c r="F108" s="74">
        <f t="shared" si="15"/>
        <v>5580</v>
      </c>
      <c r="G108" s="57">
        <f t="shared" si="10"/>
        <v>9.8058645401033964</v>
      </c>
      <c r="H108" s="57">
        <f t="shared" si="16"/>
        <v>325.32893122126893</v>
      </c>
      <c r="I108" s="57" t="s">
        <v>643</v>
      </c>
      <c r="J108" s="30">
        <v>23</v>
      </c>
      <c r="K108" s="96">
        <f t="shared" si="11"/>
        <v>6.3888888888888893</v>
      </c>
      <c r="L108" s="58">
        <f t="shared" si="18"/>
        <v>0</v>
      </c>
      <c r="M108" s="57">
        <v>0</v>
      </c>
      <c r="N108" s="94">
        <f t="shared" si="12"/>
        <v>7.8260869565217384</v>
      </c>
      <c r="O108" s="94">
        <f t="shared" si="13"/>
        <v>7.8260869565217384</v>
      </c>
      <c r="P108" s="9" t="s">
        <v>644</v>
      </c>
      <c r="Q108" s="9" t="s">
        <v>641</v>
      </c>
      <c r="R108" s="9" t="s">
        <v>49</v>
      </c>
      <c r="S108" s="22"/>
      <c r="T108" s="9" t="s">
        <v>460</v>
      </c>
      <c r="U108" s="4">
        <v>-75.581314000000006</v>
      </c>
      <c r="V108" s="4">
        <v>6.2987120000000001</v>
      </c>
      <c r="W108" s="22"/>
      <c r="X108" s="9"/>
      <c r="Y108" s="9"/>
      <c r="Z108" s="5">
        <v>2</v>
      </c>
      <c r="AA108" s="1" t="s">
        <v>492</v>
      </c>
      <c r="AB108" s="6">
        <v>8</v>
      </c>
      <c r="AC108" s="9" t="s">
        <v>442</v>
      </c>
      <c r="AD108" s="9"/>
      <c r="AE108" s="5"/>
      <c r="AF108" s="7"/>
      <c r="AG108" s="7"/>
      <c r="AH108" s="9"/>
      <c r="AI108" s="16">
        <v>21.6</v>
      </c>
      <c r="AJ108" s="34">
        <f>SIN(D108*6.28/360)*1500*9.8</f>
        <v>2881.4816730934785</v>
      </c>
      <c r="AK108" s="22"/>
      <c r="AL108" s="35">
        <f>J108*1000/3600</f>
        <v>6.3888888888888893</v>
      </c>
      <c r="AM108" s="34">
        <f t="shared" si="9"/>
        <v>18409.466244763891</v>
      </c>
      <c r="AN108" s="34">
        <f>AJ108*C108</f>
        <v>144074.08365467392</v>
      </c>
      <c r="AO108" s="32">
        <f>C108/AL108</f>
        <v>7.8260869565217384</v>
      </c>
    </row>
    <row r="109" spans="1:41" x14ac:dyDescent="0.25">
      <c r="A109" s="76">
        <v>32</v>
      </c>
      <c r="B109" s="76">
        <f t="shared" si="17"/>
        <v>108</v>
      </c>
      <c r="C109" s="56">
        <v>50</v>
      </c>
      <c r="D109" s="57">
        <v>4</v>
      </c>
      <c r="E109" s="58">
        <f t="shared" si="14"/>
        <v>5580</v>
      </c>
      <c r="F109" s="74">
        <f t="shared" si="15"/>
        <v>5630</v>
      </c>
      <c r="G109" s="57">
        <f t="shared" si="10"/>
        <v>3.4878236872062649</v>
      </c>
      <c r="H109" s="57">
        <f t="shared" si="16"/>
        <v>328.81675490847522</v>
      </c>
      <c r="I109" s="57" t="s">
        <v>645</v>
      </c>
      <c r="J109" s="30">
        <v>13</v>
      </c>
      <c r="K109" s="96">
        <f t="shared" si="11"/>
        <v>3.6111111111111112</v>
      </c>
      <c r="L109" s="58">
        <f t="shared" si="18"/>
        <v>0</v>
      </c>
      <c r="M109" s="57">
        <v>0</v>
      </c>
      <c r="N109" s="94">
        <f t="shared" si="12"/>
        <v>13.846153846153847</v>
      </c>
      <c r="O109" s="94">
        <f t="shared" si="13"/>
        <v>13.846153846153847</v>
      </c>
      <c r="P109" s="9" t="s">
        <v>646</v>
      </c>
      <c r="Q109" s="9" t="s">
        <v>641</v>
      </c>
      <c r="R109" s="9" t="s">
        <v>24</v>
      </c>
      <c r="S109" s="22"/>
      <c r="T109" s="9" t="s">
        <v>33</v>
      </c>
      <c r="U109" s="4">
        <v>-75.581387000000007</v>
      </c>
      <c r="V109" s="4">
        <v>6.2993629999999996</v>
      </c>
      <c r="W109" s="22"/>
      <c r="X109" s="9"/>
      <c r="Y109" s="9"/>
      <c r="Z109" s="5">
        <v>2</v>
      </c>
      <c r="AA109" s="1" t="s">
        <v>492</v>
      </c>
      <c r="AB109" s="6">
        <v>8</v>
      </c>
      <c r="AC109" s="9" t="s">
        <v>442</v>
      </c>
      <c r="AD109" s="9"/>
      <c r="AE109" s="5"/>
      <c r="AF109" s="7"/>
      <c r="AG109" s="7"/>
      <c r="AH109" s="9"/>
      <c r="AI109" s="16">
        <v>11.1</v>
      </c>
      <c r="AJ109" s="34">
        <f>SIN(D109*6.28/360)*1500*9.8</f>
        <v>1024.9011639010616</v>
      </c>
      <c r="AK109" s="22"/>
      <c r="AL109" s="35">
        <f>J109*1000/3600</f>
        <v>3.6111111111111112</v>
      </c>
      <c r="AM109" s="34">
        <f t="shared" si="9"/>
        <v>3701.0319807538335</v>
      </c>
      <c r="AN109" s="34">
        <f>AJ109*C109</f>
        <v>51245.058195053083</v>
      </c>
      <c r="AO109" s="32">
        <f>C109/AL109</f>
        <v>13.846153846153847</v>
      </c>
    </row>
    <row r="110" spans="1:41" x14ac:dyDescent="0.25">
      <c r="A110" s="76">
        <v>32</v>
      </c>
      <c r="B110" s="76">
        <f t="shared" si="17"/>
        <v>109</v>
      </c>
      <c r="C110" s="56">
        <v>40</v>
      </c>
      <c r="D110" s="57">
        <v>4</v>
      </c>
      <c r="E110" s="58">
        <f t="shared" si="14"/>
        <v>5630</v>
      </c>
      <c r="F110" s="74">
        <f t="shared" si="15"/>
        <v>5670</v>
      </c>
      <c r="G110" s="57">
        <f t="shared" si="10"/>
        <v>2.7902589497650121</v>
      </c>
      <c r="H110" s="57">
        <f t="shared" si="16"/>
        <v>331.60701385824024</v>
      </c>
      <c r="I110" s="57" t="s">
        <v>647</v>
      </c>
      <c r="J110" s="30">
        <v>13</v>
      </c>
      <c r="K110" s="96">
        <f t="shared" si="11"/>
        <v>3.6111111111111112</v>
      </c>
      <c r="L110" s="58">
        <f t="shared" si="18"/>
        <v>0</v>
      </c>
      <c r="M110" s="57">
        <v>0</v>
      </c>
      <c r="N110" s="94">
        <f t="shared" si="12"/>
        <v>11.076923076923077</v>
      </c>
      <c r="O110" s="94">
        <f t="shared" si="13"/>
        <v>11.076923076923077</v>
      </c>
      <c r="P110" s="9"/>
      <c r="Q110" s="9"/>
      <c r="R110" s="9"/>
      <c r="S110" s="22"/>
      <c r="T110" s="9"/>
      <c r="U110" s="4"/>
      <c r="V110" s="4"/>
      <c r="W110" s="22"/>
      <c r="X110" s="9"/>
      <c r="Y110" s="9"/>
      <c r="Z110" s="5"/>
      <c r="AA110" s="1"/>
      <c r="AB110" s="6"/>
      <c r="AC110" s="9"/>
      <c r="AD110" s="9"/>
      <c r="AE110" s="5"/>
      <c r="AF110" s="7"/>
      <c r="AG110" s="7"/>
      <c r="AH110" s="9"/>
      <c r="AI110" s="16"/>
      <c r="AJ110" s="34"/>
      <c r="AK110" s="22"/>
      <c r="AL110" s="35"/>
      <c r="AM110" s="34"/>
      <c r="AN110" s="34"/>
      <c r="AO110" s="32"/>
    </row>
    <row r="111" spans="1:41" x14ac:dyDescent="0.25">
      <c r="A111" s="76">
        <v>33</v>
      </c>
      <c r="B111" s="76">
        <f t="shared" si="17"/>
        <v>110</v>
      </c>
      <c r="C111" s="56">
        <v>60</v>
      </c>
      <c r="D111" s="57">
        <v>11.31</v>
      </c>
      <c r="E111" s="58">
        <f t="shared" si="14"/>
        <v>5670</v>
      </c>
      <c r="F111" s="74">
        <f t="shared" si="15"/>
        <v>5730</v>
      </c>
      <c r="G111" s="57">
        <f t="shared" si="10"/>
        <v>11.767037448124077</v>
      </c>
      <c r="H111" s="57">
        <f t="shared" si="16"/>
        <v>343.37405130636432</v>
      </c>
      <c r="I111" s="57" t="s">
        <v>648</v>
      </c>
      <c r="J111" s="30">
        <v>17</v>
      </c>
      <c r="K111" s="96">
        <f t="shared" si="11"/>
        <v>4.7222222222222223</v>
      </c>
      <c r="L111" s="58">
        <f t="shared" si="18"/>
        <v>0</v>
      </c>
      <c r="M111" s="57">
        <v>0</v>
      </c>
      <c r="N111" s="94">
        <f t="shared" si="12"/>
        <v>12.705882352941176</v>
      </c>
      <c r="O111" s="94">
        <f t="shared" si="13"/>
        <v>12.705882352941176</v>
      </c>
      <c r="P111" s="9" t="s">
        <v>649</v>
      </c>
      <c r="Q111" s="9" t="s">
        <v>641</v>
      </c>
      <c r="R111" s="9" t="s">
        <v>42</v>
      </c>
      <c r="S111" s="22"/>
      <c r="T111" s="9" t="s">
        <v>33</v>
      </c>
      <c r="U111" s="4">
        <v>-75.581430999999995</v>
      </c>
      <c r="V111" s="4">
        <v>6.3000569999999998</v>
      </c>
      <c r="W111" s="22"/>
      <c r="X111" s="9"/>
      <c r="Y111" s="9"/>
      <c r="Z111" s="5">
        <v>2</v>
      </c>
      <c r="AA111" s="1" t="s">
        <v>492</v>
      </c>
      <c r="AB111" s="6">
        <v>8</v>
      </c>
      <c r="AC111" s="9" t="s">
        <v>442</v>
      </c>
      <c r="AD111" s="9"/>
      <c r="AE111" s="5"/>
      <c r="AF111" s="7"/>
      <c r="AG111" s="7"/>
      <c r="AH111" s="9"/>
      <c r="AI111" s="16" t="s">
        <v>650</v>
      </c>
      <c r="AJ111" s="34">
        <f>SIN(D111*6.28/360)*1500*9.8</f>
        <v>2881.4816730934785</v>
      </c>
      <c r="AK111" s="22"/>
      <c r="AL111" s="35">
        <f>J111*1000/3600</f>
        <v>4.7222222222222223</v>
      </c>
      <c r="AM111" s="34">
        <f t="shared" si="9"/>
        <v>13606.996789608094</v>
      </c>
      <c r="AN111" s="34">
        <f>AJ111*C111</f>
        <v>172888.90038560872</v>
      </c>
      <c r="AO111" s="32">
        <f>C111/AL111</f>
        <v>12.705882352941176</v>
      </c>
    </row>
    <row r="112" spans="1:41" x14ac:dyDescent="0.25">
      <c r="A112" s="76">
        <v>34</v>
      </c>
      <c r="B112" s="76">
        <f t="shared" si="17"/>
        <v>111</v>
      </c>
      <c r="C112" s="56">
        <v>40</v>
      </c>
      <c r="D112" s="57">
        <v>1.43</v>
      </c>
      <c r="E112" s="58">
        <f t="shared" si="14"/>
        <v>5730</v>
      </c>
      <c r="F112" s="74">
        <f t="shared" si="15"/>
        <v>5770</v>
      </c>
      <c r="G112" s="57">
        <f t="shared" si="10"/>
        <v>0.9982246902255526</v>
      </c>
      <c r="H112" s="57">
        <f t="shared" si="16"/>
        <v>344.37227599658985</v>
      </c>
      <c r="I112" s="57" t="s">
        <v>651</v>
      </c>
      <c r="J112" s="30">
        <v>5</v>
      </c>
      <c r="K112" s="96">
        <f t="shared" si="11"/>
        <v>1.3888888888888888</v>
      </c>
      <c r="L112" s="58">
        <f t="shared" si="18"/>
        <v>1</v>
      </c>
      <c r="M112" s="57">
        <v>5</v>
      </c>
      <c r="N112" s="94">
        <f t="shared" si="12"/>
        <v>28.8</v>
      </c>
      <c r="O112" s="94">
        <f t="shared" si="13"/>
        <v>33.799999999999997</v>
      </c>
      <c r="P112" s="9" t="s">
        <v>652</v>
      </c>
      <c r="Q112" s="9" t="s">
        <v>653</v>
      </c>
      <c r="R112" s="9" t="s">
        <v>24</v>
      </c>
      <c r="S112" s="22"/>
      <c r="T112" s="9"/>
      <c r="U112" s="4">
        <v>-75.581878000000003</v>
      </c>
      <c r="V112" s="4">
        <v>6.2997800000000002</v>
      </c>
      <c r="W112" s="22"/>
      <c r="X112" s="9"/>
      <c r="Y112" s="9"/>
      <c r="Z112" s="5">
        <v>2</v>
      </c>
      <c r="AA112" s="1" t="s">
        <v>492</v>
      </c>
      <c r="AB112" s="6">
        <v>8</v>
      </c>
      <c r="AC112" s="9" t="s">
        <v>442</v>
      </c>
      <c r="AD112" s="9"/>
      <c r="AE112" s="5">
        <v>1</v>
      </c>
      <c r="AF112" s="7"/>
      <c r="AG112" s="7"/>
      <c r="AH112" s="9" t="s">
        <v>654</v>
      </c>
      <c r="AI112" s="16">
        <v>1.8</v>
      </c>
      <c r="AJ112" s="34">
        <f>SIN(D112*6.28/360)*1500*9.8</f>
        <v>366.66163615985931</v>
      </c>
      <c r="AK112" s="22"/>
      <c r="AL112" s="35">
        <f>J112*1000/3600</f>
        <v>1.3888888888888888</v>
      </c>
      <c r="AM112" s="34">
        <f t="shared" si="9"/>
        <v>509.252272444249</v>
      </c>
      <c r="AN112" s="34">
        <f>AJ112*C112</f>
        <v>14666.465446394373</v>
      </c>
      <c r="AO112" s="32">
        <f>C112/AL112</f>
        <v>28.8</v>
      </c>
    </row>
    <row r="113" spans="1:41" x14ac:dyDescent="0.25">
      <c r="A113" s="76">
        <v>35</v>
      </c>
      <c r="B113" s="76">
        <f t="shared" si="17"/>
        <v>112</v>
      </c>
      <c r="C113" s="56">
        <v>30</v>
      </c>
      <c r="D113" s="57">
        <v>11.31</v>
      </c>
      <c r="E113" s="58">
        <f t="shared" si="14"/>
        <v>5770</v>
      </c>
      <c r="F113" s="74">
        <f t="shared" si="15"/>
        <v>5800</v>
      </c>
      <c r="G113" s="57">
        <f t="shared" si="10"/>
        <v>5.8835187240620384</v>
      </c>
      <c r="H113" s="57">
        <f t="shared" si="16"/>
        <v>350.25579472065186</v>
      </c>
      <c r="I113" s="57" t="s">
        <v>655</v>
      </c>
      <c r="J113" s="30">
        <v>5</v>
      </c>
      <c r="K113" s="96">
        <f t="shared" si="11"/>
        <v>1.3888888888888888</v>
      </c>
      <c r="L113" s="58">
        <f t="shared" si="18"/>
        <v>0</v>
      </c>
      <c r="M113" s="57">
        <v>0</v>
      </c>
      <c r="N113" s="94">
        <f t="shared" si="12"/>
        <v>21.6</v>
      </c>
      <c r="O113" s="94">
        <f t="shared" si="13"/>
        <v>21.6</v>
      </c>
      <c r="P113" s="9" t="s">
        <v>656</v>
      </c>
      <c r="Q113" s="9" t="s">
        <v>657</v>
      </c>
      <c r="R113" s="9" t="s">
        <v>49</v>
      </c>
      <c r="S113" s="22"/>
      <c r="T113" s="9" t="s">
        <v>33</v>
      </c>
      <c r="U113" s="4">
        <v>-75.582104999999999</v>
      </c>
      <c r="V113" s="4">
        <v>6.2994750000000002</v>
      </c>
      <c r="W113" s="22"/>
      <c r="X113" s="9"/>
      <c r="Y113" s="9"/>
      <c r="Z113" s="5">
        <v>2</v>
      </c>
      <c r="AA113" s="1" t="s">
        <v>492</v>
      </c>
      <c r="AB113" s="6">
        <v>8</v>
      </c>
      <c r="AC113" s="9" t="s">
        <v>471</v>
      </c>
      <c r="AD113" s="9"/>
      <c r="AE113" s="5"/>
      <c r="AF113" s="7"/>
      <c r="AG113" s="7"/>
      <c r="AH113" s="9"/>
      <c r="AI113" s="16">
        <v>1.8</v>
      </c>
      <c r="AJ113" s="34">
        <f>SIN(D113*6.28/360)*1500*9.8</f>
        <v>2881.4816730934785</v>
      </c>
      <c r="AK113" s="22"/>
      <c r="AL113" s="35">
        <f>J113*1000/3600</f>
        <v>1.3888888888888888</v>
      </c>
      <c r="AM113" s="34">
        <f t="shared" si="9"/>
        <v>4002.057879296498</v>
      </c>
      <c r="AN113" s="34">
        <f>AJ113*C113</f>
        <v>86444.450192804361</v>
      </c>
      <c r="AO113" s="32">
        <f>C113/AL113</f>
        <v>21.6</v>
      </c>
    </row>
    <row r="114" spans="1:41" x14ac:dyDescent="0.25">
      <c r="A114" s="76">
        <v>36</v>
      </c>
      <c r="B114" s="76">
        <f t="shared" si="17"/>
        <v>113</v>
      </c>
      <c r="C114" s="56">
        <v>50</v>
      </c>
      <c r="D114" s="57">
        <v>2.73</v>
      </c>
      <c r="E114" s="58">
        <f t="shared" si="14"/>
        <v>5800</v>
      </c>
      <c r="F114" s="74">
        <f t="shared" si="15"/>
        <v>5850</v>
      </c>
      <c r="G114" s="57">
        <f t="shared" si="10"/>
        <v>2.3814730871990966</v>
      </c>
      <c r="H114" s="57">
        <f t="shared" si="16"/>
        <v>352.63726780785095</v>
      </c>
      <c r="I114" s="57" t="s">
        <v>658</v>
      </c>
      <c r="J114" s="30">
        <v>24</v>
      </c>
      <c r="K114" s="96">
        <f t="shared" si="11"/>
        <v>6.666666666666667</v>
      </c>
      <c r="L114" s="58">
        <v>0</v>
      </c>
      <c r="M114" s="57">
        <v>0</v>
      </c>
      <c r="N114" s="94">
        <f t="shared" si="12"/>
        <v>7.5</v>
      </c>
      <c r="O114" s="94">
        <f t="shared" si="13"/>
        <v>7.5</v>
      </c>
      <c r="P114" s="9" t="s">
        <v>659</v>
      </c>
      <c r="Q114" s="9" t="s">
        <v>657</v>
      </c>
      <c r="R114" s="9" t="s">
        <v>256</v>
      </c>
      <c r="S114" s="22"/>
      <c r="T114" s="9"/>
      <c r="U114" s="4">
        <v>-75.582836999999998</v>
      </c>
      <c r="V114" s="4">
        <v>6.2986360000000001</v>
      </c>
      <c r="W114" s="22"/>
      <c r="X114" s="9"/>
      <c r="Y114" s="9"/>
      <c r="Z114" s="5">
        <v>2</v>
      </c>
      <c r="AA114" s="1" t="s">
        <v>492</v>
      </c>
      <c r="AB114" s="6">
        <v>8</v>
      </c>
      <c r="AC114" s="9" t="s">
        <v>471</v>
      </c>
      <c r="AD114" s="9"/>
      <c r="AE114" s="5"/>
      <c r="AF114" s="7"/>
      <c r="AG114" s="7">
        <v>2</v>
      </c>
      <c r="AH114" s="9" t="s">
        <v>660</v>
      </c>
      <c r="AI114" s="16" t="s">
        <v>661</v>
      </c>
      <c r="AJ114" s="34">
        <f>SIN(D114*6.28/360)*1500*9.8</f>
        <v>699.79840830669025</v>
      </c>
      <c r="AK114" s="22"/>
      <c r="AL114" s="35">
        <f>J114*1000/3600</f>
        <v>6.666666666666667</v>
      </c>
      <c r="AM114" s="34">
        <f t="shared" si="9"/>
        <v>4665.3227220446015</v>
      </c>
      <c r="AN114" s="34">
        <f>AJ114*C114</f>
        <v>34989.920415334513</v>
      </c>
      <c r="AO114" s="32">
        <f>C114/AL114</f>
        <v>7.5</v>
      </c>
    </row>
    <row r="115" spans="1:41" x14ac:dyDescent="0.25">
      <c r="A115" s="76">
        <v>36</v>
      </c>
      <c r="B115" s="76">
        <f t="shared" si="17"/>
        <v>114</v>
      </c>
      <c r="C115" s="56">
        <v>50</v>
      </c>
      <c r="D115" s="57">
        <v>2.73</v>
      </c>
      <c r="E115" s="58">
        <f t="shared" si="14"/>
        <v>5850</v>
      </c>
      <c r="F115" s="74">
        <f t="shared" si="15"/>
        <v>5900</v>
      </c>
      <c r="G115" s="57">
        <f t="shared" si="10"/>
        <v>2.3814730871990966</v>
      </c>
      <c r="H115" s="57">
        <f t="shared" si="16"/>
        <v>355.01874089505003</v>
      </c>
      <c r="I115" s="57" t="s">
        <v>662</v>
      </c>
      <c r="J115" s="30">
        <v>24</v>
      </c>
      <c r="K115" s="96">
        <f t="shared" si="11"/>
        <v>6.666666666666667</v>
      </c>
      <c r="L115" s="58">
        <v>1</v>
      </c>
      <c r="M115" s="57">
        <v>5</v>
      </c>
      <c r="N115" s="94">
        <f t="shared" si="12"/>
        <v>7.5</v>
      </c>
      <c r="O115" s="94">
        <f t="shared" si="13"/>
        <v>12.5</v>
      </c>
      <c r="P115" s="9"/>
      <c r="Q115" s="9"/>
      <c r="R115" s="9"/>
      <c r="S115" s="22"/>
      <c r="T115" s="9"/>
      <c r="U115" s="4"/>
      <c r="V115" s="4"/>
      <c r="W115" s="22"/>
      <c r="X115" s="9"/>
      <c r="Y115" s="9"/>
      <c r="Z115" s="5"/>
      <c r="AA115" s="1"/>
      <c r="AB115" s="6"/>
      <c r="AC115" s="9"/>
      <c r="AD115" s="9"/>
      <c r="AE115" s="5"/>
      <c r="AF115" s="7"/>
      <c r="AG115" s="7"/>
      <c r="AH115" s="9"/>
      <c r="AI115" s="16"/>
      <c r="AJ115" s="34"/>
      <c r="AK115" s="22"/>
      <c r="AL115" s="35"/>
      <c r="AM115" s="34"/>
      <c r="AN115" s="34"/>
      <c r="AO115" s="32"/>
    </row>
    <row r="116" spans="1:41" x14ac:dyDescent="0.25">
      <c r="A116" s="76">
        <v>36</v>
      </c>
      <c r="B116" s="76">
        <f t="shared" si="17"/>
        <v>115</v>
      </c>
      <c r="C116" s="56">
        <v>50</v>
      </c>
      <c r="D116" s="57">
        <v>2.73</v>
      </c>
      <c r="E116" s="58">
        <f t="shared" si="14"/>
        <v>5900</v>
      </c>
      <c r="F116" s="74">
        <f t="shared" si="15"/>
        <v>5950</v>
      </c>
      <c r="G116" s="57">
        <f t="shared" si="10"/>
        <v>2.3814730871990966</v>
      </c>
      <c r="H116" s="57">
        <f t="shared" si="16"/>
        <v>357.40021398224911</v>
      </c>
      <c r="I116" s="57" t="s">
        <v>663</v>
      </c>
      <c r="J116" s="30">
        <v>24</v>
      </c>
      <c r="K116" s="96">
        <f t="shared" si="11"/>
        <v>6.666666666666667</v>
      </c>
      <c r="L116" s="58">
        <v>0</v>
      </c>
      <c r="M116" s="57">
        <v>0</v>
      </c>
      <c r="N116" s="94">
        <f t="shared" si="12"/>
        <v>7.5</v>
      </c>
      <c r="O116" s="94">
        <f t="shared" si="13"/>
        <v>7.5</v>
      </c>
      <c r="P116" s="9"/>
      <c r="Q116" s="9"/>
      <c r="R116" s="9"/>
      <c r="S116" s="22"/>
      <c r="T116" s="9"/>
      <c r="U116" s="4"/>
      <c r="V116" s="4"/>
      <c r="W116" s="22"/>
      <c r="X116" s="9"/>
      <c r="Y116" s="9"/>
      <c r="Z116" s="5"/>
      <c r="AA116" s="1"/>
      <c r="AB116" s="6"/>
      <c r="AC116" s="9"/>
      <c r="AD116" s="9"/>
      <c r="AE116" s="5"/>
      <c r="AF116" s="7"/>
      <c r="AG116" s="7"/>
      <c r="AH116" s="9"/>
      <c r="AI116" s="16"/>
      <c r="AJ116" s="34"/>
      <c r="AK116" s="22"/>
      <c r="AL116" s="35"/>
      <c r="AM116" s="34"/>
      <c r="AN116" s="34"/>
      <c r="AO116" s="32"/>
    </row>
    <row r="117" spans="1:41" x14ac:dyDescent="0.25">
      <c r="A117" s="76">
        <v>36</v>
      </c>
      <c r="B117" s="76">
        <f t="shared" si="17"/>
        <v>116</v>
      </c>
      <c r="C117" s="56">
        <v>60</v>
      </c>
      <c r="D117" s="57">
        <v>2.73</v>
      </c>
      <c r="E117" s="58">
        <f t="shared" si="14"/>
        <v>5950</v>
      </c>
      <c r="F117" s="74">
        <f t="shared" si="15"/>
        <v>6010</v>
      </c>
      <c r="G117" s="57">
        <f t="shared" si="10"/>
        <v>2.8577677046389156</v>
      </c>
      <c r="H117" s="57">
        <f t="shared" si="16"/>
        <v>360.257981686888</v>
      </c>
      <c r="I117" s="57" t="s">
        <v>664</v>
      </c>
      <c r="J117" s="30">
        <v>24</v>
      </c>
      <c r="K117" s="96">
        <f t="shared" si="11"/>
        <v>6.666666666666667</v>
      </c>
      <c r="L117" s="58">
        <v>1</v>
      </c>
      <c r="M117" s="57">
        <v>5</v>
      </c>
      <c r="N117" s="94">
        <f t="shared" si="12"/>
        <v>9</v>
      </c>
      <c r="O117" s="94">
        <f t="shared" si="13"/>
        <v>14</v>
      </c>
      <c r="P117" s="9"/>
      <c r="Q117" s="9"/>
      <c r="R117" s="9"/>
      <c r="S117" s="22"/>
      <c r="T117" s="9"/>
      <c r="U117" s="4"/>
      <c r="V117" s="4"/>
      <c r="W117" s="22"/>
      <c r="X117" s="9"/>
      <c r="Y117" s="9"/>
      <c r="Z117" s="5"/>
      <c r="AA117" s="1"/>
      <c r="AB117" s="6"/>
      <c r="AC117" s="9"/>
      <c r="AD117" s="9"/>
      <c r="AE117" s="5"/>
      <c r="AF117" s="7"/>
      <c r="AG117" s="7"/>
      <c r="AH117" s="9"/>
      <c r="AI117" s="16"/>
      <c r="AJ117" s="34"/>
      <c r="AK117" s="22"/>
      <c r="AL117" s="35"/>
      <c r="AM117" s="34"/>
      <c r="AN117" s="34"/>
      <c r="AO117" s="32"/>
    </row>
    <row r="118" spans="1:41" x14ac:dyDescent="0.25">
      <c r="A118" s="76">
        <v>37</v>
      </c>
      <c r="B118" s="76">
        <f t="shared" si="17"/>
        <v>117</v>
      </c>
      <c r="C118" s="56">
        <v>40</v>
      </c>
      <c r="D118" s="57">
        <v>5.71</v>
      </c>
      <c r="E118" s="58">
        <f t="shared" si="14"/>
        <v>6010</v>
      </c>
      <c r="F118" s="74">
        <f t="shared" si="15"/>
        <v>6050</v>
      </c>
      <c r="G118" s="57">
        <f t="shared" si="10"/>
        <v>3.9797367275756934</v>
      </c>
      <c r="H118" s="57">
        <f t="shared" si="16"/>
        <v>364.2377184144637</v>
      </c>
      <c r="I118" s="57" t="s">
        <v>665</v>
      </c>
      <c r="J118" s="30">
        <v>28</v>
      </c>
      <c r="K118" s="96">
        <f t="shared" si="11"/>
        <v>7.7777777777777777</v>
      </c>
      <c r="L118" s="58">
        <f t="shared" si="18"/>
        <v>0</v>
      </c>
      <c r="M118" s="57">
        <v>0</v>
      </c>
      <c r="N118" s="94">
        <f t="shared" si="12"/>
        <v>5.1428571428571432</v>
      </c>
      <c r="O118" s="94">
        <f t="shared" si="13"/>
        <v>5.1428571428571432</v>
      </c>
      <c r="P118" s="9" t="s">
        <v>666</v>
      </c>
      <c r="Q118" s="9" t="s">
        <v>657</v>
      </c>
      <c r="R118" s="9" t="s">
        <v>49</v>
      </c>
      <c r="S118" s="22"/>
      <c r="T118" s="9" t="s">
        <v>33</v>
      </c>
      <c r="U118" s="4">
        <v>-75.583676999999994</v>
      </c>
      <c r="V118" s="4">
        <v>6.2978500000000004</v>
      </c>
      <c r="W118" s="22"/>
      <c r="X118" s="9"/>
      <c r="Y118" s="9"/>
      <c r="Z118" s="5">
        <v>2</v>
      </c>
      <c r="AA118" s="1" t="s">
        <v>492</v>
      </c>
      <c r="AB118" s="6">
        <v>8</v>
      </c>
      <c r="AC118" s="9" t="s">
        <v>442</v>
      </c>
      <c r="AD118" s="9"/>
      <c r="AE118" s="5"/>
      <c r="AF118" s="7"/>
      <c r="AG118" s="7"/>
      <c r="AH118" s="9"/>
      <c r="AI118" s="16">
        <v>27.7</v>
      </c>
      <c r="AJ118" s="34">
        <f t="shared" ref="AJ118:AJ124" si="19">SIN(D118*6.28/360)*1500*9.8</f>
        <v>1461.814249623757</v>
      </c>
      <c r="AK118" s="22"/>
      <c r="AL118" s="35">
        <f t="shared" ref="AL118:AL124" si="20">J118*1000/3600</f>
        <v>7.7777777777777777</v>
      </c>
      <c r="AM118" s="34">
        <f t="shared" si="9"/>
        <v>11369.666385962553</v>
      </c>
      <c r="AN118" s="34">
        <f t="shared" ref="AN118:AN124" si="21">AJ118*C118</f>
        <v>58472.569984950278</v>
      </c>
      <c r="AO118" s="32">
        <f t="shared" ref="AO118:AO124" si="22">C118/AL118</f>
        <v>5.1428571428571432</v>
      </c>
    </row>
    <row r="119" spans="1:41" x14ac:dyDescent="0.25">
      <c r="A119" s="76">
        <v>38</v>
      </c>
      <c r="B119" s="76">
        <f t="shared" si="17"/>
        <v>118</v>
      </c>
      <c r="C119" s="56">
        <v>20</v>
      </c>
      <c r="D119" s="57">
        <v>0</v>
      </c>
      <c r="E119" s="58">
        <f t="shared" si="14"/>
        <v>6050</v>
      </c>
      <c r="F119" s="74">
        <f t="shared" si="15"/>
        <v>6070</v>
      </c>
      <c r="G119" s="57">
        <f t="shared" si="10"/>
        <v>0</v>
      </c>
      <c r="H119" s="57">
        <f t="shared" si="16"/>
        <v>364.2377184144637</v>
      </c>
      <c r="I119" s="57" t="s">
        <v>667</v>
      </c>
      <c r="J119" s="30">
        <v>28</v>
      </c>
      <c r="K119" s="96">
        <f t="shared" si="11"/>
        <v>7.7777777777777777</v>
      </c>
      <c r="L119" s="58">
        <f t="shared" si="18"/>
        <v>0</v>
      </c>
      <c r="M119" s="57">
        <v>0</v>
      </c>
      <c r="N119" s="94">
        <f t="shared" si="12"/>
        <v>2.5714285714285716</v>
      </c>
      <c r="O119" s="94">
        <f t="shared" si="13"/>
        <v>2.5714285714285716</v>
      </c>
      <c r="P119" s="9" t="s">
        <v>668</v>
      </c>
      <c r="Q119" s="9" t="s">
        <v>669</v>
      </c>
      <c r="R119" s="9" t="s">
        <v>49</v>
      </c>
      <c r="S119" s="22"/>
      <c r="T119" s="9" t="s">
        <v>460</v>
      </c>
      <c r="U119" s="4">
        <v>-75.584114</v>
      </c>
      <c r="V119" s="4">
        <v>6.2978670000000001</v>
      </c>
      <c r="W119" s="22"/>
      <c r="X119" s="9"/>
      <c r="Y119" s="9"/>
      <c r="Z119" s="5">
        <v>2</v>
      </c>
      <c r="AA119" s="1" t="s">
        <v>492</v>
      </c>
      <c r="AB119" s="6">
        <v>8</v>
      </c>
      <c r="AC119" s="9" t="s">
        <v>471</v>
      </c>
      <c r="AD119" s="9"/>
      <c r="AE119" s="5"/>
      <c r="AF119" s="7"/>
      <c r="AG119" s="7"/>
      <c r="AH119" s="9"/>
      <c r="AI119" s="16">
        <v>27.7</v>
      </c>
      <c r="AJ119" s="34">
        <f t="shared" si="19"/>
        <v>0</v>
      </c>
      <c r="AK119" s="22"/>
      <c r="AL119" s="35">
        <f t="shared" si="20"/>
        <v>7.7777777777777777</v>
      </c>
      <c r="AM119" s="34">
        <f t="shared" si="9"/>
        <v>0</v>
      </c>
      <c r="AN119" s="34">
        <f t="shared" si="21"/>
        <v>0</v>
      </c>
      <c r="AO119" s="32">
        <f t="shared" si="22"/>
        <v>2.5714285714285716</v>
      </c>
    </row>
    <row r="120" spans="1:41" x14ac:dyDescent="0.25">
      <c r="A120" s="76">
        <v>39</v>
      </c>
      <c r="B120" s="76">
        <f t="shared" si="17"/>
        <v>119</v>
      </c>
      <c r="C120" s="56">
        <v>80</v>
      </c>
      <c r="D120" s="57">
        <v>2.86</v>
      </c>
      <c r="E120" s="58">
        <f t="shared" si="14"/>
        <v>6070</v>
      </c>
      <c r="F120" s="74">
        <f t="shared" si="15"/>
        <v>6150</v>
      </c>
      <c r="G120" s="57">
        <f t="shared" si="10"/>
        <v>3.9916552128566423</v>
      </c>
      <c r="H120" s="57">
        <f t="shared" si="16"/>
        <v>368.22937362732034</v>
      </c>
      <c r="I120" s="57" t="s">
        <v>670</v>
      </c>
      <c r="J120" s="30">
        <v>31</v>
      </c>
      <c r="K120" s="96">
        <f t="shared" si="11"/>
        <v>8.6111111111111107</v>
      </c>
      <c r="L120" s="58">
        <f t="shared" si="18"/>
        <v>0</v>
      </c>
      <c r="M120" s="57">
        <v>0</v>
      </c>
      <c r="N120" s="94">
        <f t="shared" si="12"/>
        <v>9.2903225806451619</v>
      </c>
      <c r="O120" s="94">
        <f t="shared" si="13"/>
        <v>9.2903225806451619</v>
      </c>
      <c r="P120" s="9" t="s">
        <v>671</v>
      </c>
      <c r="Q120" s="9" t="s">
        <v>669</v>
      </c>
      <c r="R120" s="9" t="s">
        <v>24</v>
      </c>
      <c r="S120" s="22"/>
      <c r="T120" s="9" t="s">
        <v>460</v>
      </c>
      <c r="U120" s="4">
        <v>-75.584292000000005</v>
      </c>
      <c r="V120" s="4">
        <v>6.2974360000000003</v>
      </c>
      <c r="W120" s="22"/>
      <c r="X120" s="2"/>
      <c r="Y120" s="9"/>
      <c r="Z120" s="5">
        <v>2</v>
      </c>
      <c r="AA120" s="1" t="s">
        <v>492</v>
      </c>
      <c r="AB120" s="6">
        <v>3.8</v>
      </c>
      <c r="AC120" s="9" t="s">
        <v>471</v>
      </c>
      <c r="AD120" s="9"/>
      <c r="AE120" s="5"/>
      <c r="AF120" s="7"/>
      <c r="AG120" s="7"/>
      <c r="AH120" s="9"/>
      <c r="AI120" s="16" t="s">
        <v>672</v>
      </c>
      <c r="AJ120" s="34">
        <f t="shared" si="19"/>
        <v>733.09511767643676</v>
      </c>
      <c r="AK120" s="22"/>
      <c r="AL120" s="35">
        <f t="shared" si="20"/>
        <v>8.6111111111111107</v>
      </c>
      <c r="AM120" s="34">
        <f t="shared" si="9"/>
        <v>6312.7635133248714</v>
      </c>
      <c r="AN120" s="34">
        <f t="shared" si="21"/>
        <v>58647.609414114937</v>
      </c>
      <c r="AO120" s="32">
        <f t="shared" si="22"/>
        <v>9.2903225806451619</v>
      </c>
    </row>
    <row r="121" spans="1:41" x14ac:dyDescent="0.25">
      <c r="A121" s="76">
        <v>40</v>
      </c>
      <c r="B121" s="76">
        <f t="shared" si="17"/>
        <v>120</v>
      </c>
      <c r="C121" s="56">
        <v>40</v>
      </c>
      <c r="D121" s="57">
        <v>12.68</v>
      </c>
      <c r="E121" s="58">
        <f t="shared" si="14"/>
        <v>6150</v>
      </c>
      <c r="F121" s="74">
        <f t="shared" si="15"/>
        <v>6190</v>
      </c>
      <c r="G121" s="57">
        <f t="shared" si="10"/>
        <v>8.7802266068312136</v>
      </c>
      <c r="H121" s="57">
        <f t="shared" si="16"/>
        <v>377.00960023415155</v>
      </c>
      <c r="I121" s="57" t="s">
        <v>673</v>
      </c>
      <c r="J121" s="30">
        <v>6</v>
      </c>
      <c r="K121" s="96">
        <f t="shared" si="11"/>
        <v>1.6666666666666667</v>
      </c>
      <c r="L121" s="58">
        <f t="shared" si="18"/>
        <v>0</v>
      </c>
      <c r="M121" s="57">
        <v>0</v>
      </c>
      <c r="N121" s="94">
        <f t="shared" si="12"/>
        <v>24</v>
      </c>
      <c r="O121" s="94">
        <f t="shared" si="13"/>
        <v>24</v>
      </c>
      <c r="P121" s="9" t="s">
        <v>674</v>
      </c>
      <c r="Q121" s="9" t="s">
        <v>669</v>
      </c>
      <c r="R121" s="9" t="s">
        <v>49</v>
      </c>
      <c r="S121" s="22"/>
      <c r="T121" s="9" t="s">
        <v>460</v>
      </c>
      <c r="U121" s="4">
        <v>-75.584477000000007</v>
      </c>
      <c r="V121" s="4">
        <v>6.2971690000000002</v>
      </c>
      <c r="W121" s="22"/>
      <c r="X121" s="9"/>
      <c r="Y121" s="9"/>
      <c r="Z121" s="5">
        <v>2</v>
      </c>
      <c r="AA121" s="1" t="s">
        <v>492</v>
      </c>
      <c r="AB121" s="6">
        <v>3.8</v>
      </c>
      <c r="AC121" s="9" t="s">
        <v>471</v>
      </c>
      <c r="AD121" s="9"/>
      <c r="AE121" s="5"/>
      <c r="AF121" s="7"/>
      <c r="AG121" s="7"/>
      <c r="AH121" s="9"/>
      <c r="AI121" s="16">
        <v>5.9</v>
      </c>
      <c r="AJ121" s="34">
        <f t="shared" si="19"/>
        <v>3225.1242349112531</v>
      </c>
      <c r="AK121" s="22"/>
      <c r="AL121" s="35">
        <f t="shared" si="20"/>
        <v>1.6666666666666667</v>
      </c>
      <c r="AM121" s="34">
        <f t="shared" si="9"/>
        <v>5375.2070581854223</v>
      </c>
      <c r="AN121" s="34">
        <f t="shared" si="21"/>
        <v>129004.96939645012</v>
      </c>
      <c r="AO121" s="32">
        <f t="shared" si="22"/>
        <v>24</v>
      </c>
    </row>
    <row r="122" spans="1:41" x14ac:dyDescent="0.25">
      <c r="A122" s="76">
        <v>41</v>
      </c>
      <c r="B122" s="76">
        <f t="shared" si="17"/>
        <v>121</v>
      </c>
      <c r="C122" s="56">
        <v>70</v>
      </c>
      <c r="D122" s="57">
        <v>7.33</v>
      </c>
      <c r="E122" s="58">
        <f t="shared" si="14"/>
        <v>6190</v>
      </c>
      <c r="F122" s="74">
        <f t="shared" si="15"/>
        <v>6260</v>
      </c>
      <c r="G122" s="57">
        <f t="shared" si="10"/>
        <v>8.9308762112878792</v>
      </c>
      <c r="H122" s="57">
        <f t="shared" si="16"/>
        <v>385.9404764454394</v>
      </c>
      <c r="I122" s="57" t="s">
        <v>675</v>
      </c>
      <c r="J122" s="30">
        <v>16</v>
      </c>
      <c r="K122" s="96">
        <f t="shared" si="11"/>
        <v>4.4444444444444446</v>
      </c>
      <c r="L122" s="58">
        <f t="shared" si="18"/>
        <v>0</v>
      </c>
      <c r="M122" s="57">
        <v>0</v>
      </c>
      <c r="N122" s="94">
        <f t="shared" si="12"/>
        <v>15.75</v>
      </c>
      <c r="O122" s="94">
        <f t="shared" si="13"/>
        <v>15.75</v>
      </c>
      <c r="P122" s="9" t="s">
        <v>676</v>
      </c>
      <c r="Q122" s="9" t="s">
        <v>669</v>
      </c>
      <c r="R122" s="9" t="s">
        <v>24</v>
      </c>
      <c r="S122" s="22"/>
      <c r="T122" s="9" t="s">
        <v>460</v>
      </c>
      <c r="U122" s="4">
        <v>-75.584919999999997</v>
      </c>
      <c r="V122" s="4">
        <v>6.2973350000000003</v>
      </c>
      <c r="W122" s="22"/>
      <c r="X122" s="9"/>
      <c r="Y122" s="9"/>
      <c r="Z122" s="5">
        <v>2</v>
      </c>
      <c r="AA122" s="1" t="s">
        <v>492</v>
      </c>
      <c r="AB122" s="6">
        <v>3.8</v>
      </c>
      <c r="AC122" s="9" t="s">
        <v>471</v>
      </c>
      <c r="AD122" s="9"/>
      <c r="AE122" s="5"/>
      <c r="AF122" s="7"/>
      <c r="AG122" s="7"/>
      <c r="AH122" s="9"/>
      <c r="AI122" s="16">
        <v>16</v>
      </c>
      <c r="AJ122" s="34">
        <f t="shared" si="19"/>
        <v>1874.5384027521332</v>
      </c>
      <c r="AK122" s="22"/>
      <c r="AL122" s="35">
        <f t="shared" si="20"/>
        <v>4.4444444444444446</v>
      </c>
      <c r="AM122" s="34">
        <f t="shared" si="9"/>
        <v>8331.2817900094815</v>
      </c>
      <c r="AN122" s="34">
        <f t="shared" si="21"/>
        <v>131217.68819264931</v>
      </c>
      <c r="AO122" s="32">
        <f t="shared" si="22"/>
        <v>15.75</v>
      </c>
    </row>
    <row r="123" spans="1:41" x14ac:dyDescent="0.25">
      <c r="A123" s="76">
        <v>42</v>
      </c>
      <c r="B123" s="76">
        <f t="shared" si="17"/>
        <v>122</v>
      </c>
      <c r="C123" s="56">
        <v>20</v>
      </c>
      <c r="D123" s="57">
        <v>11.31</v>
      </c>
      <c r="E123" s="58">
        <f t="shared" si="14"/>
        <v>6260</v>
      </c>
      <c r="F123" s="74">
        <f t="shared" si="15"/>
        <v>6280</v>
      </c>
      <c r="G123" s="57">
        <f t="shared" si="10"/>
        <v>3.9223458160413589</v>
      </c>
      <c r="H123" s="57">
        <f t="shared" si="16"/>
        <v>389.86282226148074</v>
      </c>
      <c r="I123" s="57" t="s">
        <v>677</v>
      </c>
      <c r="J123" s="30">
        <v>23</v>
      </c>
      <c r="K123" s="96">
        <f t="shared" si="11"/>
        <v>6.3888888888888893</v>
      </c>
      <c r="L123" s="58">
        <f t="shared" si="18"/>
        <v>0</v>
      </c>
      <c r="M123" s="57">
        <v>0</v>
      </c>
      <c r="N123" s="94">
        <f t="shared" si="12"/>
        <v>3.1304347826086953</v>
      </c>
      <c r="O123" s="94">
        <f t="shared" si="13"/>
        <v>3.1304347826086953</v>
      </c>
      <c r="P123" s="9" t="s">
        <v>678</v>
      </c>
      <c r="Q123" s="9" t="s">
        <v>669</v>
      </c>
      <c r="R123" s="9" t="s">
        <v>49</v>
      </c>
      <c r="S123" s="22"/>
      <c r="T123" s="9" t="s">
        <v>33</v>
      </c>
      <c r="U123" s="4">
        <v>-75.585153000000005</v>
      </c>
      <c r="V123" s="4">
        <v>6.2975469999999998</v>
      </c>
      <c r="W123" s="22"/>
      <c r="X123" s="9"/>
      <c r="Y123" s="9"/>
      <c r="Z123" s="5">
        <v>2</v>
      </c>
      <c r="AA123" s="1" t="s">
        <v>492</v>
      </c>
      <c r="AB123" s="6">
        <v>3.8</v>
      </c>
      <c r="AC123" s="9" t="s">
        <v>471</v>
      </c>
      <c r="AD123" s="9"/>
      <c r="AE123" s="5"/>
      <c r="AF123" s="7"/>
      <c r="AG123" s="7"/>
      <c r="AH123" s="9"/>
      <c r="AI123" s="16">
        <v>22.6</v>
      </c>
      <c r="AJ123" s="34">
        <f t="shared" si="19"/>
        <v>2881.4816730934785</v>
      </c>
      <c r="AK123" s="22"/>
      <c r="AL123" s="35">
        <f t="shared" si="20"/>
        <v>6.3888888888888893</v>
      </c>
      <c r="AM123" s="34">
        <f t="shared" si="9"/>
        <v>18409.466244763891</v>
      </c>
      <c r="AN123" s="34">
        <f t="shared" si="21"/>
        <v>57629.633461869569</v>
      </c>
      <c r="AO123" s="32">
        <f t="shared" si="22"/>
        <v>3.1304347826086953</v>
      </c>
    </row>
    <row r="124" spans="1:41" x14ac:dyDescent="0.25">
      <c r="A124" s="76">
        <v>43</v>
      </c>
      <c r="B124" s="76">
        <f t="shared" si="17"/>
        <v>123</v>
      </c>
      <c r="C124" s="56">
        <v>70</v>
      </c>
      <c r="D124" s="57">
        <v>9.61</v>
      </c>
      <c r="E124" s="58">
        <f t="shared" si="14"/>
        <v>6280</v>
      </c>
      <c r="F124" s="74">
        <f t="shared" si="15"/>
        <v>6350</v>
      </c>
      <c r="G124" s="57">
        <f t="shared" si="10"/>
        <v>11.68585830634462</v>
      </c>
      <c r="H124" s="57">
        <f t="shared" si="16"/>
        <v>401.54868056782539</v>
      </c>
      <c r="I124" s="57" t="s">
        <v>679</v>
      </c>
      <c r="J124" s="30">
        <v>14</v>
      </c>
      <c r="K124" s="96">
        <f t="shared" si="11"/>
        <v>3.8888888888888888</v>
      </c>
      <c r="L124" s="58">
        <f t="shared" si="18"/>
        <v>0</v>
      </c>
      <c r="M124" s="57">
        <v>0</v>
      </c>
      <c r="N124" s="94">
        <f t="shared" si="12"/>
        <v>18</v>
      </c>
      <c r="O124" s="94">
        <f t="shared" si="13"/>
        <v>18</v>
      </c>
      <c r="P124" s="9" t="s">
        <v>680</v>
      </c>
      <c r="Q124" s="9" t="s">
        <v>681</v>
      </c>
      <c r="R124" s="9" t="s">
        <v>256</v>
      </c>
      <c r="S124" s="22"/>
      <c r="T124" s="9" t="s">
        <v>460</v>
      </c>
      <c r="U124" s="4">
        <v>-75.585176000000004</v>
      </c>
      <c r="V124" s="4">
        <v>6.298127</v>
      </c>
      <c r="W124" s="22"/>
      <c r="X124" s="9"/>
      <c r="Y124" s="9"/>
      <c r="Z124" s="5">
        <v>2</v>
      </c>
      <c r="AA124" s="1" t="s">
        <v>492</v>
      </c>
      <c r="AB124" s="6">
        <v>3.8</v>
      </c>
      <c r="AC124" s="9" t="s">
        <v>551</v>
      </c>
      <c r="AD124" s="9"/>
      <c r="AE124" s="5"/>
      <c r="AF124" s="7"/>
      <c r="AG124" s="7"/>
      <c r="AH124" s="9"/>
      <c r="AI124" s="16" t="s">
        <v>682</v>
      </c>
      <c r="AJ124" s="34">
        <f t="shared" si="19"/>
        <v>2452.7978349098366</v>
      </c>
      <c r="AK124" s="22"/>
      <c r="AL124" s="35">
        <f t="shared" si="20"/>
        <v>3.8888888888888888</v>
      </c>
      <c r="AM124" s="34">
        <f t="shared" si="9"/>
        <v>9538.658246871586</v>
      </c>
      <c r="AN124" s="34">
        <f t="shared" si="21"/>
        <v>171695.84844368856</v>
      </c>
      <c r="AO124" s="32">
        <f t="shared" si="22"/>
        <v>18</v>
      </c>
    </row>
    <row r="125" spans="1:41" x14ac:dyDescent="0.25">
      <c r="A125" s="76">
        <v>43</v>
      </c>
      <c r="B125" s="76">
        <f t="shared" si="17"/>
        <v>124</v>
      </c>
      <c r="C125" s="56">
        <v>60</v>
      </c>
      <c r="D125" s="57">
        <v>9.61</v>
      </c>
      <c r="E125" s="58">
        <f t="shared" si="14"/>
        <v>6350</v>
      </c>
      <c r="F125" s="74">
        <f t="shared" si="15"/>
        <v>6410</v>
      </c>
      <c r="G125" s="57">
        <f t="shared" si="10"/>
        <v>10.016449976866816</v>
      </c>
      <c r="H125" s="57">
        <f t="shared" si="16"/>
        <v>411.56513054469218</v>
      </c>
      <c r="I125" s="57" t="s">
        <v>683</v>
      </c>
      <c r="J125" s="30">
        <v>14</v>
      </c>
      <c r="K125" s="96">
        <f t="shared" si="11"/>
        <v>3.8888888888888888</v>
      </c>
      <c r="L125" s="58">
        <f t="shared" si="18"/>
        <v>0</v>
      </c>
      <c r="M125" s="57">
        <v>0</v>
      </c>
      <c r="N125" s="94">
        <f t="shared" si="12"/>
        <v>15.428571428571429</v>
      </c>
      <c r="O125" s="94">
        <f t="shared" si="13"/>
        <v>15.428571428571429</v>
      </c>
      <c r="P125" s="9"/>
      <c r="Q125" s="9"/>
      <c r="R125" s="9"/>
      <c r="S125" s="22"/>
      <c r="T125" s="9"/>
      <c r="U125" s="4"/>
      <c r="V125" s="4"/>
      <c r="W125" s="22"/>
      <c r="X125" s="9"/>
      <c r="Y125" s="9"/>
      <c r="Z125" s="5"/>
      <c r="AA125" s="1"/>
      <c r="AB125" s="6"/>
      <c r="AC125" s="9"/>
      <c r="AD125" s="9"/>
      <c r="AE125" s="5"/>
      <c r="AF125" s="7"/>
      <c r="AG125" s="7"/>
      <c r="AH125" s="9"/>
      <c r="AI125" s="16"/>
      <c r="AJ125" s="34"/>
      <c r="AK125" s="22"/>
      <c r="AL125" s="35"/>
      <c r="AM125" s="34"/>
      <c r="AN125" s="34"/>
      <c r="AO125" s="32"/>
    </row>
    <row r="126" spans="1:41" x14ac:dyDescent="0.25">
      <c r="A126" s="76">
        <v>44</v>
      </c>
      <c r="B126" s="76">
        <f t="shared" si="17"/>
        <v>125</v>
      </c>
      <c r="C126" s="56">
        <v>40</v>
      </c>
      <c r="D126" s="57">
        <v>14.04</v>
      </c>
      <c r="E126" s="58">
        <f t="shared" si="14"/>
        <v>6410</v>
      </c>
      <c r="F126" s="74">
        <f t="shared" si="15"/>
        <v>6450</v>
      </c>
      <c r="G126" s="57">
        <f t="shared" si="10"/>
        <v>9.7039692318162967</v>
      </c>
      <c r="H126" s="57">
        <f t="shared" si="16"/>
        <v>421.26909977650848</v>
      </c>
      <c r="I126" s="57" t="s">
        <v>684</v>
      </c>
      <c r="J126" s="30">
        <v>31</v>
      </c>
      <c r="K126" s="96">
        <f t="shared" si="11"/>
        <v>8.6111111111111107</v>
      </c>
      <c r="L126" s="58">
        <f t="shared" si="18"/>
        <v>0</v>
      </c>
      <c r="M126" s="57">
        <v>0</v>
      </c>
      <c r="N126" s="94">
        <f t="shared" si="12"/>
        <v>4.645161290322581</v>
      </c>
      <c r="O126" s="94">
        <f t="shared" si="13"/>
        <v>4.645161290322581</v>
      </c>
      <c r="P126" s="9" t="s">
        <v>685</v>
      </c>
      <c r="Q126" s="9" t="s">
        <v>681</v>
      </c>
      <c r="R126" s="9" t="s">
        <v>49</v>
      </c>
      <c r="S126" s="22"/>
      <c r="T126" s="9" t="s">
        <v>460</v>
      </c>
      <c r="U126" s="4">
        <v>-75.585328000000004</v>
      </c>
      <c r="V126" s="4">
        <v>6.2989569999999997</v>
      </c>
      <c r="W126" s="22"/>
      <c r="X126" s="9"/>
      <c r="Y126" s="9"/>
      <c r="Z126" s="5">
        <v>2</v>
      </c>
      <c r="AA126" s="1" t="s">
        <v>492</v>
      </c>
      <c r="AB126" s="6">
        <v>5.5</v>
      </c>
      <c r="AC126" s="9" t="s">
        <v>551</v>
      </c>
      <c r="AD126" s="9"/>
      <c r="AE126" s="5"/>
      <c r="AF126" s="7"/>
      <c r="AG126" s="7"/>
      <c r="AH126" s="9"/>
      <c r="AI126" s="16">
        <v>30.5</v>
      </c>
      <c r="AJ126" s="34">
        <f>SIN(D126*6.28/360)*1500*9.8</f>
        <v>3564.4370814892086</v>
      </c>
      <c r="AK126" s="22"/>
      <c r="AL126" s="35">
        <f>J126*1000/3600</f>
        <v>8.6111111111111107</v>
      </c>
      <c r="AM126" s="34">
        <f t="shared" si="9"/>
        <v>30693.763757268185</v>
      </c>
      <c r="AN126" s="34">
        <f>AJ126*C126</f>
        <v>142577.48325956834</v>
      </c>
      <c r="AO126" s="32">
        <f>C126/AL126</f>
        <v>4.645161290322581</v>
      </c>
    </row>
    <row r="127" spans="1:41" x14ac:dyDescent="0.25">
      <c r="A127" s="76">
        <v>45</v>
      </c>
      <c r="B127" s="76">
        <f t="shared" si="17"/>
        <v>126</v>
      </c>
      <c r="C127" s="56">
        <v>60</v>
      </c>
      <c r="D127" s="57">
        <v>-3.18</v>
      </c>
      <c r="E127" s="58">
        <f t="shared" si="14"/>
        <v>6450</v>
      </c>
      <c r="F127" s="74">
        <f t="shared" si="15"/>
        <v>6510</v>
      </c>
      <c r="G127" s="57">
        <f t="shared" si="10"/>
        <v>-3.3283788014987348</v>
      </c>
      <c r="H127" s="57">
        <f t="shared" si="16"/>
        <v>417.94072097500975</v>
      </c>
      <c r="I127" s="57" t="s">
        <v>686</v>
      </c>
      <c r="J127" s="30">
        <v>31</v>
      </c>
      <c r="K127" s="96">
        <f t="shared" si="11"/>
        <v>8.6111111111111107</v>
      </c>
      <c r="L127" s="58">
        <v>1</v>
      </c>
      <c r="M127" s="57">
        <v>5</v>
      </c>
      <c r="N127" s="94">
        <f t="shared" si="12"/>
        <v>6.967741935483871</v>
      </c>
      <c r="O127" s="94">
        <f t="shared" si="13"/>
        <v>11.967741935483872</v>
      </c>
      <c r="P127" s="9" t="s">
        <v>687</v>
      </c>
      <c r="Q127" s="9" t="s">
        <v>681</v>
      </c>
      <c r="R127" s="9" t="s">
        <v>24</v>
      </c>
      <c r="S127" s="22"/>
      <c r="T127" s="9" t="s">
        <v>460</v>
      </c>
      <c r="U127" s="4">
        <v>-75.584813999999994</v>
      </c>
      <c r="V127" s="4">
        <v>6.2997019999999999</v>
      </c>
      <c r="W127" s="22"/>
      <c r="X127" s="9"/>
      <c r="Y127" s="9"/>
      <c r="Z127" s="5">
        <v>2</v>
      </c>
      <c r="AA127" s="1" t="s">
        <v>492</v>
      </c>
      <c r="AB127" s="6">
        <v>5.5</v>
      </c>
      <c r="AC127" s="9" t="s">
        <v>551</v>
      </c>
      <c r="AD127" s="9"/>
      <c r="AE127" s="5"/>
      <c r="AF127" s="7"/>
      <c r="AG127" s="7">
        <v>2</v>
      </c>
      <c r="AH127" s="9" t="s">
        <v>688</v>
      </c>
      <c r="AI127" s="16" t="s">
        <v>689</v>
      </c>
      <c r="AJ127" s="34">
        <f>SIN(D127*6.28/360)*1500*9.8</f>
        <v>-815.03983079181353</v>
      </c>
      <c r="AK127" s="22"/>
      <c r="AL127" s="35">
        <f>J127*1000/3600</f>
        <v>8.6111111111111107</v>
      </c>
      <c r="AM127" s="34">
        <f t="shared" si="9"/>
        <v>-7018.3985429295053</v>
      </c>
      <c r="AN127" s="34">
        <f>AJ127*C127</f>
        <v>-48902.389847508814</v>
      </c>
      <c r="AO127" s="32">
        <f>C127/AL127</f>
        <v>6.967741935483871</v>
      </c>
    </row>
    <row r="128" spans="1:41" x14ac:dyDescent="0.25">
      <c r="A128" s="76">
        <v>45</v>
      </c>
      <c r="B128" s="76">
        <f t="shared" si="17"/>
        <v>127</v>
      </c>
      <c r="C128" s="56">
        <v>60</v>
      </c>
      <c r="D128" s="57">
        <v>-3.18</v>
      </c>
      <c r="E128" s="58">
        <f t="shared" si="14"/>
        <v>6510</v>
      </c>
      <c r="F128" s="74">
        <f t="shared" si="15"/>
        <v>6570</v>
      </c>
      <c r="G128" s="57">
        <f t="shared" si="10"/>
        <v>-3.3283788014987348</v>
      </c>
      <c r="H128" s="57">
        <f t="shared" si="16"/>
        <v>414.61234217351102</v>
      </c>
      <c r="I128" s="57" t="s">
        <v>690</v>
      </c>
      <c r="J128" s="30">
        <v>31</v>
      </c>
      <c r="K128" s="96">
        <f t="shared" si="11"/>
        <v>8.6111111111111107</v>
      </c>
      <c r="L128" s="58">
        <v>0</v>
      </c>
      <c r="M128" s="57">
        <v>0</v>
      </c>
      <c r="N128" s="94">
        <f t="shared" si="12"/>
        <v>6.967741935483871</v>
      </c>
      <c r="O128" s="94">
        <f t="shared" si="13"/>
        <v>6.967741935483871</v>
      </c>
      <c r="P128" s="9"/>
      <c r="Q128" s="9"/>
      <c r="R128" s="9"/>
      <c r="S128" s="22"/>
      <c r="T128" s="9"/>
      <c r="U128" s="4"/>
      <c r="V128" s="4"/>
      <c r="W128" s="22"/>
      <c r="X128" s="9"/>
      <c r="Y128" s="9"/>
      <c r="Z128" s="5"/>
      <c r="AA128" s="1"/>
      <c r="AB128" s="6"/>
      <c r="AC128" s="9"/>
      <c r="AD128" s="9"/>
      <c r="AE128" s="5"/>
      <c r="AF128" s="7"/>
      <c r="AG128" s="7"/>
      <c r="AH128" s="9"/>
      <c r="AI128" s="16"/>
      <c r="AJ128" s="34"/>
      <c r="AK128" s="22"/>
      <c r="AL128" s="35"/>
      <c r="AM128" s="34"/>
      <c r="AN128" s="34"/>
      <c r="AO128" s="32"/>
    </row>
    <row r="129" spans="1:41" x14ac:dyDescent="0.25">
      <c r="A129" s="76">
        <v>45</v>
      </c>
      <c r="B129" s="76">
        <f t="shared" si="17"/>
        <v>128</v>
      </c>
      <c r="C129" s="56">
        <v>60</v>
      </c>
      <c r="D129" s="57">
        <v>-3.18</v>
      </c>
      <c r="E129" s="58">
        <f t="shared" si="14"/>
        <v>6570</v>
      </c>
      <c r="F129" s="74">
        <f t="shared" si="15"/>
        <v>6630</v>
      </c>
      <c r="G129" s="57">
        <f t="shared" si="10"/>
        <v>-3.3283788014987348</v>
      </c>
      <c r="H129" s="57">
        <f t="shared" si="16"/>
        <v>411.28396337201229</v>
      </c>
      <c r="I129" s="57" t="s">
        <v>691</v>
      </c>
      <c r="J129" s="30">
        <v>31</v>
      </c>
      <c r="K129" s="96">
        <f t="shared" si="11"/>
        <v>8.6111111111111107</v>
      </c>
      <c r="L129" s="58">
        <v>1</v>
      </c>
      <c r="M129" s="57">
        <v>5</v>
      </c>
      <c r="N129" s="94">
        <f t="shared" si="12"/>
        <v>6.967741935483871</v>
      </c>
      <c r="O129" s="94">
        <f t="shared" si="13"/>
        <v>11.967741935483872</v>
      </c>
      <c r="P129" s="9"/>
      <c r="Q129" s="9"/>
      <c r="R129" s="9"/>
      <c r="S129" s="22"/>
      <c r="T129" s="9"/>
      <c r="U129" s="4"/>
      <c r="V129" s="4"/>
      <c r="W129" s="22"/>
      <c r="X129" s="9"/>
      <c r="Y129" s="9"/>
      <c r="Z129" s="5"/>
      <c r="AA129" s="1"/>
      <c r="AB129" s="6"/>
      <c r="AC129" s="9"/>
      <c r="AD129" s="9"/>
      <c r="AE129" s="5"/>
      <c r="AF129" s="7"/>
      <c r="AG129" s="7"/>
      <c r="AH129" s="9"/>
      <c r="AI129" s="16"/>
      <c r="AJ129" s="34"/>
      <c r="AK129" s="22"/>
      <c r="AL129" s="35"/>
      <c r="AM129" s="34"/>
      <c r="AN129" s="34"/>
      <c r="AO129" s="32"/>
    </row>
    <row r="130" spans="1:41" x14ac:dyDescent="0.25">
      <c r="A130" s="76">
        <v>46</v>
      </c>
      <c r="B130" s="76">
        <f t="shared" si="17"/>
        <v>129</v>
      </c>
      <c r="C130" s="56">
        <v>20</v>
      </c>
      <c r="D130" s="57">
        <v>-8.5299999999999994</v>
      </c>
      <c r="E130" s="58">
        <f t="shared" si="14"/>
        <v>6630</v>
      </c>
      <c r="F130" s="74">
        <f t="shared" si="15"/>
        <v>6650</v>
      </c>
      <c r="G130" s="57">
        <f t="shared" si="10"/>
        <v>-2.9665447667931639</v>
      </c>
      <c r="H130" s="57">
        <f t="shared" si="16"/>
        <v>408.31741860521913</v>
      </c>
      <c r="I130" s="57" t="s">
        <v>692</v>
      </c>
      <c r="J130" s="30">
        <v>15</v>
      </c>
      <c r="K130" s="96">
        <f t="shared" si="11"/>
        <v>4.166666666666667</v>
      </c>
      <c r="L130" s="58">
        <f t="shared" si="18"/>
        <v>0</v>
      </c>
      <c r="M130" s="57">
        <v>0</v>
      </c>
      <c r="N130" s="94">
        <f t="shared" si="12"/>
        <v>4.8</v>
      </c>
      <c r="O130" s="94">
        <f t="shared" si="13"/>
        <v>4.8</v>
      </c>
      <c r="P130" s="9" t="s">
        <v>693</v>
      </c>
      <c r="Q130" s="9" t="s">
        <v>694</v>
      </c>
      <c r="R130" s="9" t="s">
        <v>49</v>
      </c>
      <c r="S130" s="22"/>
      <c r="T130" s="9" t="s">
        <v>33</v>
      </c>
      <c r="U130" s="4">
        <v>-75.584526999999994</v>
      </c>
      <c r="V130" s="4">
        <v>6.3005100000000001</v>
      </c>
      <c r="W130" s="22"/>
      <c r="X130" s="9" t="s">
        <v>586</v>
      </c>
      <c r="Y130" s="9"/>
      <c r="Z130" s="5">
        <v>2</v>
      </c>
      <c r="AA130" s="1" t="s">
        <v>492</v>
      </c>
      <c r="AB130" s="6">
        <v>5.5</v>
      </c>
      <c r="AC130" s="9" t="s">
        <v>551</v>
      </c>
      <c r="AD130" s="9" t="s">
        <v>586</v>
      </c>
      <c r="AE130" s="5"/>
      <c r="AF130" s="7"/>
      <c r="AG130" s="7"/>
      <c r="AH130" s="9" t="s">
        <v>586</v>
      </c>
      <c r="AI130" s="16">
        <v>14.5</v>
      </c>
      <c r="AJ130" s="34">
        <f>SIN(D130*6.28/360)*1500*9.8</f>
        <v>-2179.3132009237934</v>
      </c>
      <c r="AK130" s="22"/>
      <c r="AL130" s="35">
        <f>J130*1000/3600</f>
        <v>4.166666666666667</v>
      </c>
      <c r="AM130" s="34">
        <f t="shared" si="9"/>
        <v>-9080.4716705158062</v>
      </c>
      <c r="AN130" s="34">
        <f>AJ130*C130</f>
        <v>-43586.264018475864</v>
      </c>
      <c r="AO130" s="32">
        <f>C130/AL130</f>
        <v>4.8</v>
      </c>
    </row>
    <row r="131" spans="1:41" x14ac:dyDescent="0.25">
      <c r="A131" s="76">
        <v>47</v>
      </c>
      <c r="B131" s="76">
        <f t="shared" si="17"/>
        <v>130</v>
      </c>
      <c r="C131" s="56">
        <v>50</v>
      </c>
      <c r="D131" s="57">
        <v>-7.25</v>
      </c>
      <c r="E131" s="58">
        <f t="shared" si="14"/>
        <v>6650</v>
      </c>
      <c r="F131" s="74">
        <f t="shared" si="15"/>
        <v>6700</v>
      </c>
      <c r="G131" s="57">
        <f t="shared" ref="G131:G194" si="23">C131*SIN(RADIANS(D131))</f>
        <v>-6.3099484567914876</v>
      </c>
      <c r="H131" s="57">
        <f t="shared" si="16"/>
        <v>402.00747014842767</v>
      </c>
      <c r="I131" s="57" t="s">
        <v>695</v>
      </c>
      <c r="J131" s="30">
        <v>15</v>
      </c>
      <c r="K131" s="96">
        <f t="shared" ref="K131:K194" si="24">J131*1000/3600</f>
        <v>4.166666666666667</v>
      </c>
      <c r="L131" s="58">
        <f t="shared" si="18"/>
        <v>0</v>
      </c>
      <c r="M131" s="57">
        <v>0</v>
      </c>
      <c r="N131" s="94">
        <f t="shared" ref="N131:N194" si="25">C131/K131</f>
        <v>12</v>
      </c>
      <c r="O131" s="94">
        <f t="shared" ref="O131:O194" si="26">N131+M131</f>
        <v>12</v>
      </c>
      <c r="P131" s="9" t="s">
        <v>696</v>
      </c>
      <c r="Q131" s="9" t="s">
        <v>697</v>
      </c>
      <c r="R131" s="9" t="s">
        <v>24</v>
      </c>
      <c r="S131" s="22"/>
      <c r="T131" s="9" t="s">
        <v>460</v>
      </c>
      <c r="U131" s="4">
        <v>-75.584108999999998</v>
      </c>
      <c r="V131" s="4">
        <v>6.3003260000000001</v>
      </c>
      <c r="W131" s="22"/>
      <c r="X131" s="9"/>
      <c r="Y131" s="9"/>
      <c r="Z131" s="5">
        <v>2</v>
      </c>
      <c r="AA131" s="1" t="s">
        <v>492</v>
      </c>
      <c r="AB131" s="6">
        <v>5.5</v>
      </c>
      <c r="AC131" s="9" t="s">
        <v>698</v>
      </c>
      <c r="AD131" s="9"/>
      <c r="AE131" s="5"/>
      <c r="AF131" s="7"/>
      <c r="AG131" s="7"/>
      <c r="AH131" s="9"/>
      <c r="AI131" s="16">
        <v>14.5</v>
      </c>
      <c r="AJ131" s="34">
        <f>SIN(D131*6.28/360)*1500*9.8</f>
        <v>-1854.1893980357997</v>
      </c>
      <c r="AK131" s="22"/>
      <c r="AL131" s="35">
        <f>J131*1000/3600</f>
        <v>4.166666666666667</v>
      </c>
      <c r="AM131" s="34">
        <f t="shared" si="9"/>
        <v>-7725.7891584824993</v>
      </c>
      <c r="AN131" s="34">
        <f>AJ131*C131</f>
        <v>-92709.469901789984</v>
      </c>
      <c r="AO131" s="32">
        <f>C131/AL131</f>
        <v>12</v>
      </c>
    </row>
    <row r="132" spans="1:41" x14ac:dyDescent="0.25">
      <c r="A132" s="76">
        <v>47</v>
      </c>
      <c r="B132" s="76">
        <f t="shared" si="17"/>
        <v>131</v>
      </c>
      <c r="C132" s="56">
        <v>60</v>
      </c>
      <c r="D132" s="57">
        <v>-7.25</v>
      </c>
      <c r="E132" s="58">
        <f t="shared" ref="E132:E195" si="27">F131</f>
        <v>6700</v>
      </c>
      <c r="F132" s="74">
        <f t="shared" ref="F132:F195" si="28">E132+C132</f>
        <v>6760</v>
      </c>
      <c r="G132" s="57">
        <f t="shared" si="23"/>
        <v>-7.5719381481497852</v>
      </c>
      <c r="H132" s="57">
        <f t="shared" ref="H132:H195" si="29">H131+G132</f>
        <v>394.43553200027787</v>
      </c>
      <c r="I132" s="57" t="s">
        <v>699</v>
      </c>
      <c r="J132" s="30">
        <v>15</v>
      </c>
      <c r="K132" s="96">
        <f t="shared" si="24"/>
        <v>4.166666666666667</v>
      </c>
      <c r="L132" s="58">
        <f t="shared" si="18"/>
        <v>0</v>
      </c>
      <c r="M132" s="57">
        <v>0</v>
      </c>
      <c r="N132" s="94">
        <f t="shared" si="25"/>
        <v>14.399999999999999</v>
      </c>
      <c r="O132" s="94">
        <f t="shared" si="26"/>
        <v>14.399999999999999</v>
      </c>
      <c r="P132" s="9"/>
      <c r="Q132" s="9"/>
      <c r="R132" s="9"/>
      <c r="S132" s="22"/>
      <c r="T132" s="9"/>
      <c r="U132" s="4"/>
      <c r="V132" s="4"/>
      <c r="W132" s="22"/>
      <c r="X132" s="9"/>
      <c r="Y132" s="9"/>
      <c r="Z132" s="5"/>
      <c r="AA132" s="1"/>
      <c r="AB132" s="6"/>
      <c r="AC132" s="9"/>
      <c r="AD132" s="9"/>
      <c r="AE132" s="5"/>
      <c r="AF132" s="7"/>
      <c r="AG132" s="7"/>
      <c r="AH132" s="9"/>
      <c r="AI132" s="16"/>
      <c r="AJ132" s="34"/>
      <c r="AK132" s="22"/>
      <c r="AL132" s="35"/>
      <c r="AM132" s="34"/>
      <c r="AN132" s="34"/>
      <c r="AO132" s="32"/>
    </row>
    <row r="133" spans="1:41" x14ac:dyDescent="0.25">
      <c r="A133" s="76">
        <v>48</v>
      </c>
      <c r="B133" s="76">
        <f t="shared" si="17"/>
        <v>132</v>
      </c>
      <c r="C133" s="56">
        <v>20</v>
      </c>
      <c r="D133" s="57">
        <v>-5.71</v>
      </c>
      <c r="E133" s="58">
        <f t="shared" si="27"/>
        <v>6760</v>
      </c>
      <c r="F133" s="74">
        <f t="shared" si="28"/>
        <v>6780</v>
      </c>
      <c r="G133" s="57">
        <f t="shared" si="23"/>
        <v>-1.9898683637878467</v>
      </c>
      <c r="H133" s="57">
        <f t="shared" si="29"/>
        <v>392.44566363649005</v>
      </c>
      <c r="I133" s="57" t="s">
        <v>700</v>
      </c>
      <c r="J133" s="30">
        <v>38</v>
      </c>
      <c r="K133" s="96">
        <f t="shared" si="24"/>
        <v>10.555555555555555</v>
      </c>
      <c r="L133" s="58">
        <f t="shared" si="18"/>
        <v>0</v>
      </c>
      <c r="M133" s="57">
        <v>0</v>
      </c>
      <c r="N133" s="94">
        <f t="shared" si="25"/>
        <v>1.8947368421052633</v>
      </c>
      <c r="O133" s="94">
        <f t="shared" si="26"/>
        <v>1.8947368421052633</v>
      </c>
      <c r="P133" s="9" t="s">
        <v>701</v>
      </c>
      <c r="Q133" s="9" t="s">
        <v>702</v>
      </c>
      <c r="R133" s="9" t="s">
        <v>49</v>
      </c>
      <c r="S133" s="22"/>
      <c r="T133" s="9" t="s">
        <v>460</v>
      </c>
      <c r="U133" s="4">
        <v>-75.583672000000007</v>
      </c>
      <c r="V133" s="4">
        <v>6.3000280000000002</v>
      </c>
      <c r="W133" s="22"/>
      <c r="X133" s="9" t="s">
        <v>586</v>
      </c>
      <c r="Y133" s="9"/>
      <c r="Z133" s="5">
        <v>2</v>
      </c>
      <c r="AA133" s="1" t="s">
        <v>492</v>
      </c>
      <c r="AB133" s="6">
        <v>5.5</v>
      </c>
      <c r="AC133" s="9" t="s">
        <v>698</v>
      </c>
      <c r="AD133" s="9" t="s">
        <v>586</v>
      </c>
      <c r="AE133" s="5"/>
      <c r="AF133" s="7"/>
      <c r="AG133" s="7"/>
      <c r="AH133" s="9" t="s">
        <v>586</v>
      </c>
      <c r="AI133" s="16">
        <v>37.9</v>
      </c>
      <c r="AJ133" s="34">
        <f>SIN(D133*6.28/360)*1500*9.8</f>
        <v>-1461.814249623757</v>
      </c>
      <c r="AK133" s="22"/>
      <c r="AL133" s="35">
        <f>J133*1000/3600</f>
        <v>10.555555555555555</v>
      </c>
      <c r="AM133" s="34">
        <f t="shared" si="9"/>
        <v>-15430.261523806323</v>
      </c>
      <c r="AN133" s="34">
        <f>AJ133*C133</f>
        <v>-29236.284992475139</v>
      </c>
      <c r="AO133" s="32">
        <f>C133/AL133</f>
        <v>1.8947368421052633</v>
      </c>
    </row>
    <row r="134" spans="1:41" ht="24" x14ac:dyDescent="0.25">
      <c r="A134" s="76">
        <v>49</v>
      </c>
      <c r="B134" s="76">
        <f t="shared" ref="B134:B197" si="30">B133+1</f>
        <v>133</v>
      </c>
      <c r="C134" s="56">
        <v>50</v>
      </c>
      <c r="D134" s="57">
        <v>-2.54</v>
      </c>
      <c r="E134" s="58">
        <f t="shared" si="27"/>
        <v>6780</v>
      </c>
      <c r="F134" s="74">
        <f t="shared" si="28"/>
        <v>6830</v>
      </c>
      <c r="G134" s="57">
        <f t="shared" si="23"/>
        <v>-2.2158421956505983</v>
      </c>
      <c r="H134" s="57">
        <f t="shared" si="29"/>
        <v>390.22982144083943</v>
      </c>
      <c r="I134" s="57" t="s">
        <v>703</v>
      </c>
      <c r="J134" s="30">
        <v>27</v>
      </c>
      <c r="K134" s="96">
        <f t="shared" si="24"/>
        <v>7.5</v>
      </c>
      <c r="L134" s="58">
        <v>0</v>
      </c>
      <c r="M134" s="57">
        <v>0</v>
      </c>
      <c r="N134" s="94">
        <f t="shared" si="25"/>
        <v>6.666666666666667</v>
      </c>
      <c r="O134" s="94">
        <f t="shared" si="26"/>
        <v>6.666666666666667</v>
      </c>
      <c r="P134" s="9" t="s">
        <v>704</v>
      </c>
      <c r="Q134" s="9" t="s">
        <v>669</v>
      </c>
      <c r="R134" s="9" t="s">
        <v>256</v>
      </c>
      <c r="S134" s="22"/>
      <c r="T134" s="9" t="s">
        <v>460</v>
      </c>
      <c r="U134" s="4">
        <v>-75.582492999999999</v>
      </c>
      <c r="V134" s="4">
        <v>6.3016940000000004</v>
      </c>
      <c r="W134" s="22"/>
      <c r="X134" s="9"/>
      <c r="Y134" s="9"/>
      <c r="Z134" s="5">
        <v>2</v>
      </c>
      <c r="AA134" s="1" t="s">
        <v>492</v>
      </c>
      <c r="AB134" s="6">
        <v>6</v>
      </c>
      <c r="AC134" s="9" t="s">
        <v>471</v>
      </c>
      <c r="AD134" s="9"/>
      <c r="AE134" s="5">
        <v>1</v>
      </c>
      <c r="AF134" s="7"/>
      <c r="AG134" s="7">
        <v>2</v>
      </c>
      <c r="AH134" s="9" t="s">
        <v>705</v>
      </c>
      <c r="AI134" s="16" t="s">
        <v>706</v>
      </c>
      <c r="AJ134" s="34">
        <f>SIN(D134*6.28/360)*1500*9.8</f>
        <v>-651.12756049317966</v>
      </c>
      <c r="AK134" s="22"/>
      <c r="AL134" s="35">
        <f>J134*1000/3600</f>
        <v>7.5</v>
      </c>
      <c r="AM134" s="34">
        <f t="shared" si="9"/>
        <v>-4883.4567036988474</v>
      </c>
      <c r="AN134" s="34">
        <f>AJ134*C134</f>
        <v>-32556.378024658981</v>
      </c>
      <c r="AO134" s="32">
        <f>C134/AL134</f>
        <v>6.666666666666667</v>
      </c>
    </row>
    <row r="135" spans="1:41" x14ac:dyDescent="0.25">
      <c r="A135" s="76">
        <v>49</v>
      </c>
      <c r="B135" s="76">
        <f t="shared" si="30"/>
        <v>134</v>
      </c>
      <c r="C135" s="56">
        <v>50</v>
      </c>
      <c r="D135" s="57">
        <v>-2.54</v>
      </c>
      <c r="E135" s="58">
        <f t="shared" si="27"/>
        <v>6830</v>
      </c>
      <c r="F135" s="74">
        <f t="shared" si="28"/>
        <v>6880</v>
      </c>
      <c r="G135" s="57">
        <f t="shared" si="23"/>
        <v>-2.2158421956505983</v>
      </c>
      <c r="H135" s="57">
        <f t="shared" si="29"/>
        <v>388.01397924518881</v>
      </c>
      <c r="I135" s="57" t="s">
        <v>707</v>
      </c>
      <c r="J135" s="30">
        <v>27</v>
      </c>
      <c r="K135" s="96">
        <f t="shared" si="24"/>
        <v>7.5</v>
      </c>
      <c r="L135" s="58">
        <v>1</v>
      </c>
      <c r="M135" s="57">
        <v>5</v>
      </c>
      <c r="N135" s="94">
        <f t="shared" si="25"/>
        <v>6.666666666666667</v>
      </c>
      <c r="O135" s="94">
        <f t="shared" si="26"/>
        <v>11.666666666666668</v>
      </c>
      <c r="P135" s="9"/>
      <c r="Q135" s="9"/>
      <c r="R135" s="9"/>
      <c r="S135" s="22"/>
      <c r="T135" s="9"/>
      <c r="U135" s="4"/>
      <c r="V135" s="4"/>
      <c r="W135" s="22"/>
      <c r="X135" s="9"/>
      <c r="Y135" s="9"/>
      <c r="Z135" s="5"/>
      <c r="AA135" s="1"/>
      <c r="AB135" s="6"/>
      <c r="AC135" s="9"/>
      <c r="AD135" s="9"/>
      <c r="AE135" s="5"/>
      <c r="AF135" s="7"/>
      <c r="AG135" s="7"/>
      <c r="AH135" s="9"/>
      <c r="AI135" s="16"/>
      <c r="AJ135" s="34"/>
      <c r="AK135" s="22"/>
      <c r="AL135" s="35"/>
      <c r="AM135" s="34"/>
      <c r="AN135" s="34"/>
      <c r="AO135" s="32"/>
    </row>
    <row r="136" spans="1:41" x14ac:dyDescent="0.25">
      <c r="A136" s="76">
        <v>49</v>
      </c>
      <c r="B136" s="76">
        <f t="shared" si="30"/>
        <v>135</v>
      </c>
      <c r="C136" s="56">
        <v>50</v>
      </c>
      <c r="D136" s="57">
        <v>-2.54</v>
      </c>
      <c r="E136" s="58">
        <f t="shared" si="27"/>
        <v>6880</v>
      </c>
      <c r="F136" s="74">
        <f t="shared" si="28"/>
        <v>6930</v>
      </c>
      <c r="G136" s="57">
        <f t="shared" si="23"/>
        <v>-2.2158421956505983</v>
      </c>
      <c r="H136" s="57">
        <f t="shared" si="29"/>
        <v>385.79813704953818</v>
      </c>
      <c r="I136" s="57" t="s">
        <v>708</v>
      </c>
      <c r="J136" s="30">
        <v>27</v>
      </c>
      <c r="K136" s="96">
        <f t="shared" si="24"/>
        <v>7.5</v>
      </c>
      <c r="L136" s="58">
        <v>0</v>
      </c>
      <c r="M136" s="57">
        <v>0</v>
      </c>
      <c r="N136" s="94">
        <f t="shared" si="25"/>
        <v>6.666666666666667</v>
      </c>
      <c r="O136" s="94">
        <f t="shared" si="26"/>
        <v>6.666666666666667</v>
      </c>
      <c r="P136" s="9"/>
      <c r="Q136" s="9"/>
      <c r="R136" s="9"/>
      <c r="S136" s="22"/>
      <c r="T136" s="9"/>
      <c r="U136" s="4"/>
      <c r="V136" s="4"/>
      <c r="W136" s="22"/>
      <c r="X136" s="9"/>
      <c r="Y136" s="9"/>
      <c r="Z136" s="5"/>
      <c r="AA136" s="1"/>
      <c r="AB136" s="6"/>
      <c r="AC136" s="9"/>
      <c r="AD136" s="9"/>
      <c r="AE136" s="5"/>
      <c r="AF136" s="7"/>
      <c r="AG136" s="7"/>
      <c r="AH136" s="9"/>
      <c r="AI136" s="16"/>
      <c r="AJ136" s="34"/>
      <c r="AK136" s="22"/>
      <c r="AL136" s="35"/>
      <c r="AM136" s="34"/>
      <c r="AN136" s="34"/>
      <c r="AO136" s="32"/>
    </row>
    <row r="137" spans="1:41" x14ac:dyDescent="0.25">
      <c r="A137" s="76">
        <v>49</v>
      </c>
      <c r="B137" s="76">
        <f t="shared" si="30"/>
        <v>136</v>
      </c>
      <c r="C137" s="56">
        <v>50</v>
      </c>
      <c r="D137" s="57">
        <v>-2.54</v>
      </c>
      <c r="E137" s="58">
        <f t="shared" si="27"/>
        <v>6930</v>
      </c>
      <c r="F137" s="74">
        <f t="shared" si="28"/>
        <v>6980</v>
      </c>
      <c r="G137" s="57">
        <f t="shared" si="23"/>
        <v>-2.2158421956505983</v>
      </c>
      <c r="H137" s="57">
        <f t="shared" si="29"/>
        <v>383.58229485388756</v>
      </c>
      <c r="I137" s="57" t="s">
        <v>709</v>
      </c>
      <c r="J137" s="30">
        <v>27</v>
      </c>
      <c r="K137" s="96">
        <f t="shared" si="24"/>
        <v>7.5</v>
      </c>
      <c r="L137" s="58">
        <v>1</v>
      </c>
      <c r="M137" s="57">
        <v>5</v>
      </c>
      <c r="N137" s="94">
        <f t="shared" si="25"/>
        <v>6.666666666666667</v>
      </c>
      <c r="O137" s="94">
        <f t="shared" si="26"/>
        <v>11.666666666666668</v>
      </c>
      <c r="P137" s="9"/>
      <c r="Q137" s="9"/>
      <c r="R137" s="9"/>
      <c r="S137" s="22"/>
      <c r="T137" s="9"/>
      <c r="U137" s="4"/>
      <c r="V137" s="4"/>
      <c r="W137" s="22"/>
      <c r="X137" s="9"/>
      <c r="Y137" s="9"/>
      <c r="Z137" s="5"/>
      <c r="AA137" s="1"/>
      <c r="AB137" s="6"/>
      <c r="AC137" s="9"/>
      <c r="AD137" s="9"/>
      <c r="AE137" s="5"/>
      <c r="AF137" s="7"/>
      <c r="AG137" s="7"/>
      <c r="AH137" s="9"/>
      <c r="AI137" s="16"/>
      <c r="AJ137" s="34"/>
      <c r="AK137" s="22"/>
      <c r="AL137" s="35"/>
      <c r="AM137" s="34"/>
      <c r="AN137" s="34"/>
      <c r="AO137" s="32"/>
    </row>
    <row r="138" spans="1:41" x14ac:dyDescent="0.25">
      <c r="A138" s="76">
        <v>49</v>
      </c>
      <c r="B138" s="76">
        <f t="shared" si="30"/>
        <v>137</v>
      </c>
      <c r="C138" s="56">
        <v>50</v>
      </c>
      <c r="D138" s="57">
        <v>-2.54</v>
      </c>
      <c r="E138" s="58">
        <f t="shared" si="27"/>
        <v>6980</v>
      </c>
      <c r="F138" s="74">
        <f t="shared" si="28"/>
        <v>7030</v>
      </c>
      <c r="G138" s="57">
        <f t="shared" si="23"/>
        <v>-2.2158421956505983</v>
      </c>
      <c r="H138" s="57">
        <f t="shared" si="29"/>
        <v>381.36645265823694</v>
      </c>
      <c r="I138" s="57" t="s">
        <v>710</v>
      </c>
      <c r="J138" s="30">
        <v>27</v>
      </c>
      <c r="K138" s="96">
        <f t="shared" si="24"/>
        <v>7.5</v>
      </c>
      <c r="L138" s="58">
        <v>0</v>
      </c>
      <c r="M138" s="57">
        <v>0</v>
      </c>
      <c r="N138" s="94">
        <f t="shared" si="25"/>
        <v>6.666666666666667</v>
      </c>
      <c r="O138" s="94">
        <f t="shared" si="26"/>
        <v>6.666666666666667</v>
      </c>
      <c r="P138" s="9"/>
      <c r="Q138" s="9"/>
      <c r="R138" s="9"/>
      <c r="S138" s="22"/>
      <c r="T138" s="9"/>
      <c r="U138" s="4"/>
      <c r="V138" s="4"/>
      <c r="W138" s="22"/>
      <c r="X138" s="9"/>
      <c r="Y138" s="9"/>
      <c r="Z138" s="5"/>
      <c r="AA138" s="1"/>
      <c r="AB138" s="6"/>
      <c r="AC138" s="9"/>
      <c r="AD138" s="9"/>
      <c r="AE138" s="5"/>
      <c r="AF138" s="7"/>
      <c r="AG138" s="7"/>
      <c r="AH138" s="9"/>
      <c r="AI138" s="16"/>
      <c r="AJ138" s="34"/>
      <c r="AK138" s="22"/>
      <c r="AL138" s="35"/>
      <c r="AM138" s="34"/>
      <c r="AN138" s="34"/>
      <c r="AO138" s="32"/>
    </row>
    <row r="139" spans="1:41" x14ac:dyDescent="0.25">
      <c r="A139" s="76">
        <v>49</v>
      </c>
      <c r="B139" s="76">
        <f t="shared" si="30"/>
        <v>138</v>
      </c>
      <c r="C139" s="56">
        <v>50</v>
      </c>
      <c r="D139" s="57">
        <v>-2.54</v>
      </c>
      <c r="E139" s="58">
        <f t="shared" si="27"/>
        <v>7030</v>
      </c>
      <c r="F139" s="74">
        <f t="shared" si="28"/>
        <v>7080</v>
      </c>
      <c r="G139" s="57">
        <f t="shared" si="23"/>
        <v>-2.2158421956505983</v>
      </c>
      <c r="H139" s="57">
        <f t="shared" si="29"/>
        <v>379.15061046258631</v>
      </c>
      <c r="I139" s="57" t="s">
        <v>711</v>
      </c>
      <c r="J139" s="30">
        <v>27</v>
      </c>
      <c r="K139" s="96">
        <f t="shared" si="24"/>
        <v>7.5</v>
      </c>
      <c r="L139" s="58">
        <v>1</v>
      </c>
      <c r="M139" s="57">
        <v>5</v>
      </c>
      <c r="N139" s="94">
        <f t="shared" si="25"/>
        <v>6.666666666666667</v>
      </c>
      <c r="O139" s="94">
        <f t="shared" si="26"/>
        <v>11.666666666666668</v>
      </c>
      <c r="P139" s="9"/>
      <c r="Q139" s="9"/>
      <c r="R139" s="9"/>
      <c r="S139" s="22"/>
      <c r="T139" s="9"/>
      <c r="U139" s="4"/>
      <c r="V139" s="4"/>
      <c r="W139" s="22"/>
      <c r="X139" s="9"/>
      <c r="Y139" s="9"/>
      <c r="Z139" s="5"/>
      <c r="AA139" s="1"/>
      <c r="AB139" s="6"/>
      <c r="AC139" s="9"/>
      <c r="AD139" s="9"/>
      <c r="AE139" s="5"/>
      <c r="AF139" s="7"/>
      <c r="AG139" s="7"/>
      <c r="AH139" s="9"/>
      <c r="AI139" s="16"/>
      <c r="AJ139" s="34"/>
      <c r="AK139" s="22"/>
      <c r="AL139" s="35"/>
      <c r="AM139" s="34"/>
      <c r="AN139" s="34"/>
      <c r="AO139" s="32"/>
    </row>
    <row r="140" spans="1:41" x14ac:dyDescent="0.25">
      <c r="A140" s="76">
        <v>49</v>
      </c>
      <c r="B140" s="76">
        <f t="shared" si="30"/>
        <v>139</v>
      </c>
      <c r="C140" s="56">
        <v>60</v>
      </c>
      <c r="D140" s="57">
        <v>-2.54</v>
      </c>
      <c r="E140" s="58">
        <f t="shared" si="27"/>
        <v>7080</v>
      </c>
      <c r="F140" s="74">
        <f t="shared" si="28"/>
        <v>7140</v>
      </c>
      <c r="G140" s="57">
        <f t="shared" si="23"/>
        <v>-2.6590106347807181</v>
      </c>
      <c r="H140" s="57">
        <f t="shared" si="29"/>
        <v>376.4915998278056</v>
      </c>
      <c r="I140" s="57" t="s">
        <v>712</v>
      </c>
      <c r="J140" s="30">
        <v>27</v>
      </c>
      <c r="K140" s="96">
        <f t="shared" si="24"/>
        <v>7.5</v>
      </c>
      <c r="L140" s="58">
        <v>0</v>
      </c>
      <c r="M140" s="57">
        <v>0</v>
      </c>
      <c r="N140" s="94">
        <f t="shared" si="25"/>
        <v>8</v>
      </c>
      <c r="O140" s="94">
        <f t="shared" si="26"/>
        <v>8</v>
      </c>
      <c r="P140" s="9"/>
      <c r="Q140" s="9"/>
      <c r="R140" s="9"/>
      <c r="S140" s="22"/>
      <c r="T140" s="9"/>
      <c r="U140" s="4"/>
      <c r="V140" s="4"/>
      <c r="W140" s="22"/>
      <c r="X140" s="9"/>
      <c r="Y140" s="9"/>
      <c r="Z140" s="5"/>
      <c r="AA140" s="1"/>
      <c r="AB140" s="6"/>
      <c r="AC140" s="9"/>
      <c r="AD140" s="9"/>
      <c r="AE140" s="5"/>
      <c r="AF140" s="7"/>
      <c r="AG140" s="7"/>
      <c r="AH140" s="9"/>
      <c r="AI140" s="16"/>
      <c r="AJ140" s="34"/>
      <c r="AK140" s="22"/>
      <c r="AL140" s="35"/>
      <c r="AM140" s="34"/>
      <c r="AN140" s="34"/>
      <c r="AO140" s="32"/>
    </row>
    <row r="141" spans="1:41" x14ac:dyDescent="0.25">
      <c r="A141" s="76">
        <v>50</v>
      </c>
      <c r="B141" s="76">
        <f t="shared" si="30"/>
        <v>140</v>
      </c>
      <c r="C141" s="56">
        <v>15</v>
      </c>
      <c r="D141" s="57">
        <v>-1.91</v>
      </c>
      <c r="E141" s="58">
        <f t="shared" si="27"/>
        <v>7140</v>
      </c>
      <c r="F141" s="74">
        <f t="shared" si="28"/>
        <v>7155</v>
      </c>
      <c r="G141" s="57">
        <f t="shared" si="23"/>
        <v>-0.49994422278656919</v>
      </c>
      <c r="H141" s="57">
        <f t="shared" si="29"/>
        <v>375.99165560501905</v>
      </c>
      <c r="I141" s="57" t="s">
        <v>713</v>
      </c>
      <c r="J141" s="30">
        <v>34</v>
      </c>
      <c r="K141" s="96">
        <f t="shared" si="24"/>
        <v>9.4444444444444446</v>
      </c>
      <c r="L141" s="58">
        <v>1</v>
      </c>
      <c r="M141" s="57">
        <v>5</v>
      </c>
      <c r="N141" s="94">
        <f t="shared" si="25"/>
        <v>1.588235294117647</v>
      </c>
      <c r="O141" s="94">
        <f t="shared" si="26"/>
        <v>6.5882352941176467</v>
      </c>
      <c r="P141" s="9" t="s">
        <v>714</v>
      </c>
      <c r="Q141" s="9" t="s">
        <v>715</v>
      </c>
      <c r="R141" s="9" t="s">
        <v>49</v>
      </c>
      <c r="S141" s="22"/>
      <c r="T141" s="9" t="s">
        <v>33</v>
      </c>
      <c r="U141" s="4">
        <v>-75.582251999999997</v>
      </c>
      <c r="V141" s="4">
        <v>6.3031050000000004</v>
      </c>
      <c r="W141" s="22"/>
      <c r="X141" s="9"/>
      <c r="Y141" s="9"/>
      <c r="Z141" s="5">
        <v>2</v>
      </c>
      <c r="AA141" s="1" t="s">
        <v>492</v>
      </c>
      <c r="AB141" s="6">
        <v>7</v>
      </c>
      <c r="AC141" s="9" t="s">
        <v>471</v>
      </c>
      <c r="AD141" s="9"/>
      <c r="AE141" s="5">
        <v>1</v>
      </c>
      <c r="AF141" s="7"/>
      <c r="AG141" s="7">
        <v>1</v>
      </c>
      <c r="AH141" s="9" t="s">
        <v>716</v>
      </c>
      <c r="AI141" s="16">
        <v>33.299999999999997</v>
      </c>
      <c r="AJ141" s="34">
        <f>SIN(D141*6.28/360)*1500*9.8</f>
        <v>-489.69704886788531</v>
      </c>
      <c r="AK141" s="22"/>
      <c r="AL141" s="35">
        <f>J141*1000/3600</f>
        <v>9.4444444444444446</v>
      </c>
      <c r="AM141" s="34">
        <f t="shared" si="9"/>
        <v>-4624.9165726411393</v>
      </c>
      <c r="AN141" s="34">
        <f>AJ141*C141</f>
        <v>-7345.4557330182797</v>
      </c>
      <c r="AO141" s="32">
        <f>C141/AL141</f>
        <v>1.588235294117647</v>
      </c>
    </row>
    <row r="142" spans="1:41" x14ac:dyDescent="0.25">
      <c r="A142" s="76">
        <v>50</v>
      </c>
      <c r="B142" s="76">
        <f t="shared" si="30"/>
        <v>141</v>
      </c>
      <c r="C142" s="56">
        <v>15</v>
      </c>
      <c r="D142" s="57">
        <v>-1.91</v>
      </c>
      <c r="E142" s="58">
        <f t="shared" si="27"/>
        <v>7155</v>
      </c>
      <c r="F142" s="74">
        <f t="shared" si="28"/>
        <v>7170</v>
      </c>
      <c r="G142" s="57">
        <f t="shared" si="23"/>
        <v>-0.49994422278656919</v>
      </c>
      <c r="H142" s="57">
        <f t="shared" si="29"/>
        <v>375.49171138223249</v>
      </c>
      <c r="I142" s="59" t="s">
        <v>717</v>
      </c>
      <c r="J142" s="30">
        <v>34</v>
      </c>
      <c r="K142" s="96">
        <f t="shared" si="24"/>
        <v>9.4444444444444446</v>
      </c>
      <c r="L142" s="58">
        <v>1</v>
      </c>
      <c r="M142" s="57">
        <v>5</v>
      </c>
      <c r="N142" s="94">
        <f t="shared" si="25"/>
        <v>1.588235294117647</v>
      </c>
      <c r="O142" s="94">
        <f t="shared" si="26"/>
        <v>6.5882352941176467</v>
      </c>
      <c r="P142" s="10"/>
      <c r="Q142" s="10"/>
      <c r="R142" s="10"/>
      <c r="S142" s="22"/>
      <c r="T142" s="10"/>
      <c r="U142" s="14"/>
      <c r="V142" s="14"/>
      <c r="W142" s="22"/>
      <c r="X142" s="10"/>
      <c r="Y142" s="10"/>
      <c r="Z142" s="13"/>
      <c r="AA142" s="12"/>
      <c r="AB142" s="15"/>
      <c r="AC142" s="10"/>
      <c r="AD142" s="10"/>
      <c r="AE142" s="13"/>
      <c r="AF142" s="24"/>
      <c r="AG142" s="24"/>
      <c r="AH142" s="9"/>
      <c r="AI142" s="16"/>
      <c r="AJ142" s="34"/>
      <c r="AK142" s="22"/>
      <c r="AL142" s="35"/>
      <c r="AM142" s="34"/>
      <c r="AN142" s="34"/>
      <c r="AO142" s="32"/>
    </row>
    <row r="143" spans="1:41" ht="19.5" customHeight="1" x14ac:dyDescent="0.25">
      <c r="A143" s="77">
        <v>51</v>
      </c>
      <c r="B143" s="76">
        <f t="shared" si="30"/>
        <v>142</v>
      </c>
      <c r="C143" s="60">
        <v>70</v>
      </c>
      <c r="D143" s="59">
        <v>4.8099999999999996</v>
      </c>
      <c r="E143" s="58">
        <f t="shared" si="27"/>
        <v>7170</v>
      </c>
      <c r="F143" s="74">
        <f t="shared" si="28"/>
        <v>7240</v>
      </c>
      <c r="G143" s="57">
        <f t="shared" si="23"/>
        <v>5.8696234009427863</v>
      </c>
      <c r="H143" s="57">
        <f t="shared" si="29"/>
        <v>381.36133478317527</v>
      </c>
      <c r="I143" s="59" t="s">
        <v>718</v>
      </c>
      <c r="J143" s="30">
        <v>34</v>
      </c>
      <c r="K143" s="96">
        <f t="shared" si="24"/>
        <v>9.4444444444444446</v>
      </c>
      <c r="L143" s="58">
        <v>0</v>
      </c>
      <c r="M143" s="57">
        <v>0</v>
      </c>
      <c r="N143" s="94">
        <f t="shared" si="25"/>
        <v>7.4117647058823524</v>
      </c>
      <c r="O143" s="94">
        <f t="shared" si="26"/>
        <v>7.4117647058823524</v>
      </c>
      <c r="P143" s="10" t="s">
        <v>719</v>
      </c>
      <c r="Q143" s="10" t="s">
        <v>653</v>
      </c>
      <c r="R143" s="10" t="s">
        <v>256</v>
      </c>
      <c r="S143" s="22"/>
      <c r="T143" s="10" t="s">
        <v>460</v>
      </c>
      <c r="U143" s="14">
        <v>-75.582027999999994</v>
      </c>
      <c r="V143" s="14">
        <v>6.3038730000000003</v>
      </c>
      <c r="W143" s="22"/>
      <c r="X143" s="10"/>
      <c r="Y143" s="10"/>
      <c r="Z143" s="13">
        <v>2</v>
      </c>
      <c r="AA143" s="12" t="s">
        <v>492</v>
      </c>
      <c r="AB143" s="15">
        <v>8.5</v>
      </c>
      <c r="AC143" s="10" t="s">
        <v>471</v>
      </c>
      <c r="AD143" s="10"/>
      <c r="AE143" s="13"/>
      <c r="AF143" s="24"/>
      <c r="AG143" s="24">
        <v>1</v>
      </c>
      <c r="AH143" s="9" t="s">
        <v>720</v>
      </c>
      <c r="AI143" s="16" t="s">
        <v>721</v>
      </c>
      <c r="AJ143" s="34">
        <f>SIN(D143*6.28/360)*1500*9.8</f>
        <v>1231.9974954944221</v>
      </c>
      <c r="AK143" s="22"/>
      <c r="AL143" s="35">
        <f>J143*1000/3600</f>
        <v>9.4444444444444446</v>
      </c>
      <c r="AM143" s="34">
        <f t="shared" si="9"/>
        <v>11635.531901891763</v>
      </c>
      <c r="AN143" s="34">
        <f>AJ143*C143</f>
        <v>86239.824684609543</v>
      </c>
      <c r="AO143" s="32">
        <f>C143/AL143</f>
        <v>7.4117647058823524</v>
      </c>
    </row>
    <row r="144" spans="1:41" ht="19.5" customHeight="1" x14ac:dyDescent="0.25">
      <c r="A144" s="77">
        <v>51</v>
      </c>
      <c r="B144" s="76">
        <f t="shared" si="30"/>
        <v>143</v>
      </c>
      <c r="C144" s="60">
        <v>60</v>
      </c>
      <c r="D144" s="59">
        <v>4.8099999999999996</v>
      </c>
      <c r="E144" s="58">
        <f t="shared" si="27"/>
        <v>7240</v>
      </c>
      <c r="F144" s="74">
        <f t="shared" si="28"/>
        <v>7300</v>
      </c>
      <c r="G144" s="57">
        <f t="shared" si="23"/>
        <v>5.0311057722366739</v>
      </c>
      <c r="H144" s="57">
        <f t="shared" si="29"/>
        <v>386.39244055541195</v>
      </c>
      <c r="I144" s="59" t="s">
        <v>722</v>
      </c>
      <c r="J144" s="30">
        <v>34</v>
      </c>
      <c r="K144" s="96">
        <f t="shared" si="24"/>
        <v>9.4444444444444446</v>
      </c>
      <c r="L144" s="58">
        <v>1</v>
      </c>
      <c r="M144" s="57">
        <v>5</v>
      </c>
      <c r="N144" s="94">
        <f t="shared" si="25"/>
        <v>6.3529411764705879</v>
      </c>
      <c r="O144" s="94">
        <f t="shared" si="26"/>
        <v>11.352941176470587</v>
      </c>
      <c r="P144" s="10"/>
      <c r="Q144" s="10"/>
      <c r="R144" s="10"/>
      <c r="S144" s="22"/>
      <c r="T144" s="10"/>
      <c r="U144" s="14"/>
      <c r="V144" s="14"/>
      <c r="W144" s="22"/>
      <c r="X144" s="10"/>
      <c r="Y144" s="10"/>
      <c r="Z144" s="13"/>
      <c r="AA144" s="12"/>
      <c r="AB144" s="15"/>
      <c r="AC144" s="10"/>
      <c r="AD144" s="10"/>
      <c r="AE144" s="13"/>
      <c r="AF144" s="24"/>
      <c r="AG144" s="24"/>
      <c r="AH144" s="9"/>
      <c r="AI144" s="16"/>
      <c r="AJ144" s="34"/>
      <c r="AK144" s="22"/>
      <c r="AL144" s="35"/>
      <c r="AM144" s="34"/>
      <c r="AN144" s="34"/>
      <c r="AO144" s="32"/>
    </row>
    <row r="145" spans="1:41" ht="19.5" customHeight="1" x14ac:dyDescent="0.25">
      <c r="A145" s="77">
        <v>51</v>
      </c>
      <c r="B145" s="76">
        <f t="shared" si="30"/>
        <v>144</v>
      </c>
      <c r="C145" s="60">
        <v>60</v>
      </c>
      <c r="D145" s="59">
        <v>4.8099999999999996</v>
      </c>
      <c r="E145" s="58">
        <f t="shared" si="27"/>
        <v>7300</v>
      </c>
      <c r="F145" s="74">
        <f t="shared" si="28"/>
        <v>7360</v>
      </c>
      <c r="G145" s="57">
        <f t="shared" si="23"/>
        <v>5.0311057722366739</v>
      </c>
      <c r="H145" s="57">
        <f t="shared" si="29"/>
        <v>391.42354632764864</v>
      </c>
      <c r="I145" s="59" t="s">
        <v>723</v>
      </c>
      <c r="J145" s="30">
        <v>34</v>
      </c>
      <c r="K145" s="96">
        <f t="shared" si="24"/>
        <v>9.4444444444444446</v>
      </c>
      <c r="L145" s="58">
        <v>0</v>
      </c>
      <c r="M145" s="57">
        <v>0</v>
      </c>
      <c r="N145" s="94">
        <f t="shared" si="25"/>
        <v>6.3529411764705879</v>
      </c>
      <c r="O145" s="94">
        <f t="shared" si="26"/>
        <v>6.3529411764705879</v>
      </c>
      <c r="P145" s="10"/>
      <c r="Q145" s="10"/>
      <c r="R145" s="10"/>
      <c r="S145" s="22"/>
      <c r="T145" s="10"/>
      <c r="U145" s="14"/>
      <c r="V145" s="14"/>
      <c r="W145" s="22"/>
      <c r="X145" s="10"/>
      <c r="Y145" s="10"/>
      <c r="Z145" s="13"/>
      <c r="AA145" s="12"/>
      <c r="AB145" s="15"/>
      <c r="AC145" s="10"/>
      <c r="AD145" s="10"/>
      <c r="AE145" s="13"/>
      <c r="AF145" s="24"/>
      <c r="AG145" s="24"/>
      <c r="AH145" s="9"/>
      <c r="AI145" s="16"/>
      <c r="AJ145" s="34"/>
      <c r="AK145" s="22"/>
      <c r="AL145" s="35"/>
      <c r="AM145" s="34"/>
      <c r="AN145" s="34"/>
      <c r="AO145" s="32"/>
    </row>
    <row r="146" spans="1:41" x14ac:dyDescent="0.25">
      <c r="A146" s="76">
        <v>52</v>
      </c>
      <c r="B146" s="76">
        <f t="shared" si="30"/>
        <v>145</v>
      </c>
      <c r="C146" s="56">
        <v>55</v>
      </c>
      <c r="D146" s="57">
        <v>7.25</v>
      </c>
      <c r="E146" s="58">
        <f t="shared" si="27"/>
        <v>7360</v>
      </c>
      <c r="F146" s="74">
        <f t="shared" si="28"/>
        <v>7415</v>
      </c>
      <c r="G146" s="57">
        <f t="shared" si="23"/>
        <v>6.9409433024706368</v>
      </c>
      <c r="H146" s="57">
        <f t="shared" si="29"/>
        <v>398.36448963011929</v>
      </c>
      <c r="I146" s="57" t="s">
        <v>724</v>
      </c>
      <c r="J146" s="30">
        <v>20</v>
      </c>
      <c r="K146" s="96">
        <f t="shared" si="24"/>
        <v>5.5555555555555554</v>
      </c>
      <c r="L146" s="58">
        <f t="shared" si="18"/>
        <v>0</v>
      </c>
      <c r="M146" s="57">
        <v>0</v>
      </c>
      <c r="N146" s="94">
        <f t="shared" si="25"/>
        <v>9.9</v>
      </c>
      <c r="O146" s="94">
        <f t="shared" si="26"/>
        <v>9.9</v>
      </c>
      <c r="P146" s="9" t="s">
        <v>725</v>
      </c>
      <c r="Q146" s="9" t="s">
        <v>653</v>
      </c>
      <c r="R146" s="9" t="s">
        <v>42</v>
      </c>
      <c r="S146" s="22"/>
      <c r="T146" s="9" t="s">
        <v>33</v>
      </c>
      <c r="U146" s="4">
        <v>-75.582222000000002</v>
      </c>
      <c r="V146" s="4">
        <v>6.3050680000000003</v>
      </c>
      <c r="W146" s="22"/>
      <c r="X146" s="9"/>
      <c r="Y146" s="9"/>
      <c r="Z146" s="5">
        <v>2</v>
      </c>
      <c r="AA146" s="1" t="s">
        <v>492</v>
      </c>
      <c r="AB146" s="6">
        <v>8.5</v>
      </c>
      <c r="AC146" s="9" t="s">
        <v>551</v>
      </c>
      <c r="AD146" s="9"/>
      <c r="AE146" s="5"/>
      <c r="AF146" s="7"/>
      <c r="AG146" s="7"/>
      <c r="AH146" s="9"/>
      <c r="AI146" s="16" t="s">
        <v>726</v>
      </c>
      <c r="AJ146" s="34">
        <f t="shared" ref="AJ146:AJ306" si="31">SIN(D146*6.28/360)*1500*9.8</f>
        <v>1854.1893980357997</v>
      </c>
      <c r="AK146" s="22"/>
      <c r="AL146" s="35">
        <f t="shared" ref="AL146:AL306" si="32">J146*1000/3600</f>
        <v>5.5555555555555554</v>
      </c>
      <c r="AM146" s="34">
        <f t="shared" si="9"/>
        <v>10301.052211309998</v>
      </c>
      <c r="AN146" s="34">
        <f t="shared" ref="AN146:AN306" si="33">AJ146*C146</f>
        <v>101980.41689196898</v>
      </c>
      <c r="AO146" s="32">
        <f t="shared" ref="AO146:AO306" si="34">C146/AL146</f>
        <v>9.9</v>
      </c>
    </row>
    <row r="147" spans="1:41" x14ac:dyDescent="0.25">
      <c r="A147" s="76">
        <v>53</v>
      </c>
      <c r="B147" s="76">
        <f t="shared" si="30"/>
        <v>146</v>
      </c>
      <c r="C147" s="56">
        <v>20</v>
      </c>
      <c r="D147" s="57">
        <v>11.31</v>
      </c>
      <c r="E147" s="58">
        <f t="shared" si="27"/>
        <v>7415</v>
      </c>
      <c r="F147" s="74">
        <f t="shared" si="28"/>
        <v>7435</v>
      </c>
      <c r="G147" s="57">
        <f t="shared" si="23"/>
        <v>3.9223458160413589</v>
      </c>
      <c r="H147" s="57">
        <f t="shared" si="29"/>
        <v>402.28683544616064</v>
      </c>
      <c r="I147" s="57" t="s">
        <v>727</v>
      </c>
      <c r="J147" s="30">
        <v>6</v>
      </c>
      <c r="K147" s="96">
        <f t="shared" si="24"/>
        <v>1.6666666666666667</v>
      </c>
      <c r="L147" s="58">
        <f t="shared" si="18"/>
        <v>0</v>
      </c>
      <c r="M147" s="57">
        <v>0</v>
      </c>
      <c r="N147" s="94">
        <f t="shared" si="25"/>
        <v>12</v>
      </c>
      <c r="O147" s="94">
        <f t="shared" si="26"/>
        <v>12</v>
      </c>
      <c r="P147" s="9" t="s">
        <v>728</v>
      </c>
      <c r="Q147" s="9" t="s">
        <v>729</v>
      </c>
      <c r="R147" s="9" t="s">
        <v>49</v>
      </c>
      <c r="S147" s="22"/>
      <c r="T147" s="9" t="s">
        <v>33</v>
      </c>
      <c r="U147" s="4">
        <v>-75.582679999999996</v>
      </c>
      <c r="V147" s="4">
        <v>6.3047700000000004</v>
      </c>
      <c r="W147" s="22"/>
      <c r="X147" s="9"/>
      <c r="Y147" s="9"/>
      <c r="Z147" s="5">
        <v>2</v>
      </c>
      <c r="AA147" s="1" t="s">
        <v>492</v>
      </c>
      <c r="AB147" s="6">
        <v>7.5</v>
      </c>
      <c r="AC147" s="9" t="s">
        <v>698</v>
      </c>
      <c r="AD147" s="9"/>
      <c r="AE147" s="5"/>
      <c r="AF147" s="7"/>
      <c r="AG147" s="7"/>
      <c r="AH147" s="9"/>
      <c r="AI147" s="16">
        <v>5.0999999999999996</v>
      </c>
      <c r="AJ147" s="34">
        <f t="shared" si="31"/>
        <v>2881.4816730934785</v>
      </c>
      <c r="AK147" s="22"/>
      <c r="AL147" s="35">
        <f t="shared" si="32"/>
        <v>1.6666666666666667</v>
      </c>
      <c r="AM147" s="34">
        <f t="shared" si="9"/>
        <v>4802.4694551557977</v>
      </c>
      <c r="AN147" s="34">
        <f t="shared" si="33"/>
        <v>57629.633461869569</v>
      </c>
      <c r="AO147" s="32">
        <f t="shared" si="34"/>
        <v>12</v>
      </c>
    </row>
    <row r="148" spans="1:41" x14ac:dyDescent="0.25">
      <c r="A148" s="76">
        <v>54</v>
      </c>
      <c r="B148" s="76">
        <f t="shared" si="30"/>
        <v>147</v>
      </c>
      <c r="C148" s="56">
        <v>75</v>
      </c>
      <c r="D148" s="57">
        <v>3.05</v>
      </c>
      <c r="E148" s="58">
        <f t="shared" si="27"/>
        <v>7435</v>
      </c>
      <c r="F148" s="74">
        <f t="shared" si="28"/>
        <v>7510</v>
      </c>
      <c r="G148" s="57">
        <f t="shared" si="23"/>
        <v>3.9905553655302191</v>
      </c>
      <c r="H148" s="57">
        <f t="shared" si="29"/>
        <v>406.27739081169085</v>
      </c>
      <c r="I148" s="57" t="s">
        <v>730</v>
      </c>
      <c r="J148" s="30">
        <v>42</v>
      </c>
      <c r="K148" s="96">
        <f t="shared" si="24"/>
        <v>11.666666666666666</v>
      </c>
      <c r="L148" s="58">
        <f t="shared" si="18"/>
        <v>0</v>
      </c>
      <c r="M148" s="57">
        <v>0</v>
      </c>
      <c r="N148" s="94">
        <f t="shared" si="25"/>
        <v>6.4285714285714288</v>
      </c>
      <c r="O148" s="94">
        <f t="shared" si="26"/>
        <v>6.4285714285714288</v>
      </c>
      <c r="P148" s="9" t="s">
        <v>731</v>
      </c>
      <c r="Q148" s="9" t="s">
        <v>732</v>
      </c>
      <c r="R148" s="9" t="s">
        <v>256</v>
      </c>
      <c r="S148" s="22"/>
      <c r="T148" s="9" t="s">
        <v>33</v>
      </c>
      <c r="U148" s="4">
        <v>-75.582549999999998</v>
      </c>
      <c r="V148" s="4">
        <v>6.3059570000000003</v>
      </c>
      <c r="W148" s="22"/>
      <c r="X148" s="9"/>
      <c r="Y148" s="9"/>
      <c r="Z148" s="5">
        <v>2</v>
      </c>
      <c r="AA148" s="1" t="s">
        <v>492</v>
      </c>
      <c r="AB148" s="6">
        <v>7.5</v>
      </c>
      <c r="AC148" s="9" t="s">
        <v>471</v>
      </c>
      <c r="AD148" s="9"/>
      <c r="AE148" s="5"/>
      <c r="AF148" s="7"/>
      <c r="AG148" s="7"/>
      <c r="AH148" s="9"/>
      <c r="AI148" s="16" t="s">
        <v>733</v>
      </c>
      <c r="AJ148" s="34">
        <f t="shared" si="31"/>
        <v>781.75270983146152</v>
      </c>
      <c r="AK148" s="22"/>
      <c r="AL148" s="35">
        <f t="shared" si="32"/>
        <v>11.666666666666666</v>
      </c>
      <c r="AM148" s="34">
        <f t="shared" si="9"/>
        <v>9120.4482813670511</v>
      </c>
      <c r="AN148" s="34">
        <f t="shared" si="33"/>
        <v>58631.453237359616</v>
      </c>
      <c r="AO148" s="32">
        <f t="shared" si="34"/>
        <v>6.4285714285714288</v>
      </c>
    </row>
    <row r="149" spans="1:41" x14ac:dyDescent="0.25">
      <c r="A149" s="76">
        <v>54</v>
      </c>
      <c r="B149" s="76">
        <f t="shared" si="30"/>
        <v>148</v>
      </c>
      <c r="C149" s="56">
        <v>75</v>
      </c>
      <c r="D149" s="57">
        <v>3.05</v>
      </c>
      <c r="E149" s="58">
        <f t="shared" si="27"/>
        <v>7510</v>
      </c>
      <c r="F149" s="74">
        <f t="shared" si="28"/>
        <v>7585</v>
      </c>
      <c r="G149" s="57">
        <f t="shared" si="23"/>
        <v>3.9905553655302191</v>
      </c>
      <c r="H149" s="57">
        <f t="shared" si="29"/>
        <v>410.26794617722106</v>
      </c>
      <c r="I149" s="57" t="s">
        <v>734</v>
      </c>
      <c r="J149" s="30">
        <v>42</v>
      </c>
      <c r="K149" s="96">
        <f t="shared" si="24"/>
        <v>11.666666666666666</v>
      </c>
      <c r="L149" s="58">
        <f t="shared" si="18"/>
        <v>0</v>
      </c>
      <c r="M149" s="57">
        <v>0</v>
      </c>
      <c r="N149" s="94">
        <f t="shared" si="25"/>
        <v>6.4285714285714288</v>
      </c>
      <c r="O149" s="94">
        <f t="shared" si="26"/>
        <v>6.4285714285714288</v>
      </c>
      <c r="P149" s="9"/>
      <c r="Q149" s="9"/>
      <c r="R149" s="9"/>
      <c r="S149" s="22"/>
      <c r="T149" s="9"/>
      <c r="U149" s="4"/>
      <c r="V149" s="4"/>
      <c r="W149" s="22"/>
      <c r="X149" s="9"/>
      <c r="Y149" s="9"/>
      <c r="Z149" s="5"/>
      <c r="AA149" s="1"/>
      <c r="AB149" s="6"/>
      <c r="AC149" s="9"/>
      <c r="AD149" s="9"/>
      <c r="AE149" s="5"/>
      <c r="AF149" s="7"/>
      <c r="AG149" s="7"/>
      <c r="AH149" s="9"/>
      <c r="AI149" s="16"/>
      <c r="AJ149" s="34"/>
      <c r="AK149" s="22"/>
      <c r="AL149" s="35"/>
      <c r="AM149" s="34"/>
      <c r="AN149" s="34"/>
      <c r="AO149" s="32"/>
    </row>
    <row r="150" spans="1:41" ht="15.75" customHeight="1" x14ac:dyDescent="0.25">
      <c r="A150" s="76">
        <v>55</v>
      </c>
      <c r="B150" s="76">
        <f t="shared" si="30"/>
        <v>149</v>
      </c>
      <c r="C150" s="56">
        <v>70</v>
      </c>
      <c r="D150" s="57">
        <v>-2.2000000000000002</v>
      </c>
      <c r="E150" s="58">
        <f t="shared" si="27"/>
        <v>7585</v>
      </c>
      <c r="F150" s="74">
        <f t="shared" si="28"/>
        <v>7655</v>
      </c>
      <c r="G150" s="57">
        <f t="shared" si="23"/>
        <v>-2.6871466361263963</v>
      </c>
      <c r="H150" s="57">
        <f t="shared" si="29"/>
        <v>407.58079954109468</v>
      </c>
      <c r="I150" s="57" t="s">
        <v>735</v>
      </c>
      <c r="J150" s="30">
        <v>21</v>
      </c>
      <c r="K150" s="96">
        <f t="shared" si="24"/>
        <v>5.833333333333333</v>
      </c>
      <c r="L150" s="58">
        <f t="shared" si="18"/>
        <v>0</v>
      </c>
      <c r="M150" s="57">
        <v>0</v>
      </c>
      <c r="N150" s="94">
        <f t="shared" si="25"/>
        <v>12</v>
      </c>
      <c r="O150" s="94">
        <f t="shared" si="26"/>
        <v>12</v>
      </c>
      <c r="P150" s="9" t="s">
        <v>736</v>
      </c>
      <c r="Q150" s="9" t="s">
        <v>737</v>
      </c>
      <c r="R150" s="9" t="s">
        <v>256</v>
      </c>
      <c r="S150" s="22"/>
      <c r="T150" s="9" t="s">
        <v>33</v>
      </c>
      <c r="U150" s="4">
        <v>-75.582685999999995</v>
      </c>
      <c r="V150" s="4">
        <v>6.3068119999999999</v>
      </c>
      <c r="W150" s="22"/>
      <c r="X150" s="9"/>
      <c r="Y150" s="9"/>
      <c r="Z150" s="5">
        <v>2</v>
      </c>
      <c r="AA150" s="1" t="s">
        <v>492</v>
      </c>
      <c r="AB150" s="6">
        <v>7.5</v>
      </c>
      <c r="AC150" s="9" t="s">
        <v>471</v>
      </c>
      <c r="AD150" s="9"/>
      <c r="AE150" s="5"/>
      <c r="AF150" s="7"/>
      <c r="AG150" s="7"/>
      <c r="AH150" s="9"/>
      <c r="AI150" s="16" t="s">
        <v>738</v>
      </c>
      <c r="AJ150" s="34">
        <f t="shared" si="31"/>
        <v>-564.01485763209928</v>
      </c>
      <c r="AK150" s="22"/>
      <c r="AL150" s="35">
        <f t="shared" si="32"/>
        <v>5.833333333333333</v>
      </c>
      <c r="AM150" s="34">
        <f t="shared" si="9"/>
        <v>-3290.0866695205791</v>
      </c>
      <c r="AN150" s="34">
        <f t="shared" si="33"/>
        <v>-39481.040034246951</v>
      </c>
      <c r="AO150" s="32">
        <f t="shared" si="34"/>
        <v>12</v>
      </c>
    </row>
    <row r="151" spans="1:41" ht="15.75" customHeight="1" x14ac:dyDescent="0.25">
      <c r="A151" s="76">
        <v>55</v>
      </c>
      <c r="B151" s="76">
        <f t="shared" si="30"/>
        <v>150</v>
      </c>
      <c r="C151" s="56">
        <v>60</v>
      </c>
      <c r="D151" s="57">
        <v>-2.2000000000000002</v>
      </c>
      <c r="E151" s="58">
        <f t="shared" si="27"/>
        <v>7655</v>
      </c>
      <c r="F151" s="74">
        <f t="shared" si="28"/>
        <v>7715</v>
      </c>
      <c r="G151" s="57">
        <f t="shared" si="23"/>
        <v>-2.3032685452511967</v>
      </c>
      <c r="H151" s="57">
        <f t="shared" si="29"/>
        <v>405.27753099584351</v>
      </c>
      <c r="I151" s="57" t="s">
        <v>739</v>
      </c>
      <c r="J151" s="30">
        <v>21</v>
      </c>
      <c r="K151" s="96">
        <f t="shared" si="24"/>
        <v>5.833333333333333</v>
      </c>
      <c r="L151" s="58">
        <f t="shared" si="18"/>
        <v>0</v>
      </c>
      <c r="M151" s="57">
        <v>0</v>
      </c>
      <c r="N151" s="94">
        <f t="shared" si="25"/>
        <v>10.285714285714286</v>
      </c>
      <c r="O151" s="94">
        <f t="shared" si="26"/>
        <v>10.285714285714286</v>
      </c>
      <c r="P151" s="9"/>
      <c r="Q151" s="9"/>
      <c r="R151" s="9"/>
      <c r="S151" s="22"/>
      <c r="T151" s="9"/>
      <c r="U151" s="4"/>
      <c r="V151" s="4"/>
      <c r="W151" s="22"/>
      <c r="X151" s="9"/>
      <c r="Y151" s="9"/>
      <c r="Z151" s="5"/>
      <c r="AA151" s="1"/>
      <c r="AB151" s="6"/>
      <c r="AC151" s="9"/>
      <c r="AD151" s="9"/>
      <c r="AE151" s="5"/>
      <c r="AF151" s="7"/>
      <c r="AG151" s="7"/>
      <c r="AH151" s="9"/>
      <c r="AI151" s="16"/>
      <c r="AJ151" s="34"/>
      <c r="AK151" s="22"/>
      <c r="AL151" s="35"/>
      <c r="AM151" s="34"/>
      <c r="AN151" s="34"/>
      <c r="AO151" s="32"/>
    </row>
    <row r="152" spans="1:41" ht="24" x14ac:dyDescent="0.25">
      <c r="A152" s="76">
        <v>56</v>
      </c>
      <c r="B152" s="76">
        <f t="shared" si="30"/>
        <v>151</v>
      </c>
      <c r="C152" s="56">
        <v>35</v>
      </c>
      <c r="D152" s="57">
        <v>-1.64</v>
      </c>
      <c r="E152" s="58">
        <f t="shared" si="27"/>
        <v>7715</v>
      </c>
      <c r="F152" s="74">
        <f t="shared" si="28"/>
        <v>7750</v>
      </c>
      <c r="G152" s="57">
        <f t="shared" si="23"/>
        <v>-1.0016821980303185</v>
      </c>
      <c r="H152" s="57">
        <f t="shared" si="29"/>
        <v>404.27584879781318</v>
      </c>
      <c r="I152" s="57" t="s">
        <v>740</v>
      </c>
      <c r="J152" s="30">
        <v>22</v>
      </c>
      <c r="K152" s="96">
        <f t="shared" si="24"/>
        <v>6.1111111111111107</v>
      </c>
      <c r="L152" s="58">
        <f t="shared" si="18"/>
        <v>0</v>
      </c>
      <c r="M152" s="57">
        <v>0</v>
      </c>
      <c r="N152" s="94">
        <f t="shared" si="25"/>
        <v>5.7272727272727275</v>
      </c>
      <c r="O152" s="94">
        <f t="shared" si="26"/>
        <v>5.7272727272727275</v>
      </c>
      <c r="P152" s="9" t="s">
        <v>741</v>
      </c>
      <c r="Q152" s="9" t="s">
        <v>742</v>
      </c>
      <c r="R152" s="9" t="s">
        <v>113</v>
      </c>
      <c r="S152" s="22"/>
      <c r="T152" s="9" t="s">
        <v>33</v>
      </c>
      <c r="U152" s="4">
        <v>-75.582472999999993</v>
      </c>
      <c r="V152" s="4">
        <v>6.3075590000000004</v>
      </c>
      <c r="W152" s="22"/>
      <c r="X152" s="9" t="s">
        <v>743</v>
      </c>
      <c r="Y152" s="9" t="s">
        <v>744</v>
      </c>
      <c r="Z152" s="5">
        <v>2</v>
      </c>
      <c r="AA152" s="1" t="s">
        <v>492</v>
      </c>
      <c r="AB152" s="6">
        <v>7.5</v>
      </c>
      <c r="AC152" s="9" t="s">
        <v>551</v>
      </c>
      <c r="AD152" s="9" t="s">
        <v>586</v>
      </c>
      <c r="AE152" s="5"/>
      <c r="AF152" s="7"/>
      <c r="AG152" s="7"/>
      <c r="AH152" s="9" t="s">
        <v>586</v>
      </c>
      <c r="AI152" s="16" t="s">
        <v>745</v>
      </c>
      <c r="AJ152" s="34">
        <f t="shared" si="31"/>
        <v>-420.49330110044826</v>
      </c>
      <c r="AK152" s="22"/>
      <c r="AL152" s="35">
        <f t="shared" si="32"/>
        <v>6.1111111111111107</v>
      </c>
      <c r="AM152" s="34">
        <f t="shared" si="9"/>
        <v>-2569.6812845027393</v>
      </c>
      <c r="AN152" s="34">
        <f t="shared" si="33"/>
        <v>-14717.265538515689</v>
      </c>
      <c r="AO152" s="32">
        <f t="shared" si="34"/>
        <v>5.7272727272727275</v>
      </c>
    </row>
    <row r="153" spans="1:41" x14ac:dyDescent="0.25">
      <c r="A153" s="76">
        <v>57</v>
      </c>
      <c r="B153" s="76">
        <f t="shared" si="30"/>
        <v>152</v>
      </c>
      <c r="C153" s="56">
        <v>50</v>
      </c>
      <c r="D153" s="57">
        <v>-6.28</v>
      </c>
      <c r="E153" s="58">
        <f t="shared" si="27"/>
        <v>7750</v>
      </c>
      <c r="F153" s="74">
        <f t="shared" si="28"/>
        <v>7800</v>
      </c>
      <c r="G153" s="57">
        <f t="shared" si="23"/>
        <v>-5.4693673293257765</v>
      </c>
      <c r="H153" s="57">
        <f t="shared" si="29"/>
        <v>398.80648146848739</v>
      </c>
      <c r="I153" s="57" t="s">
        <v>746</v>
      </c>
      <c r="J153" s="30">
        <v>22</v>
      </c>
      <c r="K153" s="96">
        <f t="shared" si="24"/>
        <v>6.1111111111111107</v>
      </c>
      <c r="L153" s="58">
        <f t="shared" si="18"/>
        <v>0</v>
      </c>
      <c r="M153" s="57">
        <v>0</v>
      </c>
      <c r="N153" s="94">
        <f t="shared" si="25"/>
        <v>8.1818181818181817</v>
      </c>
      <c r="O153" s="94">
        <f t="shared" si="26"/>
        <v>8.1818181818181817</v>
      </c>
      <c r="P153" s="9" t="s">
        <v>747</v>
      </c>
      <c r="Q153" s="9" t="s">
        <v>748</v>
      </c>
      <c r="R153" s="9" t="s">
        <v>256</v>
      </c>
      <c r="S153" s="22"/>
      <c r="T153" s="9" t="s">
        <v>460</v>
      </c>
      <c r="U153" s="4">
        <v>-75.582059000000001</v>
      </c>
      <c r="V153" s="4">
        <v>6.3067570000000002</v>
      </c>
      <c r="W153" s="22"/>
      <c r="X153" s="9"/>
      <c r="Y153" s="9"/>
      <c r="Z153" s="5">
        <v>2</v>
      </c>
      <c r="AA153" s="1" t="s">
        <v>492</v>
      </c>
      <c r="AB153" s="6">
        <v>8</v>
      </c>
      <c r="AC153" s="9" t="s">
        <v>471</v>
      </c>
      <c r="AD153" s="9"/>
      <c r="AE153" s="5"/>
      <c r="AF153" s="7"/>
      <c r="AG153" s="7"/>
      <c r="AH153" s="9"/>
      <c r="AI153" s="16" t="s">
        <v>749</v>
      </c>
      <c r="AJ153" s="34">
        <f t="shared" si="31"/>
        <v>-1607.1820749696187</v>
      </c>
      <c r="AK153" s="22"/>
      <c r="AL153" s="35">
        <f t="shared" si="32"/>
        <v>6.1111111111111107</v>
      </c>
      <c r="AM153" s="34">
        <f t="shared" si="9"/>
        <v>-9821.6682359254464</v>
      </c>
      <c r="AN153" s="34">
        <f t="shared" si="33"/>
        <v>-80359.103748480935</v>
      </c>
      <c r="AO153" s="32">
        <f t="shared" si="34"/>
        <v>8.1818181818181817</v>
      </c>
    </row>
    <row r="154" spans="1:41" x14ac:dyDescent="0.25">
      <c r="A154" s="76">
        <v>57</v>
      </c>
      <c r="B154" s="76">
        <f t="shared" si="30"/>
        <v>153</v>
      </c>
      <c r="C154" s="56">
        <v>50</v>
      </c>
      <c r="D154" s="57">
        <v>-6.28</v>
      </c>
      <c r="E154" s="58">
        <f t="shared" si="27"/>
        <v>7800</v>
      </c>
      <c r="F154" s="74">
        <f t="shared" si="28"/>
        <v>7850</v>
      </c>
      <c r="G154" s="57">
        <f t="shared" si="23"/>
        <v>-5.4693673293257765</v>
      </c>
      <c r="H154" s="57">
        <f t="shared" si="29"/>
        <v>393.3371141391616</v>
      </c>
      <c r="I154" s="57" t="s">
        <v>750</v>
      </c>
      <c r="J154" s="30">
        <v>22</v>
      </c>
      <c r="K154" s="96">
        <f t="shared" si="24"/>
        <v>6.1111111111111107</v>
      </c>
      <c r="L154" s="58">
        <f t="shared" si="18"/>
        <v>0</v>
      </c>
      <c r="M154" s="57">
        <v>0</v>
      </c>
      <c r="N154" s="94">
        <f t="shared" si="25"/>
        <v>8.1818181818181817</v>
      </c>
      <c r="O154" s="94">
        <f t="shared" si="26"/>
        <v>8.1818181818181817</v>
      </c>
      <c r="P154" s="9"/>
      <c r="Q154" s="9"/>
      <c r="R154" s="9"/>
      <c r="S154" s="22"/>
      <c r="T154" s="9"/>
      <c r="U154" s="4"/>
      <c r="V154" s="4"/>
      <c r="W154" s="22"/>
      <c r="X154" s="9"/>
      <c r="Y154" s="9"/>
      <c r="Z154" s="5"/>
      <c r="AA154" s="1"/>
      <c r="AB154" s="6"/>
      <c r="AC154" s="9"/>
      <c r="AD154" s="9"/>
      <c r="AE154" s="5"/>
      <c r="AF154" s="7"/>
      <c r="AG154" s="7"/>
      <c r="AH154" s="9"/>
      <c r="AI154" s="16"/>
      <c r="AJ154" s="34"/>
      <c r="AK154" s="22"/>
      <c r="AL154" s="35"/>
      <c r="AM154" s="34"/>
      <c r="AN154" s="34"/>
      <c r="AO154" s="32"/>
    </row>
    <row r="155" spans="1:41" x14ac:dyDescent="0.25">
      <c r="A155" s="76">
        <v>58</v>
      </c>
      <c r="B155" s="76">
        <f t="shared" si="30"/>
        <v>154</v>
      </c>
      <c r="C155" s="56">
        <v>20</v>
      </c>
      <c r="D155" s="57">
        <v>-11.31</v>
      </c>
      <c r="E155" s="58">
        <f t="shared" si="27"/>
        <v>7850</v>
      </c>
      <c r="F155" s="74">
        <f t="shared" si="28"/>
        <v>7870</v>
      </c>
      <c r="G155" s="57">
        <f t="shared" si="23"/>
        <v>-3.9223458160413589</v>
      </c>
      <c r="H155" s="57">
        <f t="shared" si="29"/>
        <v>389.41476832312026</v>
      </c>
      <c r="I155" s="57" t="s">
        <v>751</v>
      </c>
      <c r="J155" s="30">
        <v>22</v>
      </c>
      <c r="K155" s="96">
        <f t="shared" si="24"/>
        <v>6.1111111111111107</v>
      </c>
      <c r="L155" s="58">
        <f t="shared" si="18"/>
        <v>0</v>
      </c>
      <c r="M155" s="57">
        <v>0</v>
      </c>
      <c r="N155" s="94">
        <f t="shared" si="25"/>
        <v>3.2727272727272729</v>
      </c>
      <c r="O155" s="94">
        <f t="shared" si="26"/>
        <v>3.2727272727272729</v>
      </c>
      <c r="P155" s="9" t="s">
        <v>752</v>
      </c>
      <c r="Q155" s="9" t="s">
        <v>753</v>
      </c>
      <c r="R155" s="9" t="s">
        <v>113</v>
      </c>
      <c r="S155" s="22"/>
      <c r="T155" s="9" t="s">
        <v>33</v>
      </c>
      <c r="U155" s="4">
        <v>-75.58184</v>
      </c>
      <c r="V155" s="4">
        <v>6.3055339999999998</v>
      </c>
      <c r="W155" s="22"/>
      <c r="X155" s="9" t="s">
        <v>754</v>
      </c>
      <c r="Y155" s="9"/>
      <c r="Z155" s="5">
        <v>2</v>
      </c>
      <c r="AA155" s="1" t="s">
        <v>492</v>
      </c>
      <c r="AB155" s="6">
        <v>8</v>
      </c>
      <c r="AC155" s="9" t="s">
        <v>471</v>
      </c>
      <c r="AD155" s="9" t="s">
        <v>586</v>
      </c>
      <c r="AE155" s="5"/>
      <c r="AF155" s="7"/>
      <c r="AG155" s="7"/>
      <c r="AH155" s="9" t="s">
        <v>586</v>
      </c>
      <c r="AI155" s="16" t="s">
        <v>755</v>
      </c>
      <c r="AJ155" s="34">
        <f t="shared" si="31"/>
        <v>-2881.4816730934785</v>
      </c>
      <c r="AK155" s="22"/>
      <c r="AL155" s="35">
        <f t="shared" si="32"/>
        <v>6.1111111111111107</v>
      </c>
      <c r="AM155" s="34">
        <f t="shared" si="9"/>
        <v>-17609.054668904591</v>
      </c>
      <c r="AN155" s="34">
        <f t="shared" si="33"/>
        <v>-57629.633461869569</v>
      </c>
      <c r="AO155" s="32">
        <f t="shared" si="34"/>
        <v>3.2727272727272729</v>
      </c>
    </row>
    <row r="156" spans="1:41" ht="24" x14ac:dyDescent="0.25">
      <c r="A156" s="76">
        <v>59</v>
      </c>
      <c r="B156" s="76">
        <f t="shared" si="30"/>
        <v>155</v>
      </c>
      <c r="C156" s="56">
        <v>60</v>
      </c>
      <c r="D156" s="57">
        <v>-3.34</v>
      </c>
      <c r="E156" s="58">
        <f t="shared" si="27"/>
        <v>7870</v>
      </c>
      <c r="F156" s="74">
        <f t="shared" si="28"/>
        <v>7930</v>
      </c>
      <c r="G156" s="57">
        <f t="shared" si="23"/>
        <v>-3.4956592167214615</v>
      </c>
      <c r="H156" s="57">
        <f t="shared" si="29"/>
        <v>385.91910910639882</v>
      </c>
      <c r="I156" s="57" t="s">
        <v>756</v>
      </c>
      <c r="J156" s="30">
        <v>25</v>
      </c>
      <c r="K156" s="96">
        <f t="shared" si="24"/>
        <v>6.9444444444444446</v>
      </c>
      <c r="L156" s="58">
        <f t="shared" si="18"/>
        <v>1</v>
      </c>
      <c r="M156" s="57">
        <v>5</v>
      </c>
      <c r="N156" s="94">
        <f t="shared" si="25"/>
        <v>8.64</v>
      </c>
      <c r="O156" s="94">
        <f t="shared" si="26"/>
        <v>13.64</v>
      </c>
      <c r="P156" s="9" t="s">
        <v>757</v>
      </c>
      <c r="Q156" s="9" t="s">
        <v>641</v>
      </c>
      <c r="R156" s="9" t="s">
        <v>256</v>
      </c>
      <c r="S156" s="22"/>
      <c r="T156" s="9" t="s">
        <v>33</v>
      </c>
      <c r="U156" s="4">
        <v>-75.581644999999995</v>
      </c>
      <c r="V156" s="4">
        <v>6.3061369999999997</v>
      </c>
      <c r="W156" s="22"/>
      <c r="X156" s="9"/>
      <c r="Y156" s="9"/>
      <c r="Z156" s="5">
        <v>2</v>
      </c>
      <c r="AA156" s="1" t="s">
        <v>492</v>
      </c>
      <c r="AB156" s="6">
        <v>8</v>
      </c>
      <c r="AC156" s="9" t="s">
        <v>551</v>
      </c>
      <c r="AD156" s="9"/>
      <c r="AE156" s="5"/>
      <c r="AF156" s="7"/>
      <c r="AG156" s="7">
        <v>1</v>
      </c>
      <c r="AH156" s="10" t="s">
        <v>758</v>
      </c>
      <c r="AI156" s="16">
        <v>24.2</v>
      </c>
      <c r="AJ156" s="34">
        <f t="shared" si="31"/>
        <v>-856.00282282863668</v>
      </c>
      <c r="AK156" s="22"/>
      <c r="AL156" s="35">
        <f t="shared" si="32"/>
        <v>6.9444444444444446</v>
      </c>
      <c r="AM156" s="34">
        <f t="shared" si="9"/>
        <v>-5944.4640474210883</v>
      </c>
      <c r="AN156" s="34">
        <f t="shared" si="33"/>
        <v>-51360.169369718198</v>
      </c>
      <c r="AO156" s="32">
        <f t="shared" si="34"/>
        <v>8.64</v>
      </c>
    </row>
    <row r="157" spans="1:41" x14ac:dyDescent="0.25">
      <c r="A157" s="76">
        <v>59</v>
      </c>
      <c r="B157" s="76">
        <f t="shared" si="30"/>
        <v>156</v>
      </c>
      <c r="C157" s="56">
        <v>60</v>
      </c>
      <c r="D157" s="57">
        <v>-3.34</v>
      </c>
      <c r="E157" s="58">
        <f t="shared" si="27"/>
        <v>7930</v>
      </c>
      <c r="F157" s="74">
        <f t="shared" si="28"/>
        <v>7990</v>
      </c>
      <c r="G157" s="57">
        <f t="shared" si="23"/>
        <v>-3.4956592167214615</v>
      </c>
      <c r="H157" s="57">
        <f t="shared" si="29"/>
        <v>382.42344988967739</v>
      </c>
      <c r="I157" s="59" t="s">
        <v>759</v>
      </c>
      <c r="J157" s="30">
        <v>25</v>
      </c>
      <c r="K157" s="96">
        <f t="shared" si="24"/>
        <v>6.9444444444444446</v>
      </c>
      <c r="L157" s="58">
        <v>0</v>
      </c>
      <c r="M157" s="57">
        <v>0</v>
      </c>
      <c r="N157" s="94">
        <f t="shared" si="25"/>
        <v>8.64</v>
      </c>
      <c r="O157" s="94">
        <f t="shared" si="26"/>
        <v>8.64</v>
      </c>
      <c r="P157" s="10"/>
      <c r="Q157" s="10"/>
      <c r="R157" s="10"/>
      <c r="S157" s="22"/>
      <c r="T157" s="10"/>
      <c r="U157" s="14"/>
      <c r="V157" s="14"/>
      <c r="W157" s="22"/>
      <c r="X157" s="10"/>
      <c r="Y157" s="10"/>
      <c r="Z157" s="13"/>
      <c r="AA157" s="12"/>
      <c r="AB157" s="15"/>
      <c r="AC157" s="10"/>
      <c r="AD157" s="10"/>
      <c r="AE157" s="5"/>
      <c r="AF157" s="7"/>
      <c r="AG157" s="7"/>
      <c r="AH157" s="61"/>
      <c r="AI157" s="16"/>
      <c r="AJ157" s="34"/>
      <c r="AK157" s="22"/>
      <c r="AL157" s="35"/>
      <c r="AM157" s="34"/>
      <c r="AN157" s="34"/>
      <c r="AO157" s="32"/>
    </row>
    <row r="158" spans="1:41" ht="24" customHeight="1" x14ac:dyDescent="0.25">
      <c r="A158" s="77">
        <v>60</v>
      </c>
      <c r="B158" s="76">
        <f t="shared" si="30"/>
        <v>157</v>
      </c>
      <c r="C158" s="60">
        <v>80</v>
      </c>
      <c r="D158" s="59">
        <v>-2.5099999999999998</v>
      </c>
      <c r="E158" s="58">
        <f t="shared" si="27"/>
        <v>7990</v>
      </c>
      <c r="F158" s="74">
        <f t="shared" si="28"/>
        <v>8070</v>
      </c>
      <c r="G158" s="57">
        <f t="shared" si="23"/>
        <v>-3.503500280689396</v>
      </c>
      <c r="H158" s="57">
        <f t="shared" si="29"/>
        <v>378.91994960898796</v>
      </c>
      <c r="I158" s="59" t="s">
        <v>760</v>
      </c>
      <c r="J158" s="30">
        <v>32</v>
      </c>
      <c r="K158" s="96">
        <f t="shared" si="24"/>
        <v>8.8888888888888893</v>
      </c>
      <c r="L158" s="58">
        <v>1</v>
      </c>
      <c r="M158" s="57">
        <v>5</v>
      </c>
      <c r="N158" s="94">
        <f t="shared" si="25"/>
        <v>9</v>
      </c>
      <c r="O158" s="94">
        <f t="shared" si="26"/>
        <v>14</v>
      </c>
      <c r="P158" s="10" t="s">
        <v>761</v>
      </c>
      <c r="Q158" s="10" t="s">
        <v>641</v>
      </c>
      <c r="R158" s="10" t="s">
        <v>256</v>
      </c>
      <c r="S158" s="22"/>
      <c r="T158" s="10" t="s">
        <v>460</v>
      </c>
      <c r="U158" s="14">
        <v>-75.581155999999993</v>
      </c>
      <c r="V158" s="14">
        <v>6.3071789999999996</v>
      </c>
      <c r="W158" s="22"/>
      <c r="X158" s="10"/>
      <c r="Y158" s="10"/>
      <c r="Z158" s="13">
        <v>2</v>
      </c>
      <c r="AA158" s="12" t="s">
        <v>492</v>
      </c>
      <c r="AB158" s="15">
        <v>9.5</v>
      </c>
      <c r="AC158" s="10" t="s">
        <v>471</v>
      </c>
      <c r="AD158" s="10"/>
      <c r="AE158" s="5"/>
      <c r="AF158" s="7"/>
      <c r="AG158" s="7">
        <v>2</v>
      </c>
      <c r="AH158" s="11" t="s">
        <v>762</v>
      </c>
      <c r="AI158" s="16" t="s">
        <v>763</v>
      </c>
      <c r="AJ158" s="34">
        <f t="shared" si="31"/>
        <v>-643.44202219129681</v>
      </c>
      <c r="AK158" s="22"/>
      <c r="AL158" s="35">
        <f t="shared" si="32"/>
        <v>8.8888888888888893</v>
      </c>
      <c r="AM158" s="34">
        <f t="shared" si="9"/>
        <v>-5719.4846417004164</v>
      </c>
      <c r="AN158" s="34">
        <f t="shared" si="33"/>
        <v>-51475.361775303747</v>
      </c>
      <c r="AO158" s="32">
        <f t="shared" si="34"/>
        <v>9</v>
      </c>
    </row>
    <row r="159" spans="1:41" ht="24" customHeight="1" x14ac:dyDescent="0.25">
      <c r="A159" s="77">
        <v>60</v>
      </c>
      <c r="B159" s="76">
        <f t="shared" si="30"/>
        <v>158</v>
      </c>
      <c r="C159" s="60">
        <v>80</v>
      </c>
      <c r="D159" s="59">
        <v>-2.5099999999999998</v>
      </c>
      <c r="E159" s="58">
        <f t="shared" si="27"/>
        <v>8070</v>
      </c>
      <c r="F159" s="74">
        <f t="shared" si="28"/>
        <v>8150</v>
      </c>
      <c r="G159" s="57">
        <f t="shared" si="23"/>
        <v>-3.503500280689396</v>
      </c>
      <c r="H159" s="57">
        <f t="shared" si="29"/>
        <v>375.41644932829854</v>
      </c>
      <c r="I159" s="59" t="s">
        <v>764</v>
      </c>
      <c r="J159" s="30">
        <v>32</v>
      </c>
      <c r="K159" s="96">
        <f t="shared" si="24"/>
        <v>8.8888888888888893</v>
      </c>
      <c r="L159" s="58">
        <v>1</v>
      </c>
      <c r="M159" s="57">
        <v>5</v>
      </c>
      <c r="N159" s="94">
        <f t="shared" si="25"/>
        <v>9</v>
      </c>
      <c r="O159" s="94">
        <f t="shared" si="26"/>
        <v>14</v>
      </c>
      <c r="P159" s="10"/>
      <c r="Q159" s="10"/>
      <c r="R159" s="10"/>
      <c r="S159" s="22"/>
      <c r="T159" s="10"/>
      <c r="U159" s="14"/>
      <c r="V159" s="14"/>
      <c r="W159" s="22"/>
      <c r="X159" s="10"/>
      <c r="Y159" s="10"/>
      <c r="Z159" s="13"/>
      <c r="AA159" s="12"/>
      <c r="AB159" s="15"/>
      <c r="AC159" s="10"/>
      <c r="AD159" s="10"/>
      <c r="AE159" s="5"/>
      <c r="AF159" s="7"/>
      <c r="AG159" s="7"/>
      <c r="AH159" s="11"/>
      <c r="AI159" s="16"/>
      <c r="AJ159" s="34"/>
      <c r="AK159" s="22"/>
      <c r="AL159" s="35"/>
      <c r="AM159" s="34"/>
      <c r="AN159" s="34"/>
      <c r="AO159" s="32"/>
    </row>
    <row r="160" spans="1:41" x14ac:dyDescent="0.25">
      <c r="A160" s="76">
        <v>61</v>
      </c>
      <c r="B160" s="76">
        <f t="shared" si="30"/>
        <v>159</v>
      </c>
      <c r="C160" s="56">
        <v>50</v>
      </c>
      <c r="D160" s="57">
        <v>-1.1499999999999999</v>
      </c>
      <c r="E160" s="58">
        <f t="shared" si="27"/>
        <v>8150</v>
      </c>
      <c r="F160" s="74">
        <f t="shared" si="28"/>
        <v>8200</v>
      </c>
      <c r="G160" s="57">
        <f t="shared" si="23"/>
        <v>-1.0034969391794517</v>
      </c>
      <c r="H160" s="57">
        <f t="shared" si="29"/>
        <v>374.41295238911908</v>
      </c>
      <c r="I160" s="57" t="s">
        <v>765</v>
      </c>
      <c r="J160" s="30">
        <v>16</v>
      </c>
      <c r="K160" s="96">
        <f t="shared" si="24"/>
        <v>4.4444444444444446</v>
      </c>
      <c r="L160" s="58">
        <f t="shared" si="18"/>
        <v>1</v>
      </c>
      <c r="M160" s="57">
        <v>5</v>
      </c>
      <c r="N160" s="94">
        <f t="shared" si="25"/>
        <v>11.25</v>
      </c>
      <c r="O160" s="94">
        <f t="shared" si="26"/>
        <v>16.25</v>
      </c>
      <c r="P160" s="9" t="s">
        <v>766</v>
      </c>
      <c r="Q160" s="9" t="s">
        <v>641</v>
      </c>
      <c r="R160" s="9" t="s">
        <v>56</v>
      </c>
      <c r="S160" s="22"/>
      <c r="T160" s="9" t="s">
        <v>33</v>
      </c>
      <c r="U160" s="4">
        <v>-75.580023999999995</v>
      </c>
      <c r="V160" s="4">
        <v>6.3075729999999997</v>
      </c>
      <c r="W160" s="22"/>
      <c r="X160" s="9"/>
      <c r="Y160" s="9"/>
      <c r="Z160" s="5">
        <v>2</v>
      </c>
      <c r="AA160" s="1" t="s">
        <v>492</v>
      </c>
      <c r="AB160" s="6">
        <v>9.5</v>
      </c>
      <c r="AC160" s="9" t="s">
        <v>551</v>
      </c>
      <c r="AD160" s="9"/>
      <c r="AE160" s="5"/>
      <c r="AF160" s="7"/>
      <c r="AG160" s="7">
        <v>1</v>
      </c>
      <c r="AH160" s="9" t="s">
        <v>767</v>
      </c>
      <c r="AI160" s="16" t="s">
        <v>768</v>
      </c>
      <c r="AJ160" s="34">
        <f t="shared" si="31"/>
        <v>-294.87855351514781</v>
      </c>
      <c r="AK160" s="22"/>
      <c r="AL160" s="35">
        <f t="shared" si="32"/>
        <v>4.4444444444444446</v>
      </c>
      <c r="AM160" s="34">
        <f t="shared" si="9"/>
        <v>-1310.5713489562127</v>
      </c>
      <c r="AN160" s="34">
        <f t="shared" si="33"/>
        <v>-14743.92767575739</v>
      </c>
      <c r="AO160" s="32">
        <f t="shared" si="34"/>
        <v>11.25</v>
      </c>
    </row>
    <row r="161" spans="1:41" x14ac:dyDescent="0.25">
      <c r="A161" s="76">
        <v>62</v>
      </c>
      <c r="B161" s="76">
        <f t="shared" si="30"/>
        <v>160</v>
      </c>
      <c r="C161" s="56">
        <v>50</v>
      </c>
      <c r="D161" s="57">
        <v>-3.72</v>
      </c>
      <c r="E161" s="58">
        <f t="shared" si="27"/>
        <v>8200</v>
      </c>
      <c r="F161" s="74">
        <f t="shared" si="28"/>
        <v>8250</v>
      </c>
      <c r="G161" s="57">
        <f t="shared" si="23"/>
        <v>-3.244032128913473</v>
      </c>
      <c r="H161" s="57">
        <f t="shared" si="29"/>
        <v>371.1689202602056</v>
      </c>
      <c r="I161" s="57" t="s">
        <v>769</v>
      </c>
      <c r="J161" s="30">
        <v>15</v>
      </c>
      <c r="K161" s="96">
        <f t="shared" si="24"/>
        <v>4.166666666666667</v>
      </c>
      <c r="L161" s="58">
        <f t="shared" si="18"/>
        <v>0</v>
      </c>
      <c r="M161" s="57">
        <v>0</v>
      </c>
      <c r="N161" s="94">
        <f t="shared" si="25"/>
        <v>12</v>
      </c>
      <c r="O161" s="94">
        <f t="shared" si="26"/>
        <v>12</v>
      </c>
      <c r="P161" s="9" t="s">
        <v>770</v>
      </c>
      <c r="Q161" s="9" t="s">
        <v>641</v>
      </c>
      <c r="R161" s="9" t="s">
        <v>256</v>
      </c>
      <c r="S161" s="22"/>
      <c r="T161" s="9" t="s">
        <v>33</v>
      </c>
      <c r="U161" s="4">
        <v>-75.579351000000003</v>
      </c>
      <c r="V161" s="4">
        <v>6.3085820000000004</v>
      </c>
      <c r="W161" s="22"/>
      <c r="X161" s="9"/>
      <c r="Y161" s="9"/>
      <c r="Z161" s="5">
        <v>2</v>
      </c>
      <c r="AA161" s="1" t="s">
        <v>492</v>
      </c>
      <c r="AB161" s="6">
        <v>9.5</v>
      </c>
      <c r="AC161" s="9" t="s">
        <v>551</v>
      </c>
      <c r="AD161" s="9"/>
      <c r="AE161" s="5"/>
      <c r="AF161" s="7"/>
      <c r="AG161" s="7"/>
      <c r="AH161" s="9"/>
      <c r="AI161" s="16" t="s">
        <v>771</v>
      </c>
      <c r="AJ161" s="34">
        <f t="shared" si="31"/>
        <v>-953.26261667628864</v>
      </c>
      <c r="AK161" s="22"/>
      <c r="AL161" s="35">
        <f t="shared" si="32"/>
        <v>4.166666666666667</v>
      </c>
      <c r="AM161" s="34">
        <f t="shared" si="9"/>
        <v>-3971.9275694845364</v>
      </c>
      <c r="AN161" s="34">
        <f t="shared" si="33"/>
        <v>-47663.13083381443</v>
      </c>
      <c r="AO161" s="32">
        <f t="shared" si="34"/>
        <v>12</v>
      </c>
    </row>
    <row r="162" spans="1:41" x14ac:dyDescent="0.25">
      <c r="A162" s="76">
        <v>62</v>
      </c>
      <c r="B162" s="76">
        <f t="shared" si="30"/>
        <v>161</v>
      </c>
      <c r="C162" s="56">
        <v>50</v>
      </c>
      <c r="D162" s="57">
        <v>-3.72</v>
      </c>
      <c r="E162" s="58">
        <f t="shared" si="27"/>
        <v>8250</v>
      </c>
      <c r="F162" s="74">
        <f t="shared" si="28"/>
        <v>8300</v>
      </c>
      <c r="G162" s="57">
        <f t="shared" si="23"/>
        <v>-3.244032128913473</v>
      </c>
      <c r="H162" s="57">
        <f t="shared" si="29"/>
        <v>367.92488813129211</v>
      </c>
      <c r="I162" s="57" t="s">
        <v>772</v>
      </c>
      <c r="J162" s="30">
        <v>15</v>
      </c>
      <c r="K162" s="96">
        <f t="shared" si="24"/>
        <v>4.166666666666667</v>
      </c>
      <c r="L162" s="58">
        <f t="shared" si="18"/>
        <v>0</v>
      </c>
      <c r="M162" s="57">
        <v>0</v>
      </c>
      <c r="N162" s="94">
        <f t="shared" si="25"/>
        <v>12</v>
      </c>
      <c r="O162" s="94">
        <f t="shared" si="26"/>
        <v>12</v>
      </c>
      <c r="P162" s="9"/>
      <c r="Q162" s="9"/>
      <c r="R162" s="9"/>
      <c r="S162" s="22"/>
      <c r="T162" s="9"/>
      <c r="U162" s="4"/>
      <c r="V162" s="4"/>
      <c r="W162" s="22"/>
      <c r="X162" s="9"/>
      <c r="Y162" s="9"/>
      <c r="Z162" s="5"/>
      <c r="AA162" s="1"/>
      <c r="AB162" s="6"/>
      <c r="AC162" s="9"/>
      <c r="AD162" s="9"/>
      <c r="AE162" s="5"/>
      <c r="AF162" s="7"/>
      <c r="AG162" s="7"/>
      <c r="AH162" s="9"/>
      <c r="AI162" s="16"/>
      <c r="AJ162" s="34"/>
      <c r="AK162" s="22"/>
      <c r="AL162" s="35"/>
      <c r="AM162" s="34"/>
      <c r="AN162" s="34"/>
      <c r="AO162" s="32"/>
    </row>
    <row r="163" spans="1:41" x14ac:dyDescent="0.25">
      <c r="A163" s="76">
        <v>62</v>
      </c>
      <c r="B163" s="76">
        <f t="shared" si="30"/>
        <v>162</v>
      </c>
      <c r="C163" s="56">
        <v>50</v>
      </c>
      <c r="D163" s="57">
        <v>-3.72</v>
      </c>
      <c r="E163" s="58">
        <f t="shared" si="27"/>
        <v>8300</v>
      </c>
      <c r="F163" s="74">
        <f t="shared" si="28"/>
        <v>8350</v>
      </c>
      <c r="G163" s="57">
        <f t="shared" si="23"/>
        <v>-3.244032128913473</v>
      </c>
      <c r="H163" s="57">
        <f t="shared" si="29"/>
        <v>364.68085600237862</v>
      </c>
      <c r="I163" s="57" t="s">
        <v>773</v>
      </c>
      <c r="J163" s="30">
        <v>15</v>
      </c>
      <c r="K163" s="96">
        <f t="shared" si="24"/>
        <v>4.166666666666667</v>
      </c>
      <c r="L163" s="58">
        <f t="shared" si="18"/>
        <v>0</v>
      </c>
      <c r="M163" s="57">
        <v>0</v>
      </c>
      <c r="N163" s="94">
        <f t="shared" si="25"/>
        <v>12</v>
      </c>
      <c r="O163" s="94">
        <f t="shared" si="26"/>
        <v>12</v>
      </c>
      <c r="P163" s="9"/>
      <c r="Q163" s="9"/>
      <c r="R163" s="9"/>
      <c r="S163" s="22"/>
      <c r="T163" s="9"/>
      <c r="U163" s="4"/>
      <c r="V163" s="4"/>
      <c r="W163" s="22"/>
      <c r="X163" s="9"/>
      <c r="Y163" s="9"/>
      <c r="Z163" s="5"/>
      <c r="AA163" s="1"/>
      <c r="AB163" s="6"/>
      <c r="AC163" s="9"/>
      <c r="AD163" s="9"/>
      <c r="AE163" s="5"/>
      <c r="AF163" s="7"/>
      <c r="AG163" s="7"/>
      <c r="AH163" s="9"/>
      <c r="AI163" s="16"/>
      <c r="AJ163" s="34"/>
      <c r="AK163" s="22"/>
      <c r="AL163" s="35"/>
      <c r="AM163" s="34"/>
      <c r="AN163" s="34"/>
      <c r="AO163" s="32"/>
    </row>
    <row r="164" spans="1:41" x14ac:dyDescent="0.25">
      <c r="A164" s="76">
        <v>62</v>
      </c>
      <c r="B164" s="76">
        <f t="shared" si="30"/>
        <v>163</v>
      </c>
      <c r="C164" s="56">
        <v>50</v>
      </c>
      <c r="D164" s="57">
        <v>-3.72</v>
      </c>
      <c r="E164" s="58">
        <f t="shared" si="27"/>
        <v>8350</v>
      </c>
      <c r="F164" s="74">
        <f t="shared" si="28"/>
        <v>8400</v>
      </c>
      <c r="G164" s="57">
        <f t="shared" si="23"/>
        <v>-3.244032128913473</v>
      </c>
      <c r="H164" s="57">
        <f t="shared" si="29"/>
        <v>361.43682387346513</v>
      </c>
      <c r="I164" s="57" t="s">
        <v>774</v>
      </c>
      <c r="J164" s="30">
        <v>15</v>
      </c>
      <c r="K164" s="96">
        <f t="shared" si="24"/>
        <v>4.166666666666667</v>
      </c>
      <c r="L164" s="58">
        <f t="shared" si="18"/>
        <v>0</v>
      </c>
      <c r="M164" s="57">
        <v>0</v>
      </c>
      <c r="N164" s="94">
        <f t="shared" si="25"/>
        <v>12</v>
      </c>
      <c r="O164" s="94">
        <f t="shared" si="26"/>
        <v>12</v>
      </c>
      <c r="P164" s="9"/>
      <c r="Q164" s="9"/>
      <c r="R164" s="9"/>
      <c r="S164" s="22"/>
      <c r="T164" s="9"/>
      <c r="U164" s="4"/>
      <c r="V164" s="4"/>
      <c r="W164" s="22"/>
      <c r="X164" s="9"/>
      <c r="Y164" s="9"/>
      <c r="Z164" s="5"/>
      <c r="AA164" s="1"/>
      <c r="AB164" s="6"/>
      <c r="AC164" s="9"/>
      <c r="AD164" s="9"/>
      <c r="AE164" s="5"/>
      <c r="AF164" s="7"/>
      <c r="AG164" s="7"/>
      <c r="AH164" s="9"/>
      <c r="AI164" s="16"/>
      <c r="AJ164" s="34"/>
      <c r="AK164" s="22"/>
      <c r="AL164" s="35"/>
      <c r="AM164" s="34"/>
      <c r="AN164" s="34"/>
      <c r="AO164" s="32"/>
    </row>
    <row r="165" spans="1:41" ht="24" x14ac:dyDescent="0.25">
      <c r="A165" s="76">
        <v>63</v>
      </c>
      <c r="B165" s="76">
        <f t="shared" si="30"/>
        <v>164</v>
      </c>
      <c r="C165" s="56">
        <v>50</v>
      </c>
      <c r="D165" s="57">
        <v>-5.08</v>
      </c>
      <c r="E165" s="58">
        <f t="shared" si="27"/>
        <v>8400</v>
      </c>
      <c r="F165" s="74">
        <f t="shared" si="28"/>
        <v>8450</v>
      </c>
      <c r="G165" s="57">
        <f t="shared" si="23"/>
        <v>-4.4273303768111107</v>
      </c>
      <c r="H165" s="57">
        <f t="shared" si="29"/>
        <v>357.00949349665404</v>
      </c>
      <c r="I165" s="57" t="s">
        <v>775</v>
      </c>
      <c r="J165" s="30">
        <v>16</v>
      </c>
      <c r="K165" s="96">
        <f t="shared" si="24"/>
        <v>4.4444444444444446</v>
      </c>
      <c r="L165" s="58">
        <f t="shared" si="18"/>
        <v>0</v>
      </c>
      <c r="M165" s="57">
        <v>0</v>
      </c>
      <c r="N165" s="94">
        <f t="shared" si="25"/>
        <v>11.25</v>
      </c>
      <c r="O165" s="94">
        <f t="shared" si="26"/>
        <v>11.25</v>
      </c>
      <c r="P165" s="9" t="s">
        <v>776</v>
      </c>
      <c r="Q165" s="9" t="s">
        <v>641</v>
      </c>
      <c r="R165" s="9" t="s">
        <v>42</v>
      </c>
      <c r="S165" s="22"/>
      <c r="T165" s="9" t="s">
        <v>33</v>
      </c>
      <c r="U165" s="4">
        <v>-75.578665000000001</v>
      </c>
      <c r="V165" s="4">
        <v>6.309552</v>
      </c>
      <c r="W165" s="22"/>
      <c r="X165" s="9" t="s">
        <v>777</v>
      </c>
      <c r="Y165" s="9"/>
      <c r="Z165" s="5">
        <v>2</v>
      </c>
      <c r="AA165" s="1" t="s">
        <v>492</v>
      </c>
      <c r="AB165" s="6">
        <v>9</v>
      </c>
      <c r="AC165" s="9" t="s">
        <v>551</v>
      </c>
      <c r="AD165" s="9" t="s">
        <v>777</v>
      </c>
      <c r="AE165" s="5"/>
      <c r="AF165" s="7"/>
      <c r="AG165" s="7"/>
      <c r="AH165" s="9" t="s">
        <v>777</v>
      </c>
      <c r="AI165" s="16" t="s">
        <v>778</v>
      </c>
      <c r="AJ165" s="34">
        <f t="shared" si="31"/>
        <v>-1300.9769859412836</v>
      </c>
      <c r="AK165" s="22"/>
      <c r="AL165" s="35">
        <f t="shared" si="32"/>
        <v>4.4444444444444446</v>
      </c>
      <c r="AM165" s="34">
        <f t="shared" si="9"/>
        <v>-5782.1199375168162</v>
      </c>
      <c r="AN165" s="34">
        <f t="shared" si="33"/>
        <v>-65048.849297064182</v>
      </c>
      <c r="AO165" s="32">
        <f t="shared" si="34"/>
        <v>11.25</v>
      </c>
    </row>
    <row r="166" spans="1:41" x14ac:dyDescent="0.25">
      <c r="A166" s="76">
        <v>63</v>
      </c>
      <c r="B166" s="76">
        <f t="shared" si="30"/>
        <v>165</v>
      </c>
      <c r="C166" s="56">
        <v>40</v>
      </c>
      <c r="D166" s="57">
        <v>-5.08</v>
      </c>
      <c r="E166" s="58">
        <f t="shared" si="27"/>
        <v>8450</v>
      </c>
      <c r="F166" s="74">
        <f t="shared" si="28"/>
        <v>8490</v>
      </c>
      <c r="G166" s="57">
        <f t="shared" si="23"/>
        <v>-3.5418643014488889</v>
      </c>
      <c r="H166" s="57">
        <f t="shared" si="29"/>
        <v>353.46762919520518</v>
      </c>
      <c r="I166" s="57" t="s">
        <v>779</v>
      </c>
      <c r="J166" s="30">
        <v>16</v>
      </c>
      <c r="K166" s="96">
        <f t="shared" si="24"/>
        <v>4.4444444444444446</v>
      </c>
      <c r="L166" s="58">
        <f t="shared" si="18"/>
        <v>0</v>
      </c>
      <c r="M166" s="57">
        <v>0</v>
      </c>
      <c r="N166" s="94">
        <f t="shared" si="25"/>
        <v>9</v>
      </c>
      <c r="O166" s="94">
        <f t="shared" si="26"/>
        <v>9</v>
      </c>
      <c r="P166" s="9"/>
      <c r="Q166" s="9"/>
      <c r="R166" s="9"/>
      <c r="S166" s="22"/>
      <c r="T166" s="9"/>
      <c r="U166" s="4"/>
      <c r="V166" s="4"/>
      <c r="W166" s="22"/>
      <c r="X166" s="9"/>
      <c r="Y166" s="9"/>
      <c r="Z166" s="5"/>
      <c r="AA166" s="1"/>
      <c r="AB166" s="6"/>
      <c r="AC166" s="9"/>
      <c r="AD166" s="9"/>
      <c r="AE166" s="5"/>
      <c r="AF166" s="7"/>
      <c r="AG166" s="7"/>
      <c r="AH166" s="9"/>
      <c r="AI166" s="16"/>
      <c r="AJ166" s="34"/>
      <c r="AK166" s="22"/>
      <c r="AL166" s="35"/>
      <c r="AM166" s="34"/>
      <c r="AN166" s="34"/>
      <c r="AO166" s="32"/>
    </row>
    <row r="167" spans="1:41" x14ac:dyDescent="0.25">
      <c r="A167" s="76">
        <v>64</v>
      </c>
      <c r="B167" s="76">
        <f t="shared" si="30"/>
        <v>166</v>
      </c>
      <c r="C167" s="56">
        <v>70</v>
      </c>
      <c r="D167" s="57">
        <v>-2.0499999999999998</v>
      </c>
      <c r="E167" s="58">
        <f t="shared" si="27"/>
        <v>8490</v>
      </c>
      <c r="F167" s="74">
        <f t="shared" si="28"/>
        <v>8560</v>
      </c>
      <c r="G167" s="57">
        <f t="shared" si="23"/>
        <v>-2.504013142774471</v>
      </c>
      <c r="H167" s="57">
        <f t="shared" si="29"/>
        <v>350.96361605243072</v>
      </c>
      <c r="I167" s="57" t="s">
        <v>780</v>
      </c>
      <c r="J167" s="30">
        <v>15</v>
      </c>
      <c r="K167" s="96">
        <f t="shared" si="24"/>
        <v>4.166666666666667</v>
      </c>
      <c r="L167" s="58">
        <f t="shared" si="18"/>
        <v>1</v>
      </c>
      <c r="M167" s="57">
        <v>5</v>
      </c>
      <c r="N167" s="94">
        <f t="shared" si="25"/>
        <v>16.799999999999997</v>
      </c>
      <c r="O167" s="94">
        <f t="shared" si="26"/>
        <v>21.799999999999997</v>
      </c>
      <c r="P167" s="9" t="s">
        <v>781</v>
      </c>
      <c r="Q167" s="9" t="s">
        <v>782</v>
      </c>
      <c r="R167" s="9" t="s">
        <v>256</v>
      </c>
      <c r="S167" s="22"/>
      <c r="T167" s="9" t="s">
        <v>460</v>
      </c>
      <c r="U167" s="4">
        <v>-75.578766999999999</v>
      </c>
      <c r="V167" s="4">
        <v>6.308503</v>
      </c>
      <c r="W167" s="22"/>
      <c r="X167" s="9"/>
      <c r="Y167" s="9"/>
      <c r="Z167" s="5">
        <v>2</v>
      </c>
      <c r="AA167" s="1" t="s">
        <v>492</v>
      </c>
      <c r="AB167" s="6">
        <v>9</v>
      </c>
      <c r="AC167" s="9" t="s">
        <v>551</v>
      </c>
      <c r="AD167" s="9"/>
      <c r="AE167" s="5"/>
      <c r="AF167" s="7"/>
      <c r="AG167" s="7">
        <v>1</v>
      </c>
      <c r="AH167" s="9" t="s">
        <v>783</v>
      </c>
      <c r="AI167" s="16" t="s">
        <v>784</v>
      </c>
      <c r="AJ167" s="34">
        <f t="shared" si="31"/>
        <v>-525.57629379093521</v>
      </c>
      <c r="AK167" s="22"/>
      <c r="AL167" s="35">
        <f t="shared" si="32"/>
        <v>4.166666666666667</v>
      </c>
      <c r="AM167" s="34">
        <f t="shared" si="9"/>
        <v>-2189.901224128897</v>
      </c>
      <c r="AN167" s="34">
        <f t="shared" si="33"/>
        <v>-36790.340565365463</v>
      </c>
      <c r="AO167" s="32">
        <f t="shared" si="34"/>
        <v>16.799999999999997</v>
      </c>
    </row>
    <row r="168" spans="1:41" x14ac:dyDescent="0.25">
      <c r="A168" s="76">
        <v>64</v>
      </c>
      <c r="B168" s="76">
        <f t="shared" si="30"/>
        <v>167</v>
      </c>
      <c r="C168" s="56">
        <v>70</v>
      </c>
      <c r="D168" s="57">
        <v>-2.0499999999999998</v>
      </c>
      <c r="E168" s="58">
        <f t="shared" si="27"/>
        <v>8560</v>
      </c>
      <c r="F168" s="74">
        <f t="shared" si="28"/>
        <v>8630</v>
      </c>
      <c r="G168" s="57">
        <f t="shared" si="23"/>
        <v>-2.504013142774471</v>
      </c>
      <c r="H168" s="57">
        <f t="shared" si="29"/>
        <v>348.45960290965627</v>
      </c>
      <c r="I168" s="57" t="s">
        <v>785</v>
      </c>
      <c r="J168" s="30">
        <v>15</v>
      </c>
      <c r="K168" s="96">
        <f t="shared" si="24"/>
        <v>4.166666666666667</v>
      </c>
      <c r="L168" s="58">
        <v>0</v>
      </c>
      <c r="M168" s="57">
        <v>0</v>
      </c>
      <c r="N168" s="94">
        <f t="shared" si="25"/>
        <v>16.799999999999997</v>
      </c>
      <c r="O168" s="94">
        <f t="shared" si="26"/>
        <v>16.799999999999997</v>
      </c>
      <c r="P168" s="9"/>
      <c r="Q168" s="9"/>
      <c r="R168" s="9"/>
      <c r="S168" s="22"/>
      <c r="T168" s="9"/>
      <c r="U168" s="4"/>
      <c r="V168" s="4"/>
      <c r="W168" s="22"/>
      <c r="X168" s="9"/>
      <c r="Y168" s="9"/>
      <c r="Z168" s="5"/>
      <c r="AA168" s="1"/>
      <c r="AB168" s="6"/>
      <c r="AC168" s="9"/>
      <c r="AD168" s="9"/>
      <c r="AE168" s="5"/>
      <c r="AF168" s="7"/>
      <c r="AG168" s="7"/>
      <c r="AH168" s="9"/>
      <c r="AI168" s="16"/>
      <c r="AJ168" s="34"/>
      <c r="AK168" s="22"/>
      <c r="AL168" s="35"/>
      <c r="AM168" s="34"/>
      <c r="AN168" s="34"/>
      <c r="AO168" s="32"/>
    </row>
    <row r="169" spans="1:41" x14ac:dyDescent="0.25">
      <c r="A169" s="76">
        <v>65</v>
      </c>
      <c r="B169" s="76">
        <f t="shared" si="30"/>
        <v>168</v>
      </c>
      <c r="C169" s="56">
        <v>60</v>
      </c>
      <c r="D169" s="57">
        <v>4.76</v>
      </c>
      <c r="E169" s="58">
        <f t="shared" si="27"/>
        <v>8630</v>
      </c>
      <c r="F169" s="74">
        <f t="shared" si="28"/>
        <v>8690</v>
      </c>
      <c r="G169" s="57">
        <f t="shared" si="23"/>
        <v>4.9789283845430363</v>
      </c>
      <c r="H169" s="57">
        <f t="shared" si="29"/>
        <v>353.43853129419932</v>
      </c>
      <c r="I169" s="57" t="s">
        <v>786</v>
      </c>
      <c r="J169" s="30">
        <v>10</v>
      </c>
      <c r="K169" s="96">
        <f t="shared" si="24"/>
        <v>2.7777777777777777</v>
      </c>
      <c r="L169" s="58">
        <f t="shared" si="18"/>
        <v>0</v>
      </c>
      <c r="M169" s="57">
        <v>0</v>
      </c>
      <c r="N169" s="94">
        <f t="shared" si="25"/>
        <v>21.6</v>
      </c>
      <c r="O169" s="94">
        <f t="shared" si="26"/>
        <v>21.6</v>
      </c>
      <c r="P169" s="9" t="s">
        <v>787</v>
      </c>
      <c r="Q169" s="9" t="s">
        <v>788</v>
      </c>
      <c r="R169" s="9" t="s">
        <v>113</v>
      </c>
      <c r="S169" s="22"/>
      <c r="T169" s="9" t="s">
        <v>460</v>
      </c>
      <c r="U169" s="4">
        <v>-75.578788000000003</v>
      </c>
      <c r="V169" s="4">
        <v>6.3076939999999997</v>
      </c>
      <c r="W169" s="22"/>
      <c r="X169" s="9" t="s">
        <v>789</v>
      </c>
      <c r="Y169" s="9"/>
      <c r="Z169" s="5">
        <v>2</v>
      </c>
      <c r="AA169" s="1" t="s">
        <v>492</v>
      </c>
      <c r="AB169" s="6">
        <v>8</v>
      </c>
      <c r="AC169" s="9" t="s">
        <v>551</v>
      </c>
      <c r="AD169" s="9" t="s">
        <v>789</v>
      </c>
      <c r="AE169" s="5"/>
      <c r="AF169" s="7"/>
      <c r="AG169" s="7"/>
      <c r="AH169" s="9" t="s">
        <v>789</v>
      </c>
      <c r="AI169" s="16" t="s">
        <v>790</v>
      </c>
      <c r="AJ169" s="34">
        <f t="shared" si="31"/>
        <v>1219.2204709075243</v>
      </c>
      <c r="AK169" s="22"/>
      <c r="AL169" s="35">
        <f t="shared" si="32"/>
        <v>2.7777777777777777</v>
      </c>
      <c r="AM169" s="34">
        <f t="shared" si="9"/>
        <v>3386.7235302986783</v>
      </c>
      <c r="AN169" s="34">
        <f t="shared" si="33"/>
        <v>73153.22825445146</v>
      </c>
      <c r="AO169" s="32">
        <f t="shared" si="34"/>
        <v>21.6</v>
      </c>
    </row>
    <row r="170" spans="1:41" x14ac:dyDescent="0.25">
      <c r="A170" s="76">
        <v>66</v>
      </c>
      <c r="B170" s="76">
        <f t="shared" si="30"/>
        <v>169</v>
      </c>
      <c r="C170" s="56">
        <v>80</v>
      </c>
      <c r="D170" s="57">
        <v>0</v>
      </c>
      <c r="E170" s="58">
        <f t="shared" si="27"/>
        <v>8690</v>
      </c>
      <c r="F170" s="74">
        <f t="shared" si="28"/>
        <v>8770</v>
      </c>
      <c r="G170" s="57">
        <f t="shared" si="23"/>
        <v>0</v>
      </c>
      <c r="H170" s="57">
        <f t="shared" si="29"/>
        <v>353.43853129419932</v>
      </c>
      <c r="I170" s="57" t="s">
        <v>791</v>
      </c>
      <c r="J170" s="30">
        <v>7</v>
      </c>
      <c r="K170" s="96">
        <f t="shared" si="24"/>
        <v>1.9444444444444444</v>
      </c>
      <c r="L170" s="58">
        <f t="shared" ref="L170:L305" si="35" xml:space="preserve"> SUM(AE170:AG170)</f>
        <v>0</v>
      </c>
      <c r="M170" s="57">
        <v>0</v>
      </c>
      <c r="N170" s="94">
        <f t="shared" si="25"/>
        <v>41.142857142857146</v>
      </c>
      <c r="O170" s="94">
        <f t="shared" si="26"/>
        <v>41.142857142857146</v>
      </c>
      <c r="P170" s="9" t="s">
        <v>792</v>
      </c>
      <c r="Q170" s="9" t="s">
        <v>782</v>
      </c>
      <c r="R170" s="9" t="s">
        <v>24</v>
      </c>
      <c r="S170" s="22"/>
      <c r="T170" s="9" t="s">
        <v>33</v>
      </c>
      <c r="U170" s="4">
        <v>-75.578833000000003</v>
      </c>
      <c r="V170" s="4">
        <v>6.3072410000000003</v>
      </c>
      <c r="W170" s="22"/>
      <c r="X170" s="9"/>
      <c r="Y170" s="9"/>
      <c r="Z170" s="5">
        <v>2</v>
      </c>
      <c r="AA170" s="1" t="s">
        <v>492</v>
      </c>
      <c r="AB170" s="6">
        <v>8</v>
      </c>
      <c r="AC170" s="9" t="s">
        <v>471</v>
      </c>
      <c r="AD170" s="9"/>
      <c r="AE170" s="5"/>
      <c r="AF170" s="7"/>
      <c r="AG170" s="7"/>
      <c r="AH170" s="9"/>
      <c r="AI170" s="16">
        <v>6.5</v>
      </c>
      <c r="AJ170" s="34">
        <f t="shared" si="31"/>
        <v>0</v>
      </c>
      <c r="AK170" s="22"/>
      <c r="AL170" s="35">
        <f t="shared" si="32"/>
        <v>1.9444444444444444</v>
      </c>
      <c r="AM170" s="34">
        <f t="shared" ref="AM170:AM306" si="36">AJ170*AL170</f>
        <v>0</v>
      </c>
      <c r="AN170" s="34">
        <f t="shared" si="33"/>
        <v>0</v>
      </c>
      <c r="AO170" s="32">
        <f t="shared" si="34"/>
        <v>41.142857142857146</v>
      </c>
    </row>
    <row r="171" spans="1:41" x14ac:dyDescent="0.25">
      <c r="A171" s="76">
        <v>67</v>
      </c>
      <c r="B171" s="76">
        <f t="shared" si="30"/>
        <v>170</v>
      </c>
      <c r="C171" s="56">
        <v>45</v>
      </c>
      <c r="D171" s="57">
        <v>-5.08</v>
      </c>
      <c r="E171" s="58">
        <f t="shared" si="27"/>
        <v>8770</v>
      </c>
      <c r="F171" s="74">
        <f t="shared" si="28"/>
        <v>8815</v>
      </c>
      <c r="G171" s="57">
        <f t="shared" si="23"/>
        <v>-3.98459733913</v>
      </c>
      <c r="H171" s="57">
        <f t="shared" si="29"/>
        <v>349.45393395506932</v>
      </c>
      <c r="I171" s="57" t="s">
        <v>793</v>
      </c>
      <c r="J171" s="30">
        <v>20</v>
      </c>
      <c r="K171" s="96">
        <f t="shared" si="24"/>
        <v>5.5555555555555554</v>
      </c>
      <c r="L171" s="58">
        <f t="shared" si="35"/>
        <v>0</v>
      </c>
      <c r="M171" s="57">
        <v>0</v>
      </c>
      <c r="N171" s="94">
        <f t="shared" si="25"/>
        <v>8.1</v>
      </c>
      <c r="O171" s="94">
        <f t="shared" si="26"/>
        <v>8.1</v>
      </c>
      <c r="P171" s="9" t="s">
        <v>794</v>
      </c>
      <c r="Q171" s="9" t="s">
        <v>782</v>
      </c>
      <c r="R171" s="9" t="s">
        <v>42</v>
      </c>
      <c r="S171" s="22"/>
      <c r="T171" s="9" t="s">
        <v>460</v>
      </c>
      <c r="U171" s="4">
        <v>-75.578703000000004</v>
      </c>
      <c r="V171" s="4">
        <v>6.3067279999999997</v>
      </c>
      <c r="W171" s="22"/>
      <c r="X171" s="9"/>
      <c r="Y171" s="9"/>
      <c r="Z171" s="5">
        <v>2</v>
      </c>
      <c r="AA171" s="1" t="s">
        <v>492</v>
      </c>
      <c r="AB171" s="6">
        <v>8</v>
      </c>
      <c r="AC171" s="9" t="s">
        <v>471</v>
      </c>
      <c r="AD171" s="9"/>
      <c r="AE171" s="5"/>
      <c r="AF171" s="7"/>
      <c r="AG171" s="7"/>
      <c r="AH171" s="9"/>
      <c r="AI171" s="16" t="s">
        <v>795</v>
      </c>
      <c r="AJ171" s="34">
        <f t="shared" si="31"/>
        <v>-1300.9769859412836</v>
      </c>
      <c r="AK171" s="22"/>
      <c r="AL171" s="35">
        <f t="shared" si="32"/>
        <v>5.5555555555555554</v>
      </c>
      <c r="AM171" s="34">
        <f t="shared" si="36"/>
        <v>-7227.6499218960198</v>
      </c>
      <c r="AN171" s="34">
        <f t="shared" si="33"/>
        <v>-58543.964367357759</v>
      </c>
      <c r="AO171" s="32">
        <f t="shared" si="34"/>
        <v>8.1</v>
      </c>
    </row>
    <row r="172" spans="1:41" x14ac:dyDescent="0.25">
      <c r="A172" s="76">
        <v>68</v>
      </c>
      <c r="B172" s="76">
        <f t="shared" si="30"/>
        <v>171</v>
      </c>
      <c r="C172" s="56">
        <v>50</v>
      </c>
      <c r="D172" s="57">
        <v>-2.08</v>
      </c>
      <c r="E172" s="58">
        <f t="shared" si="27"/>
        <v>8815</v>
      </c>
      <c r="F172" s="74">
        <f t="shared" si="28"/>
        <v>8865</v>
      </c>
      <c r="G172" s="57">
        <f t="shared" si="23"/>
        <v>-1.8147437532787918</v>
      </c>
      <c r="H172" s="57">
        <f t="shared" si="29"/>
        <v>347.63919020179054</v>
      </c>
      <c r="I172" s="57" t="s">
        <v>796</v>
      </c>
      <c r="J172" s="30">
        <v>18</v>
      </c>
      <c r="K172" s="96">
        <f t="shared" si="24"/>
        <v>5</v>
      </c>
      <c r="L172" s="58">
        <f t="shared" si="35"/>
        <v>0</v>
      </c>
      <c r="M172" s="57">
        <v>0</v>
      </c>
      <c r="N172" s="94">
        <f t="shared" si="25"/>
        <v>10</v>
      </c>
      <c r="O172" s="94">
        <f t="shared" si="26"/>
        <v>10</v>
      </c>
      <c r="P172" s="9" t="s">
        <v>797</v>
      </c>
      <c r="Q172" s="9" t="s">
        <v>798</v>
      </c>
      <c r="R172" s="9" t="s">
        <v>24</v>
      </c>
      <c r="S172" s="22"/>
      <c r="T172" s="9" t="s">
        <v>460</v>
      </c>
      <c r="U172" s="4">
        <v>-75.579476999999997</v>
      </c>
      <c r="V172" s="4">
        <v>6.306737</v>
      </c>
      <c r="W172" s="22"/>
      <c r="X172" s="9"/>
      <c r="Y172" s="9"/>
      <c r="Z172" s="5">
        <v>2</v>
      </c>
      <c r="AA172" s="1" t="s">
        <v>492</v>
      </c>
      <c r="AB172" s="6">
        <v>8</v>
      </c>
      <c r="AC172" s="9" t="s">
        <v>471</v>
      </c>
      <c r="AD172" s="9"/>
      <c r="AE172" s="5"/>
      <c r="AF172" s="7"/>
      <c r="AG172" s="7"/>
      <c r="AH172" s="9"/>
      <c r="AI172" s="16" t="s">
        <v>799</v>
      </c>
      <c r="AJ172" s="34">
        <f t="shared" si="31"/>
        <v>-533.2643028686748</v>
      </c>
      <c r="AK172" s="22"/>
      <c r="AL172" s="35">
        <f t="shared" si="32"/>
        <v>5</v>
      </c>
      <c r="AM172" s="34">
        <f t="shared" si="36"/>
        <v>-2666.321514343374</v>
      </c>
      <c r="AN172" s="34">
        <f t="shared" si="33"/>
        <v>-26663.215143433739</v>
      </c>
      <c r="AO172" s="32">
        <f t="shared" si="34"/>
        <v>10</v>
      </c>
    </row>
    <row r="173" spans="1:41" x14ac:dyDescent="0.25">
      <c r="A173" s="76">
        <v>68</v>
      </c>
      <c r="B173" s="76">
        <f t="shared" si="30"/>
        <v>172</v>
      </c>
      <c r="C173" s="56">
        <v>60</v>
      </c>
      <c r="D173" s="57">
        <v>-2.08</v>
      </c>
      <c r="E173" s="58">
        <f t="shared" si="27"/>
        <v>8865</v>
      </c>
      <c r="F173" s="74">
        <f t="shared" si="28"/>
        <v>8925</v>
      </c>
      <c r="G173" s="57">
        <f t="shared" si="23"/>
        <v>-2.1776925039345501</v>
      </c>
      <c r="H173" s="57">
        <f t="shared" si="29"/>
        <v>345.46149769785598</v>
      </c>
      <c r="I173" s="57" t="s">
        <v>800</v>
      </c>
      <c r="J173" s="30">
        <v>18</v>
      </c>
      <c r="K173" s="96">
        <f t="shared" si="24"/>
        <v>5</v>
      </c>
      <c r="L173" s="58">
        <v>0</v>
      </c>
      <c r="M173" s="57">
        <v>0</v>
      </c>
      <c r="N173" s="94">
        <f t="shared" si="25"/>
        <v>12</v>
      </c>
      <c r="O173" s="94">
        <f t="shared" si="26"/>
        <v>12</v>
      </c>
      <c r="P173" s="9"/>
      <c r="Q173" s="9"/>
      <c r="R173" s="9"/>
      <c r="S173" s="22"/>
      <c r="T173" s="9"/>
      <c r="U173" s="4"/>
      <c r="V173" s="4"/>
      <c r="W173" s="22"/>
      <c r="X173" s="9"/>
      <c r="Y173" s="9"/>
      <c r="Z173" s="5"/>
      <c r="AA173" s="1"/>
      <c r="AB173" s="6"/>
      <c r="AC173" s="9"/>
      <c r="AD173" s="9"/>
      <c r="AE173" s="5"/>
      <c r="AF173" s="7"/>
      <c r="AG173" s="7"/>
      <c r="AH173" s="9"/>
      <c r="AI173" s="16"/>
      <c r="AJ173" s="34"/>
      <c r="AK173" s="22"/>
      <c r="AL173" s="35"/>
      <c r="AM173" s="34"/>
      <c r="AN173" s="34"/>
      <c r="AO173" s="32"/>
    </row>
    <row r="174" spans="1:41" ht="48" x14ac:dyDescent="0.25">
      <c r="A174" s="76">
        <v>69</v>
      </c>
      <c r="B174" s="76">
        <f t="shared" si="30"/>
        <v>173</v>
      </c>
      <c r="C174" s="56">
        <v>70</v>
      </c>
      <c r="D174" s="57">
        <v>-3.27</v>
      </c>
      <c r="E174" s="58">
        <f t="shared" si="27"/>
        <v>8925</v>
      </c>
      <c r="F174" s="74">
        <f t="shared" si="28"/>
        <v>8995</v>
      </c>
      <c r="G174" s="57">
        <f t="shared" si="23"/>
        <v>-3.9928901977924602</v>
      </c>
      <c r="H174" s="57">
        <f t="shared" si="29"/>
        <v>341.46860750006351</v>
      </c>
      <c r="I174" s="57" t="s">
        <v>801</v>
      </c>
      <c r="J174" s="30">
        <v>26</v>
      </c>
      <c r="K174" s="96">
        <f t="shared" si="24"/>
        <v>7.2222222222222223</v>
      </c>
      <c r="L174" s="58">
        <f t="shared" si="35"/>
        <v>0</v>
      </c>
      <c r="M174" s="57">
        <v>0</v>
      </c>
      <c r="N174" s="94">
        <f t="shared" si="25"/>
        <v>9.6923076923076916</v>
      </c>
      <c r="O174" s="94">
        <f t="shared" si="26"/>
        <v>9.6923076923076916</v>
      </c>
      <c r="P174" s="9" t="s">
        <v>802</v>
      </c>
      <c r="Q174" s="9" t="s">
        <v>803</v>
      </c>
      <c r="R174" s="9" t="s">
        <v>42</v>
      </c>
      <c r="S174" s="22"/>
      <c r="T174" s="9" t="s">
        <v>33</v>
      </c>
      <c r="U174" s="4">
        <v>-75.579971999999998</v>
      </c>
      <c r="V174" s="4">
        <v>6.3066820000000003</v>
      </c>
      <c r="W174" s="22"/>
      <c r="X174" s="9"/>
      <c r="Y174" s="9"/>
      <c r="Z174" s="5">
        <v>2</v>
      </c>
      <c r="AA174" s="1" t="s">
        <v>492</v>
      </c>
      <c r="AB174" s="6">
        <v>8</v>
      </c>
      <c r="AC174" s="9" t="s">
        <v>471</v>
      </c>
      <c r="AD174" s="9"/>
      <c r="AE174" s="5"/>
      <c r="AF174" s="7"/>
      <c r="AG174" s="7"/>
      <c r="AH174" s="9" t="s">
        <v>804</v>
      </c>
      <c r="AI174" s="16">
        <v>25.1</v>
      </c>
      <c r="AJ174" s="34">
        <f t="shared" si="31"/>
        <v>-838.082315538751</v>
      </c>
      <c r="AK174" s="22"/>
      <c r="AL174" s="35">
        <f t="shared" si="32"/>
        <v>7.2222222222222223</v>
      </c>
      <c r="AM174" s="34">
        <f t="shared" si="36"/>
        <v>-6052.8167233354243</v>
      </c>
      <c r="AN174" s="34">
        <f t="shared" si="33"/>
        <v>-58665.762087712574</v>
      </c>
      <c r="AO174" s="32">
        <f t="shared" si="34"/>
        <v>9.6923076923076916</v>
      </c>
    </row>
    <row r="175" spans="1:41" ht="49.5" customHeight="1" x14ac:dyDescent="0.25">
      <c r="A175" s="76">
        <v>70</v>
      </c>
      <c r="B175" s="76">
        <f t="shared" si="30"/>
        <v>174</v>
      </c>
      <c r="C175" s="56">
        <v>50</v>
      </c>
      <c r="D175" s="57">
        <v>-2.67</v>
      </c>
      <c r="E175" s="58">
        <f t="shared" si="27"/>
        <v>8995</v>
      </c>
      <c r="F175" s="74">
        <f t="shared" si="28"/>
        <v>9045</v>
      </c>
      <c r="G175" s="57">
        <f t="shared" si="23"/>
        <v>-2.3291713380401378</v>
      </c>
      <c r="H175" s="57">
        <f t="shared" si="29"/>
        <v>339.1394361620234</v>
      </c>
      <c r="I175" s="57" t="s">
        <v>805</v>
      </c>
      <c r="J175" s="30">
        <v>31</v>
      </c>
      <c r="K175" s="96">
        <f t="shared" si="24"/>
        <v>8.6111111111111107</v>
      </c>
      <c r="L175" s="58">
        <v>1</v>
      </c>
      <c r="M175" s="57">
        <v>5</v>
      </c>
      <c r="N175" s="94">
        <f t="shared" si="25"/>
        <v>5.806451612903226</v>
      </c>
      <c r="O175" s="94">
        <f t="shared" si="26"/>
        <v>10.806451612903226</v>
      </c>
      <c r="P175" s="9" t="s">
        <v>806</v>
      </c>
      <c r="Q175" s="9" t="s">
        <v>807</v>
      </c>
      <c r="R175" s="9" t="s">
        <v>256</v>
      </c>
      <c r="S175" s="22"/>
      <c r="T175" s="9" t="s">
        <v>460</v>
      </c>
      <c r="U175" s="4">
        <v>-75.580085999999994</v>
      </c>
      <c r="V175" s="4">
        <v>6.3032830000000004</v>
      </c>
      <c r="W175" s="22"/>
      <c r="X175" s="9"/>
      <c r="Y175" s="9"/>
      <c r="Z175" s="5">
        <v>2</v>
      </c>
      <c r="AA175" s="1" t="s">
        <v>492</v>
      </c>
      <c r="AB175" s="6">
        <v>8</v>
      </c>
      <c r="AC175" s="9" t="s">
        <v>471</v>
      </c>
      <c r="AD175" s="9"/>
      <c r="AE175" s="5"/>
      <c r="AF175" s="7"/>
      <c r="AG175" s="7">
        <v>6</v>
      </c>
      <c r="AH175" s="9" t="s">
        <v>586</v>
      </c>
      <c r="AI175" s="16" t="s">
        <v>808</v>
      </c>
      <c r="AJ175" s="34">
        <f t="shared" si="31"/>
        <v>-684.42947208159762</v>
      </c>
      <c r="AK175" s="22"/>
      <c r="AL175" s="35">
        <f t="shared" si="32"/>
        <v>8.6111111111111107</v>
      </c>
      <c r="AM175" s="34">
        <f t="shared" si="36"/>
        <v>-5893.698231813757</v>
      </c>
      <c r="AN175" s="34">
        <f t="shared" si="33"/>
        <v>-34221.473604079882</v>
      </c>
      <c r="AO175" s="32">
        <f t="shared" si="34"/>
        <v>5.806451612903226</v>
      </c>
    </row>
    <row r="176" spans="1:41" ht="49.5" customHeight="1" x14ac:dyDescent="0.25">
      <c r="A176" s="76">
        <v>70</v>
      </c>
      <c r="B176" s="76">
        <f t="shared" si="30"/>
        <v>175</v>
      </c>
      <c r="C176" s="56">
        <v>50</v>
      </c>
      <c r="D176" s="57">
        <v>-2.67</v>
      </c>
      <c r="E176" s="58">
        <f t="shared" si="27"/>
        <v>9045</v>
      </c>
      <c r="F176" s="74">
        <f t="shared" si="28"/>
        <v>9095</v>
      </c>
      <c r="G176" s="57">
        <f t="shared" si="23"/>
        <v>-2.3291713380401378</v>
      </c>
      <c r="H176" s="57">
        <f t="shared" si="29"/>
        <v>336.81026482398329</v>
      </c>
      <c r="I176" s="57" t="s">
        <v>809</v>
      </c>
      <c r="J176" s="30">
        <v>31</v>
      </c>
      <c r="K176" s="96">
        <f t="shared" si="24"/>
        <v>8.6111111111111107</v>
      </c>
      <c r="L176" s="58">
        <v>0</v>
      </c>
      <c r="M176" s="57">
        <v>0</v>
      </c>
      <c r="N176" s="94">
        <f t="shared" si="25"/>
        <v>5.806451612903226</v>
      </c>
      <c r="O176" s="94">
        <f t="shared" si="26"/>
        <v>5.806451612903226</v>
      </c>
      <c r="P176" s="9"/>
      <c r="Q176" s="9"/>
      <c r="R176" s="9"/>
      <c r="S176" s="22"/>
      <c r="T176" s="9"/>
      <c r="U176" s="4"/>
      <c r="V176" s="4"/>
      <c r="W176" s="22"/>
      <c r="X176" s="9"/>
      <c r="Y176" s="9"/>
      <c r="Z176" s="5"/>
      <c r="AA176" s="1"/>
      <c r="AB176" s="6"/>
      <c r="AC176" s="9"/>
      <c r="AD176" s="9"/>
      <c r="AE176" s="5"/>
      <c r="AF176" s="7"/>
      <c r="AG176" s="7"/>
      <c r="AH176" s="9"/>
      <c r="AI176" s="16"/>
      <c r="AJ176" s="34"/>
      <c r="AK176" s="22"/>
      <c r="AL176" s="35"/>
      <c r="AM176" s="34"/>
      <c r="AN176" s="34"/>
      <c r="AO176" s="32"/>
    </row>
    <row r="177" spans="1:41" ht="49.5" customHeight="1" x14ac:dyDescent="0.25">
      <c r="A177" s="76">
        <v>70</v>
      </c>
      <c r="B177" s="76">
        <f t="shared" si="30"/>
        <v>176</v>
      </c>
      <c r="C177" s="56">
        <v>50</v>
      </c>
      <c r="D177" s="57">
        <v>-2.67</v>
      </c>
      <c r="E177" s="58">
        <f t="shared" si="27"/>
        <v>9095</v>
      </c>
      <c r="F177" s="74">
        <f t="shared" si="28"/>
        <v>9145</v>
      </c>
      <c r="G177" s="57">
        <f t="shared" si="23"/>
        <v>-2.3291713380401378</v>
      </c>
      <c r="H177" s="57">
        <f t="shared" si="29"/>
        <v>334.48109348594318</v>
      </c>
      <c r="I177" s="57" t="s">
        <v>810</v>
      </c>
      <c r="J177" s="30">
        <v>31</v>
      </c>
      <c r="K177" s="96">
        <f t="shared" si="24"/>
        <v>8.6111111111111107</v>
      </c>
      <c r="L177" s="58">
        <v>0</v>
      </c>
      <c r="M177" s="57">
        <v>0</v>
      </c>
      <c r="N177" s="94">
        <f t="shared" si="25"/>
        <v>5.806451612903226</v>
      </c>
      <c r="O177" s="94">
        <f t="shared" si="26"/>
        <v>5.806451612903226</v>
      </c>
      <c r="P177" s="9"/>
      <c r="Q177" s="9"/>
      <c r="R177" s="9"/>
      <c r="S177" s="22"/>
      <c r="T177" s="9"/>
      <c r="U177" s="4"/>
      <c r="V177" s="4"/>
      <c r="W177" s="22"/>
      <c r="X177" s="9"/>
      <c r="Y177" s="9"/>
      <c r="Z177" s="5"/>
      <c r="AA177" s="1"/>
      <c r="AB177" s="6"/>
      <c r="AC177" s="9"/>
      <c r="AD177" s="9"/>
      <c r="AE177" s="5"/>
      <c r="AF177" s="7"/>
      <c r="AG177" s="7"/>
      <c r="AH177" s="9"/>
      <c r="AI177" s="16"/>
      <c r="AJ177" s="34"/>
      <c r="AK177" s="22"/>
      <c r="AL177" s="35"/>
      <c r="AM177" s="34"/>
      <c r="AN177" s="34"/>
      <c r="AO177" s="32"/>
    </row>
    <row r="178" spans="1:41" ht="49.5" customHeight="1" x14ac:dyDescent="0.25">
      <c r="A178" s="76">
        <v>70</v>
      </c>
      <c r="B178" s="76">
        <f t="shared" si="30"/>
        <v>177</v>
      </c>
      <c r="C178" s="56">
        <v>50</v>
      </c>
      <c r="D178" s="57">
        <v>-2.67</v>
      </c>
      <c r="E178" s="58">
        <f t="shared" si="27"/>
        <v>9145</v>
      </c>
      <c r="F178" s="74">
        <f t="shared" si="28"/>
        <v>9195</v>
      </c>
      <c r="G178" s="57">
        <f t="shared" si="23"/>
        <v>-2.3291713380401378</v>
      </c>
      <c r="H178" s="57">
        <f t="shared" si="29"/>
        <v>332.15192214790306</v>
      </c>
      <c r="I178" s="57" t="s">
        <v>811</v>
      </c>
      <c r="J178" s="30">
        <v>31</v>
      </c>
      <c r="K178" s="96">
        <f t="shared" si="24"/>
        <v>8.6111111111111107</v>
      </c>
      <c r="L178" s="58">
        <v>1</v>
      </c>
      <c r="M178" s="57">
        <v>5</v>
      </c>
      <c r="N178" s="94">
        <f t="shared" si="25"/>
        <v>5.806451612903226</v>
      </c>
      <c r="O178" s="94">
        <f t="shared" si="26"/>
        <v>10.806451612903226</v>
      </c>
      <c r="P178" s="9"/>
      <c r="Q178" s="9"/>
      <c r="R178" s="9"/>
      <c r="S178" s="22"/>
      <c r="T178" s="9"/>
      <c r="U178" s="4"/>
      <c r="V178" s="4"/>
      <c r="W178" s="22"/>
      <c r="X178" s="9"/>
      <c r="Y178" s="9"/>
      <c r="Z178" s="5"/>
      <c r="AA178" s="1"/>
      <c r="AB178" s="6"/>
      <c r="AC178" s="9"/>
      <c r="AD178" s="9"/>
      <c r="AE178" s="5"/>
      <c r="AF178" s="7"/>
      <c r="AG178" s="7"/>
      <c r="AH178" s="9"/>
      <c r="AI178" s="16"/>
      <c r="AJ178" s="34"/>
      <c r="AK178" s="22"/>
      <c r="AL178" s="35"/>
      <c r="AM178" s="34"/>
      <c r="AN178" s="34"/>
      <c r="AO178" s="32"/>
    </row>
    <row r="179" spans="1:41" ht="49.5" customHeight="1" x14ac:dyDescent="0.25">
      <c r="A179" s="76">
        <v>70</v>
      </c>
      <c r="B179" s="76">
        <f t="shared" si="30"/>
        <v>178</v>
      </c>
      <c r="C179" s="56">
        <v>50</v>
      </c>
      <c r="D179" s="57">
        <v>-2.67</v>
      </c>
      <c r="E179" s="58">
        <f t="shared" si="27"/>
        <v>9195</v>
      </c>
      <c r="F179" s="74">
        <f t="shared" si="28"/>
        <v>9245</v>
      </c>
      <c r="G179" s="57">
        <f t="shared" si="23"/>
        <v>-2.3291713380401378</v>
      </c>
      <c r="H179" s="57">
        <f t="shared" si="29"/>
        <v>329.82275080986295</v>
      </c>
      <c r="I179" s="57" t="s">
        <v>812</v>
      </c>
      <c r="J179" s="30">
        <v>31</v>
      </c>
      <c r="K179" s="96">
        <f t="shared" si="24"/>
        <v>8.6111111111111107</v>
      </c>
      <c r="L179" s="58">
        <v>0</v>
      </c>
      <c r="M179" s="57">
        <v>0</v>
      </c>
      <c r="N179" s="94">
        <f t="shared" si="25"/>
        <v>5.806451612903226</v>
      </c>
      <c r="O179" s="94">
        <f t="shared" si="26"/>
        <v>5.806451612903226</v>
      </c>
      <c r="P179" s="9"/>
      <c r="Q179" s="9"/>
      <c r="R179" s="9"/>
      <c r="S179" s="22"/>
      <c r="T179" s="9"/>
      <c r="U179" s="4"/>
      <c r="V179" s="4"/>
      <c r="W179" s="22"/>
      <c r="X179" s="9"/>
      <c r="Y179" s="9"/>
      <c r="Z179" s="5"/>
      <c r="AA179" s="1"/>
      <c r="AB179" s="6"/>
      <c r="AC179" s="9"/>
      <c r="AD179" s="9"/>
      <c r="AE179" s="5"/>
      <c r="AF179" s="7"/>
      <c r="AG179" s="7"/>
      <c r="AH179" s="9"/>
      <c r="AI179" s="16"/>
      <c r="AJ179" s="34"/>
      <c r="AK179" s="22"/>
      <c r="AL179" s="35"/>
      <c r="AM179" s="34"/>
      <c r="AN179" s="34"/>
      <c r="AO179" s="32"/>
    </row>
    <row r="180" spans="1:41" ht="49.5" customHeight="1" x14ac:dyDescent="0.25">
      <c r="A180" s="76">
        <v>70</v>
      </c>
      <c r="B180" s="76">
        <f t="shared" si="30"/>
        <v>179</v>
      </c>
      <c r="C180" s="56">
        <v>50</v>
      </c>
      <c r="D180" s="57">
        <v>-2.67</v>
      </c>
      <c r="E180" s="58">
        <f t="shared" si="27"/>
        <v>9245</v>
      </c>
      <c r="F180" s="74">
        <f t="shared" si="28"/>
        <v>9295</v>
      </c>
      <c r="G180" s="57">
        <f t="shared" si="23"/>
        <v>-2.3291713380401378</v>
      </c>
      <c r="H180" s="57">
        <f t="shared" si="29"/>
        <v>327.49357947182284</v>
      </c>
      <c r="I180" s="57" t="s">
        <v>813</v>
      </c>
      <c r="J180" s="30">
        <v>31</v>
      </c>
      <c r="K180" s="96">
        <f t="shared" si="24"/>
        <v>8.6111111111111107</v>
      </c>
      <c r="L180" s="58">
        <v>0</v>
      </c>
      <c r="M180" s="57">
        <v>0</v>
      </c>
      <c r="N180" s="94">
        <f t="shared" si="25"/>
        <v>5.806451612903226</v>
      </c>
      <c r="O180" s="94">
        <f t="shared" si="26"/>
        <v>5.806451612903226</v>
      </c>
      <c r="P180" s="9"/>
      <c r="Q180" s="9"/>
      <c r="R180" s="9"/>
      <c r="S180" s="22"/>
      <c r="T180" s="9"/>
      <c r="U180" s="4"/>
      <c r="V180" s="4"/>
      <c r="W180" s="22"/>
      <c r="X180" s="9"/>
      <c r="Y180" s="9"/>
      <c r="Z180" s="5"/>
      <c r="AA180" s="1"/>
      <c r="AB180" s="6"/>
      <c r="AC180" s="9"/>
      <c r="AD180" s="9"/>
      <c r="AE180" s="5"/>
      <c r="AF180" s="7"/>
      <c r="AG180" s="7"/>
      <c r="AH180" s="9"/>
      <c r="AI180" s="16"/>
      <c r="AJ180" s="34"/>
      <c r="AK180" s="22"/>
      <c r="AL180" s="35"/>
      <c r="AM180" s="34"/>
      <c r="AN180" s="34"/>
      <c r="AO180" s="32"/>
    </row>
    <row r="181" spans="1:41" ht="49.5" customHeight="1" x14ac:dyDescent="0.25">
      <c r="A181" s="76">
        <v>70</v>
      </c>
      <c r="B181" s="76">
        <f t="shared" si="30"/>
        <v>180</v>
      </c>
      <c r="C181" s="56">
        <v>50</v>
      </c>
      <c r="D181" s="57">
        <v>-2.67</v>
      </c>
      <c r="E181" s="58">
        <f t="shared" si="27"/>
        <v>9295</v>
      </c>
      <c r="F181" s="74">
        <f t="shared" si="28"/>
        <v>9345</v>
      </c>
      <c r="G181" s="57">
        <f t="shared" si="23"/>
        <v>-2.3291713380401378</v>
      </c>
      <c r="H181" s="57">
        <f t="shared" si="29"/>
        <v>325.16440813378273</v>
      </c>
      <c r="I181" s="57" t="s">
        <v>814</v>
      </c>
      <c r="J181" s="30">
        <v>31</v>
      </c>
      <c r="K181" s="96">
        <f t="shared" si="24"/>
        <v>8.6111111111111107</v>
      </c>
      <c r="L181" s="58">
        <v>1</v>
      </c>
      <c r="M181" s="57">
        <v>5</v>
      </c>
      <c r="N181" s="94">
        <f t="shared" si="25"/>
        <v>5.806451612903226</v>
      </c>
      <c r="O181" s="94">
        <f t="shared" si="26"/>
        <v>10.806451612903226</v>
      </c>
      <c r="P181" s="9"/>
      <c r="Q181" s="9"/>
      <c r="R181" s="9"/>
      <c r="S181" s="22"/>
      <c r="T181" s="9"/>
      <c r="U181" s="4"/>
      <c r="V181" s="4"/>
      <c r="W181" s="22"/>
      <c r="X181" s="9"/>
      <c r="Y181" s="9"/>
      <c r="Z181" s="5"/>
      <c r="AA181" s="1"/>
      <c r="AB181" s="6"/>
      <c r="AC181" s="9"/>
      <c r="AD181" s="9"/>
      <c r="AE181" s="5"/>
      <c r="AF181" s="7"/>
      <c r="AG181" s="7"/>
      <c r="AH181" s="9"/>
      <c r="AI181" s="16"/>
      <c r="AJ181" s="34"/>
      <c r="AK181" s="22"/>
      <c r="AL181" s="35"/>
      <c r="AM181" s="34"/>
      <c r="AN181" s="34"/>
      <c r="AO181" s="32"/>
    </row>
    <row r="182" spans="1:41" ht="49.5" customHeight="1" x14ac:dyDescent="0.25">
      <c r="A182" s="76">
        <v>70</v>
      </c>
      <c r="B182" s="76">
        <f t="shared" si="30"/>
        <v>181</v>
      </c>
      <c r="C182" s="56">
        <v>50</v>
      </c>
      <c r="D182" s="57">
        <v>-2.67</v>
      </c>
      <c r="E182" s="58">
        <f t="shared" si="27"/>
        <v>9345</v>
      </c>
      <c r="F182" s="74">
        <f t="shared" si="28"/>
        <v>9395</v>
      </c>
      <c r="G182" s="57">
        <f t="shared" si="23"/>
        <v>-2.3291713380401378</v>
      </c>
      <c r="H182" s="57">
        <f t="shared" si="29"/>
        <v>322.83523679574262</v>
      </c>
      <c r="I182" s="57" t="s">
        <v>815</v>
      </c>
      <c r="J182" s="30">
        <v>31</v>
      </c>
      <c r="K182" s="96">
        <f t="shared" si="24"/>
        <v>8.6111111111111107</v>
      </c>
      <c r="L182" s="58">
        <v>0</v>
      </c>
      <c r="M182" s="57">
        <v>0</v>
      </c>
      <c r="N182" s="94">
        <f t="shared" si="25"/>
        <v>5.806451612903226</v>
      </c>
      <c r="O182" s="94">
        <f t="shared" si="26"/>
        <v>5.806451612903226</v>
      </c>
      <c r="P182" s="9"/>
      <c r="Q182" s="9"/>
      <c r="R182" s="9"/>
      <c r="S182" s="22"/>
      <c r="T182" s="9"/>
      <c r="U182" s="4"/>
      <c r="V182" s="4"/>
      <c r="W182" s="22"/>
      <c r="X182" s="9"/>
      <c r="Y182" s="9"/>
      <c r="Z182" s="5"/>
      <c r="AA182" s="1"/>
      <c r="AB182" s="6"/>
      <c r="AC182" s="9"/>
      <c r="AD182" s="9"/>
      <c r="AE182" s="5"/>
      <c r="AF182" s="7"/>
      <c r="AG182" s="7"/>
      <c r="AH182" s="9"/>
      <c r="AI182" s="16"/>
      <c r="AJ182" s="34"/>
      <c r="AK182" s="22"/>
      <c r="AL182" s="35"/>
      <c r="AM182" s="34"/>
      <c r="AN182" s="34"/>
      <c r="AO182" s="32"/>
    </row>
    <row r="183" spans="1:41" ht="49.5" customHeight="1" x14ac:dyDescent="0.25">
      <c r="A183" s="76">
        <v>70</v>
      </c>
      <c r="B183" s="76">
        <f t="shared" si="30"/>
        <v>182</v>
      </c>
      <c r="C183" s="56">
        <v>50</v>
      </c>
      <c r="D183" s="57">
        <v>-2.67</v>
      </c>
      <c r="E183" s="58">
        <f t="shared" si="27"/>
        <v>9395</v>
      </c>
      <c r="F183" s="74">
        <f t="shared" si="28"/>
        <v>9445</v>
      </c>
      <c r="G183" s="57">
        <f t="shared" si="23"/>
        <v>-2.3291713380401378</v>
      </c>
      <c r="H183" s="57">
        <f t="shared" si="29"/>
        <v>320.5060654577025</v>
      </c>
      <c r="I183" s="57" t="s">
        <v>816</v>
      </c>
      <c r="J183" s="30">
        <v>31</v>
      </c>
      <c r="K183" s="96">
        <f t="shared" si="24"/>
        <v>8.6111111111111107</v>
      </c>
      <c r="L183" s="58">
        <v>0</v>
      </c>
      <c r="M183" s="57">
        <v>0</v>
      </c>
      <c r="N183" s="94">
        <f t="shared" si="25"/>
        <v>5.806451612903226</v>
      </c>
      <c r="O183" s="94">
        <f t="shared" si="26"/>
        <v>5.806451612903226</v>
      </c>
      <c r="P183" s="9"/>
      <c r="Q183" s="9"/>
      <c r="R183" s="9"/>
      <c r="S183" s="22"/>
      <c r="T183" s="9"/>
      <c r="U183" s="4"/>
      <c r="V183" s="4"/>
      <c r="W183" s="22"/>
      <c r="X183" s="9"/>
      <c r="Y183" s="9"/>
      <c r="Z183" s="5"/>
      <c r="AA183" s="1"/>
      <c r="AB183" s="6"/>
      <c r="AC183" s="9"/>
      <c r="AD183" s="9"/>
      <c r="AE183" s="5"/>
      <c r="AF183" s="7"/>
      <c r="AG183" s="7"/>
      <c r="AH183" s="9"/>
      <c r="AI183" s="16"/>
      <c r="AJ183" s="34"/>
      <c r="AK183" s="22"/>
      <c r="AL183" s="35"/>
      <c r="AM183" s="34"/>
      <c r="AN183" s="34"/>
      <c r="AO183" s="32"/>
    </row>
    <row r="184" spans="1:41" ht="49.5" customHeight="1" x14ac:dyDescent="0.25">
      <c r="A184" s="76">
        <v>70</v>
      </c>
      <c r="B184" s="76">
        <f t="shared" si="30"/>
        <v>183</v>
      </c>
      <c r="C184" s="56">
        <v>50</v>
      </c>
      <c r="D184" s="57">
        <v>-2.67</v>
      </c>
      <c r="E184" s="58">
        <f t="shared" si="27"/>
        <v>9445</v>
      </c>
      <c r="F184" s="74">
        <f t="shared" si="28"/>
        <v>9495</v>
      </c>
      <c r="G184" s="57">
        <f t="shared" si="23"/>
        <v>-2.3291713380401378</v>
      </c>
      <c r="H184" s="57">
        <f t="shared" si="29"/>
        <v>318.17689411966239</v>
      </c>
      <c r="I184" s="57" t="s">
        <v>817</v>
      </c>
      <c r="J184" s="30">
        <v>31</v>
      </c>
      <c r="K184" s="96">
        <f t="shared" si="24"/>
        <v>8.6111111111111107</v>
      </c>
      <c r="L184" s="58">
        <v>1</v>
      </c>
      <c r="M184" s="57">
        <v>5</v>
      </c>
      <c r="N184" s="94">
        <f t="shared" si="25"/>
        <v>5.806451612903226</v>
      </c>
      <c r="O184" s="94">
        <f t="shared" si="26"/>
        <v>10.806451612903226</v>
      </c>
      <c r="P184" s="9"/>
      <c r="Q184" s="9"/>
      <c r="R184" s="9"/>
      <c r="S184" s="22"/>
      <c r="T184" s="9"/>
      <c r="U184" s="4"/>
      <c r="V184" s="4"/>
      <c r="W184" s="22"/>
      <c r="X184" s="9"/>
      <c r="Y184" s="9"/>
      <c r="Z184" s="5"/>
      <c r="AA184" s="1"/>
      <c r="AB184" s="6"/>
      <c r="AC184" s="9"/>
      <c r="AD184" s="9"/>
      <c r="AE184" s="5"/>
      <c r="AF184" s="7"/>
      <c r="AG184" s="7"/>
      <c r="AH184" s="9"/>
      <c r="AI184" s="16"/>
      <c r="AJ184" s="34"/>
      <c r="AK184" s="22"/>
      <c r="AL184" s="35"/>
      <c r="AM184" s="34"/>
      <c r="AN184" s="34"/>
      <c r="AO184" s="32"/>
    </row>
    <row r="185" spans="1:41" ht="49.5" customHeight="1" x14ac:dyDescent="0.25">
      <c r="A185" s="76">
        <v>70</v>
      </c>
      <c r="B185" s="76">
        <f t="shared" si="30"/>
        <v>184</v>
      </c>
      <c r="C185" s="56">
        <v>50</v>
      </c>
      <c r="D185" s="57">
        <v>-2.67</v>
      </c>
      <c r="E185" s="58">
        <f t="shared" si="27"/>
        <v>9495</v>
      </c>
      <c r="F185" s="74">
        <f t="shared" si="28"/>
        <v>9545</v>
      </c>
      <c r="G185" s="57">
        <f t="shared" si="23"/>
        <v>-2.3291713380401378</v>
      </c>
      <c r="H185" s="57">
        <f t="shared" si="29"/>
        <v>315.84772278162228</v>
      </c>
      <c r="I185" s="57" t="s">
        <v>818</v>
      </c>
      <c r="J185" s="30">
        <v>31</v>
      </c>
      <c r="K185" s="96">
        <f t="shared" si="24"/>
        <v>8.6111111111111107</v>
      </c>
      <c r="L185" s="58">
        <v>0</v>
      </c>
      <c r="M185" s="57">
        <v>0</v>
      </c>
      <c r="N185" s="94">
        <f t="shared" si="25"/>
        <v>5.806451612903226</v>
      </c>
      <c r="O185" s="94">
        <f t="shared" si="26"/>
        <v>5.806451612903226</v>
      </c>
      <c r="P185" s="9"/>
      <c r="Q185" s="9"/>
      <c r="R185" s="9"/>
      <c r="S185" s="22"/>
      <c r="T185" s="9"/>
      <c r="U185" s="4"/>
      <c r="V185" s="4"/>
      <c r="W185" s="22"/>
      <c r="X185" s="9"/>
      <c r="Y185" s="9"/>
      <c r="Z185" s="5"/>
      <c r="AA185" s="1"/>
      <c r="AB185" s="6"/>
      <c r="AC185" s="9"/>
      <c r="AD185" s="9"/>
      <c r="AE185" s="5"/>
      <c r="AF185" s="7"/>
      <c r="AG185" s="7"/>
      <c r="AH185" s="9"/>
      <c r="AI185" s="16"/>
      <c r="AJ185" s="34"/>
      <c r="AK185" s="22"/>
      <c r="AL185" s="35"/>
      <c r="AM185" s="34"/>
      <c r="AN185" s="34"/>
      <c r="AO185" s="32"/>
    </row>
    <row r="186" spans="1:41" ht="49.5" customHeight="1" x14ac:dyDescent="0.25">
      <c r="A186" s="76">
        <v>70</v>
      </c>
      <c r="B186" s="76">
        <f t="shared" si="30"/>
        <v>185</v>
      </c>
      <c r="C186" s="56">
        <v>50</v>
      </c>
      <c r="D186" s="57">
        <v>-2.67</v>
      </c>
      <c r="E186" s="58">
        <f t="shared" si="27"/>
        <v>9545</v>
      </c>
      <c r="F186" s="74">
        <f t="shared" si="28"/>
        <v>9595</v>
      </c>
      <c r="G186" s="57">
        <f t="shared" si="23"/>
        <v>-2.3291713380401378</v>
      </c>
      <c r="H186" s="57">
        <f t="shared" si="29"/>
        <v>313.51855144358217</v>
      </c>
      <c r="I186" s="57" t="s">
        <v>819</v>
      </c>
      <c r="J186" s="30">
        <v>31</v>
      </c>
      <c r="K186" s="96">
        <f t="shared" si="24"/>
        <v>8.6111111111111107</v>
      </c>
      <c r="L186" s="58">
        <v>0</v>
      </c>
      <c r="M186" s="57">
        <v>0</v>
      </c>
      <c r="N186" s="94">
        <f t="shared" si="25"/>
        <v>5.806451612903226</v>
      </c>
      <c r="O186" s="94">
        <f t="shared" si="26"/>
        <v>5.806451612903226</v>
      </c>
      <c r="P186" s="9"/>
      <c r="Q186" s="9"/>
      <c r="R186" s="9"/>
      <c r="S186" s="22"/>
      <c r="T186" s="9"/>
      <c r="U186" s="4"/>
      <c r="V186" s="4"/>
      <c r="W186" s="22"/>
      <c r="X186" s="9"/>
      <c r="Y186" s="9"/>
      <c r="Z186" s="5"/>
      <c r="AA186" s="1"/>
      <c r="AB186" s="6"/>
      <c r="AC186" s="9"/>
      <c r="AD186" s="9"/>
      <c r="AE186" s="5"/>
      <c r="AF186" s="7"/>
      <c r="AG186" s="7"/>
      <c r="AH186" s="9"/>
      <c r="AI186" s="16"/>
      <c r="AJ186" s="34"/>
      <c r="AK186" s="22"/>
      <c r="AL186" s="35"/>
      <c r="AM186" s="34"/>
      <c r="AN186" s="34"/>
      <c r="AO186" s="32"/>
    </row>
    <row r="187" spans="1:41" ht="49.5" customHeight="1" x14ac:dyDescent="0.25">
      <c r="A187" s="76">
        <v>70</v>
      </c>
      <c r="B187" s="76">
        <f t="shared" si="30"/>
        <v>186</v>
      </c>
      <c r="C187" s="56">
        <v>50</v>
      </c>
      <c r="D187" s="57">
        <v>-2.67</v>
      </c>
      <c r="E187" s="58">
        <f t="shared" si="27"/>
        <v>9595</v>
      </c>
      <c r="F187" s="74">
        <f t="shared" si="28"/>
        <v>9645</v>
      </c>
      <c r="G187" s="57">
        <f t="shared" si="23"/>
        <v>-2.3291713380401378</v>
      </c>
      <c r="H187" s="57">
        <f t="shared" si="29"/>
        <v>311.18938010554206</v>
      </c>
      <c r="I187" s="57" t="s">
        <v>820</v>
      </c>
      <c r="J187" s="30">
        <v>31</v>
      </c>
      <c r="K187" s="96">
        <f t="shared" si="24"/>
        <v>8.6111111111111107</v>
      </c>
      <c r="L187" s="58">
        <v>1</v>
      </c>
      <c r="M187" s="57">
        <v>5</v>
      </c>
      <c r="N187" s="94">
        <f t="shared" si="25"/>
        <v>5.806451612903226</v>
      </c>
      <c r="O187" s="94">
        <f t="shared" si="26"/>
        <v>10.806451612903226</v>
      </c>
      <c r="P187" s="9"/>
      <c r="Q187" s="9"/>
      <c r="R187" s="9"/>
      <c r="S187" s="22"/>
      <c r="T187" s="9"/>
      <c r="U187" s="4"/>
      <c r="V187" s="4"/>
      <c r="W187" s="22"/>
      <c r="X187" s="9"/>
      <c r="Y187" s="9"/>
      <c r="Z187" s="5"/>
      <c r="AA187" s="1"/>
      <c r="AB187" s="6"/>
      <c r="AC187" s="9"/>
      <c r="AD187" s="9"/>
      <c r="AE187" s="5"/>
      <c r="AF187" s="7"/>
      <c r="AG187" s="7"/>
      <c r="AH187" s="9"/>
      <c r="AI187" s="16"/>
      <c r="AJ187" s="34"/>
      <c r="AK187" s="22"/>
      <c r="AL187" s="35"/>
      <c r="AM187" s="34"/>
      <c r="AN187" s="34"/>
      <c r="AO187" s="32"/>
    </row>
    <row r="188" spans="1:41" ht="49.5" customHeight="1" x14ac:dyDescent="0.25">
      <c r="A188" s="76">
        <v>70</v>
      </c>
      <c r="B188" s="76">
        <f t="shared" si="30"/>
        <v>187</v>
      </c>
      <c r="C188" s="56">
        <v>50</v>
      </c>
      <c r="D188" s="57">
        <v>-2.67</v>
      </c>
      <c r="E188" s="58">
        <f t="shared" si="27"/>
        <v>9645</v>
      </c>
      <c r="F188" s="74">
        <f t="shared" si="28"/>
        <v>9695</v>
      </c>
      <c r="G188" s="57">
        <f t="shared" si="23"/>
        <v>-2.3291713380401378</v>
      </c>
      <c r="H188" s="57">
        <f t="shared" si="29"/>
        <v>308.86020876750194</v>
      </c>
      <c r="I188" s="57" t="s">
        <v>821</v>
      </c>
      <c r="J188" s="30">
        <v>31</v>
      </c>
      <c r="K188" s="96">
        <f t="shared" si="24"/>
        <v>8.6111111111111107</v>
      </c>
      <c r="L188" s="58">
        <v>0</v>
      </c>
      <c r="M188" s="57">
        <v>0</v>
      </c>
      <c r="N188" s="94">
        <f t="shared" si="25"/>
        <v>5.806451612903226</v>
      </c>
      <c r="O188" s="94">
        <f t="shared" si="26"/>
        <v>5.806451612903226</v>
      </c>
      <c r="P188" s="9"/>
      <c r="Q188" s="9"/>
      <c r="R188" s="9"/>
      <c r="S188" s="22"/>
      <c r="T188" s="9"/>
      <c r="U188" s="4"/>
      <c r="V188" s="4"/>
      <c r="W188" s="22"/>
      <c r="X188" s="9"/>
      <c r="Y188" s="9"/>
      <c r="Z188" s="5"/>
      <c r="AA188" s="1"/>
      <c r="AB188" s="6"/>
      <c r="AC188" s="9"/>
      <c r="AD188" s="9"/>
      <c r="AE188" s="5"/>
      <c r="AF188" s="7"/>
      <c r="AG188" s="7"/>
      <c r="AH188" s="9"/>
      <c r="AI188" s="16"/>
      <c r="AJ188" s="34"/>
      <c r="AK188" s="22"/>
      <c r="AL188" s="35"/>
      <c r="AM188" s="34"/>
      <c r="AN188" s="34"/>
      <c r="AO188" s="32"/>
    </row>
    <row r="189" spans="1:41" ht="49.5" customHeight="1" x14ac:dyDescent="0.25">
      <c r="A189" s="76">
        <v>70</v>
      </c>
      <c r="B189" s="76">
        <f t="shared" si="30"/>
        <v>188</v>
      </c>
      <c r="C189" s="56">
        <v>50</v>
      </c>
      <c r="D189" s="57">
        <v>-2.67</v>
      </c>
      <c r="E189" s="58">
        <f t="shared" si="27"/>
        <v>9695</v>
      </c>
      <c r="F189" s="74">
        <f t="shared" si="28"/>
        <v>9745</v>
      </c>
      <c r="G189" s="57">
        <f t="shared" si="23"/>
        <v>-2.3291713380401378</v>
      </c>
      <c r="H189" s="57">
        <f t="shared" si="29"/>
        <v>306.53103742946183</v>
      </c>
      <c r="I189" s="57" t="s">
        <v>822</v>
      </c>
      <c r="J189" s="30">
        <v>31</v>
      </c>
      <c r="K189" s="96">
        <f t="shared" si="24"/>
        <v>8.6111111111111107</v>
      </c>
      <c r="L189" s="58">
        <v>1</v>
      </c>
      <c r="M189" s="57">
        <v>5</v>
      </c>
      <c r="N189" s="94">
        <f t="shared" si="25"/>
        <v>5.806451612903226</v>
      </c>
      <c r="O189" s="94">
        <f t="shared" si="26"/>
        <v>10.806451612903226</v>
      </c>
      <c r="P189" s="9"/>
      <c r="Q189" s="9"/>
      <c r="R189" s="9"/>
      <c r="S189" s="22"/>
      <c r="T189" s="9"/>
      <c r="U189" s="4"/>
      <c r="V189" s="4"/>
      <c r="W189" s="22"/>
      <c r="X189" s="9"/>
      <c r="Y189" s="9"/>
      <c r="Z189" s="5"/>
      <c r="AA189" s="1"/>
      <c r="AB189" s="6"/>
      <c r="AC189" s="9"/>
      <c r="AD189" s="9"/>
      <c r="AE189" s="5"/>
      <c r="AF189" s="7"/>
      <c r="AG189" s="7"/>
      <c r="AH189" s="9"/>
      <c r="AI189" s="16"/>
      <c r="AJ189" s="34"/>
      <c r="AK189" s="22"/>
      <c r="AL189" s="35"/>
      <c r="AM189" s="34"/>
      <c r="AN189" s="34"/>
      <c r="AO189" s="32"/>
    </row>
    <row r="190" spans="1:41" ht="42" customHeight="1" x14ac:dyDescent="0.25">
      <c r="A190" s="76">
        <v>71</v>
      </c>
      <c r="B190" s="76">
        <f t="shared" si="30"/>
        <v>189</v>
      </c>
      <c r="C190" s="56">
        <v>45</v>
      </c>
      <c r="D190" s="57">
        <v>-10.08</v>
      </c>
      <c r="E190" s="58">
        <f t="shared" si="27"/>
        <v>9745</v>
      </c>
      <c r="F190" s="74">
        <f t="shared" si="28"/>
        <v>9790</v>
      </c>
      <c r="G190" s="57">
        <f t="shared" si="23"/>
        <v>-7.8760376538874217</v>
      </c>
      <c r="H190" s="57">
        <f t="shared" si="29"/>
        <v>298.65499977557442</v>
      </c>
      <c r="I190" s="57" t="s">
        <v>823</v>
      </c>
      <c r="J190" s="30">
        <v>14</v>
      </c>
      <c r="K190" s="96">
        <f t="shared" si="24"/>
        <v>3.8888888888888888</v>
      </c>
      <c r="L190" s="58">
        <f t="shared" si="35"/>
        <v>0</v>
      </c>
      <c r="M190" s="57">
        <v>0</v>
      </c>
      <c r="N190" s="94">
        <f t="shared" si="25"/>
        <v>11.571428571428571</v>
      </c>
      <c r="O190" s="94">
        <f t="shared" si="26"/>
        <v>11.571428571428571</v>
      </c>
      <c r="P190" s="9" t="s">
        <v>824</v>
      </c>
      <c r="Q190" s="9" t="s">
        <v>825</v>
      </c>
      <c r="R190" s="9" t="s">
        <v>113</v>
      </c>
      <c r="S190" s="22"/>
      <c r="T190" s="9" t="s">
        <v>460</v>
      </c>
      <c r="U190" s="4">
        <v>-75.579826999999995</v>
      </c>
      <c r="V190" s="4">
        <v>6.2996650000000001</v>
      </c>
      <c r="W190" s="22"/>
      <c r="X190" s="9" t="s">
        <v>586</v>
      </c>
      <c r="Y190" s="9"/>
      <c r="Z190" s="5">
        <v>2</v>
      </c>
      <c r="AA190" s="1" t="s">
        <v>492</v>
      </c>
      <c r="AB190" s="6">
        <v>7</v>
      </c>
      <c r="AC190" s="9" t="s">
        <v>442</v>
      </c>
      <c r="AD190" s="9" t="s">
        <v>586</v>
      </c>
      <c r="AE190" s="5"/>
      <c r="AF190" s="7"/>
      <c r="AG190" s="7"/>
      <c r="AH190" s="9" t="s">
        <v>826</v>
      </c>
      <c r="AI190" s="16">
        <v>13.8</v>
      </c>
      <c r="AJ190" s="34">
        <f t="shared" si="31"/>
        <v>-2571.548121545708</v>
      </c>
      <c r="AK190" s="22"/>
      <c r="AL190" s="35">
        <f t="shared" si="32"/>
        <v>3.8888888888888888</v>
      </c>
      <c r="AM190" s="34">
        <f t="shared" si="36"/>
        <v>-10000.464917122197</v>
      </c>
      <c r="AN190" s="34">
        <f t="shared" si="33"/>
        <v>-115719.66546955686</v>
      </c>
      <c r="AO190" s="32">
        <f t="shared" si="34"/>
        <v>11.571428571428571</v>
      </c>
    </row>
    <row r="191" spans="1:41" x14ac:dyDescent="0.25">
      <c r="A191" s="76">
        <v>72</v>
      </c>
      <c r="B191" s="76">
        <f t="shared" si="30"/>
        <v>190</v>
      </c>
      <c r="C191" s="56">
        <v>50</v>
      </c>
      <c r="D191" s="57">
        <v>-2.86</v>
      </c>
      <c r="E191" s="58">
        <f t="shared" si="27"/>
        <v>9790</v>
      </c>
      <c r="F191" s="74">
        <f t="shared" si="28"/>
        <v>9840</v>
      </c>
      <c r="G191" s="57">
        <f t="shared" si="23"/>
        <v>-2.4947845080354014</v>
      </c>
      <c r="H191" s="57">
        <f t="shared" si="29"/>
        <v>296.160215267539</v>
      </c>
      <c r="I191" s="57" t="s">
        <v>827</v>
      </c>
      <c r="J191" s="30">
        <v>38</v>
      </c>
      <c r="K191" s="96">
        <f t="shared" si="24"/>
        <v>10.555555555555555</v>
      </c>
      <c r="L191" s="58">
        <v>0</v>
      </c>
      <c r="M191" s="57">
        <v>0</v>
      </c>
      <c r="N191" s="94">
        <f t="shared" si="25"/>
        <v>4.7368421052631584</v>
      </c>
      <c r="O191" s="94">
        <f t="shared" si="26"/>
        <v>4.7368421052631584</v>
      </c>
      <c r="P191" s="9" t="s">
        <v>828</v>
      </c>
      <c r="Q191" s="9" t="s">
        <v>578</v>
      </c>
      <c r="R191" s="9" t="s">
        <v>829</v>
      </c>
      <c r="S191" s="22"/>
      <c r="T191" s="9" t="s">
        <v>460</v>
      </c>
      <c r="U191" s="4">
        <v>-75.578900000000004</v>
      </c>
      <c r="V191" s="4">
        <v>6.301482</v>
      </c>
      <c r="W191" s="22"/>
      <c r="X191" s="9"/>
      <c r="Y191" s="9" t="s">
        <v>830</v>
      </c>
      <c r="Z191" s="5">
        <v>2</v>
      </c>
      <c r="AA191" s="1" t="s">
        <v>492</v>
      </c>
      <c r="AB191" s="6">
        <v>7.5</v>
      </c>
      <c r="AC191" s="9" t="s">
        <v>442</v>
      </c>
      <c r="AD191" s="9"/>
      <c r="AE191" s="5"/>
      <c r="AF191" s="7"/>
      <c r="AG191" s="7">
        <v>4</v>
      </c>
      <c r="AH191" s="9" t="s">
        <v>831</v>
      </c>
      <c r="AI191" s="16" t="s">
        <v>832</v>
      </c>
      <c r="AJ191" s="34">
        <f t="shared" si="31"/>
        <v>-733.09511767643676</v>
      </c>
      <c r="AK191" s="22"/>
      <c r="AL191" s="35">
        <f t="shared" si="32"/>
        <v>10.555555555555555</v>
      </c>
      <c r="AM191" s="34">
        <f t="shared" si="36"/>
        <v>-7738.2262421401656</v>
      </c>
      <c r="AN191" s="34">
        <f t="shared" si="33"/>
        <v>-36654.755883821839</v>
      </c>
      <c r="AO191" s="32">
        <f t="shared" si="34"/>
        <v>4.7368421052631584</v>
      </c>
    </row>
    <row r="192" spans="1:41" x14ac:dyDescent="0.25">
      <c r="A192" s="76">
        <v>72</v>
      </c>
      <c r="B192" s="76">
        <f t="shared" si="30"/>
        <v>191</v>
      </c>
      <c r="C192" s="56">
        <v>50</v>
      </c>
      <c r="D192" s="57">
        <v>-2.86</v>
      </c>
      <c r="E192" s="58">
        <f t="shared" si="27"/>
        <v>9840</v>
      </c>
      <c r="F192" s="74">
        <f t="shared" si="28"/>
        <v>9890</v>
      </c>
      <c r="G192" s="57">
        <f t="shared" si="23"/>
        <v>-2.4947845080354014</v>
      </c>
      <c r="H192" s="57">
        <f t="shared" si="29"/>
        <v>293.66543075950358</v>
      </c>
      <c r="I192" s="57" t="s">
        <v>833</v>
      </c>
      <c r="J192" s="30">
        <v>38</v>
      </c>
      <c r="K192" s="96">
        <f t="shared" si="24"/>
        <v>10.555555555555555</v>
      </c>
      <c r="L192" s="58">
        <v>1</v>
      </c>
      <c r="M192" s="57">
        <v>5</v>
      </c>
      <c r="N192" s="94">
        <f t="shared" si="25"/>
        <v>4.7368421052631584</v>
      </c>
      <c r="O192" s="94">
        <f t="shared" si="26"/>
        <v>9.7368421052631575</v>
      </c>
      <c r="P192" s="9"/>
      <c r="Q192" s="9"/>
      <c r="R192" s="9"/>
      <c r="S192" s="22"/>
      <c r="T192" s="9"/>
      <c r="U192" s="4"/>
      <c r="V192" s="4"/>
      <c r="W192" s="22"/>
      <c r="X192" s="9"/>
      <c r="Y192" s="9"/>
      <c r="Z192" s="5"/>
      <c r="AA192" s="1"/>
      <c r="AB192" s="6"/>
      <c r="AC192" s="9"/>
      <c r="AD192" s="9"/>
      <c r="AE192" s="5"/>
      <c r="AF192" s="7"/>
      <c r="AG192" s="7"/>
      <c r="AH192" s="9"/>
      <c r="AI192" s="16"/>
      <c r="AJ192" s="34"/>
      <c r="AK192" s="22"/>
      <c r="AL192" s="35"/>
      <c r="AM192" s="34"/>
      <c r="AN192" s="34"/>
      <c r="AO192" s="32"/>
    </row>
    <row r="193" spans="1:41" x14ac:dyDescent="0.25">
      <c r="A193" s="76">
        <v>72</v>
      </c>
      <c r="B193" s="76">
        <f t="shared" si="30"/>
        <v>192</v>
      </c>
      <c r="C193" s="56">
        <v>50</v>
      </c>
      <c r="D193" s="57">
        <v>-2.86</v>
      </c>
      <c r="E193" s="58">
        <f t="shared" si="27"/>
        <v>9890</v>
      </c>
      <c r="F193" s="74">
        <f t="shared" si="28"/>
        <v>9940</v>
      </c>
      <c r="G193" s="57">
        <f t="shared" si="23"/>
        <v>-2.4947845080354014</v>
      </c>
      <c r="H193" s="57">
        <f t="shared" si="29"/>
        <v>291.17064625146816</v>
      </c>
      <c r="I193" s="57" t="s">
        <v>834</v>
      </c>
      <c r="J193" s="30">
        <v>38</v>
      </c>
      <c r="K193" s="96">
        <f t="shared" si="24"/>
        <v>10.555555555555555</v>
      </c>
      <c r="L193" s="58">
        <v>0</v>
      </c>
      <c r="M193" s="57">
        <v>0</v>
      </c>
      <c r="N193" s="94">
        <f t="shared" si="25"/>
        <v>4.7368421052631584</v>
      </c>
      <c r="O193" s="94">
        <f t="shared" si="26"/>
        <v>4.7368421052631584</v>
      </c>
      <c r="P193" s="9"/>
      <c r="Q193" s="9"/>
      <c r="R193" s="9"/>
      <c r="S193" s="22"/>
      <c r="T193" s="9"/>
      <c r="U193" s="4"/>
      <c r="V193" s="4"/>
      <c r="W193" s="22"/>
      <c r="X193" s="9"/>
      <c r="Y193" s="9"/>
      <c r="Z193" s="5"/>
      <c r="AA193" s="1"/>
      <c r="AB193" s="6"/>
      <c r="AC193" s="9"/>
      <c r="AD193" s="9"/>
      <c r="AE193" s="5"/>
      <c r="AF193" s="7"/>
      <c r="AG193" s="7"/>
      <c r="AH193" s="9"/>
      <c r="AI193" s="16"/>
      <c r="AJ193" s="34"/>
      <c r="AK193" s="22"/>
      <c r="AL193" s="35"/>
      <c r="AM193" s="34"/>
      <c r="AN193" s="34"/>
      <c r="AO193" s="32"/>
    </row>
    <row r="194" spans="1:41" x14ac:dyDescent="0.25">
      <c r="A194" s="76">
        <v>72</v>
      </c>
      <c r="B194" s="76">
        <f t="shared" si="30"/>
        <v>193</v>
      </c>
      <c r="C194" s="56">
        <v>50</v>
      </c>
      <c r="D194" s="57">
        <v>-2.86</v>
      </c>
      <c r="E194" s="58">
        <f t="shared" si="27"/>
        <v>9940</v>
      </c>
      <c r="F194" s="74">
        <f t="shared" si="28"/>
        <v>9990</v>
      </c>
      <c r="G194" s="57">
        <f t="shared" si="23"/>
        <v>-2.4947845080354014</v>
      </c>
      <c r="H194" s="57">
        <f t="shared" si="29"/>
        <v>288.67586174343273</v>
      </c>
      <c r="I194" s="57" t="s">
        <v>835</v>
      </c>
      <c r="J194" s="30">
        <v>38</v>
      </c>
      <c r="K194" s="96">
        <f t="shared" si="24"/>
        <v>10.555555555555555</v>
      </c>
      <c r="L194" s="58">
        <v>1</v>
      </c>
      <c r="M194" s="57">
        <v>5</v>
      </c>
      <c r="N194" s="94">
        <f t="shared" si="25"/>
        <v>4.7368421052631584</v>
      </c>
      <c r="O194" s="94">
        <f t="shared" si="26"/>
        <v>9.7368421052631575</v>
      </c>
      <c r="P194" s="9"/>
      <c r="Q194" s="9"/>
      <c r="R194" s="9"/>
      <c r="S194" s="22"/>
      <c r="T194" s="9"/>
      <c r="U194" s="4"/>
      <c r="V194" s="4"/>
      <c r="W194" s="22"/>
      <c r="X194" s="9"/>
      <c r="Y194" s="9"/>
      <c r="Z194" s="5"/>
      <c r="AA194" s="1"/>
      <c r="AB194" s="6"/>
      <c r="AC194" s="9"/>
      <c r="AD194" s="9"/>
      <c r="AE194" s="5"/>
      <c r="AF194" s="7"/>
      <c r="AG194" s="7"/>
      <c r="AH194" s="9"/>
      <c r="AI194" s="16"/>
      <c r="AJ194" s="34"/>
      <c r="AK194" s="22"/>
      <c r="AL194" s="35"/>
      <c r="AM194" s="34"/>
      <c r="AN194" s="34"/>
      <c r="AO194" s="32"/>
    </row>
    <row r="195" spans="1:41" ht="24" x14ac:dyDescent="0.25">
      <c r="A195" s="76">
        <v>72</v>
      </c>
      <c r="B195" s="76">
        <f t="shared" si="30"/>
        <v>194</v>
      </c>
      <c r="C195" s="56">
        <v>50</v>
      </c>
      <c r="D195" s="57">
        <v>-2.86</v>
      </c>
      <c r="E195" s="58">
        <f t="shared" si="27"/>
        <v>9990</v>
      </c>
      <c r="F195" s="74">
        <f t="shared" si="28"/>
        <v>10040</v>
      </c>
      <c r="G195" s="57">
        <f t="shared" ref="G195:G258" si="37">C195*SIN(RADIANS(D195))</f>
        <v>-2.4947845080354014</v>
      </c>
      <c r="H195" s="57">
        <f t="shared" si="29"/>
        <v>286.18107723539731</v>
      </c>
      <c r="I195" s="57" t="s">
        <v>836</v>
      </c>
      <c r="J195" s="30">
        <v>38</v>
      </c>
      <c r="K195" s="96">
        <f t="shared" ref="K195:K258" si="38">J195*1000/3600</f>
        <v>10.555555555555555</v>
      </c>
      <c r="L195" s="58">
        <v>0</v>
      </c>
      <c r="M195" s="57">
        <v>0</v>
      </c>
      <c r="N195" s="94">
        <f t="shared" ref="N195:N258" si="39">C195/K195</f>
        <v>4.7368421052631584</v>
      </c>
      <c r="O195" s="94">
        <f t="shared" ref="O195:O258" si="40">N195+M195</f>
        <v>4.7368421052631584</v>
      </c>
      <c r="P195" s="9"/>
      <c r="Q195" s="9"/>
      <c r="R195" s="9"/>
      <c r="S195" s="22"/>
      <c r="T195" s="9"/>
      <c r="U195" s="4"/>
      <c r="V195" s="4"/>
      <c r="W195" s="22"/>
      <c r="X195" s="9"/>
      <c r="Y195" s="9"/>
      <c r="Z195" s="5"/>
      <c r="AA195" s="1"/>
      <c r="AB195" s="6"/>
      <c r="AC195" s="9"/>
      <c r="AD195" s="9"/>
      <c r="AE195" s="5"/>
      <c r="AF195" s="7"/>
      <c r="AG195" s="7"/>
      <c r="AH195" s="9"/>
      <c r="AI195" s="16"/>
      <c r="AJ195" s="34"/>
      <c r="AK195" s="22"/>
      <c r="AL195" s="35"/>
      <c r="AM195" s="34"/>
      <c r="AN195" s="34"/>
      <c r="AO195" s="32"/>
    </row>
    <row r="196" spans="1:41" ht="24" x14ac:dyDescent="0.25">
      <c r="A196" s="76">
        <v>72</v>
      </c>
      <c r="B196" s="76">
        <f t="shared" si="30"/>
        <v>195</v>
      </c>
      <c r="C196" s="56">
        <v>50</v>
      </c>
      <c r="D196" s="57">
        <v>-2.86</v>
      </c>
      <c r="E196" s="58">
        <f t="shared" ref="E196:E259" si="41">F195</f>
        <v>10040</v>
      </c>
      <c r="F196" s="74">
        <f t="shared" ref="F196:F259" si="42">E196+C196</f>
        <v>10090</v>
      </c>
      <c r="G196" s="57">
        <f t="shared" si="37"/>
        <v>-2.4947845080354014</v>
      </c>
      <c r="H196" s="57">
        <f t="shared" ref="H196:H259" si="43">H195+G196</f>
        <v>283.68629272736189</v>
      </c>
      <c r="I196" s="57" t="s">
        <v>837</v>
      </c>
      <c r="J196" s="30">
        <v>38</v>
      </c>
      <c r="K196" s="96">
        <f t="shared" si="38"/>
        <v>10.555555555555555</v>
      </c>
      <c r="L196" s="58">
        <v>1</v>
      </c>
      <c r="M196" s="57">
        <v>5</v>
      </c>
      <c r="N196" s="94">
        <f t="shared" si="39"/>
        <v>4.7368421052631584</v>
      </c>
      <c r="O196" s="94">
        <f t="shared" si="40"/>
        <v>9.7368421052631575</v>
      </c>
      <c r="P196" s="9"/>
      <c r="Q196" s="9"/>
      <c r="R196" s="9"/>
      <c r="S196" s="22"/>
      <c r="T196" s="9"/>
      <c r="U196" s="4"/>
      <c r="V196" s="4"/>
      <c r="W196" s="22"/>
      <c r="X196" s="9"/>
      <c r="Y196" s="9"/>
      <c r="Z196" s="5"/>
      <c r="AA196" s="1"/>
      <c r="AB196" s="6"/>
      <c r="AC196" s="9"/>
      <c r="AD196" s="9"/>
      <c r="AE196" s="5"/>
      <c r="AF196" s="7"/>
      <c r="AG196" s="7"/>
      <c r="AH196" s="9"/>
      <c r="AI196" s="16"/>
      <c r="AJ196" s="34"/>
      <c r="AK196" s="22"/>
      <c r="AL196" s="35"/>
      <c r="AM196" s="34"/>
      <c r="AN196" s="34"/>
      <c r="AO196" s="32"/>
    </row>
    <row r="197" spans="1:41" ht="24" x14ac:dyDescent="0.25">
      <c r="A197" s="76">
        <v>72</v>
      </c>
      <c r="B197" s="76">
        <f t="shared" si="30"/>
        <v>196</v>
      </c>
      <c r="C197" s="56">
        <v>50</v>
      </c>
      <c r="D197" s="57">
        <v>-2.86</v>
      </c>
      <c r="E197" s="58">
        <f t="shared" si="41"/>
        <v>10090</v>
      </c>
      <c r="F197" s="74">
        <f t="shared" si="42"/>
        <v>10140</v>
      </c>
      <c r="G197" s="57">
        <f t="shared" si="37"/>
        <v>-2.4947845080354014</v>
      </c>
      <c r="H197" s="57">
        <f t="shared" si="43"/>
        <v>281.19150821932647</v>
      </c>
      <c r="I197" s="57" t="s">
        <v>838</v>
      </c>
      <c r="J197" s="30">
        <v>38</v>
      </c>
      <c r="K197" s="96">
        <f t="shared" si="38"/>
        <v>10.555555555555555</v>
      </c>
      <c r="L197" s="58">
        <v>0</v>
      </c>
      <c r="M197" s="57">
        <v>0</v>
      </c>
      <c r="N197" s="94">
        <f t="shared" si="39"/>
        <v>4.7368421052631584</v>
      </c>
      <c r="O197" s="94">
        <f t="shared" si="40"/>
        <v>4.7368421052631584</v>
      </c>
      <c r="P197" s="9"/>
      <c r="Q197" s="9"/>
      <c r="R197" s="9"/>
      <c r="S197" s="22"/>
      <c r="T197" s="9"/>
      <c r="U197" s="4"/>
      <c r="V197" s="4"/>
      <c r="W197" s="22"/>
      <c r="X197" s="9"/>
      <c r="Y197" s="9"/>
      <c r="Z197" s="5"/>
      <c r="AA197" s="1"/>
      <c r="AB197" s="6"/>
      <c r="AC197" s="9"/>
      <c r="AD197" s="9"/>
      <c r="AE197" s="5"/>
      <c r="AF197" s="7"/>
      <c r="AG197" s="7"/>
      <c r="AH197" s="9"/>
      <c r="AI197" s="16"/>
      <c r="AJ197" s="34"/>
      <c r="AK197" s="22"/>
      <c r="AL197" s="35"/>
      <c r="AM197" s="34"/>
      <c r="AN197" s="34"/>
      <c r="AO197" s="32"/>
    </row>
    <row r="198" spans="1:41" ht="24" x14ac:dyDescent="0.25">
      <c r="A198" s="76">
        <v>72</v>
      </c>
      <c r="B198" s="76">
        <f t="shared" ref="B198:B261" si="44">B197+1</f>
        <v>197</v>
      </c>
      <c r="C198" s="56">
        <v>50</v>
      </c>
      <c r="D198" s="57">
        <v>-2.86</v>
      </c>
      <c r="E198" s="58">
        <f t="shared" si="41"/>
        <v>10140</v>
      </c>
      <c r="F198" s="74">
        <f t="shared" si="42"/>
        <v>10190</v>
      </c>
      <c r="G198" s="57">
        <f t="shared" si="37"/>
        <v>-2.4947845080354014</v>
      </c>
      <c r="H198" s="57">
        <f t="shared" si="43"/>
        <v>278.69672371129104</v>
      </c>
      <c r="I198" s="57" t="s">
        <v>839</v>
      </c>
      <c r="J198" s="30">
        <v>38</v>
      </c>
      <c r="K198" s="96">
        <f t="shared" si="38"/>
        <v>10.555555555555555</v>
      </c>
      <c r="L198" s="58">
        <v>1</v>
      </c>
      <c r="M198" s="57">
        <v>5</v>
      </c>
      <c r="N198" s="94">
        <f t="shared" si="39"/>
        <v>4.7368421052631584</v>
      </c>
      <c r="O198" s="94">
        <f t="shared" si="40"/>
        <v>9.7368421052631575</v>
      </c>
      <c r="P198" s="9"/>
      <c r="Q198" s="9"/>
      <c r="R198" s="9"/>
      <c r="S198" s="22"/>
      <c r="T198" s="9"/>
      <c r="U198" s="4"/>
      <c r="V198" s="4"/>
      <c r="W198" s="22"/>
      <c r="X198" s="9"/>
      <c r="Y198" s="9"/>
      <c r="Z198" s="5"/>
      <c r="AA198" s="1"/>
      <c r="AB198" s="6"/>
      <c r="AC198" s="9"/>
      <c r="AD198" s="9"/>
      <c r="AE198" s="5"/>
      <c r="AF198" s="7"/>
      <c r="AG198" s="7"/>
      <c r="AH198" s="9"/>
      <c r="AI198" s="16"/>
      <c r="AJ198" s="34"/>
      <c r="AK198" s="22"/>
      <c r="AL198" s="35"/>
      <c r="AM198" s="34"/>
      <c r="AN198" s="34"/>
      <c r="AO198" s="32"/>
    </row>
    <row r="199" spans="1:41" ht="24" x14ac:dyDescent="0.25">
      <c r="A199" s="76">
        <v>72</v>
      </c>
      <c r="B199" s="76">
        <f t="shared" si="44"/>
        <v>198</v>
      </c>
      <c r="C199" s="56">
        <v>50</v>
      </c>
      <c r="D199" s="57">
        <v>-2.86</v>
      </c>
      <c r="E199" s="58">
        <f t="shared" si="41"/>
        <v>10190</v>
      </c>
      <c r="F199" s="74">
        <f t="shared" si="42"/>
        <v>10240</v>
      </c>
      <c r="G199" s="57">
        <f t="shared" si="37"/>
        <v>-2.4947845080354014</v>
      </c>
      <c r="H199" s="57">
        <f t="shared" si="43"/>
        <v>276.20193920325562</v>
      </c>
      <c r="I199" s="57" t="s">
        <v>840</v>
      </c>
      <c r="J199" s="30">
        <v>38</v>
      </c>
      <c r="K199" s="96">
        <f t="shared" si="38"/>
        <v>10.555555555555555</v>
      </c>
      <c r="L199" s="58">
        <v>0</v>
      </c>
      <c r="M199" s="57">
        <v>0</v>
      </c>
      <c r="N199" s="94">
        <f t="shared" si="39"/>
        <v>4.7368421052631584</v>
      </c>
      <c r="O199" s="94">
        <f t="shared" si="40"/>
        <v>4.7368421052631584</v>
      </c>
      <c r="P199" s="9"/>
      <c r="Q199" s="9"/>
      <c r="R199" s="9"/>
      <c r="S199" s="22"/>
      <c r="T199" s="9"/>
      <c r="U199" s="4"/>
      <c r="V199" s="4"/>
      <c r="W199" s="22"/>
      <c r="X199" s="9"/>
      <c r="Y199" s="9"/>
      <c r="Z199" s="5"/>
      <c r="AA199" s="1"/>
      <c r="AB199" s="6"/>
      <c r="AC199" s="9"/>
      <c r="AD199" s="9"/>
      <c r="AE199" s="5"/>
      <c r="AF199" s="7"/>
      <c r="AG199" s="7"/>
      <c r="AH199" s="9"/>
      <c r="AI199" s="16"/>
      <c r="AJ199" s="34"/>
      <c r="AK199" s="22"/>
      <c r="AL199" s="35"/>
      <c r="AM199" s="34"/>
      <c r="AN199" s="34"/>
      <c r="AO199" s="32"/>
    </row>
    <row r="200" spans="1:41" ht="24" x14ac:dyDescent="0.25">
      <c r="A200" s="76">
        <v>72</v>
      </c>
      <c r="B200" s="76">
        <f t="shared" si="44"/>
        <v>199</v>
      </c>
      <c r="C200" s="56">
        <v>50</v>
      </c>
      <c r="D200" s="57">
        <v>-2.86</v>
      </c>
      <c r="E200" s="58">
        <f t="shared" si="41"/>
        <v>10240</v>
      </c>
      <c r="F200" s="74">
        <f t="shared" si="42"/>
        <v>10290</v>
      </c>
      <c r="G200" s="57">
        <f t="shared" si="37"/>
        <v>-2.4947845080354014</v>
      </c>
      <c r="H200" s="57">
        <f t="shared" si="43"/>
        <v>273.7071546952202</v>
      </c>
      <c r="I200" s="57" t="s">
        <v>841</v>
      </c>
      <c r="J200" s="30">
        <v>38</v>
      </c>
      <c r="K200" s="96">
        <f t="shared" si="38"/>
        <v>10.555555555555555</v>
      </c>
      <c r="L200" s="58">
        <v>0</v>
      </c>
      <c r="M200" s="57">
        <v>0</v>
      </c>
      <c r="N200" s="94">
        <f t="shared" si="39"/>
        <v>4.7368421052631584</v>
      </c>
      <c r="O200" s="94">
        <f t="shared" si="40"/>
        <v>4.7368421052631584</v>
      </c>
      <c r="P200" s="9"/>
      <c r="Q200" s="9"/>
      <c r="R200" s="9"/>
      <c r="S200" s="22"/>
      <c r="T200" s="9"/>
      <c r="U200" s="4"/>
      <c r="V200" s="4"/>
      <c r="W200" s="22"/>
      <c r="X200" s="9"/>
      <c r="Y200" s="9"/>
      <c r="Z200" s="5"/>
      <c r="AA200" s="1"/>
      <c r="AB200" s="6"/>
      <c r="AC200" s="9"/>
      <c r="AD200" s="9"/>
      <c r="AE200" s="5"/>
      <c r="AF200" s="7"/>
      <c r="AG200" s="7"/>
      <c r="AH200" s="9"/>
      <c r="AI200" s="16"/>
      <c r="AJ200" s="34"/>
      <c r="AK200" s="22"/>
      <c r="AL200" s="35"/>
      <c r="AM200" s="34"/>
      <c r="AN200" s="34"/>
      <c r="AO200" s="32"/>
    </row>
    <row r="201" spans="1:41" ht="24" x14ac:dyDescent="0.25">
      <c r="A201" s="76">
        <v>73</v>
      </c>
      <c r="B201" s="76">
        <f t="shared" si="44"/>
        <v>200</v>
      </c>
      <c r="C201" s="56">
        <v>50</v>
      </c>
      <c r="D201" s="57">
        <v>-4.57</v>
      </c>
      <c r="E201" s="58">
        <f t="shared" si="41"/>
        <v>10290</v>
      </c>
      <c r="F201" s="74">
        <f t="shared" si="42"/>
        <v>10340</v>
      </c>
      <c r="G201" s="57">
        <f t="shared" si="37"/>
        <v>-3.9838500579454776</v>
      </c>
      <c r="H201" s="57">
        <f t="shared" si="43"/>
        <v>269.72330463727474</v>
      </c>
      <c r="I201" s="57" t="s">
        <v>842</v>
      </c>
      <c r="J201" s="30">
        <v>35</v>
      </c>
      <c r="K201" s="96">
        <f t="shared" si="38"/>
        <v>9.7222222222222214</v>
      </c>
      <c r="L201" s="58">
        <f t="shared" si="35"/>
        <v>0</v>
      </c>
      <c r="M201" s="57">
        <v>0</v>
      </c>
      <c r="N201" s="94">
        <f t="shared" si="39"/>
        <v>5.1428571428571432</v>
      </c>
      <c r="O201" s="94">
        <f t="shared" si="40"/>
        <v>5.1428571428571432</v>
      </c>
      <c r="P201" s="9" t="s">
        <v>843</v>
      </c>
      <c r="Q201" s="9" t="s">
        <v>844</v>
      </c>
      <c r="R201" s="9" t="s">
        <v>113</v>
      </c>
      <c r="S201" s="22"/>
      <c r="T201" s="9" t="s">
        <v>460</v>
      </c>
      <c r="U201" s="4">
        <v>-75.576864</v>
      </c>
      <c r="V201" s="4">
        <v>6.3027949999999997</v>
      </c>
      <c r="W201" s="22"/>
      <c r="X201" s="9" t="s">
        <v>831</v>
      </c>
      <c r="Y201" s="9"/>
      <c r="Z201" s="5">
        <v>2</v>
      </c>
      <c r="AA201" s="1" t="s">
        <v>492</v>
      </c>
      <c r="AB201" s="6">
        <v>7.5</v>
      </c>
      <c r="AC201" s="9" t="s">
        <v>442</v>
      </c>
      <c r="AD201" s="9" t="s">
        <v>831</v>
      </c>
      <c r="AE201" s="5"/>
      <c r="AF201" s="7"/>
      <c r="AG201" s="5"/>
      <c r="AH201" s="9"/>
      <c r="AI201" s="16" t="s">
        <v>845</v>
      </c>
      <c r="AJ201" s="34">
        <f t="shared" si="31"/>
        <v>-1170.6594009859166</v>
      </c>
      <c r="AK201" s="22"/>
      <c r="AL201" s="35">
        <f t="shared" si="32"/>
        <v>9.7222222222222214</v>
      </c>
      <c r="AM201" s="34">
        <f t="shared" si="36"/>
        <v>-11381.410842918633</v>
      </c>
      <c r="AN201" s="34">
        <f t="shared" si="33"/>
        <v>-58532.970049295829</v>
      </c>
      <c r="AO201" s="32">
        <f t="shared" si="34"/>
        <v>5.1428571428571432</v>
      </c>
    </row>
    <row r="202" spans="1:41" ht="24" x14ac:dyDescent="0.25">
      <c r="A202" s="76">
        <v>74</v>
      </c>
      <c r="B202" s="76">
        <f t="shared" si="44"/>
        <v>201</v>
      </c>
      <c r="C202" s="56">
        <v>50</v>
      </c>
      <c r="D202" s="57">
        <v>-5.48</v>
      </c>
      <c r="E202" s="58">
        <f t="shared" si="41"/>
        <v>10340</v>
      </c>
      <c r="F202" s="74">
        <f t="shared" si="42"/>
        <v>10390</v>
      </c>
      <c r="G202" s="57">
        <f t="shared" si="37"/>
        <v>-4.7749143933778093</v>
      </c>
      <c r="H202" s="57">
        <f t="shared" si="43"/>
        <v>264.94839024389694</v>
      </c>
      <c r="I202" s="57" t="s">
        <v>846</v>
      </c>
      <c r="J202" s="30">
        <v>35</v>
      </c>
      <c r="K202" s="96">
        <f t="shared" si="38"/>
        <v>9.7222222222222214</v>
      </c>
      <c r="L202" s="58">
        <f t="shared" si="35"/>
        <v>0</v>
      </c>
      <c r="M202" s="57">
        <v>0</v>
      </c>
      <c r="N202" s="94">
        <f t="shared" si="39"/>
        <v>5.1428571428571432</v>
      </c>
      <c r="O202" s="94">
        <f t="shared" si="40"/>
        <v>5.1428571428571432</v>
      </c>
      <c r="P202" s="9" t="s">
        <v>847</v>
      </c>
      <c r="Q202" s="9" t="s">
        <v>848</v>
      </c>
      <c r="R202" s="9" t="s">
        <v>42</v>
      </c>
      <c r="S202" s="22"/>
      <c r="T202" s="9" t="s">
        <v>460</v>
      </c>
      <c r="U202" s="4">
        <v>-75.575040999999999</v>
      </c>
      <c r="V202" s="4">
        <v>6.3044739999999999</v>
      </c>
      <c r="W202" s="22"/>
      <c r="X202" s="9"/>
      <c r="Y202" s="9" t="s">
        <v>849</v>
      </c>
      <c r="Z202" s="5">
        <v>2</v>
      </c>
      <c r="AA202" s="1" t="s">
        <v>492</v>
      </c>
      <c r="AB202" s="6">
        <v>7.5</v>
      </c>
      <c r="AC202" s="9" t="s">
        <v>442</v>
      </c>
      <c r="AD202" s="9"/>
      <c r="AE202" s="5"/>
      <c r="AF202" s="7"/>
      <c r="AG202" s="7"/>
      <c r="AH202" s="9" t="s">
        <v>850</v>
      </c>
      <c r="AI202" s="16" t="s">
        <v>851</v>
      </c>
      <c r="AJ202" s="34">
        <f t="shared" si="31"/>
        <v>-1403.115322061142</v>
      </c>
      <c r="AK202" s="22"/>
      <c r="AL202" s="35">
        <f t="shared" si="32"/>
        <v>9.7222222222222214</v>
      </c>
      <c r="AM202" s="34">
        <f t="shared" si="36"/>
        <v>-13641.398964483324</v>
      </c>
      <c r="AN202" s="34">
        <f t="shared" si="33"/>
        <v>-70155.766103057103</v>
      </c>
      <c r="AO202" s="32">
        <f t="shared" si="34"/>
        <v>5.1428571428571432</v>
      </c>
    </row>
    <row r="203" spans="1:41" ht="24" x14ac:dyDescent="0.25">
      <c r="A203" s="76">
        <v>74</v>
      </c>
      <c r="B203" s="76">
        <f t="shared" si="44"/>
        <v>202</v>
      </c>
      <c r="C203" s="56">
        <v>50</v>
      </c>
      <c r="D203" s="57">
        <v>-5.48</v>
      </c>
      <c r="E203" s="58">
        <f t="shared" si="41"/>
        <v>10390</v>
      </c>
      <c r="F203" s="74">
        <f t="shared" si="42"/>
        <v>10440</v>
      </c>
      <c r="G203" s="57">
        <f t="shared" si="37"/>
        <v>-4.7749143933778093</v>
      </c>
      <c r="H203" s="57">
        <f t="shared" si="43"/>
        <v>260.17347585051914</v>
      </c>
      <c r="I203" s="57" t="s">
        <v>852</v>
      </c>
      <c r="J203" s="30">
        <v>35</v>
      </c>
      <c r="K203" s="96">
        <f t="shared" si="38"/>
        <v>9.7222222222222214</v>
      </c>
      <c r="L203" s="58">
        <f t="shared" si="35"/>
        <v>0</v>
      </c>
      <c r="M203" s="57">
        <v>0</v>
      </c>
      <c r="N203" s="94">
        <f t="shared" si="39"/>
        <v>5.1428571428571432</v>
      </c>
      <c r="O203" s="94">
        <f t="shared" si="40"/>
        <v>5.1428571428571432</v>
      </c>
      <c r="P203" s="9"/>
      <c r="Q203" s="9"/>
      <c r="R203" s="9"/>
      <c r="S203" s="22"/>
      <c r="T203" s="9"/>
      <c r="U203" s="4"/>
      <c r="V203" s="4"/>
      <c r="W203" s="22"/>
      <c r="X203" s="9"/>
      <c r="Y203" s="9"/>
      <c r="Z203" s="5"/>
      <c r="AA203" s="1"/>
      <c r="AB203" s="6"/>
      <c r="AC203" s="9"/>
      <c r="AD203" s="9"/>
      <c r="AE203" s="5"/>
      <c r="AF203" s="7"/>
      <c r="AG203" s="7"/>
      <c r="AH203" s="9"/>
      <c r="AI203" s="16"/>
      <c r="AJ203" s="34"/>
      <c r="AK203" s="22"/>
      <c r="AL203" s="35"/>
      <c r="AM203" s="34"/>
      <c r="AN203" s="34"/>
      <c r="AO203" s="32"/>
    </row>
    <row r="204" spans="1:41" ht="24" x14ac:dyDescent="0.25">
      <c r="A204" s="76">
        <v>74</v>
      </c>
      <c r="B204" s="76">
        <f t="shared" si="44"/>
        <v>203</v>
      </c>
      <c r="C204" s="56">
        <v>50</v>
      </c>
      <c r="D204" s="57">
        <v>-5.48</v>
      </c>
      <c r="E204" s="58">
        <f t="shared" si="41"/>
        <v>10440</v>
      </c>
      <c r="F204" s="74">
        <f t="shared" si="42"/>
        <v>10490</v>
      </c>
      <c r="G204" s="57">
        <f t="shared" si="37"/>
        <v>-4.7749143933778093</v>
      </c>
      <c r="H204" s="57">
        <f t="shared" si="43"/>
        <v>255.39856145714134</v>
      </c>
      <c r="I204" s="57" t="s">
        <v>853</v>
      </c>
      <c r="J204" s="30">
        <v>35</v>
      </c>
      <c r="K204" s="96">
        <f t="shared" si="38"/>
        <v>9.7222222222222214</v>
      </c>
      <c r="L204" s="58">
        <f t="shared" si="35"/>
        <v>0</v>
      </c>
      <c r="M204" s="57">
        <v>0</v>
      </c>
      <c r="N204" s="94">
        <f t="shared" si="39"/>
        <v>5.1428571428571432</v>
      </c>
      <c r="O204" s="94">
        <f t="shared" si="40"/>
        <v>5.1428571428571432</v>
      </c>
      <c r="P204" s="9"/>
      <c r="Q204" s="9"/>
      <c r="R204" s="9"/>
      <c r="S204" s="22"/>
      <c r="T204" s="9"/>
      <c r="U204" s="4"/>
      <c r="V204" s="4"/>
      <c r="W204" s="22"/>
      <c r="X204" s="9"/>
      <c r="Y204" s="9"/>
      <c r="Z204" s="5"/>
      <c r="AA204" s="1"/>
      <c r="AB204" s="6"/>
      <c r="AC204" s="9"/>
      <c r="AD204" s="9"/>
      <c r="AE204" s="5"/>
      <c r="AF204" s="7"/>
      <c r="AG204" s="7"/>
      <c r="AH204" s="9"/>
      <c r="AI204" s="16"/>
      <c r="AJ204" s="34"/>
      <c r="AK204" s="22"/>
      <c r="AL204" s="35"/>
      <c r="AM204" s="34"/>
      <c r="AN204" s="34"/>
      <c r="AO204" s="32"/>
    </row>
    <row r="205" spans="1:41" ht="24" x14ac:dyDescent="0.25">
      <c r="A205" s="76">
        <v>74</v>
      </c>
      <c r="B205" s="76">
        <f t="shared" si="44"/>
        <v>204</v>
      </c>
      <c r="C205" s="56">
        <v>50</v>
      </c>
      <c r="D205" s="57">
        <v>-5.48</v>
      </c>
      <c r="E205" s="58">
        <f t="shared" si="41"/>
        <v>10490</v>
      </c>
      <c r="F205" s="74">
        <f t="shared" si="42"/>
        <v>10540</v>
      </c>
      <c r="G205" s="57">
        <f t="shared" si="37"/>
        <v>-4.7749143933778093</v>
      </c>
      <c r="H205" s="57">
        <f t="shared" si="43"/>
        <v>250.62364706376354</v>
      </c>
      <c r="I205" s="57" t="s">
        <v>854</v>
      </c>
      <c r="J205" s="30">
        <v>35</v>
      </c>
      <c r="K205" s="96">
        <f t="shared" si="38"/>
        <v>9.7222222222222214</v>
      </c>
      <c r="L205" s="58">
        <f t="shared" si="35"/>
        <v>0</v>
      </c>
      <c r="M205" s="57">
        <v>0</v>
      </c>
      <c r="N205" s="94">
        <f t="shared" si="39"/>
        <v>5.1428571428571432</v>
      </c>
      <c r="O205" s="94">
        <f t="shared" si="40"/>
        <v>5.1428571428571432</v>
      </c>
      <c r="P205" s="9"/>
      <c r="Q205" s="9"/>
      <c r="R205" s="9"/>
      <c r="S205" s="22"/>
      <c r="T205" s="9"/>
      <c r="U205" s="4"/>
      <c r="V205" s="4"/>
      <c r="W205" s="22"/>
      <c r="X205" s="9"/>
      <c r="Y205" s="9"/>
      <c r="Z205" s="5"/>
      <c r="AA205" s="1"/>
      <c r="AB205" s="6"/>
      <c r="AC205" s="9"/>
      <c r="AD205" s="9"/>
      <c r="AE205" s="5"/>
      <c r="AF205" s="7"/>
      <c r="AG205" s="7"/>
      <c r="AH205" s="9"/>
      <c r="AI205" s="16"/>
      <c r="AJ205" s="34"/>
      <c r="AK205" s="22"/>
      <c r="AL205" s="35"/>
      <c r="AM205" s="34"/>
      <c r="AN205" s="34"/>
      <c r="AO205" s="32"/>
    </row>
    <row r="206" spans="1:41" ht="24" x14ac:dyDescent="0.25">
      <c r="A206" s="76">
        <v>74</v>
      </c>
      <c r="B206" s="76">
        <f t="shared" si="44"/>
        <v>205</v>
      </c>
      <c r="C206" s="56">
        <v>50</v>
      </c>
      <c r="D206" s="57">
        <v>-5.48</v>
      </c>
      <c r="E206" s="58">
        <f t="shared" si="41"/>
        <v>10540</v>
      </c>
      <c r="F206" s="74">
        <f t="shared" si="42"/>
        <v>10590</v>
      </c>
      <c r="G206" s="57">
        <f t="shared" si="37"/>
        <v>-4.7749143933778093</v>
      </c>
      <c r="H206" s="57">
        <f t="shared" si="43"/>
        <v>245.84873267038574</v>
      </c>
      <c r="I206" s="57" t="s">
        <v>855</v>
      </c>
      <c r="J206" s="30">
        <v>35</v>
      </c>
      <c r="K206" s="96">
        <f t="shared" si="38"/>
        <v>9.7222222222222214</v>
      </c>
      <c r="L206" s="58">
        <f t="shared" si="35"/>
        <v>0</v>
      </c>
      <c r="M206" s="57">
        <v>0</v>
      </c>
      <c r="N206" s="94">
        <f t="shared" si="39"/>
        <v>5.1428571428571432</v>
      </c>
      <c r="O206" s="94">
        <f t="shared" si="40"/>
        <v>5.1428571428571432</v>
      </c>
      <c r="P206" s="9"/>
      <c r="Q206" s="9"/>
      <c r="R206" s="9"/>
      <c r="S206" s="22"/>
      <c r="T206" s="9"/>
      <c r="U206" s="4"/>
      <c r="V206" s="4"/>
      <c r="W206" s="22"/>
      <c r="X206" s="9"/>
      <c r="Y206" s="9"/>
      <c r="Z206" s="5"/>
      <c r="AA206" s="1"/>
      <c r="AB206" s="6"/>
      <c r="AC206" s="9"/>
      <c r="AD206" s="9"/>
      <c r="AE206" s="5"/>
      <c r="AF206" s="7"/>
      <c r="AG206" s="7"/>
      <c r="AH206" s="9"/>
      <c r="AI206" s="16"/>
      <c r="AJ206" s="34"/>
      <c r="AK206" s="22"/>
      <c r="AL206" s="35"/>
      <c r="AM206" s="34"/>
      <c r="AN206" s="34"/>
      <c r="AO206" s="32"/>
    </row>
    <row r="207" spans="1:41" ht="24" x14ac:dyDescent="0.25">
      <c r="A207" s="76">
        <v>75</v>
      </c>
      <c r="B207" s="76">
        <f t="shared" si="44"/>
        <v>206</v>
      </c>
      <c r="C207" s="56">
        <v>50</v>
      </c>
      <c r="D207" s="57">
        <v>-0.56999999999999995</v>
      </c>
      <c r="E207" s="58">
        <f t="shared" si="41"/>
        <v>10590</v>
      </c>
      <c r="F207" s="74">
        <f t="shared" si="42"/>
        <v>10640</v>
      </c>
      <c r="G207" s="57">
        <f t="shared" si="37"/>
        <v>-0.49741063191871782</v>
      </c>
      <c r="H207" s="57">
        <f t="shared" si="43"/>
        <v>245.35132203846703</v>
      </c>
      <c r="I207" s="57" t="s">
        <v>856</v>
      </c>
      <c r="J207" s="30">
        <v>37</v>
      </c>
      <c r="K207" s="96">
        <f t="shared" si="38"/>
        <v>10.277777777777779</v>
      </c>
      <c r="L207" s="58">
        <v>0</v>
      </c>
      <c r="M207" s="57">
        <v>0</v>
      </c>
      <c r="N207" s="94">
        <f t="shared" si="39"/>
        <v>4.8648648648648649</v>
      </c>
      <c r="O207" s="94">
        <f t="shared" si="40"/>
        <v>4.8648648648648649</v>
      </c>
      <c r="P207" s="9" t="s">
        <v>857</v>
      </c>
      <c r="Q207" s="9" t="s">
        <v>858</v>
      </c>
      <c r="R207" s="9" t="s">
        <v>24</v>
      </c>
      <c r="S207" s="22"/>
      <c r="T207" s="9" t="s">
        <v>33</v>
      </c>
      <c r="U207" s="4">
        <v>-75.574355999999995</v>
      </c>
      <c r="V207" s="4">
        <v>6.3033489999999999</v>
      </c>
      <c r="W207" s="22"/>
      <c r="X207" s="9"/>
      <c r="Y207" s="9"/>
      <c r="Z207" s="5">
        <v>2</v>
      </c>
      <c r="AA207" s="1" t="s">
        <v>492</v>
      </c>
      <c r="AB207" s="6">
        <v>7.5</v>
      </c>
      <c r="AC207" s="9" t="s">
        <v>442</v>
      </c>
      <c r="AD207" s="9"/>
      <c r="AE207" s="5"/>
      <c r="AF207" s="7"/>
      <c r="AG207" s="7">
        <v>1</v>
      </c>
      <c r="AH207" s="9" t="s">
        <v>586</v>
      </c>
      <c r="AI207" s="16" t="s">
        <v>859</v>
      </c>
      <c r="AJ207" s="34">
        <f t="shared" si="31"/>
        <v>-146.16459142633593</v>
      </c>
      <c r="AK207" s="22"/>
      <c r="AL207" s="35">
        <f t="shared" si="32"/>
        <v>10.277777777777779</v>
      </c>
      <c r="AM207" s="34">
        <f t="shared" si="36"/>
        <v>-1502.2471896595639</v>
      </c>
      <c r="AN207" s="34">
        <f t="shared" si="33"/>
        <v>-7308.2295713167969</v>
      </c>
      <c r="AO207" s="32">
        <f t="shared" si="34"/>
        <v>4.8648648648648649</v>
      </c>
    </row>
    <row r="208" spans="1:41" ht="24" x14ac:dyDescent="0.25">
      <c r="A208" s="76">
        <v>75</v>
      </c>
      <c r="B208" s="76">
        <f t="shared" si="44"/>
        <v>207</v>
      </c>
      <c r="C208" s="56">
        <v>50</v>
      </c>
      <c r="D208" s="57">
        <v>-0.56999999999999995</v>
      </c>
      <c r="E208" s="58">
        <f t="shared" si="41"/>
        <v>10640</v>
      </c>
      <c r="F208" s="74">
        <f t="shared" si="42"/>
        <v>10690</v>
      </c>
      <c r="G208" s="57">
        <f t="shared" si="37"/>
        <v>-0.49741063191871782</v>
      </c>
      <c r="H208" s="57">
        <f t="shared" si="43"/>
        <v>244.85391140654832</v>
      </c>
      <c r="I208" s="57" t="s">
        <v>860</v>
      </c>
      <c r="J208" s="30">
        <v>37</v>
      </c>
      <c r="K208" s="96">
        <f t="shared" si="38"/>
        <v>10.277777777777779</v>
      </c>
      <c r="L208" s="58">
        <v>1</v>
      </c>
      <c r="M208" s="57">
        <v>5</v>
      </c>
      <c r="N208" s="94">
        <f t="shared" si="39"/>
        <v>4.8648648648648649</v>
      </c>
      <c r="O208" s="94">
        <f t="shared" si="40"/>
        <v>9.8648648648648649</v>
      </c>
      <c r="P208" s="9"/>
      <c r="Q208" s="9"/>
      <c r="R208" s="9"/>
      <c r="S208" s="22"/>
      <c r="T208" s="9"/>
      <c r="U208" s="4"/>
      <c r="V208" s="4"/>
      <c r="W208" s="22"/>
      <c r="X208" s="9"/>
      <c r="Y208" s="9"/>
      <c r="Z208" s="5"/>
      <c r="AA208" s="1"/>
      <c r="AB208" s="6"/>
      <c r="AC208" s="9"/>
      <c r="AD208" s="9"/>
      <c r="AE208" s="5"/>
      <c r="AF208" s="7"/>
      <c r="AG208" s="7"/>
      <c r="AH208" s="9"/>
      <c r="AI208" s="16"/>
      <c r="AJ208" s="34"/>
      <c r="AK208" s="22"/>
      <c r="AL208" s="35"/>
      <c r="AM208" s="34"/>
      <c r="AN208" s="34"/>
      <c r="AO208" s="32"/>
    </row>
    <row r="209" spans="1:41" ht="24" x14ac:dyDescent="0.25">
      <c r="A209" s="76">
        <v>75</v>
      </c>
      <c r="B209" s="76">
        <f t="shared" si="44"/>
        <v>208</v>
      </c>
      <c r="C209" s="56">
        <v>50</v>
      </c>
      <c r="D209" s="57">
        <v>-0.56999999999999995</v>
      </c>
      <c r="E209" s="58">
        <f t="shared" si="41"/>
        <v>10690</v>
      </c>
      <c r="F209" s="74">
        <f t="shared" si="42"/>
        <v>10740</v>
      </c>
      <c r="G209" s="57">
        <f t="shared" si="37"/>
        <v>-0.49741063191871782</v>
      </c>
      <c r="H209" s="57">
        <f t="shared" si="43"/>
        <v>244.35650077462961</v>
      </c>
      <c r="I209" s="57" t="s">
        <v>861</v>
      </c>
      <c r="J209" s="30">
        <v>37</v>
      </c>
      <c r="K209" s="96">
        <f t="shared" si="38"/>
        <v>10.277777777777779</v>
      </c>
      <c r="L209" s="58">
        <v>0</v>
      </c>
      <c r="M209" s="57">
        <v>0</v>
      </c>
      <c r="N209" s="94">
        <f t="shared" si="39"/>
        <v>4.8648648648648649</v>
      </c>
      <c r="O209" s="94">
        <f t="shared" si="40"/>
        <v>4.8648648648648649</v>
      </c>
      <c r="P209" s="9"/>
      <c r="Q209" s="9"/>
      <c r="R209" s="9"/>
      <c r="S209" s="22"/>
      <c r="T209" s="9"/>
      <c r="U209" s="4"/>
      <c r="V209" s="4"/>
      <c r="W209" s="22"/>
      <c r="X209" s="9"/>
      <c r="Y209" s="9"/>
      <c r="Z209" s="5"/>
      <c r="AA209" s="1"/>
      <c r="AB209" s="6"/>
      <c r="AC209" s="9"/>
      <c r="AD209" s="9"/>
      <c r="AE209" s="5"/>
      <c r="AF209" s="7"/>
      <c r="AG209" s="7"/>
      <c r="AH209" s="9"/>
      <c r="AI209" s="16"/>
      <c r="AJ209" s="34"/>
      <c r="AK209" s="22"/>
      <c r="AL209" s="35"/>
      <c r="AM209" s="34"/>
      <c r="AN209" s="34"/>
      <c r="AO209" s="32"/>
    </row>
    <row r="210" spans="1:41" ht="24" x14ac:dyDescent="0.25">
      <c r="A210" s="76">
        <v>75</v>
      </c>
      <c r="B210" s="76">
        <f t="shared" si="44"/>
        <v>209</v>
      </c>
      <c r="C210" s="56">
        <v>50</v>
      </c>
      <c r="D210" s="57">
        <v>-0.56999999999999995</v>
      </c>
      <c r="E210" s="58">
        <f t="shared" si="41"/>
        <v>10740</v>
      </c>
      <c r="F210" s="74">
        <f t="shared" si="42"/>
        <v>10790</v>
      </c>
      <c r="G210" s="57">
        <f t="shared" si="37"/>
        <v>-0.49741063191871782</v>
      </c>
      <c r="H210" s="57">
        <f t="shared" si="43"/>
        <v>243.8590901427109</v>
      </c>
      <c r="I210" s="57" t="s">
        <v>862</v>
      </c>
      <c r="J210" s="30">
        <v>37</v>
      </c>
      <c r="K210" s="96">
        <f t="shared" si="38"/>
        <v>10.277777777777779</v>
      </c>
      <c r="L210" s="58">
        <v>0</v>
      </c>
      <c r="M210" s="57">
        <v>0</v>
      </c>
      <c r="N210" s="94">
        <f t="shared" si="39"/>
        <v>4.8648648648648649</v>
      </c>
      <c r="O210" s="94">
        <f t="shared" si="40"/>
        <v>4.8648648648648649</v>
      </c>
      <c r="P210" s="9"/>
      <c r="Q210" s="9"/>
      <c r="R210" s="9"/>
      <c r="S210" s="22"/>
      <c r="T210" s="9"/>
      <c r="U210" s="4"/>
      <c r="V210" s="4"/>
      <c r="W210" s="22"/>
      <c r="X210" s="9"/>
      <c r="Y210" s="9"/>
      <c r="Z210" s="5"/>
      <c r="AA210" s="1"/>
      <c r="AB210" s="6"/>
      <c r="AC210" s="9"/>
      <c r="AD210" s="9"/>
      <c r="AE210" s="5"/>
      <c r="AF210" s="7"/>
      <c r="AG210" s="7"/>
      <c r="AH210" s="9"/>
      <c r="AI210" s="16"/>
      <c r="AJ210" s="34"/>
      <c r="AK210" s="22"/>
      <c r="AL210" s="35"/>
      <c r="AM210" s="34"/>
      <c r="AN210" s="34"/>
      <c r="AO210" s="32"/>
    </row>
    <row r="211" spans="1:41" ht="24" x14ac:dyDescent="0.25">
      <c r="A211" s="76">
        <v>76</v>
      </c>
      <c r="B211" s="76">
        <f t="shared" si="44"/>
        <v>210</v>
      </c>
      <c r="C211" s="56">
        <v>40</v>
      </c>
      <c r="D211" s="57">
        <v>-2.86</v>
      </c>
      <c r="E211" s="58">
        <f t="shared" si="41"/>
        <v>10790</v>
      </c>
      <c r="F211" s="74">
        <f t="shared" si="42"/>
        <v>10830</v>
      </c>
      <c r="G211" s="57">
        <f t="shared" si="37"/>
        <v>-1.9958276064283211</v>
      </c>
      <c r="H211" s="57">
        <f t="shared" si="43"/>
        <v>241.86326253628258</v>
      </c>
      <c r="I211" s="57" t="s">
        <v>863</v>
      </c>
      <c r="J211" s="30">
        <v>15</v>
      </c>
      <c r="K211" s="96">
        <f t="shared" si="38"/>
        <v>4.166666666666667</v>
      </c>
      <c r="L211" s="58">
        <f t="shared" si="35"/>
        <v>0</v>
      </c>
      <c r="M211" s="57">
        <v>0</v>
      </c>
      <c r="N211" s="94">
        <f t="shared" si="39"/>
        <v>9.6</v>
      </c>
      <c r="O211" s="94">
        <f t="shared" si="40"/>
        <v>9.6</v>
      </c>
      <c r="P211" s="9" t="s">
        <v>864</v>
      </c>
      <c r="Q211" s="9" t="s">
        <v>865</v>
      </c>
      <c r="R211" s="9" t="s">
        <v>453</v>
      </c>
      <c r="S211" s="22"/>
      <c r="T211" s="9" t="s">
        <v>33</v>
      </c>
      <c r="U211" s="4">
        <v>-75.574181999999993</v>
      </c>
      <c r="V211" s="4">
        <v>6.302467</v>
      </c>
      <c r="W211" s="22"/>
      <c r="X211" s="9" t="s">
        <v>586</v>
      </c>
      <c r="Y211" s="9"/>
      <c r="Z211" s="5">
        <v>2</v>
      </c>
      <c r="AA211" s="1" t="s">
        <v>492</v>
      </c>
      <c r="AB211" s="6">
        <v>7.5</v>
      </c>
      <c r="AC211" s="9" t="s">
        <v>442</v>
      </c>
      <c r="AD211" s="9" t="s">
        <v>586</v>
      </c>
      <c r="AE211" s="5"/>
      <c r="AF211" s="7"/>
      <c r="AG211" s="7"/>
      <c r="AH211" s="9" t="s">
        <v>866</v>
      </c>
      <c r="AI211" s="16">
        <v>14.3</v>
      </c>
      <c r="AJ211" s="34">
        <f t="shared" si="31"/>
        <v>-733.09511767643676</v>
      </c>
      <c r="AK211" s="22"/>
      <c r="AL211" s="35">
        <f t="shared" si="32"/>
        <v>4.166666666666667</v>
      </c>
      <c r="AM211" s="34">
        <f t="shared" si="36"/>
        <v>-3054.5629903184868</v>
      </c>
      <c r="AN211" s="34">
        <f t="shared" si="33"/>
        <v>-29323.804707057468</v>
      </c>
      <c r="AO211" s="32">
        <f t="shared" si="34"/>
        <v>9.6</v>
      </c>
    </row>
    <row r="212" spans="1:41" ht="24" x14ac:dyDescent="0.25">
      <c r="A212" s="76">
        <v>77</v>
      </c>
      <c r="B212" s="76">
        <f t="shared" si="44"/>
        <v>211</v>
      </c>
      <c r="C212" s="56">
        <v>50</v>
      </c>
      <c r="D212" s="57">
        <v>-6.69</v>
      </c>
      <c r="E212" s="58">
        <f t="shared" si="41"/>
        <v>10830</v>
      </c>
      <c r="F212" s="74">
        <f t="shared" si="42"/>
        <v>10880</v>
      </c>
      <c r="G212" s="57">
        <f t="shared" si="37"/>
        <v>-5.8248697172265054</v>
      </c>
      <c r="H212" s="57">
        <f t="shared" si="43"/>
        <v>236.03839281905607</v>
      </c>
      <c r="I212" s="57" t="s">
        <v>867</v>
      </c>
      <c r="J212" s="30">
        <v>32</v>
      </c>
      <c r="K212" s="96">
        <f t="shared" si="38"/>
        <v>8.8888888888888893</v>
      </c>
      <c r="L212" s="58">
        <v>0</v>
      </c>
      <c r="M212" s="57">
        <v>0</v>
      </c>
      <c r="N212" s="94">
        <f t="shared" si="39"/>
        <v>5.625</v>
      </c>
      <c r="O212" s="94">
        <f t="shared" si="40"/>
        <v>5.625</v>
      </c>
      <c r="P212" s="9" t="s">
        <v>868</v>
      </c>
      <c r="Q212" s="9" t="s">
        <v>869</v>
      </c>
      <c r="R212" s="9" t="s">
        <v>24</v>
      </c>
      <c r="S212" s="22"/>
      <c r="T212" s="9" t="s">
        <v>460</v>
      </c>
      <c r="U212" s="4">
        <v>-75.572106000000005</v>
      </c>
      <c r="V212" s="4">
        <v>6.3014039999999998</v>
      </c>
      <c r="W212" s="22"/>
      <c r="X212" s="9"/>
      <c r="Y212" s="9"/>
      <c r="Z212" s="5">
        <v>2</v>
      </c>
      <c r="AA212" s="1" t="s">
        <v>441</v>
      </c>
      <c r="AB212" s="6">
        <v>6.3</v>
      </c>
      <c r="AC212" s="9" t="s">
        <v>442</v>
      </c>
      <c r="AD212" s="9"/>
      <c r="AE212" s="5"/>
      <c r="AF212" s="7">
        <v>2</v>
      </c>
      <c r="AG212" s="7">
        <v>1</v>
      </c>
      <c r="AH212" s="4" t="s">
        <v>870</v>
      </c>
      <c r="AI212" s="16" t="s">
        <v>871</v>
      </c>
      <c r="AJ212" s="34">
        <f t="shared" si="31"/>
        <v>-1711.6474724045247</v>
      </c>
      <c r="AK212" s="22"/>
      <c r="AL212" s="35">
        <f t="shared" si="32"/>
        <v>8.8888888888888893</v>
      </c>
      <c r="AM212" s="34">
        <f t="shared" si="36"/>
        <v>-15214.644199151331</v>
      </c>
      <c r="AN212" s="34">
        <f t="shared" si="33"/>
        <v>-85582.373620226237</v>
      </c>
      <c r="AO212" s="32">
        <f t="shared" si="34"/>
        <v>5.625</v>
      </c>
    </row>
    <row r="213" spans="1:41" ht="24" x14ac:dyDescent="0.25">
      <c r="A213" s="76">
        <v>77</v>
      </c>
      <c r="B213" s="76">
        <f t="shared" si="44"/>
        <v>212</v>
      </c>
      <c r="C213" s="56">
        <v>50</v>
      </c>
      <c r="D213" s="57">
        <v>-6.69</v>
      </c>
      <c r="E213" s="58">
        <f t="shared" si="41"/>
        <v>10880</v>
      </c>
      <c r="F213" s="74">
        <f t="shared" si="42"/>
        <v>10930</v>
      </c>
      <c r="G213" s="57">
        <f t="shared" si="37"/>
        <v>-5.8248697172265054</v>
      </c>
      <c r="H213" s="57">
        <f t="shared" si="43"/>
        <v>230.21352310182957</v>
      </c>
      <c r="I213" s="57" t="s">
        <v>872</v>
      </c>
      <c r="J213" s="30">
        <v>32</v>
      </c>
      <c r="K213" s="96">
        <f t="shared" si="38"/>
        <v>8.8888888888888893</v>
      </c>
      <c r="L213" s="58">
        <v>0</v>
      </c>
      <c r="M213" s="57">
        <v>0</v>
      </c>
      <c r="N213" s="94">
        <f t="shared" si="39"/>
        <v>5.625</v>
      </c>
      <c r="O213" s="94">
        <f t="shared" si="40"/>
        <v>5.625</v>
      </c>
      <c r="P213" s="9"/>
      <c r="Q213" s="9"/>
      <c r="R213" s="9"/>
      <c r="S213" s="22"/>
      <c r="T213" s="9"/>
      <c r="U213" s="4"/>
      <c r="V213" s="4"/>
      <c r="W213" s="22"/>
      <c r="X213" s="9"/>
      <c r="Y213" s="9"/>
      <c r="Z213" s="5"/>
      <c r="AA213" s="1"/>
      <c r="AB213" s="6"/>
      <c r="AC213" s="9"/>
      <c r="AD213" s="9"/>
      <c r="AE213" s="5"/>
      <c r="AF213" s="7"/>
      <c r="AG213" s="7"/>
      <c r="AH213" s="4"/>
      <c r="AI213" s="16"/>
      <c r="AJ213" s="34"/>
      <c r="AK213" s="22"/>
      <c r="AL213" s="35"/>
      <c r="AM213" s="34"/>
      <c r="AN213" s="34"/>
      <c r="AO213" s="32"/>
    </row>
    <row r="214" spans="1:41" ht="24" x14ac:dyDescent="0.25">
      <c r="A214" s="76">
        <v>77</v>
      </c>
      <c r="B214" s="76">
        <f t="shared" si="44"/>
        <v>213</v>
      </c>
      <c r="C214" s="56">
        <v>50</v>
      </c>
      <c r="D214" s="57">
        <v>-6.69</v>
      </c>
      <c r="E214" s="58">
        <f t="shared" si="41"/>
        <v>10930</v>
      </c>
      <c r="F214" s="74">
        <f t="shared" si="42"/>
        <v>10980</v>
      </c>
      <c r="G214" s="57">
        <f t="shared" si="37"/>
        <v>-5.8248697172265054</v>
      </c>
      <c r="H214" s="57">
        <f t="shared" si="43"/>
        <v>224.38865338460306</v>
      </c>
      <c r="I214" s="57" t="s">
        <v>873</v>
      </c>
      <c r="J214" s="30">
        <v>32</v>
      </c>
      <c r="K214" s="96">
        <f t="shared" si="38"/>
        <v>8.8888888888888893</v>
      </c>
      <c r="L214" s="58">
        <v>1</v>
      </c>
      <c r="M214" s="57">
        <v>5</v>
      </c>
      <c r="N214" s="94">
        <f t="shared" si="39"/>
        <v>5.625</v>
      </c>
      <c r="O214" s="94">
        <f t="shared" si="40"/>
        <v>10.625</v>
      </c>
      <c r="P214" s="9"/>
      <c r="Q214" s="9"/>
      <c r="R214" s="9"/>
      <c r="S214" s="22"/>
      <c r="T214" s="9"/>
      <c r="U214" s="4"/>
      <c r="V214" s="4"/>
      <c r="W214" s="22"/>
      <c r="X214" s="9"/>
      <c r="Y214" s="9"/>
      <c r="Z214" s="5"/>
      <c r="AA214" s="1"/>
      <c r="AB214" s="6"/>
      <c r="AC214" s="9"/>
      <c r="AD214" s="9"/>
      <c r="AE214" s="5"/>
      <c r="AF214" s="7"/>
      <c r="AG214" s="7"/>
      <c r="AH214" s="4"/>
      <c r="AI214" s="16"/>
      <c r="AJ214" s="34"/>
      <c r="AK214" s="22"/>
      <c r="AL214" s="35"/>
      <c r="AM214" s="34"/>
      <c r="AN214" s="34"/>
      <c r="AO214" s="32"/>
    </row>
    <row r="215" spans="1:41" ht="24" x14ac:dyDescent="0.25">
      <c r="A215" s="76">
        <v>77</v>
      </c>
      <c r="B215" s="76">
        <f t="shared" si="44"/>
        <v>214</v>
      </c>
      <c r="C215" s="56">
        <v>50</v>
      </c>
      <c r="D215" s="57">
        <v>-6.69</v>
      </c>
      <c r="E215" s="58">
        <f t="shared" si="41"/>
        <v>10980</v>
      </c>
      <c r="F215" s="74">
        <f t="shared" si="42"/>
        <v>11030</v>
      </c>
      <c r="G215" s="57">
        <f t="shared" si="37"/>
        <v>-5.8248697172265054</v>
      </c>
      <c r="H215" s="57">
        <f t="shared" si="43"/>
        <v>218.56378366737655</v>
      </c>
      <c r="I215" s="57" t="s">
        <v>874</v>
      </c>
      <c r="J215" s="30">
        <v>32</v>
      </c>
      <c r="K215" s="96">
        <f t="shared" si="38"/>
        <v>8.8888888888888893</v>
      </c>
      <c r="L215" s="58">
        <v>0</v>
      </c>
      <c r="M215" s="57">
        <v>0</v>
      </c>
      <c r="N215" s="94">
        <f t="shared" si="39"/>
        <v>5.625</v>
      </c>
      <c r="O215" s="94">
        <f t="shared" si="40"/>
        <v>5.625</v>
      </c>
      <c r="P215" s="9"/>
      <c r="Q215" s="9"/>
      <c r="R215" s="9"/>
      <c r="S215" s="22"/>
      <c r="T215" s="9"/>
      <c r="U215" s="4"/>
      <c r="V215" s="4"/>
      <c r="W215" s="22"/>
      <c r="X215" s="9"/>
      <c r="Y215" s="9"/>
      <c r="Z215" s="5"/>
      <c r="AA215" s="1"/>
      <c r="AB215" s="6"/>
      <c r="AC215" s="9"/>
      <c r="AD215" s="9"/>
      <c r="AE215" s="5"/>
      <c r="AF215" s="7"/>
      <c r="AG215" s="7"/>
      <c r="AH215" s="4"/>
      <c r="AI215" s="16"/>
      <c r="AJ215" s="34"/>
      <c r="AK215" s="22"/>
      <c r="AL215" s="35"/>
      <c r="AM215" s="34"/>
      <c r="AN215" s="34"/>
      <c r="AO215" s="32"/>
    </row>
    <row r="216" spans="1:41" ht="24" x14ac:dyDescent="0.25">
      <c r="A216" s="76">
        <v>77</v>
      </c>
      <c r="B216" s="76">
        <f t="shared" si="44"/>
        <v>215</v>
      </c>
      <c r="C216" s="56">
        <v>50</v>
      </c>
      <c r="D216" s="57">
        <v>-6.69</v>
      </c>
      <c r="E216" s="58">
        <f t="shared" si="41"/>
        <v>11030</v>
      </c>
      <c r="F216" s="74">
        <f t="shared" si="42"/>
        <v>11080</v>
      </c>
      <c r="G216" s="57">
        <f t="shared" si="37"/>
        <v>-5.8248697172265054</v>
      </c>
      <c r="H216" s="57">
        <f t="shared" si="43"/>
        <v>212.73891395015005</v>
      </c>
      <c r="I216" s="57" t="s">
        <v>875</v>
      </c>
      <c r="J216" s="30">
        <v>32</v>
      </c>
      <c r="K216" s="96">
        <f t="shared" si="38"/>
        <v>8.8888888888888893</v>
      </c>
      <c r="L216" s="58">
        <v>0</v>
      </c>
      <c r="M216" s="57">
        <v>0</v>
      </c>
      <c r="N216" s="94">
        <f t="shared" si="39"/>
        <v>5.625</v>
      </c>
      <c r="O216" s="94">
        <f t="shared" si="40"/>
        <v>5.625</v>
      </c>
      <c r="P216" s="9"/>
      <c r="Q216" s="9"/>
      <c r="R216" s="9"/>
      <c r="S216" s="22"/>
      <c r="T216" s="9"/>
      <c r="U216" s="4"/>
      <c r="V216" s="4"/>
      <c r="W216" s="22"/>
      <c r="X216" s="9"/>
      <c r="Y216" s="9"/>
      <c r="Z216" s="5"/>
      <c r="AA216" s="1"/>
      <c r="AB216" s="6"/>
      <c r="AC216" s="9"/>
      <c r="AD216" s="9"/>
      <c r="AE216" s="5"/>
      <c r="AF216" s="7"/>
      <c r="AG216" s="7"/>
      <c r="AH216" s="4"/>
      <c r="AI216" s="16"/>
      <c r="AJ216" s="34"/>
      <c r="AK216" s="22"/>
      <c r="AL216" s="35"/>
      <c r="AM216" s="34"/>
      <c r="AN216" s="34"/>
      <c r="AO216" s="32"/>
    </row>
    <row r="217" spans="1:41" ht="24" x14ac:dyDescent="0.25">
      <c r="A217" s="76">
        <v>77</v>
      </c>
      <c r="B217" s="76">
        <f t="shared" si="44"/>
        <v>216</v>
      </c>
      <c r="C217" s="56">
        <v>50</v>
      </c>
      <c r="D217" s="57">
        <v>-6.69</v>
      </c>
      <c r="E217" s="58">
        <f t="shared" si="41"/>
        <v>11080</v>
      </c>
      <c r="F217" s="74">
        <f t="shared" si="42"/>
        <v>11130</v>
      </c>
      <c r="G217" s="57">
        <f t="shared" si="37"/>
        <v>-5.8248697172265054</v>
      </c>
      <c r="H217" s="57">
        <f t="shared" si="43"/>
        <v>206.91404423292354</v>
      </c>
      <c r="I217" s="57" t="s">
        <v>876</v>
      </c>
      <c r="J217" s="30">
        <v>32</v>
      </c>
      <c r="K217" s="96">
        <f t="shared" si="38"/>
        <v>8.8888888888888893</v>
      </c>
      <c r="L217" s="58">
        <v>1</v>
      </c>
      <c r="M217" s="57">
        <v>5</v>
      </c>
      <c r="N217" s="94">
        <f t="shared" si="39"/>
        <v>5.625</v>
      </c>
      <c r="O217" s="94">
        <f t="shared" si="40"/>
        <v>10.625</v>
      </c>
      <c r="P217" s="9"/>
      <c r="Q217" s="9"/>
      <c r="R217" s="9"/>
      <c r="S217" s="22"/>
      <c r="T217" s="9"/>
      <c r="U217" s="4"/>
      <c r="V217" s="4"/>
      <c r="W217" s="22"/>
      <c r="X217" s="9"/>
      <c r="Y217" s="9"/>
      <c r="Z217" s="5"/>
      <c r="AA217" s="1"/>
      <c r="AB217" s="6"/>
      <c r="AC217" s="9"/>
      <c r="AD217" s="9"/>
      <c r="AE217" s="5"/>
      <c r="AF217" s="7"/>
      <c r="AG217" s="7"/>
      <c r="AH217" s="4"/>
      <c r="AI217" s="16"/>
      <c r="AJ217" s="34"/>
      <c r="AK217" s="22"/>
      <c r="AL217" s="35"/>
      <c r="AM217" s="34"/>
      <c r="AN217" s="34"/>
      <c r="AO217" s="32"/>
    </row>
    <row r="218" spans="1:41" ht="24" x14ac:dyDescent="0.25">
      <c r="A218" s="76">
        <v>77</v>
      </c>
      <c r="B218" s="76">
        <f t="shared" si="44"/>
        <v>217</v>
      </c>
      <c r="C218" s="56">
        <v>50</v>
      </c>
      <c r="D218" s="57">
        <v>-6.69</v>
      </c>
      <c r="E218" s="58">
        <f t="shared" si="41"/>
        <v>11130</v>
      </c>
      <c r="F218" s="74">
        <f t="shared" si="42"/>
        <v>11180</v>
      </c>
      <c r="G218" s="57">
        <f t="shared" si="37"/>
        <v>-5.8248697172265054</v>
      </c>
      <c r="H218" s="57">
        <f t="shared" si="43"/>
        <v>201.08917451569704</v>
      </c>
      <c r="I218" s="57" t="s">
        <v>877</v>
      </c>
      <c r="J218" s="30">
        <v>32</v>
      </c>
      <c r="K218" s="96">
        <f t="shared" si="38"/>
        <v>8.8888888888888893</v>
      </c>
      <c r="L218" s="58">
        <v>0</v>
      </c>
      <c r="M218" s="57">
        <v>0</v>
      </c>
      <c r="N218" s="94">
        <f t="shared" si="39"/>
        <v>5.625</v>
      </c>
      <c r="O218" s="94">
        <f t="shared" si="40"/>
        <v>5.625</v>
      </c>
      <c r="P218" s="9"/>
      <c r="Q218" s="9"/>
      <c r="R218" s="9"/>
      <c r="S218" s="22"/>
      <c r="T218" s="9"/>
      <c r="U218" s="4"/>
      <c r="V218" s="4"/>
      <c r="W218" s="22"/>
      <c r="X218" s="9"/>
      <c r="Y218" s="9"/>
      <c r="Z218" s="5"/>
      <c r="AA218" s="1"/>
      <c r="AB218" s="6"/>
      <c r="AC218" s="9"/>
      <c r="AD218" s="9"/>
      <c r="AE218" s="5"/>
      <c r="AF218" s="7"/>
      <c r="AG218" s="7"/>
      <c r="AH218" s="4"/>
      <c r="AI218" s="16"/>
      <c r="AJ218" s="34"/>
      <c r="AK218" s="22"/>
      <c r="AL218" s="35"/>
      <c r="AM218" s="34"/>
      <c r="AN218" s="34"/>
      <c r="AO218" s="32"/>
    </row>
    <row r="219" spans="1:41" ht="24" x14ac:dyDescent="0.25">
      <c r="A219" s="76">
        <v>77</v>
      </c>
      <c r="B219" s="76">
        <f t="shared" si="44"/>
        <v>218</v>
      </c>
      <c r="C219" s="56">
        <v>50</v>
      </c>
      <c r="D219" s="57">
        <v>-6.69</v>
      </c>
      <c r="E219" s="58">
        <f t="shared" si="41"/>
        <v>11180</v>
      </c>
      <c r="F219" s="74">
        <f t="shared" si="42"/>
        <v>11230</v>
      </c>
      <c r="G219" s="57">
        <f t="shared" si="37"/>
        <v>-5.8248697172265054</v>
      </c>
      <c r="H219" s="57">
        <f t="shared" si="43"/>
        <v>195.26430479847053</v>
      </c>
      <c r="I219" s="57" t="s">
        <v>878</v>
      </c>
      <c r="J219" s="30">
        <v>32</v>
      </c>
      <c r="K219" s="96">
        <f t="shared" si="38"/>
        <v>8.8888888888888893</v>
      </c>
      <c r="L219" s="58">
        <v>0</v>
      </c>
      <c r="M219" s="57">
        <v>0</v>
      </c>
      <c r="N219" s="94">
        <f t="shared" si="39"/>
        <v>5.625</v>
      </c>
      <c r="O219" s="94">
        <f t="shared" si="40"/>
        <v>5.625</v>
      </c>
      <c r="P219" s="9"/>
      <c r="Q219" s="9"/>
      <c r="R219" s="9"/>
      <c r="S219" s="22"/>
      <c r="T219" s="9"/>
      <c r="U219" s="4"/>
      <c r="V219" s="4"/>
      <c r="W219" s="22"/>
      <c r="X219" s="9"/>
      <c r="Y219" s="9"/>
      <c r="Z219" s="5"/>
      <c r="AA219" s="1"/>
      <c r="AB219" s="6"/>
      <c r="AC219" s="9"/>
      <c r="AD219" s="9"/>
      <c r="AE219" s="5"/>
      <c r="AF219" s="7"/>
      <c r="AG219" s="7"/>
      <c r="AH219" s="4"/>
      <c r="AI219" s="16"/>
      <c r="AJ219" s="34"/>
      <c r="AK219" s="22"/>
      <c r="AL219" s="35"/>
      <c r="AM219" s="34"/>
      <c r="AN219" s="34"/>
      <c r="AO219" s="32"/>
    </row>
    <row r="220" spans="1:41" ht="24" x14ac:dyDescent="0.25">
      <c r="A220" s="76">
        <v>77</v>
      </c>
      <c r="B220" s="76">
        <f t="shared" si="44"/>
        <v>219</v>
      </c>
      <c r="C220" s="56">
        <v>60</v>
      </c>
      <c r="D220" s="57">
        <v>-6.69</v>
      </c>
      <c r="E220" s="58">
        <f t="shared" si="41"/>
        <v>11230</v>
      </c>
      <c r="F220" s="74">
        <f t="shared" si="42"/>
        <v>11290</v>
      </c>
      <c r="G220" s="57">
        <f t="shared" si="37"/>
        <v>-6.9898436606718057</v>
      </c>
      <c r="H220" s="57">
        <f t="shared" si="43"/>
        <v>188.27446113779874</v>
      </c>
      <c r="I220" s="57" t="s">
        <v>879</v>
      </c>
      <c r="J220" s="30">
        <v>32</v>
      </c>
      <c r="K220" s="96">
        <f t="shared" si="38"/>
        <v>8.8888888888888893</v>
      </c>
      <c r="L220" s="58">
        <v>1</v>
      </c>
      <c r="M220" s="57">
        <v>5</v>
      </c>
      <c r="N220" s="94">
        <f t="shared" si="39"/>
        <v>6.75</v>
      </c>
      <c r="O220" s="94">
        <f t="shared" si="40"/>
        <v>11.75</v>
      </c>
      <c r="P220" s="9"/>
      <c r="Q220" s="9"/>
      <c r="R220" s="9"/>
      <c r="S220" s="22"/>
      <c r="T220" s="9"/>
      <c r="U220" s="4"/>
      <c r="V220" s="4"/>
      <c r="W220" s="22"/>
      <c r="X220" s="9"/>
      <c r="Y220" s="9"/>
      <c r="Z220" s="5"/>
      <c r="AA220" s="1"/>
      <c r="AB220" s="6"/>
      <c r="AC220" s="9"/>
      <c r="AD220" s="9"/>
      <c r="AE220" s="5"/>
      <c r="AF220" s="7"/>
      <c r="AG220" s="7"/>
      <c r="AH220" s="4"/>
      <c r="AI220" s="16"/>
      <c r="AJ220" s="34"/>
      <c r="AK220" s="22"/>
      <c r="AL220" s="35"/>
      <c r="AM220" s="34"/>
      <c r="AN220" s="34"/>
      <c r="AO220" s="32"/>
    </row>
    <row r="221" spans="1:41" ht="24" x14ac:dyDescent="0.25">
      <c r="A221" s="76">
        <v>77</v>
      </c>
      <c r="B221" s="76">
        <f t="shared" si="44"/>
        <v>220</v>
      </c>
      <c r="C221" s="56">
        <v>60</v>
      </c>
      <c r="D221" s="57">
        <v>-6.69</v>
      </c>
      <c r="E221" s="58">
        <f t="shared" si="41"/>
        <v>11290</v>
      </c>
      <c r="F221" s="74">
        <f t="shared" si="42"/>
        <v>11350</v>
      </c>
      <c r="G221" s="57">
        <f t="shared" si="37"/>
        <v>-6.9898436606718057</v>
      </c>
      <c r="H221" s="57">
        <f t="shared" si="43"/>
        <v>181.28461747712694</v>
      </c>
      <c r="I221" s="57" t="s">
        <v>880</v>
      </c>
      <c r="J221" s="30">
        <v>32</v>
      </c>
      <c r="K221" s="96">
        <f t="shared" si="38"/>
        <v>8.8888888888888893</v>
      </c>
      <c r="L221" s="58">
        <v>0</v>
      </c>
      <c r="M221" s="57">
        <v>0</v>
      </c>
      <c r="N221" s="94">
        <f t="shared" si="39"/>
        <v>6.75</v>
      </c>
      <c r="O221" s="94">
        <f t="shared" si="40"/>
        <v>6.75</v>
      </c>
      <c r="P221" s="9"/>
      <c r="Q221" s="9"/>
      <c r="R221" s="9"/>
      <c r="S221" s="22"/>
      <c r="T221" s="9"/>
      <c r="U221" s="4"/>
      <c r="V221" s="4"/>
      <c r="W221" s="22"/>
      <c r="X221" s="9"/>
      <c r="Y221" s="9"/>
      <c r="Z221" s="5"/>
      <c r="AA221" s="1"/>
      <c r="AB221" s="6"/>
      <c r="AC221" s="9"/>
      <c r="AD221" s="9"/>
      <c r="AE221" s="5"/>
      <c r="AF221" s="7"/>
      <c r="AG221" s="7"/>
      <c r="AH221" s="4"/>
      <c r="AI221" s="16"/>
      <c r="AJ221" s="34"/>
      <c r="AK221" s="22"/>
      <c r="AL221" s="35"/>
      <c r="AM221" s="34"/>
      <c r="AN221" s="34"/>
      <c r="AO221" s="32"/>
    </row>
    <row r="222" spans="1:41" ht="24" x14ac:dyDescent="0.25">
      <c r="A222" s="76">
        <v>78</v>
      </c>
      <c r="B222" s="76">
        <f t="shared" si="44"/>
        <v>221</v>
      </c>
      <c r="C222" s="56">
        <v>50</v>
      </c>
      <c r="D222" s="57">
        <v>-3.81</v>
      </c>
      <c r="E222" s="58">
        <f t="shared" si="41"/>
        <v>11350</v>
      </c>
      <c r="F222" s="74">
        <f t="shared" si="42"/>
        <v>11400</v>
      </c>
      <c r="G222" s="57">
        <f t="shared" si="37"/>
        <v>-3.3224024299368033</v>
      </c>
      <c r="H222" s="57">
        <f t="shared" si="43"/>
        <v>177.96221504719014</v>
      </c>
      <c r="I222" s="57" t="s">
        <v>881</v>
      </c>
      <c r="J222" s="30">
        <v>27</v>
      </c>
      <c r="K222" s="96">
        <f t="shared" si="38"/>
        <v>7.5</v>
      </c>
      <c r="L222" s="58">
        <v>1</v>
      </c>
      <c r="M222" s="57">
        <v>5</v>
      </c>
      <c r="N222" s="94">
        <f t="shared" si="39"/>
        <v>6.666666666666667</v>
      </c>
      <c r="O222" s="94">
        <f t="shared" si="40"/>
        <v>11.666666666666668</v>
      </c>
      <c r="P222" s="9" t="s">
        <v>882</v>
      </c>
      <c r="Q222" s="9" t="s">
        <v>869</v>
      </c>
      <c r="R222" s="9" t="s">
        <v>49</v>
      </c>
      <c r="S222" s="22"/>
      <c r="T222" s="9" t="s">
        <v>460</v>
      </c>
      <c r="U222" s="4">
        <v>-75.569563000000002</v>
      </c>
      <c r="V222" s="4">
        <v>6.3000100000000003</v>
      </c>
      <c r="W222" s="22"/>
      <c r="X222" s="9"/>
      <c r="Y222" s="9"/>
      <c r="Z222" s="5">
        <v>2</v>
      </c>
      <c r="AA222" s="1" t="s">
        <v>441</v>
      </c>
      <c r="AB222" s="6">
        <v>6.3</v>
      </c>
      <c r="AC222" s="9" t="s">
        <v>442</v>
      </c>
      <c r="AD222" s="9"/>
      <c r="AE222" s="5"/>
      <c r="AF222" s="7"/>
      <c r="AG222" s="7">
        <v>2</v>
      </c>
      <c r="AH222" s="9" t="s">
        <v>883</v>
      </c>
      <c r="AI222" s="16" t="s">
        <v>884</v>
      </c>
      <c r="AJ222" s="34">
        <f t="shared" si="31"/>
        <v>-976.29185491315752</v>
      </c>
      <c r="AK222" s="22"/>
      <c r="AL222" s="35">
        <f t="shared" si="32"/>
        <v>7.5</v>
      </c>
      <c r="AM222" s="34">
        <f t="shared" si="36"/>
        <v>-7322.1889118486815</v>
      </c>
      <c r="AN222" s="34">
        <f t="shared" si="33"/>
        <v>-48814.592745657879</v>
      </c>
      <c r="AO222" s="32">
        <f t="shared" si="34"/>
        <v>6.666666666666667</v>
      </c>
    </row>
    <row r="223" spans="1:41" ht="24" x14ac:dyDescent="0.25">
      <c r="A223" s="76">
        <v>78</v>
      </c>
      <c r="B223" s="76">
        <f t="shared" si="44"/>
        <v>222</v>
      </c>
      <c r="C223" s="56">
        <v>40</v>
      </c>
      <c r="D223" s="57">
        <v>-3.81</v>
      </c>
      <c r="E223" s="58">
        <f t="shared" si="41"/>
        <v>11400</v>
      </c>
      <c r="F223" s="74">
        <f t="shared" si="42"/>
        <v>11440</v>
      </c>
      <c r="G223" s="57">
        <f t="shared" si="37"/>
        <v>-2.657921943949443</v>
      </c>
      <c r="H223" s="57">
        <f t="shared" si="43"/>
        <v>175.3042931032407</v>
      </c>
      <c r="I223" s="57" t="s">
        <v>885</v>
      </c>
      <c r="J223" s="30">
        <v>27</v>
      </c>
      <c r="K223" s="96">
        <f t="shared" si="38"/>
        <v>7.5</v>
      </c>
      <c r="L223" s="58">
        <v>1</v>
      </c>
      <c r="M223" s="57">
        <v>5</v>
      </c>
      <c r="N223" s="94">
        <f t="shared" si="39"/>
        <v>5.333333333333333</v>
      </c>
      <c r="O223" s="94">
        <f t="shared" si="40"/>
        <v>10.333333333333332</v>
      </c>
      <c r="P223" s="9"/>
      <c r="Q223" s="9"/>
      <c r="R223" s="9"/>
      <c r="S223" s="22"/>
      <c r="T223" s="9"/>
      <c r="U223" s="4"/>
      <c r="V223" s="4"/>
      <c r="W223" s="22"/>
      <c r="X223" s="9"/>
      <c r="Y223" s="9"/>
      <c r="Z223" s="5"/>
      <c r="AA223" s="1"/>
      <c r="AB223" s="6"/>
      <c r="AC223" s="9"/>
      <c r="AD223" s="9"/>
      <c r="AE223" s="5"/>
      <c r="AF223" s="7"/>
      <c r="AG223" s="7"/>
      <c r="AH223" s="9"/>
      <c r="AI223" s="16"/>
      <c r="AJ223" s="34"/>
      <c r="AK223" s="22"/>
      <c r="AL223" s="35"/>
      <c r="AM223" s="34"/>
      <c r="AN223" s="34"/>
      <c r="AO223" s="32"/>
    </row>
    <row r="224" spans="1:41" ht="24" x14ac:dyDescent="0.25">
      <c r="A224" s="76">
        <v>79</v>
      </c>
      <c r="B224" s="76">
        <f t="shared" si="44"/>
        <v>223</v>
      </c>
      <c r="C224" s="56">
        <v>50</v>
      </c>
      <c r="D224" s="57">
        <v>-3.48</v>
      </c>
      <c r="E224" s="58">
        <f t="shared" si="41"/>
        <v>11440</v>
      </c>
      <c r="F224" s="74">
        <f t="shared" si="42"/>
        <v>11490</v>
      </c>
      <c r="G224" s="57">
        <f t="shared" si="37"/>
        <v>-3.0350060525209455</v>
      </c>
      <c r="H224" s="57">
        <f t="shared" si="43"/>
        <v>172.26928705071975</v>
      </c>
      <c r="I224" s="57" t="s">
        <v>886</v>
      </c>
      <c r="J224" s="30">
        <v>27</v>
      </c>
      <c r="K224" s="96">
        <f t="shared" si="38"/>
        <v>7.5</v>
      </c>
      <c r="L224" s="58">
        <v>0</v>
      </c>
      <c r="M224" s="57">
        <v>0</v>
      </c>
      <c r="N224" s="94">
        <f t="shared" si="39"/>
        <v>6.666666666666667</v>
      </c>
      <c r="O224" s="94">
        <f t="shared" si="40"/>
        <v>6.666666666666667</v>
      </c>
      <c r="P224" s="9" t="s">
        <v>887</v>
      </c>
      <c r="Q224" s="9" t="s">
        <v>869</v>
      </c>
      <c r="R224" s="9" t="s">
        <v>24</v>
      </c>
      <c r="S224" s="22"/>
      <c r="T224" s="9" t="s">
        <v>460</v>
      </c>
      <c r="U224" s="4">
        <v>-75.568347000000003</v>
      </c>
      <c r="V224" s="4">
        <v>6.3005149999999999</v>
      </c>
      <c r="W224" s="22"/>
      <c r="X224" s="9" t="s">
        <v>586</v>
      </c>
      <c r="Y224" s="9"/>
      <c r="Z224" s="5">
        <v>2</v>
      </c>
      <c r="AA224" s="1" t="s">
        <v>441</v>
      </c>
      <c r="AB224" s="6">
        <v>6.3</v>
      </c>
      <c r="AC224" s="9" t="s">
        <v>442</v>
      </c>
      <c r="AD224" s="9" t="s">
        <v>586</v>
      </c>
      <c r="AE224" s="5"/>
      <c r="AF224" s="7">
        <v>1</v>
      </c>
      <c r="AG224" s="7">
        <v>1</v>
      </c>
      <c r="AH224" s="9" t="s">
        <v>888</v>
      </c>
      <c r="AI224" s="16" t="s">
        <v>889</v>
      </c>
      <c r="AJ224" s="34">
        <f t="shared" si="31"/>
        <v>-891.83998150016987</v>
      </c>
      <c r="AK224" s="22"/>
      <c r="AL224" s="35">
        <f t="shared" si="32"/>
        <v>7.5</v>
      </c>
      <c r="AM224" s="34">
        <f t="shared" si="36"/>
        <v>-6688.7998612512738</v>
      </c>
      <c r="AN224" s="34">
        <f t="shared" si="33"/>
        <v>-44591.999075008491</v>
      </c>
      <c r="AO224" s="32">
        <f t="shared" si="34"/>
        <v>6.666666666666667</v>
      </c>
    </row>
    <row r="225" spans="1:41" ht="24" x14ac:dyDescent="0.25">
      <c r="A225" s="76">
        <v>79</v>
      </c>
      <c r="B225" s="76">
        <f t="shared" si="44"/>
        <v>224</v>
      </c>
      <c r="C225" s="56">
        <v>50</v>
      </c>
      <c r="D225" s="57">
        <v>-3.48</v>
      </c>
      <c r="E225" s="58">
        <f t="shared" si="41"/>
        <v>11490</v>
      </c>
      <c r="F225" s="74">
        <f t="shared" si="42"/>
        <v>11540</v>
      </c>
      <c r="G225" s="57">
        <f t="shared" si="37"/>
        <v>-3.0350060525209455</v>
      </c>
      <c r="H225" s="57">
        <f t="shared" si="43"/>
        <v>169.23428099819881</v>
      </c>
      <c r="I225" s="57" t="s">
        <v>890</v>
      </c>
      <c r="J225" s="30">
        <v>27</v>
      </c>
      <c r="K225" s="96">
        <f t="shared" si="38"/>
        <v>7.5</v>
      </c>
      <c r="L225" s="58">
        <v>1</v>
      </c>
      <c r="M225" s="57">
        <v>5</v>
      </c>
      <c r="N225" s="94">
        <f t="shared" si="39"/>
        <v>6.666666666666667</v>
      </c>
      <c r="O225" s="94">
        <f t="shared" si="40"/>
        <v>11.666666666666668</v>
      </c>
      <c r="P225" s="9"/>
      <c r="Q225" s="9"/>
      <c r="R225" s="9"/>
      <c r="S225" s="22"/>
      <c r="T225" s="9"/>
      <c r="U225" s="4"/>
      <c r="V225" s="4"/>
      <c r="W225" s="22"/>
      <c r="X225" s="9"/>
      <c r="Y225" s="9"/>
      <c r="Z225" s="5"/>
      <c r="AA225" s="1"/>
      <c r="AB225" s="6"/>
      <c r="AC225" s="9"/>
      <c r="AD225" s="9"/>
      <c r="AE225" s="5"/>
      <c r="AF225" s="7"/>
      <c r="AG225" s="7"/>
      <c r="AH225" s="9"/>
      <c r="AI225" s="16"/>
      <c r="AJ225" s="34"/>
      <c r="AK225" s="22"/>
      <c r="AL225" s="35"/>
      <c r="AM225" s="34"/>
      <c r="AN225" s="34"/>
      <c r="AO225" s="32"/>
    </row>
    <row r="226" spans="1:41" ht="24" x14ac:dyDescent="0.25">
      <c r="A226" s="76">
        <v>79</v>
      </c>
      <c r="B226" s="76">
        <f t="shared" si="44"/>
        <v>225</v>
      </c>
      <c r="C226" s="56">
        <v>70</v>
      </c>
      <c r="D226" s="57">
        <v>-3.48</v>
      </c>
      <c r="E226" s="58">
        <f t="shared" si="41"/>
        <v>11540</v>
      </c>
      <c r="F226" s="74">
        <f t="shared" si="42"/>
        <v>11610</v>
      </c>
      <c r="G226" s="57">
        <f t="shared" si="37"/>
        <v>-4.2490084735293232</v>
      </c>
      <c r="H226" s="57">
        <f t="shared" si="43"/>
        <v>164.98527252466948</v>
      </c>
      <c r="I226" s="57" t="s">
        <v>891</v>
      </c>
      <c r="J226" s="30">
        <v>27</v>
      </c>
      <c r="K226" s="96">
        <f t="shared" si="38"/>
        <v>7.5</v>
      </c>
      <c r="L226" s="58">
        <v>0</v>
      </c>
      <c r="M226" s="57">
        <v>0</v>
      </c>
      <c r="N226" s="94">
        <f t="shared" si="39"/>
        <v>9.3333333333333339</v>
      </c>
      <c r="O226" s="94">
        <f t="shared" si="40"/>
        <v>9.3333333333333339</v>
      </c>
      <c r="P226" s="9"/>
      <c r="Q226" s="9"/>
      <c r="R226" s="9"/>
      <c r="S226" s="22"/>
      <c r="T226" s="9"/>
      <c r="U226" s="4"/>
      <c r="V226" s="4"/>
      <c r="W226" s="22"/>
      <c r="X226" s="9"/>
      <c r="Y226" s="9"/>
      <c r="Z226" s="5"/>
      <c r="AA226" s="1"/>
      <c r="AB226" s="6"/>
      <c r="AC226" s="9"/>
      <c r="AD226" s="9"/>
      <c r="AE226" s="5"/>
      <c r="AF226" s="7"/>
      <c r="AG226" s="7"/>
      <c r="AH226" s="9"/>
      <c r="AI226" s="16"/>
      <c r="AJ226" s="34"/>
      <c r="AK226" s="22"/>
      <c r="AL226" s="35"/>
      <c r="AM226" s="34"/>
      <c r="AN226" s="34"/>
      <c r="AO226" s="32"/>
    </row>
    <row r="227" spans="1:41" ht="24" x14ac:dyDescent="0.25">
      <c r="A227" s="76">
        <v>79</v>
      </c>
      <c r="B227" s="76">
        <f t="shared" si="44"/>
        <v>226</v>
      </c>
      <c r="C227" s="56">
        <v>60</v>
      </c>
      <c r="D227" s="57">
        <v>-3.48</v>
      </c>
      <c r="E227" s="58">
        <f t="shared" si="41"/>
        <v>11610</v>
      </c>
      <c r="F227" s="74">
        <f t="shared" si="42"/>
        <v>11670</v>
      </c>
      <c r="G227" s="57">
        <f t="shared" si="37"/>
        <v>-3.6420072630251346</v>
      </c>
      <c r="H227" s="57">
        <f t="shared" si="43"/>
        <v>161.34326526164435</v>
      </c>
      <c r="I227" s="57" t="s">
        <v>892</v>
      </c>
      <c r="J227" s="30">
        <v>27</v>
      </c>
      <c r="K227" s="96">
        <f t="shared" si="38"/>
        <v>7.5</v>
      </c>
      <c r="L227" s="58">
        <v>1</v>
      </c>
      <c r="M227" s="57">
        <v>5</v>
      </c>
      <c r="N227" s="94">
        <f t="shared" si="39"/>
        <v>8</v>
      </c>
      <c r="O227" s="94">
        <f t="shared" si="40"/>
        <v>13</v>
      </c>
      <c r="P227" s="9"/>
      <c r="Q227" s="9"/>
      <c r="R227" s="9"/>
      <c r="S227" s="22"/>
      <c r="T227" s="9"/>
      <c r="U227" s="4"/>
      <c r="V227" s="4"/>
      <c r="W227" s="22"/>
      <c r="X227" s="9"/>
      <c r="Y227" s="9"/>
      <c r="Z227" s="5"/>
      <c r="AA227" s="1"/>
      <c r="AB227" s="6"/>
      <c r="AC227" s="9"/>
      <c r="AD227" s="9"/>
      <c r="AE227" s="5"/>
      <c r="AF227" s="7"/>
      <c r="AG227" s="7"/>
      <c r="AH227" s="9"/>
      <c r="AI227" s="16"/>
      <c r="AJ227" s="34"/>
      <c r="AK227" s="22"/>
      <c r="AL227" s="35"/>
      <c r="AM227" s="34"/>
      <c r="AN227" s="34"/>
      <c r="AO227" s="32"/>
    </row>
    <row r="228" spans="1:41" ht="24" x14ac:dyDescent="0.25">
      <c r="A228" s="76">
        <v>80</v>
      </c>
      <c r="B228" s="76">
        <f t="shared" si="44"/>
        <v>227</v>
      </c>
      <c r="C228" s="56">
        <v>25</v>
      </c>
      <c r="D228" s="57">
        <v>-3.81</v>
      </c>
      <c r="E228" s="58">
        <f t="shared" si="41"/>
        <v>11670</v>
      </c>
      <c r="F228" s="74">
        <f t="shared" si="42"/>
        <v>11695</v>
      </c>
      <c r="G228" s="57">
        <f t="shared" si="37"/>
        <v>-1.6612012149684017</v>
      </c>
      <c r="H228" s="57">
        <f t="shared" si="43"/>
        <v>159.68206404667595</v>
      </c>
      <c r="I228" s="57" t="s">
        <v>893</v>
      </c>
      <c r="J228" s="30">
        <v>24</v>
      </c>
      <c r="K228" s="96">
        <f t="shared" si="38"/>
        <v>6.666666666666667</v>
      </c>
      <c r="L228" s="58">
        <f t="shared" si="35"/>
        <v>1</v>
      </c>
      <c r="M228" s="57">
        <v>5</v>
      </c>
      <c r="N228" s="94">
        <f t="shared" si="39"/>
        <v>3.75</v>
      </c>
      <c r="O228" s="94">
        <f t="shared" si="40"/>
        <v>8.75</v>
      </c>
      <c r="P228" s="9" t="s">
        <v>894</v>
      </c>
      <c r="Q228" s="9" t="s">
        <v>895</v>
      </c>
      <c r="R228" s="9" t="s">
        <v>49</v>
      </c>
      <c r="S228" s="22"/>
      <c r="T228" s="9" t="s">
        <v>33</v>
      </c>
      <c r="U228" s="4">
        <v>-75.567204000000004</v>
      </c>
      <c r="V228" s="4">
        <v>6.3009899999999996</v>
      </c>
      <c r="W228" s="22"/>
      <c r="X228" s="9"/>
      <c r="Y228" s="9"/>
      <c r="Z228" s="5">
        <v>2</v>
      </c>
      <c r="AA228" s="1" t="s">
        <v>441</v>
      </c>
      <c r="AB228" s="6">
        <v>7</v>
      </c>
      <c r="AC228" s="9" t="s">
        <v>442</v>
      </c>
      <c r="AD228" s="9"/>
      <c r="AE228" s="5"/>
      <c r="AF228" s="7"/>
      <c r="AG228" s="7">
        <v>1</v>
      </c>
      <c r="AH228" s="9" t="s">
        <v>896</v>
      </c>
      <c r="AI228" s="16">
        <v>23.3</v>
      </c>
      <c r="AJ228" s="34">
        <f t="shared" si="31"/>
        <v>-976.29185491315752</v>
      </c>
      <c r="AK228" s="22"/>
      <c r="AL228" s="35">
        <f t="shared" si="32"/>
        <v>6.666666666666667</v>
      </c>
      <c r="AM228" s="34">
        <f t="shared" si="36"/>
        <v>-6508.6123660877174</v>
      </c>
      <c r="AN228" s="34">
        <f t="shared" si="33"/>
        <v>-24407.29637282894</v>
      </c>
      <c r="AO228" s="32">
        <f t="shared" si="34"/>
        <v>3.75</v>
      </c>
    </row>
    <row r="229" spans="1:41" ht="36" x14ac:dyDescent="0.25">
      <c r="A229" s="76">
        <v>81</v>
      </c>
      <c r="B229" s="76">
        <f t="shared" si="44"/>
        <v>228</v>
      </c>
      <c r="C229" s="56">
        <v>50</v>
      </c>
      <c r="D229" s="57">
        <v>-1.74</v>
      </c>
      <c r="E229" s="58">
        <f t="shared" si="41"/>
        <v>11695</v>
      </c>
      <c r="F229" s="74">
        <f t="shared" si="42"/>
        <v>11745</v>
      </c>
      <c r="G229" s="57">
        <f t="shared" si="37"/>
        <v>-1.5182030612068182</v>
      </c>
      <c r="H229" s="57">
        <f t="shared" si="43"/>
        <v>158.16386098546914</v>
      </c>
      <c r="I229" s="57" t="s">
        <v>897</v>
      </c>
      <c r="J229" s="30">
        <v>17</v>
      </c>
      <c r="K229" s="96">
        <f t="shared" si="38"/>
        <v>4.7222222222222223</v>
      </c>
      <c r="L229" s="58">
        <f t="shared" si="35"/>
        <v>0</v>
      </c>
      <c r="M229" s="57">
        <v>0</v>
      </c>
      <c r="N229" s="94">
        <f t="shared" si="39"/>
        <v>10.588235294117647</v>
      </c>
      <c r="O229" s="94">
        <f t="shared" si="40"/>
        <v>10.588235294117647</v>
      </c>
      <c r="P229" s="9" t="s">
        <v>898</v>
      </c>
      <c r="Q229" s="9" t="s">
        <v>899</v>
      </c>
      <c r="R229" s="9" t="s">
        <v>24</v>
      </c>
      <c r="S229" s="22"/>
      <c r="T229" s="9" t="s">
        <v>460</v>
      </c>
      <c r="U229" s="4">
        <v>-75.567819</v>
      </c>
      <c r="V229" s="4">
        <v>6.2998909999999997</v>
      </c>
      <c r="W229" s="22"/>
      <c r="X229" s="9" t="s">
        <v>896</v>
      </c>
      <c r="Y229" s="9" t="s">
        <v>900</v>
      </c>
      <c r="Z229" s="23">
        <v>2</v>
      </c>
      <c r="AA229" s="23" t="s">
        <v>441</v>
      </c>
      <c r="AB229" s="23">
        <v>8</v>
      </c>
      <c r="AC229" s="23" t="s">
        <v>442</v>
      </c>
      <c r="AD229" s="23" t="s">
        <v>896</v>
      </c>
      <c r="AE229" s="5"/>
      <c r="AF229" s="7"/>
      <c r="AG229" s="7"/>
      <c r="AH229" s="9" t="s">
        <v>586</v>
      </c>
      <c r="AI229" s="16" t="s">
        <v>901</v>
      </c>
      <c r="AJ229" s="34">
        <f t="shared" si="31"/>
        <v>-446.12548821988281</v>
      </c>
      <c r="AK229" s="22"/>
      <c r="AL229" s="35">
        <f t="shared" si="32"/>
        <v>4.7222222222222223</v>
      </c>
      <c r="AM229" s="34">
        <f t="shared" si="36"/>
        <v>-2106.7036943716689</v>
      </c>
      <c r="AN229" s="34">
        <f t="shared" si="33"/>
        <v>-22306.274410994141</v>
      </c>
      <c r="AO229" s="32">
        <f t="shared" si="34"/>
        <v>10.588235294117647</v>
      </c>
    </row>
    <row r="230" spans="1:41" ht="24" x14ac:dyDescent="0.25">
      <c r="A230" s="76">
        <v>81</v>
      </c>
      <c r="B230" s="76">
        <f t="shared" si="44"/>
        <v>229</v>
      </c>
      <c r="C230" s="56">
        <v>50</v>
      </c>
      <c r="D230" s="57">
        <v>-1.74</v>
      </c>
      <c r="E230" s="58">
        <f t="shared" si="41"/>
        <v>11745</v>
      </c>
      <c r="F230" s="74">
        <f t="shared" si="42"/>
        <v>11795</v>
      </c>
      <c r="G230" s="57">
        <f t="shared" si="37"/>
        <v>-1.5182030612068182</v>
      </c>
      <c r="H230" s="57">
        <f t="shared" si="43"/>
        <v>156.64565792426234</v>
      </c>
      <c r="I230" s="57" t="s">
        <v>902</v>
      </c>
      <c r="J230" s="30">
        <v>17</v>
      </c>
      <c r="K230" s="96">
        <f t="shared" si="38"/>
        <v>4.7222222222222223</v>
      </c>
      <c r="L230" s="58">
        <f t="shared" si="35"/>
        <v>0</v>
      </c>
      <c r="M230" s="57">
        <v>0</v>
      </c>
      <c r="N230" s="94">
        <f t="shared" si="39"/>
        <v>10.588235294117647</v>
      </c>
      <c r="O230" s="94">
        <f t="shared" si="40"/>
        <v>10.588235294117647</v>
      </c>
      <c r="P230" s="9"/>
      <c r="Q230" s="9"/>
      <c r="R230" s="9"/>
      <c r="S230" s="22"/>
      <c r="T230" s="9"/>
      <c r="U230" s="4"/>
      <c r="V230" s="4"/>
      <c r="W230" s="22"/>
      <c r="X230" s="9"/>
      <c r="Y230" s="9"/>
      <c r="Z230" s="23"/>
      <c r="AA230" s="23"/>
      <c r="AB230" s="23"/>
      <c r="AC230" s="23"/>
      <c r="AD230" s="23"/>
      <c r="AE230" s="5"/>
      <c r="AF230" s="7"/>
      <c r="AG230" s="7"/>
      <c r="AH230" s="9"/>
      <c r="AI230" s="16"/>
      <c r="AJ230" s="34"/>
      <c r="AK230" s="22"/>
      <c r="AL230" s="35"/>
      <c r="AM230" s="34"/>
      <c r="AN230" s="34"/>
      <c r="AO230" s="32"/>
    </row>
    <row r="231" spans="1:41" ht="24" x14ac:dyDescent="0.25">
      <c r="A231" s="76">
        <v>81</v>
      </c>
      <c r="B231" s="76">
        <f t="shared" si="44"/>
        <v>230</v>
      </c>
      <c r="C231" s="56">
        <v>70</v>
      </c>
      <c r="D231" s="57">
        <v>-1.74</v>
      </c>
      <c r="E231" s="58">
        <f t="shared" si="41"/>
        <v>11795</v>
      </c>
      <c r="F231" s="74">
        <f t="shared" si="42"/>
        <v>11865</v>
      </c>
      <c r="G231" s="57">
        <f t="shared" si="37"/>
        <v>-2.1254842856895455</v>
      </c>
      <c r="H231" s="57">
        <f t="shared" si="43"/>
        <v>154.5201736385728</v>
      </c>
      <c r="I231" s="57" t="s">
        <v>903</v>
      </c>
      <c r="J231" s="30">
        <v>17</v>
      </c>
      <c r="K231" s="96">
        <f t="shared" si="38"/>
        <v>4.7222222222222223</v>
      </c>
      <c r="L231" s="58">
        <f t="shared" si="35"/>
        <v>0</v>
      </c>
      <c r="M231" s="57">
        <v>0</v>
      </c>
      <c r="N231" s="94">
        <f t="shared" si="39"/>
        <v>14.823529411764705</v>
      </c>
      <c r="O231" s="94">
        <f t="shared" si="40"/>
        <v>14.823529411764705</v>
      </c>
      <c r="P231" s="9"/>
      <c r="Q231" s="9"/>
      <c r="R231" s="9"/>
      <c r="S231" s="22"/>
      <c r="T231" s="9"/>
      <c r="U231" s="4"/>
      <c r="V231" s="4"/>
      <c r="W231" s="22"/>
      <c r="X231" s="9"/>
      <c r="Y231" s="9"/>
      <c r="Z231" s="23"/>
      <c r="AA231" s="23"/>
      <c r="AB231" s="23"/>
      <c r="AC231" s="23"/>
      <c r="AD231" s="23"/>
      <c r="AE231" s="5"/>
      <c r="AF231" s="7"/>
      <c r="AG231" s="7"/>
      <c r="AH231" s="9"/>
      <c r="AI231" s="16"/>
      <c r="AJ231" s="34"/>
      <c r="AK231" s="22"/>
      <c r="AL231" s="35"/>
      <c r="AM231" s="34"/>
      <c r="AN231" s="34"/>
      <c r="AO231" s="32"/>
    </row>
    <row r="232" spans="1:41" ht="24" x14ac:dyDescent="0.25">
      <c r="A232" s="76">
        <v>81</v>
      </c>
      <c r="B232" s="76">
        <f t="shared" si="44"/>
        <v>231</v>
      </c>
      <c r="C232" s="56">
        <v>60</v>
      </c>
      <c r="D232" s="57">
        <v>-1.74</v>
      </c>
      <c r="E232" s="58">
        <f t="shared" si="41"/>
        <v>11865</v>
      </c>
      <c r="F232" s="74">
        <f t="shared" si="42"/>
        <v>11925</v>
      </c>
      <c r="G232" s="57">
        <f t="shared" si="37"/>
        <v>-1.821843673448182</v>
      </c>
      <c r="H232" s="57">
        <f t="shared" si="43"/>
        <v>152.69832996512463</v>
      </c>
      <c r="I232" s="57" t="s">
        <v>904</v>
      </c>
      <c r="J232" s="30">
        <v>17</v>
      </c>
      <c r="K232" s="96">
        <f t="shared" si="38"/>
        <v>4.7222222222222223</v>
      </c>
      <c r="L232" s="58">
        <f t="shared" si="35"/>
        <v>0</v>
      </c>
      <c r="M232" s="57">
        <v>0</v>
      </c>
      <c r="N232" s="94">
        <f t="shared" si="39"/>
        <v>12.705882352941176</v>
      </c>
      <c r="O232" s="94">
        <f t="shared" si="40"/>
        <v>12.705882352941176</v>
      </c>
      <c r="P232" s="9"/>
      <c r="Q232" s="9"/>
      <c r="R232" s="9"/>
      <c r="S232" s="22"/>
      <c r="T232" s="9"/>
      <c r="U232" s="4"/>
      <c r="V232" s="4"/>
      <c r="W232" s="22"/>
      <c r="X232" s="9"/>
      <c r="Y232" s="9"/>
      <c r="Z232" s="23"/>
      <c r="AA232" s="23"/>
      <c r="AB232" s="23"/>
      <c r="AC232" s="23"/>
      <c r="AD232" s="23"/>
      <c r="AE232" s="5"/>
      <c r="AF232" s="7"/>
      <c r="AG232" s="7"/>
      <c r="AH232" s="9"/>
      <c r="AI232" s="16"/>
      <c r="AJ232" s="34"/>
      <c r="AK232" s="22"/>
      <c r="AL232" s="35"/>
      <c r="AM232" s="34"/>
      <c r="AN232" s="34"/>
      <c r="AO232" s="32"/>
    </row>
    <row r="233" spans="1:41" ht="15" customHeight="1" x14ac:dyDescent="0.25">
      <c r="A233" s="76">
        <v>82</v>
      </c>
      <c r="B233" s="76">
        <f t="shared" si="44"/>
        <v>232</v>
      </c>
      <c r="C233" s="56">
        <v>35</v>
      </c>
      <c r="D233" s="57">
        <v>-4.9000000000000004</v>
      </c>
      <c r="E233" s="58">
        <f t="shared" si="41"/>
        <v>11925</v>
      </c>
      <c r="F233" s="74">
        <f t="shared" si="42"/>
        <v>11960</v>
      </c>
      <c r="G233" s="57">
        <f t="shared" si="37"/>
        <v>-2.9895923098078616</v>
      </c>
      <c r="H233" s="57">
        <f t="shared" si="43"/>
        <v>149.70873765531675</v>
      </c>
      <c r="I233" s="57" t="s">
        <v>905</v>
      </c>
      <c r="J233" s="30">
        <v>43</v>
      </c>
      <c r="K233" s="96">
        <f t="shared" si="38"/>
        <v>11.944444444444445</v>
      </c>
      <c r="L233" s="58">
        <f t="shared" si="35"/>
        <v>0</v>
      </c>
      <c r="M233" s="57">
        <v>0</v>
      </c>
      <c r="N233" s="94">
        <f t="shared" si="39"/>
        <v>2.9302325581395348</v>
      </c>
      <c r="O233" s="94">
        <f t="shared" si="40"/>
        <v>2.9302325581395348</v>
      </c>
      <c r="P233" s="9" t="s">
        <v>906</v>
      </c>
      <c r="Q233" s="9" t="s">
        <v>907</v>
      </c>
      <c r="R233" s="9" t="s">
        <v>113</v>
      </c>
      <c r="S233" s="22"/>
      <c r="T233" s="9" t="s">
        <v>33</v>
      </c>
      <c r="U233" s="4">
        <v>-75.568500999999998</v>
      </c>
      <c r="V233" s="4">
        <v>6.2989100000000002</v>
      </c>
      <c r="W233" s="22"/>
      <c r="X233" s="9" t="s">
        <v>586</v>
      </c>
      <c r="Y233" s="9"/>
      <c r="Z233" s="5">
        <v>2</v>
      </c>
      <c r="AA233" s="1" t="s">
        <v>492</v>
      </c>
      <c r="AB233" s="6">
        <v>8</v>
      </c>
      <c r="AC233" s="9" t="s">
        <v>442</v>
      </c>
      <c r="AD233" s="9" t="s">
        <v>586</v>
      </c>
      <c r="AE233" s="5"/>
      <c r="AF233" s="7"/>
      <c r="AG233" s="7"/>
      <c r="AH233" s="9"/>
      <c r="AI233" s="16">
        <v>42.3</v>
      </c>
      <c r="AJ233" s="34">
        <f t="shared" si="31"/>
        <v>-1254.9937713021818</v>
      </c>
      <c r="AK233" s="22"/>
      <c r="AL233" s="35">
        <f t="shared" si="32"/>
        <v>11.944444444444445</v>
      </c>
      <c r="AM233" s="34">
        <f t="shared" si="36"/>
        <v>-14990.203379442728</v>
      </c>
      <c r="AN233" s="34">
        <f t="shared" si="33"/>
        <v>-43924.781995576363</v>
      </c>
      <c r="AO233" s="32">
        <f t="shared" si="34"/>
        <v>2.9302325581395348</v>
      </c>
    </row>
    <row r="234" spans="1:41" ht="24" x14ac:dyDescent="0.25">
      <c r="A234" s="76">
        <v>83</v>
      </c>
      <c r="B234" s="76">
        <f t="shared" si="44"/>
        <v>233</v>
      </c>
      <c r="C234" s="56">
        <v>80</v>
      </c>
      <c r="D234" s="57">
        <v>-4.29</v>
      </c>
      <c r="E234" s="58">
        <f t="shared" si="41"/>
        <v>11960</v>
      </c>
      <c r="F234" s="74">
        <f t="shared" si="42"/>
        <v>12040</v>
      </c>
      <c r="G234" s="57">
        <f t="shared" si="37"/>
        <v>-5.9843747237520368</v>
      </c>
      <c r="H234" s="57">
        <f t="shared" si="43"/>
        <v>143.72436293156471</v>
      </c>
      <c r="I234" s="57" t="s">
        <v>908</v>
      </c>
      <c r="J234" s="30">
        <v>43</v>
      </c>
      <c r="K234" s="96">
        <f t="shared" si="38"/>
        <v>11.944444444444445</v>
      </c>
      <c r="L234" s="58">
        <f t="shared" si="35"/>
        <v>0</v>
      </c>
      <c r="M234" s="57">
        <v>0</v>
      </c>
      <c r="N234" s="94">
        <f t="shared" si="39"/>
        <v>6.6976744186046506</v>
      </c>
      <c r="O234" s="94">
        <f t="shared" si="40"/>
        <v>6.6976744186046506</v>
      </c>
      <c r="P234" s="9" t="s">
        <v>909</v>
      </c>
      <c r="Q234" s="9" t="s">
        <v>910</v>
      </c>
      <c r="R234" s="9" t="s">
        <v>256</v>
      </c>
      <c r="S234" s="22"/>
      <c r="T234" s="9" t="s">
        <v>460</v>
      </c>
      <c r="U234" s="4">
        <v>-75.567722000000003</v>
      </c>
      <c r="V234" s="4">
        <v>6.2987399999999996</v>
      </c>
      <c r="W234" s="22"/>
      <c r="X234" s="9"/>
      <c r="Y234" s="9"/>
      <c r="Z234" s="5">
        <v>2</v>
      </c>
      <c r="AA234" s="1" t="s">
        <v>492</v>
      </c>
      <c r="AB234" s="6">
        <v>8</v>
      </c>
      <c r="AC234" s="9" t="s">
        <v>442</v>
      </c>
      <c r="AD234" s="9"/>
      <c r="AE234" s="5"/>
      <c r="AF234" s="7"/>
      <c r="AG234" s="7"/>
      <c r="AH234" s="9" t="s">
        <v>586</v>
      </c>
      <c r="AI234" s="16" t="s">
        <v>911</v>
      </c>
      <c r="AJ234" s="34">
        <f t="shared" si="31"/>
        <v>-1099.0724318753289</v>
      </c>
      <c r="AK234" s="22"/>
      <c r="AL234" s="35">
        <f t="shared" si="32"/>
        <v>11.944444444444445</v>
      </c>
      <c r="AM234" s="34">
        <f t="shared" si="36"/>
        <v>-13127.809602955318</v>
      </c>
      <c r="AN234" s="34">
        <f t="shared" si="33"/>
        <v>-87925.794550026316</v>
      </c>
      <c r="AO234" s="32">
        <f t="shared" si="34"/>
        <v>6.6976744186046506</v>
      </c>
    </row>
    <row r="235" spans="1:41" ht="24" x14ac:dyDescent="0.25">
      <c r="A235" s="76">
        <v>83</v>
      </c>
      <c r="B235" s="76">
        <f t="shared" si="44"/>
        <v>234</v>
      </c>
      <c r="C235" s="56">
        <v>80</v>
      </c>
      <c r="D235" s="57">
        <v>-4.29</v>
      </c>
      <c r="E235" s="58">
        <f t="shared" si="41"/>
        <v>12040</v>
      </c>
      <c r="F235" s="74">
        <f t="shared" si="42"/>
        <v>12120</v>
      </c>
      <c r="G235" s="57">
        <f t="shared" si="37"/>
        <v>-5.9843747237520368</v>
      </c>
      <c r="H235" s="57">
        <f t="shared" si="43"/>
        <v>137.73998820781267</v>
      </c>
      <c r="I235" s="57" t="s">
        <v>912</v>
      </c>
      <c r="J235" s="30">
        <v>43</v>
      </c>
      <c r="K235" s="96">
        <f t="shared" si="38"/>
        <v>11.944444444444445</v>
      </c>
      <c r="L235" s="58">
        <f t="shared" si="35"/>
        <v>0</v>
      </c>
      <c r="M235" s="57">
        <v>0</v>
      </c>
      <c r="N235" s="94">
        <f t="shared" si="39"/>
        <v>6.6976744186046506</v>
      </c>
      <c r="O235" s="94">
        <f t="shared" si="40"/>
        <v>6.6976744186046506</v>
      </c>
      <c r="P235" s="9"/>
      <c r="Q235" s="9"/>
      <c r="R235" s="9"/>
      <c r="S235" s="22"/>
      <c r="T235" s="9"/>
      <c r="U235" s="4"/>
      <c r="V235" s="4"/>
      <c r="W235" s="22"/>
      <c r="X235" s="9"/>
      <c r="Y235" s="9"/>
      <c r="Z235" s="5"/>
      <c r="AA235" s="1"/>
      <c r="AB235" s="6"/>
      <c r="AC235" s="9"/>
      <c r="AD235" s="9"/>
      <c r="AE235" s="5"/>
      <c r="AF235" s="7"/>
      <c r="AG235" s="7"/>
      <c r="AH235" s="9"/>
      <c r="AI235" s="16"/>
      <c r="AJ235" s="34"/>
      <c r="AK235" s="22"/>
      <c r="AL235" s="35"/>
      <c r="AM235" s="34"/>
      <c r="AN235" s="34"/>
      <c r="AO235" s="32"/>
    </row>
    <row r="236" spans="1:41" ht="36" x14ac:dyDescent="0.25">
      <c r="A236" s="76">
        <v>84</v>
      </c>
      <c r="B236" s="76">
        <f t="shared" si="44"/>
        <v>235</v>
      </c>
      <c r="C236" s="56">
        <v>30</v>
      </c>
      <c r="D236" s="57">
        <v>0</v>
      </c>
      <c r="E236" s="58">
        <f t="shared" si="41"/>
        <v>12120</v>
      </c>
      <c r="F236" s="74">
        <f t="shared" si="42"/>
        <v>12150</v>
      </c>
      <c r="G236" s="57">
        <f t="shared" si="37"/>
        <v>0</v>
      </c>
      <c r="H236" s="57">
        <f t="shared" si="43"/>
        <v>137.73998820781267</v>
      </c>
      <c r="I236" s="57" t="s">
        <v>913</v>
      </c>
      <c r="J236" s="30">
        <v>13</v>
      </c>
      <c r="K236" s="96">
        <f t="shared" si="38"/>
        <v>3.6111111111111112</v>
      </c>
      <c r="L236" s="58">
        <f t="shared" si="35"/>
        <v>0</v>
      </c>
      <c r="M236" s="57">
        <v>0</v>
      </c>
      <c r="N236" s="94">
        <f t="shared" si="39"/>
        <v>8.3076923076923084</v>
      </c>
      <c r="O236" s="94">
        <f t="shared" si="40"/>
        <v>8.3076923076923084</v>
      </c>
      <c r="P236" s="9" t="s">
        <v>914</v>
      </c>
      <c r="Q236" s="9" t="s">
        <v>915</v>
      </c>
      <c r="R236" s="9" t="s">
        <v>113</v>
      </c>
      <c r="S236" s="22"/>
      <c r="T236" s="9" t="s">
        <v>33</v>
      </c>
      <c r="U236" s="4">
        <v>-75.567014999999998</v>
      </c>
      <c r="V236" s="4">
        <v>6.298235</v>
      </c>
      <c r="W236" s="22"/>
      <c r="X236" s="9" t="s">
        <v>586</v>
      </c>
      <c r="Y236" s="9"/>
      <c r="Z236" s="5">
        <v>2</v>
      </c>
      <c r="AA236" s="1" t="s">
        <v>492</v>
      </c>
      <c r="AB236" s="6">
        <v>8</v>
      </c>
      <c r="AC236" s="9" t="s">
        <v>442</v>
      </c>
      <c r="AD236" s="9" t="s">
        <v>586</v>
      </c>
      <c r="AE236" s="5"/>
      <c r="AF236" s="7"/>
      <c r="AG236" s="7"/>
      <c r="AH236" s="9" t="s">
        <v>916</v>
      </c>
      <c r="AI236" s="16">
        <v>12.9</v>
      </c>
      <c r="AJ236" s="34">
        <f t="shared" si="31"/>
        <v>0</v>
      </c>
      <c r="AK236" s="22"/>
      <c r="AL236" s="35">
        <f t="shared" si="32"/>
        <v>3.6111111111111112</v>
      </c>
      <c r="AM236" s="34">
        <f t="shared" si="36"/>
        <v>0</v>
      </c>
      <c r="AN236" s="34">
        <f t="shared" si="33"/>
        <v>0</v>
      </c>
      <c r="AO236" s="32">
        <f t="shared" si="34"/>
        <v>8.3076923076923084</v>
      </c>
    </row>
    <row r="237" spans="1:41" ht="30" x14ac:dyDescent="0.25">
      <c r="A237" s="76">
        <v>85</v>
      </c>
      <c r="B237" s="76">
        <f t="shared" si="44"/>
        <v>236</v>
      </c>
      <c r="C237" s="56">
        <v>50</v>
      </c>
      <c r="D237" s="57">
        <v>-1.67</v>
      </c>
      <c r="E237" s="58">
        <f t="shared" si="41"/>
        <v>12150</v>
      </c>
      <c r="F237" s="74">
        <f t="shared" si="42"/>
        <v>12200</v>
      </c>
      <c r="G237" s="57">
        <f t="shared" si="37"/>
        <v>-1.4571435861772284</v>
      </c>
      <c r="H237" s="57">
        <f t="shared" si="43"/>
        <v>136.28284462163543</v>
      </c>
      <c r="I237" s="57" t="s">
        <v>917</v>
      </c>
      <c r="J237" s="30">
        <v>50</v>
      </c>
      <c r="K237" s="96">
        <f t="shared" si="38"/>
        <v>13.888888888888889</v>
      </c>
      <c r="L237" s="58">
        <v>0</v>
      </c>
      <c r="M237" s="57"/>
      <c r="N237" s="94">
        <f t="shared" si="39"/>
        <v>3.6</v>
      </c>
      <c r="O237" s="94">
        <f t="shared" si="40"/>
        <v>3.6</v>
      </c>
      <c r="P237" s="9" t="s">
        <v>918</v>
      </c>
      <c r="Q237" s="9" t="s">
        <v>919</v>
      </c>
      <c r="R237" s="9" t="s">
        <v>256</v>
      </c>
      <c r="S237" s="22"/>
      <c r="T237" s="9" t="s">
        <v>460</v>
      </c>
      <c r="U237" s="4">
        <v>-75.568034999999995</v>
      </c>
      <c r="V237" s="4">
        <v>6.2947150000000001</v>
      </c>
      <c r="W237" s="22"/>
      <c r="X237" s="9"/>
      <c r="Y237" s="9" t="s">
        <v>830</v>
      </c>
      <c r="Z237" s="5">
        <v>2</v>
      </c>
      <c r="AA237" s="1" t="s">
        <v>492</v>
      </c>
      <c r="AB237" s="6">
        <v>8</v>
      </c>
      <c r="AC237" s="9" t="s">
        <v>442</v>
      </c>
      <c r="AD237" s="9"/>
      <c r="AE237" s="5"/>
      <c r="AF237" s="7">
        <v>5</v>
      </c>
      <c r="AG237" s="7"/>
      <c r="AH237" s="9"/>
      <c r="AI237" s="16" t="s">
        <v>920</v>
      </c>
      <c r="AJ237" s="34">
        <f t="shared" si="31"/>
        <v>-428.18309514309749</v>
      </c>
      <c r="AK237" s="22"/>
      <c r="AL237" s="35">
        <f t="shared" si="32"/>
        <v>13.888888888888889</v>
      </c>
      <c r="AM237" s="34">
        <f t="shared" si="36"/>
        <v>-5946.987432543021</v>
      </c>
      <c r="AN237" s="34">
        <f t="shared" si="33"/>
        <v>-21409.154757154873</v>
      </c>
      <c r="AO237" s="32">
        <f t="shared" si="34"/>
        <v>3.6</v>
      </c>
    </row>
    <row r="238" spans="1:41" ht="24" x14ac:dyDescent="0.25">
      <c r="A238" s="76">
        <v>85</v>
      </c>
      <c r="B238" s="76">
        <f t="shared" si="44"/>
        <v>237</v>
      </c>
      <c r="C238" s="56">
        <v>50</v>
      </c>
      <c r="D238" s="57">
        <v>-1.67</v>
      </c>
      <c r="E238" s="58">
        <f t="shared" si="41"/>
        <v>12200</v>
      </c>
      <c r="F238" s="74">
        <f t="shared" si="42"/>
        <v>12250</v>
      </c>
      <c r="G238" s="57">
        <f t="shared" si="37"/>
        <v>-1.4571435861772284</v>
      </c>
      <c r="H238" s="57">
        <f t="shared" si="43"/>
        <v>134.8257010354582</v>
      </c>
      <c r="I238" s="57" t="s">
        <v>921</v>
      </c>
      <c r="J238" s="30">
        <v>50</v>
      </c>
      <c r="K238" s="96">
        <f t="shared" si="38"/>
        <v>13.888888888888889</v>
      </c>
      <c r="L238" s="58">
        <v>1</v>
      </c>
      <c r="M238" s="57">
        <v>5</v>
      </c>
      <c r="N238" s="94">
        <f t="shared" si="39"/>
        <v>3.6</v>
      </c>
      <c r="O238" s="94">
        <f t="shared" si="40"/>
        <v>8.6</v>
      </c>
      <c r="P238" s="9"/>
      <c r="Q238" s="9"/>
      <c r="R238" s="9"/>
      <c r="S238" s="22"/>
      <c r="T238" s="9"/>
      <c r="U238" s="4"/>
      <c r="V238" s="4"/>
      <c r="W238" s="22"/>
      <c r="X238" s="9"/>
      <c r="Y238" s="9"/>
      <c r="Z238" s="5"/>
      <c r="AA238" s="1"/>
      <c r="AB238" s="6"/>
      <c r="AC238" s="9"/>
      <c r="AD238" s="9"/>
      <c r="AE238" s="5"/>
      <c r="AF238" s="7"/>
      <c r="AG238" s="7"/>
      <c r="AH238" s="9"/>
      <c r="AI238" s="16"/>
      <c r="AJ238" s="34"/>
      <c r="AK238" s="22"/>
      <c r="AL238" s="35"/>
      <c r="AM238" s="34"/>
      <c r="AN238" s="34"/>
      <c r="AO238" s="32"/>
    </row>
    <row r="239" spans="1:41" ht="24" x14ac:dyDescent="0.25">
      <c r="A239" s="76">
        <v>85</v>
      </c>
      <c r="B239" s="76">
        <f t="shared" si="44"/>
        <v>238</v>
      </c>
      <c r="C239" s="56">
        <v>50</v>
      </c>
      <c r="D239" s="57">
        <v>-1.67</v>
      </c>
      <c r="E239" s="58">
        <f t="shared" si="41"/>
        <v>12250</v>
      </c>
      <c r="F239" s="74">
        <f t="shared" si="42"/>
        <v>12300</v>
      </c>
      <c r="G239" s="57">
        <f t="shared" si="37"/>
        <v>-1.4571435861772284</v>
      </c>
      <c r="H239" s="57">
        <f t="shared" si="43"/>
        <v>133.36855744928096</v>
      </c>
      <c r="I239" s="57" t="s">
        <v>922</v>
      </c>
      <c r="J239" s="30">
        <v>50</v>
      </c>
      <c r="K239" s="96">
        <f t="shared" si="38"/>
        <v>13.888888888888889</v>
      </c>
      <c r="L239" s="58">
        <v>0</v>
      </c>
      <c r="M239" s="57">
        <v>0</v>
      </c>
      <c r="N239" s="94">
        <f t="shared" si="39"/>
        <v>3.6</v>
      </c>
      <c r="O239" s="94">
        <f t="shared" si="40"/>
        <v>3.6</v>
      </c>
      <c r="P239" s="9"/>
      <c r="Q239" s="9"/>
      <c r="R239" s="9"/>
      <c r="S239" s="22"/>
      <c r="T239" s="9"/>
      <c r="U239" s="4"/>
      <c r="V239" s="4"/>
      <c r="W239" s="22"/>
      <c r="X239" s="9"/>
      <c r="Y239" s="9"/>
      <c r="Z239" s="5"/>
      <c r="AA239" s="1"/>
      <c r="AB239" s="6"/>
      <c r="AC239" s="9"/>
      <c r="AD239" s="9"/>
      <c r="AE239" s="5"/>
      <c r="AF239" s="7"/>
      <c r="AG239" s="7"/>
      <c r="AH239" s="9"/>
      <c r="AI239" s="16"/>
      <c r="AJ239" s="34"/>
      <c r="AK239" s="22"/>
      <c r="AL239" s="35"/>
      <c r="AM239" s="34"/>
      <c r="AN239" s="34"/>
      <c r="AO239" s="32"/>
    </row>
    <row r="240" spans="1:41" ht="24" x14ac:dyDescent="0.25">
      <c r="A240" s="76">
        <v>85</v>
      </c>
      <c r="B240" s="76">
        <f t="shared" si="44"/>
        <v>239</v>
      </c>
      <c r="C240" s="56">
        <v>50</v>
      </c>
      <c r="D240" s="57">
        <v>-1.67</v>
      </c>
      <c r="E240" s="58">
        <f t="shared" si="41"/>
        <v>12300</v>
      </c>
      <c r="F240" s="74">
        <f t="shared" si="42"/>
        <v>12350</v>
      </c>
      <c r="G240" s="57">
        <f t="shared" si="37"/>
        <v>-1.4571435861772284</v>
      </c>
      <c r="H240" s="57">
        <f t="shared" si="43"/>
        <v>131.91141386310372</v>
      </c>
      <c r="I240" s="57" t="s">
        <v>923</v>
      </c>
      <c r="J240" s="30">
        <v>50</v>
      </c>
      <c r="K240" s="96">
        <f t="shared" si="38"/>
        <v>13.888888888888889</v>
      </c>
      <c r="L240" s="58">
        <v>0</v>
      </c>
      <c r="M240" s="57">
        <v>0</v>
      </c>
      <c r="N240" s="94">
        <f t="shared" si="39"/>
        <v>3.6</v>
      </c>
      <c r="O240" s="94">
        <f t="shared" si="40"/>
        <v>3.6</v>
      </c>
      <c r="P240" s="9"/>
      <c r="Q240" s="9"/>
      <c r="R240" s="9"/>
      <c r="S240" s="22"/>
      <c r="T240" s="9"/>
      <c r="U240" s="4"/>
      <c r="V240" s="4"/>
      <c r="W240" s="22"/>
      <c r="X240" s="9"/>
      <c r="Y240" s="9"/>
      <c r="Z240" s="5"/>
      <c r="AA240" s="1"/>
      <c r="AB240" s="6"/>
      <c r="AC240" s="9"/>
      <c r="AD240" s="9"/>
      <c r="AE240" s="5"/>
      <c r="AF240" s="7"/>
      <c r="AG240" s="7"/>
      <c r="AH240" s="9"/>
      <c r="AI240" s="16"/>
      <c r="AJ240" s="34"/>
      <c r="AK240" s="22"/>
      <c r="AL240" s="35"/>
      <c r="AM240" s="34"/>
      <c r="AN240" s="34"/>
      <c r="AO240" s="32"/>
    </row>
    <row r="241" spans="1:41" ht="24" x14ac:dyDescent="0.25">
      <c r="A241" s="76">
        <v>85</v>
      </c>
      <c r="B241" s="76">
        <f t="shared" si="44"/>
        <v>240</v>
      </c>
      <c r="C241" s="56">
        <v>50</v>
      </c>
      <c r="D241" s="57">
        <v>-1.67</v>
      </c>
      <c r="E241" s="58">
        <f t="shared" si="41"/>
        <v>12350</v>
      </c>
      <c r="F241" s="74">
        <f t="shared" si="42"/>
        <v>12400</v>
      </c>
      <c r="G241" s="57">
        <f t="shared" si="37"/>
        <v>-1.4571435861772284</v>
      </c>
      <c r="H241" s="57">
        <f t="shared" si="43"/>
        <v>130.45427027692648</v>
      </c>
      <c r="I241" s="57" t="s">
        <v>924</v>
      </c>
      <c r="J241" s="30">
        <v>50</v>
      </c>
      <c r="K241" s="96">
        <f t="shared" si="38"/>
        <v>13.888888888888889</v>
      </c>
      <c r="L241" s="58">
        <v>0</v>
      </c>
      <c r="M241" s="57">
        <v>0</v>
      </c>
      <c r="N241" s="94">
        <f t="shared" si="39"/>
        <v>3.6</v>
      </c>
      <c r="O241" s="94">
        <f t="shared" si="40"/>
        <v>3.6</v>
      </c>
      <c r="P241" s="9"/>
      <c r="Q241" s="9"/>
      <c r="R241" s="9"/>
      <c r="S241" s="22"/>
      <c r="T241" s="9"/>
      <c r="U241" s="4"/>
      <c r="V241" s="4"/>
      <c r="W241" s="22"/>
      <c r="X241" s="9"/>
      <c r="Y241" s="9"/>
      <c r="Z241" s="5"/>
      <c r="AA241" s="1"/>
      <c r="AB241" s="6"/>
      <c r="AC241" s="9"/>
      <c r="AD241" s="9"/>
      <c r="AE241" s="5"/>
      <c r="AF241" s="7"/>
      <c r="AG241" s="7"/>
      <c r="AH241" s="9"/>
      <c r="AI241" s="16"/>
      <c r="AJ241" s="34"/>
      <c r="AK241" s="22"/>
      <c r="AL241" s="35"/>
      <c r="AM241" s="34"/>
      <c r="AN241" s="34"/>
      <c r="AO241" s="32"/>
    </row>
    <row r="242" spans="1:41" ht="24" x14ac:dyDescent="0.25">
      <c r="A242" s="76">
        <v>85</v>
      </c>
      <c r="B242" s="76">
        <f t="shared" si="44"/>
        <v>241</v>
      </c>
      <c r="C242" s="56">
        <v>50</v>
      </c>
      <c r="D242" s="57">
        <v>-1.67</v>
      </c>
      <c r="E242" s="58">
        <f t="shared" si="41"/>
        <v>12400</v>
      </c>
      <c r="F242" s="74">
        <f t="shared" si="42"/>
        <v>12450</v>
      </c>
      <c r="G242" s="57">
        <f t="shared" si="37"/>
        <v>-1.4571435861772284</v>
      </c>
      <c r="H242" s="57">
        <f t="shared" si="43"/>
        <v>128.99712669074924</v>
      </c>
      <c r="I242" s="57" t="s">
        <v>925</v>
      </c>
      <c r="J242" s="30">
        <v>50</v>
      </c>
      <c r="K242" s="96">
        <f t="shared" si="38"/>
        <v>13.888888888888889</v>
      </c>
      <c r="L242" s="58">
        <v>0</v>
      </c>
      <c r="M242" s="57">
        <v>0</v>
      </c>
      <c r="N242" s="94">
        <f t="shared" si="39"/>
        <v>3.6</v>
      </c>
      <c r="O242" s="94">
        <f t="shared" si="40"/>
        <v>3.6</v>
      </c>
      <c r="P242" s="9"/>
      <c r="Q242" s="9"/>
      <c r="R242" s="9"/>
      <c r="S242" s="22"/>
      <c r="T242" s="9"/>
      <c r="U242" s="4"/>
      <c r="V242" s="4"/>
      <c r="W242" s="22"/>
      <c r="X242" s="9"/>
      <c r="Y242" s="9"/>
      <c r="Z242" s="5"/>
      <c r="AA242" s="1"/>
      <c r="AB242" s="6"/>
      <c r="AC242" s="9"/>
      <c r="AD242" s="9"/>
      <c r="AE242" s="5"/>
      <c r="AF242" s="7"/>
      <c r="AG242" s="7"/>
      <c r="AH242" s="9"/>
      <c r="AI242" s="16"/>
      <c r="AJ242" s="34"/>
      <c r="AK242" s="22"/>
      <c r="AL242" s="35"/>
      <c r="AM242" s="34"/>
      <c r="AN242" s="34"/>
      <c r="AO242" s="32"/>
    </row>
    <row r="243" spans="1:41" ht="24" x14ac:dyDescent="0.25">
      <c r="A243" s="76">
        <v>85</v>
      </c>
      <c r="B243" s="76">
        <f t="shared" si="44"/>
        <v>242</v>
      </c>
      <c r="C243" s="56">
        <v>50</v>
      </c>
      <c r="D243" s="57">
        <v>-1.67</v>
      </c>
      <c r="E243" s="58">
        <f t="shared" si="41"/>
        <v>12450</v>
      </c>
      <c r="F243" s="74">
        <f t="shared" si="42"/>
        <v>12500</v>
      </c>
      <c r="G243" s="57">
        <f t="shared" si="37"/>
        <v>-1.4571435861772284</v>
      </c>
      <c r="H243" s="57">
        <f t="shared" si="43"/>
        <v>127.53998310457202</v>
      </c>
      <c r="I243" s="57" t="s">
        <v>926</v>
      </c>
      <c r="J243" s="30">
        <v>50</v>
      </c>
      <c r="K243" s="96">
        <f t="shared" si="38"/>
        <v>13.888888888888889</v>
      </c>
      <c r="L243" s="58">
        <v>1</v>
      </c>
      <c r="M243" s="57">
        <v>5</v>
      </c>
      <c r="N243" s="94">
        <f t="shared" si="39"/>
        <v>3.6</v>
      </c>
      <c r="O243" s="94">
        <f t="shared" si="40"/>
        <v>8.6</v>
      </c>
      <c r="P243" s="9"/>
      <c r="Q243" s="9"/>
      <c r="R243" s="9"/>
      <c r="S243" s="22"/>
      <c r="T243" s="9"/>
      <c r="U243" s="4"/>
      <c r="V243" s="4"/>
      <c r="W243" s="22"/>
      <c r="X243" s="9"/>
      <c r="Y243" s="9"/>
      <c r="Z243" s="5"/>
      <c r="AA243" s="1"/>
      <c r="AB243" s="6"/>
      <c r="AC243" s="9"/>
      <c r="AD243" s="9"/>
      <c r="AE243" s="5"/>
      <c r="AF243" s="7"/>
      <c r="AG243" s="7"/>
      <c r="AH243" s="9"/>
      <c r="AI243" s="16"/>
      <c r="AJ243" s="34"/>
      <c r="AK243" s="22"/>
      <c r="AL243" s="35"/>
      <c r="AM243" s="34"/>
      <c r="AN243" s="34"/>
      <c r="AO243" s="32"/>
    </row>
    <row r="244" spans="1:41" ht="24" x14ac:dyDescent="0.25">
      <c r="A244" s="76">
        <v>85</v>
      </c>
      <c r="B244" s="76">
        <f t="shared" si="44"/>
        <v>243</v>
      </c>
      <c r="C244" s="56">
        <v>50</v>
      </c>
      <c r="D244" s="57">
        <v>-1.67</v>
      </c>
      <c r="E244" s="58">
        <f t="shared" si="41"/>
        <v>12500</v>
      </c>
      <c r="F244" s="74">
        <f t="shared" si="42"/>
        <v>12550</v>
      </c>
      <c r="G244" s="57">
        <f t="shared" si="37"/>
        <v>-1.4571435861772284</v>
      </c>
      <c r="H244" s="57">
        <f t="shared" si="43"/>
        <v>126.08283951839479</v>
      </c>
      <c r="I244" s="57" t="s">
        <v>927</v>
      </c>
      <c r="J244" s="30">
        <v>50</v>
      </c>
      <c r="K244" s="96">
        <f t="shared" si="38"/>
        <v>13.888888888888889</v>
      </c>
      <c r="L244" s="58">
        <v>0</v>
      </c>
      <c r="M244" s="57">
        <v>0</v>
      </c>
      <c r="N244" s="94">
        <f t="shared" si="39"/>
        <v>3.6</v>
      </c>
      <c r="O244" s="94">
        <f t="shared" si="40"/>
        <v>3.6</v>
      </c>
      <c r="P244" s="9"/>
      <c r="Q244" s="9"/>
      <c r="R244" s="9"/>
      <c r="S244" s="22"/>
      <c r="T244" s="9"/>
      <c r="U244" s="4"/>
      <c r="V244" s="4"/>
      <c r="W244" s="22"/>
      <c r="X244" s="9"/>
      <c r="Y244" s="9"/>
      <c r="Z244" s="5"/>
      <c r="AA244" s="1"/>
      <c r="AB244" s="6"/>
      <c r="AC244" s="9"/>
      <c r="AD244" s="9"/>
      <c r="AE244" s="5"/>
      <c r="AF244" s="7"/>
      <c r="AG244" s="7"/>
      <c r="AH244" s="9"/>
      <c r="AI244" s="16"/>
      <c r="AJ244" s="34"/>
      <c r="AK244" s="22"/>
      <c r="AL244" s="35"/>
      <c r="AM244" s="34"/>
      <c r="AN244" s="34"/>
      <c r="AO244" s="32"/>
    </row>
    <row r="245" spans="1:41" ht="24" x14ac:dyDescent="0.25">
      <c r="A245" s="76">
        <v>85</v>
      </c>
      <c r="B245" s="76">
        <f t="shared" si="44"/>
        <v>244</v>
      </c>
      <c r="C245" s="56">
        <v>50</v>
      </c>
      <c r="D245" s="57">
        <v>-1.67</v>
      </c>
      <c r="E245" s="58">
        <f t="shared" si="41"/>
        <v>12550</v>
      </c>
      <c r="F245" s="74">
        <f t="shared" si="42"/>
        <v>12600</v>
      </c>
      <c r="G245" s="57">
        <f t="shared" si="37"/>
        <v>-1.4571435861772284</v>
      </c>
      <c r="H245" s="57">
        <f t="shared" si="43"/>
        <v>124.62569593221757</v>
      </c>
      <c r="I245" s="57" t="s">
        <v>928</v>
      </c>
      <c r="J245" s="30">
        <v>50</v>
      </c>
      <c r="K245" s="96">
        <f t="shared" si="38"/>
        <v>13.888888888888889</v>
      </c>
      <c r="L245" s="58">
        <v>0</v>
      </c>
      <c r="M245" s="57">
        <v>0</v>
      </c>
      <c r="N245" s="94">
        <f t="shared" si="39"/>
        <v>3.6</v>
      </c>
      <c r="O245" s="94">
        <f t="shared" si="40"/>
        <v>3.6</v>
      </c>
      <c r="P245" s="9"/>
      <c r="Q245" s="9"/>
      <c r="R245" s="9"/>
      <c r="S245" s="22"/>
      <c r="T245" s="9"/>
      <c r="U245" s="4"/>
      <c r="V245" s="4"/>
      <c r="W245" s="22"/>
      <c r="X245" s="9"/>
      <c r="Y245" s="9"/>
      <c r="Z245" s="5"/>
      <c r="AA245" s="1"/>
      <c r="AB245" s="6"/>
      <c r="AC245" s="9"/>
      <c r="AD245" s="9"/>
      <c r="AE245" s="5"/>
      <c r="AF245" s="7"/>
      <c r="AG245" s="7"/>
      <c r="AH245" s="9"/>
      <c r="AI245" s="16"/>
      <c r="AJ245" s="34"/>
      <c r="AK245" s="22"/>
      <c r="AL245" s="35"/>
      <c r="AM245" s="34"/>
      <c r="AN245" s="34"/>
      <c r="AO245" s="32"/>
    </row>
    <row r="246" spans="1:41" ht="24" x14ac:dyDescent="0.25">
      <c r="A246" s="76">
        <v>85</v>
      </c>
      <c r="B246" s="76">
        <f t="shared" si="44"/>
        <v>245</v>
      </c>
      <c r="C246" s="56">
        <v>50</v>
      </c>
      <c r="D246" s="57">
        <v>-1.67</v>
      </c>
      <c r="E246" s="58">
        <f t="shared" si="41"/>
        <v>12600</v>
      </c>
      <c r="F246" s="74">
        <f t="shared" si="42"/>
        <v>12650</v>
      </c>
      <c r="G246" s="57">
        <f t="shared" si="37"/>
        <v>-1.4571435861772284</v>
      </c>
      <c r="H246" s="57">
        <f t="shared" si="43"/>
        <v>123.16855234604034</v>
      </c>
      <c r="I246" s="57" t="s">
        <v>929</v>
      </c>
      <c r="J246" s="30">
        <v>50</v>
      </c>
      <c r="K246" s="96">
        <f t="shared" si="38"/>
        <v>13.888888888888889</v>
      </c>
      <c r="L246" s="58">
        <v>0</v>
      </c>
      <c r="M246" s="57">
        <v>0</v>
      </c>
      <c r="N246" s="94">
        <f t="shared" si="39"/>
        <v>3.6</v>
      </c>
      <c r="O246" s="94">
        <f t="shared" si="40"/>
        <v>3.6</v>
      </c>
      <c r="P246" s="9"/>
      <c r="Q246" s="9"/>
      <c r="R246" s="9"/>
      <c r="S246" s="22"/>
      <c r="T246" s="9"/>
      <c r="U246" s="4"/>
      <c r="V246" s="4"/>
      <c r="W246" s="22"/>
      <c r="X246" s="9"/>
      <c r="Y246" s="9"/>
      <c r="Z246" s="5"/>
      <c r="AA246" s="1"/>
      <c r="AB246" s="6"/>
      <c r="AC246" s="9"/>
      <c r="AD246" s="9"/>
      <c r="AE246" s="5"/>
      <c r="AF246" s="7"/>
      <c r="AG246" s="7"/>
      <c r="AH246" s="9"/>
      <c r="AI246" s="16"/>
      <c r="AJ246" s="34"/>
      <c r="AK246" s="22"/>
      <c r="AL246" s="35"/>
      <c r="AM246" s="34"/>
      <c r="AN246" s="34"/>
      <c r="AO246" s="32"/>
    </row>
    <row r="247" spans="1:41" ht="24" x14ac:dyDescent="0.25">
      <c r="A247" s="76">
        <v>85</v>
      </c>
      <c r="B247" s="76">
        <f t="shared" si="44"/>
        <v>246</v>
      </c>
      <c r="C247" s="56">
        <v>50</v>
      </c>
      <c r="D247" s="57">
        <v>-1.67</v>
      </c>
      <c r="E247" s="58">
        <f t="shared" si="41"/>
        <v>12650</v>
      </c>
      <c r="F247" s="74">
        <f t="shared" si="42"/>
        <v>12700</v>
      </c>
      <c r="G247" s="57">
        <f t="shared" si="37"/>
        <v>-1.4571435861772284</v>
      </c>
      <c r="H247" s="57">
        <f t="shared" si="43"/>
        <v>121.71140875986312</v>
      </c>
      <c r="I247" s="57" t="s">
        <v>930</v>
      </c>
      <c r="J247" s="30">
        <v>50</v>
      </c>
      <c r="K247" s="96">
        <f t="shared" si="38"/>
        <v>13.888888888888889</v>
      </c>
      <c r="L247" s="58">
        <v>0</v>
      </c>
      <c r="M247" s="57">
        <v>0</v>
      </c>
      <c r="N247" s="94">
        <f t="shared" si="39"/>
        <v>3.6</v>
      </c>
      <c r="O247" s="94">
        <f t="shared" si="40"/>
        <v>3.6</v>
      </c>
      <c r="P247" s="9"/>
      <c r="Q247" s="9"/>
      <c r="R247" s="9"/>
      <c r="S247" s="22"/>
      <c r="T247" s="9"/>
      <c r="U247" s="4"/>
      <c r="V247" s="4"/>
      <c r="W247" s="22"/>
      <c r="X247" s="9"/>
      <c r="Y247" s="9"/>
      <c r="Z247" s="5"/>
      <c r="AA247" s="1"/>
      <c r="AB247" s="6"/>
      <c r="AC247" s="9"/>
      <c r="AD247" s="9"/>
      <c r="AE247" s="5"/>
      <c r="AF247" s="7"/>
      <c r="AG247" s="7"/>
      <c r="AH247" s="9"/>
      <c r="AI247" s="16"/>
      <c r="AJ247" s="34"/>
      <c r="AK247" s="22"/>
      <c r="AL247" s="35"/>
      <c r="AM247" s="34"/>
      <c r="AN247" s="34"/>
      <c r="AO247" s="32"/>
    </row>
    <row r="248" spans="1:41" ht="24" x14ac:dyDescent="0.25">
      <c r="A248" s="76">
        <v>85</v>
      </c>
      <c r="B248" s="76">
        <f t="shared" si="44"/>
        <v>247</v>
      </c>
      <c r="C248" s="56">
        <v>50</v>
      </c>
      <c r="D248" s="57">
        <v>-1.67</v>
      </c>
      <c r="E248" s="58">
        <f t="shared" si="41"/>
        <v>12700</v>
      </c>
      <c r="F248" s="74">
        <f t="shared" si="42"/>
        <v>12750</v>
      </c>
      <c r="G248" s="57">
        <f t="shared" si="37"/>
        <v>-1.4571435861772284</v>
      </c>
      <c r="H248" s="57">
        <f t="shared" si="43"/>
        <v>120.25426517368589</v>
      </c>
      <c r="I248" s="57" t="s">
        <v>931</v>
      </c>
      <c r="J248" s="30">
        <v>50</v>
      </c>
      <c r="K248" s="96">
        <f t="shared" si="38"/>
        <v>13.888888888888889</v>
      </c>
      <c r="L248" s="58">
        <v>1</v>
      </c>
      <c r="M248" s="57">
        <v>5</v>
      </c>
      <c r="N248" s="94">
        <f t="shared" si="39"/>
        <v>3.6</v>
      </c>
      <c r="O248" s="94">
        <f t="shared" si="40"/>
        <v>8.6</v>
      </c>
      <c r="P248" s="9"/>
      <c r="Q248" s="9"/>
      <c r="R248" s="9"/>
      <c r="S248" s="22"/>
      <c r="T248" s="9"/>
      <c r="U248" s="4"/>
      <c r="V248" s="4"/>
      <c r="W248" s="22"/>
      <c r="X248" s="9"/>
      <c r="Y248" s="9"/>
      <c r="Z248" s="5"/>
      <c r="AA248" s="1"/>
      <c r="AB248" s="6"/>
      <c r="AC248" s="9"/>
      <c r="AD248" s="9"/>
      <c r="AE248" s="5"/>
      <c r="AF248" s="7"/>
      <c r="AG248" s="7"/>
      <c r="AH248" s="9"/>
      <c r="AI248" s="16"/>
      <c r="AJ248" s="34"/>
      <c r="AK248" s="22"/>
      <c r="AL248" s="35"/>
      <c r="AM248" s="34"/>
      <c r="AN248" s="34"/>
      <c r="AO248" s="32"/>
    </row>
    <row r="249" spans="1:41" ht="24" x14ac:dyDescent="0.25">
      <c r="A249" s="76">
        <v>85</v>
      </c>
      <c r="B249" s="76">
        <f t="shared" si="44"/>
        <v>248</v>
      </c>
      <c r="C249" s="56">
        <v>50</v>
      </c>
      <c r="D249" s="57">
        <v>-1.67</v>
      </c>
      <c r="E249" s="58">
        <f t="shared" si="41"/>
        <v>12750</v>
      </c>
      <c r="F249" s="74">
        <f t="shared" si="42"/>
        <v>12800</v>
      </c>
      <c r="G249" s="57">
        <f t="shared" si="37"/>
        <v>-1.4571435861772284</v>
      </c>
      <c r="H249" s="57">
        <f t="shared" si="43"/>
        <v>118.79712158750867</v>
      </c>
      <c r="I249" s="57" t="s">
        <v>932</v>
      </c>
      <c r="J249" s="30">
        <v>50</v>
      </c>
      <c r="K249" s="96">
        <f t="shared" si="38"/>
        <v>13.888888888888889</v>
      </c>
      <c r="L249" s="58">
        <v>0</v>
      </c>
      <c r="M249" s="57">
        <v>0</v>
      </c>
      <c r="N249" s="94">
        <f t="shared" si="39"/>
        <v>3.6</v>
      </c>
      <c r="O249" s="94">
        <f t="shared" si="40"/>
        <v>3.6</v>
      </c>
      <c r="P249" s="9"/>
      <c r="Q249" s="9"/>
      <c r="R249" s="9"/>
      <c r="S249" s="22"/>
      <c r="T249" s="9"/>
      <c r="U249" s="4"/>
      <c r="V249" s="4"/>
      <c r="W249" s="22"/>
      <c r="X249" s="9"/>
      <c r="Y249" s="9"/>
      <c r="Z249" s="5"/>
      <c r="AA249" s="1"/>
      <c r="AB249" s="6"/>
      <c r="AC249" s="9"/>
      <c r="AD249" s="9"/>
      <c r="AE249" s="5"/>
      <c r="AF249" s="7"/>
      <c r="AG249" s="7"/>
      <c r="AH249" s="9"/>
      <c r="AI249" s="16"/>
      <c r="AJ249" s="34"/>
      <c r="AK249" s="22"/>
      <c r="AL249" s="35"/>
      <c r="AM249" s="34"/>
      <c r="AN249" s="34"/>
      <c r="AO249" s="32"/>
    </row>
    <row r="250" spans="1:41" ht="24" x14ac:dyDescent="0.25">
      <c r="A250" s="76">
        <v>85</v>
      </c>
      <c r="B250" s="76">
        <f t="shared" si="44"/>
        <v>249</v>
      </c>
      <c r="C250" s="56">
        <v>50</v>
      </c>
      <c r="D250" s="57">
        <v>-1.67</v>
      </c>
      <c r="E250" s="58">
        <f t="shared" si="41"/>
        <v>12800</v>
      </c>
      <c r="F250" s="74">
        <f t="shared" si="42"/>
        <v>12850</v>
      </c>
      <c r="G250" s="57">
        <f t="shared" si="37"/>
        <v>-1.4571435861772284</v>
      </c>
      <c r="H250" s="57">
        <f t="shared" si="43"/>
        <v>117.33997800133145</v>
      </c>
      <c r="I250" s="57" t="s">
        <v>933</v>
      </c>
      <c r="J250" s="30">
        <v>50</v>
      </c>
      <c r="K250" s="96">
        <f t="shared" si="38"/>
        <v>13.888888888888889</v>
      </c>
      <c r="L250" s="58">
        <v>0</v>
      </c>
      <c r="M250" s="57">
        <v>0</v>
      </c>
      <c r="N250" s="94">
        <f t="shared" si="39"/>
        <v>3.6</v>
      </c>
      <c r="O250" s="94">
        <f t="shared" si="40"/>
        <v>3.6</v>
      </c>
      <c r="P250" s="9"/>
      <c r="Q250" s="9"/>
      <c r="R250" s="9"/>
      <c r="S250" s="22"/>
      <c r="T250" s="9"/>
      <c r="U250" s="4"/>
      <c r="V250" s="4"/>
      <c r="W250" s="22"/>
      <c r="X250" s="9"/>
      <c r="Y250" s="9"/>
      <c r="Z250" s="5"/>
      <c r="AA250" s="1"/>
      <c r="AB250" s="6"/>
      <c r="AC250" s="9"/>
      <c r="AD250" s="9"/>
      <c r="AE250" s="5"/>
      <c r="AF250" s="7"/>
      <c r="AG250" s="7"/>
      <c r="AH250" s="9"/>
      <c r="AI250" s="16"/>
      <c r="AJ250" s="34"/>
      <c r="AK250" s="22"/>
      <c r="AL250" s="35"/>
      <c r="AM250" s="34"/>
      <c r="AN250" s="34"/>
      <c r="AO250" s="32"/>
    </row>
    <row r="251" spans="1:41" ht="24" x14ac:dyDescent="0.25">
      <c r="A251" s="76">
        <v>85</v>
      </c>
      <c r="B251" s="76">
        <f t="shared" si="44"/>
        <v>250</v>
      </c>
      <c r="C251" s="56">
        <v>50</v>
      </c>
      <c r="D251" s="57">
        <v>-1.67</v>
      </c>
      <c r="E251" s="58">
        <f t="shared" si="41"/>
        <v>12850</v>
      </c>
      <c r="F251" s="74">
        <f t="shared" si="42"/>
        <v>12900</v>
      </c>
      <c r="G251" s="57">
        <f t="shared" si="37"/>
        <v>-1.4571435861772284</v>
      </c>
      <c r="H251" s="57">
        <f t="shared" si="43"/>
        <v>115.88283441515422</v>
      </c>
      <c r="I251" s="57" t="s">
        <v>934</v>
      </c>
      <c r="J251" s="30">
        <v>50</v>
      </c>
      <c r="K251" s="96">
        <f t="shared" si="38"/>
        <v>13.888888888888889</v>
      </c>
      <c r="L251" s="58">
        <v>0</v>
      </c>
      <c r="M251" s="57">
        <v>0</v>
      </c>
      <c r="N251" s="94">
        <f t="shared" si="39"/>
        <v>3.6</v>
      </c>
      <c r="O251" s="94">
        <f t="shared" si="40"/>
        <v>3.6</v>
      </c>
      <c r="P251" s="9"/>
      <c r="Q251" s="9"/>
      <c r="R251" s="9"/>
      <c r="S251" s="22"/>
      <c r="T251" s="9"/>
      <c r="U251" s="4"/>
      <c r="V251" s="4"/>
      <c r="W251" s="22"/>
      <c r="X251" s="9"/>
      <c r="Y251" s="9"/>
      <c r="Z251" s="5"/>
      <c r="AA251" s="1"/>
      <c r="AB251" s="6"/>
      <c r="AC251" s="9"/>
      <c r="AD251" s="9"/>
      <c r="AE251" s="5"/>
      <c r="AF251" s="7"/>
      <c r="AG251" s="7"/>
      <c r="AH251" s="9"/>
      <c r="AI251" s="16"/>
      <c r="AJ251" s="34"/>
      <c r="AK251" s="22"/>
      <c r="AL251" s="35"/>
      <c r="AM251" s="34"/>
      <c r="AN251" s="34"/>
      <c r="AO251" s="32"/>
    </row>
    <row r="252" spans="1:41" ht="24" x14ac:dyDescent="0.25">
      <c r="A252" s="76">
        <v>85</v>
      </c>
      <c r="B252" s="76">
        <f t="shared" si="44"/>
        <v>251</v>
      </c>
      <c r="C252" s="56">
        <v>50</v>
      </c>
      <c r="D252" s="57">
        <v>-1.67</v>
      </c>
      <c r="E252" s="58">
        <f t="shared" si="41"/>
        <v>12900</v>
      </c>
      <c r="F252" s="74">
        <f t="shared" si="42"/>
        <v>12950</v>
      </c>
      <c r="G252" s="57">
        <f t="shared" si="37"/>
        <v>-1.4571435861772284</v>
      </c>
      <c r="H252" s="57">
        <f t="shared" si="43"/>
        <v>114.425690828977</v>
      </c>
      <c r="I252" s="57" t="s">
        <v>935</v>
      </c>
      <c r="J252" s="30">
        <v>50</v>
      </c>
      <c r="K252" s="96">
        <f t="shared" si="38"/>
        <v>13.888888888888889</v>
      </c>
      <c r="L252" s="58">
        <v>0</v>
      </c>
      <c r="M252" s="57">
        <v>0</v>
      </c>
      <c r="N252" s="94">
        <f t="shared" si="39"/>
        <v>3.6</v>
      </c>
      <c r="O252" s="94">
        <f t="shared" si="40"/>
        <v>3.6</v>
      </c>
      <c r="P252" s="9"/>
      <c r="Q252" s="9"/>
      <c r="R252" s="9"/>
      <c r="S252" s="22"/>
      <c r="T252" s="9"/>
      <c r="U252" s="4"/>
      <c r="V252" s="4"/>
      <c r="W252" s="22"/>
      <c r="X252" s="9"/>
      <c r="Y252" s="9"/>
      <c r="Z252" s="5"/>
      <c r="AA252" s="1"/>
      <c r="AB252" s="6"/>
      <c r="AC252" s="9"/>
      <c r="AD252" s="9"/>
      <c r="AE252" s="5"/>
      <c r="AF252" s="7"/>
      <c r="AG252" s="7"/>
      <c r="AH252" s="9"/>
      <c r="AI252" s="16"/>
      <c r="AJ252" s="34"/>
      <c r="AK252" s="22"/>
      <c r="AL252" s="35"/>
      <c r="AM252" s="34"/>
      <c r="AN252" s="34"/>
      <c r="AO252" s="32"/>
    </row>
    <row r="253" spans="1:41" ht="24" x14ac:dyDescent="0.25">
      <c r="A253" s="76">
        <v>85</v>
      </c>
      <c r="B253" s="76">
        <f t="shared" si="44"/>
        <v>252</v>
      </c>
      <c r="C253" s="56">
        <v>50</v>
      </c>
      <c r="D253" s="57">
        <v>-1.67</v>
      </c>
      <c r="E253" s="58">
        <f t="shared" si="41"/>
        <v>12950</v>
      </c>
      <c r="F253" s="74">
        <f t="shared" si="42"/>
        <v>13000</v>
      </c>
      <c r="G253" s="57">
        <f t="shared" si="37"/>
        <v>-1.4571435861772284</v>
      </c>
      <c r="H253" s="57">
        <f t="shared" si="43"/>
        <v>112.96854724279977</v>
      </c>
      <c r="I253" s="57" t="s">
        <v>936</v>
      </c>
      <c r="J253" s="30">
        <v>50</v>
      </c>
      <c r="K253" s="96">
        <f t="shared" si="38"/>
        <v>13.888888888888889</v>
      </c>
      <c r="L253" s="58">
        <v>1</v>
      </c>
      <c r="M253" s="57">
        <v>5</v>
      </c>
      <c r="N253" s="94">
        <f t="shared" si="39"/>
        <v>3.6</v>
      </c>
      <c r="O253" s="94">
        <f t="shared" si="40"/>
        <v>8.6</v>
      </c>
      <c r="P253" s="9"/>
      <c r="Q253" s="9"/>
      <c r="R253" s="9"/>
      <c r="S253" s="22">
        <f>45/59</f>
        <v>0.76271186440677963</v>
      </c>
      <c r="T253" s="9"/>
      <c r="U253" s="4"/>
      <c r="V253" s="4"/>
      <c r="W253" s="22"/>
      <c r="X253" s="9"/>
      <c r="Y253" s="9"/>
      <c r="Z253" s="5"/>
      <c r="AA253" s="1"/>
      <c r="AB253" s="6"/>
      <c r="AC253" s="9"/>
      <c r="AD253" s="9"/>
      <c r="AE253" s="5"/>
      <c r="AF253" s="7"/>
      <c r="AG253" s="7"/>
      <c r="AH253" s="9"/>
      <c r="AI253" s="16"/>
      <c r="AJ253" s="34"/>
      <c r="AK253" s="22"/>
      <c r="AL253" s="35"/>
      <c r="AM253" s="34"/>
      <c r="AN253" s="34"/>
      <c r="AO253" s="32"/>
    </row>
    <row r="254" spans="1:41" ht="24" x14ac:dyDescent="0.25">
      <c r="A254" s="76">
        <v>85</v>
      </c>
      <c r="B254" s="76">
        <f t="shared" si="44"/>
        <v>253</v>
      </c>
      <c r="C254" s="56">
        <v>50</v>
      </c>
      <c r="D254" s="57">
        <v>-1.67</v>
      </c>
      <c r="E254" s="58">
        <f t="shared" si="41"/>
        <v>13000</v>
      </c>
      <c r="F254" s="74">
        <f t="shared" si="42"/>
        <v>13050</v>
      </c>
      <c r="G254" s="57">
        <f t="shared" si="37"/>
        <v>-1.4571435861772284</v>
      </c>
      <c r="H254" s="57">
        <f t="shared" si="43"/>
        <v>111.51140365662255</v>
      </c>
      <c r="I254" s="57" t="s">
        <v>937</v>
      </c>
      <c r="J254" s="30">
        <v>50</v>
      </c>
      <c r="K254" s="96">
        <f t="shared" si="38"/>
        <v>13.888888888888889</v>
      </c>
      <c r="L254" s="58">
        <v>0</v>
      </c>
      <c r="M254" s="57">
        <v>0</v>
      </c>
      <c r="N254" s="94">
        <f t="shared" si="39"/>
        <v>3.6</v>
      </c>
      <c r="O254" s="94">
        <f t="shared" si="40"/>
        <v>3.6</v>
      </c>
      <c r="P254" s="9"/>
      <c r="Q254" s="9"/>
      <c r="R254" s="9"/>
      <c r="S254" s="22"/>
      <c r="T254" s="9"/>
      <c r="U254" s="4"/>
      <c r="V254" s="4"/>
      <c r="W254" s="22"/>
      <c r="X254" s="9"/>
      <c r="Y254" s="9"/>
      <c r="Z254" s="5"/>
      <c r="AA254" s="1"/>
      <c r="AB254" s="6"/>
      <c r="AC254" s="9"/>
      <c r="AD254" s="9"/>
      <c r="AE254" s="5"/>
      <c r="AF254" s="7"/>
      <c r="AG254" s="7"/>
      <c r="AH254" s="9"/>
      <c r="AI254" s="16"/>
      <c r="AJ254" s="34"/>
      <c r="AK254" s="22"/>
      <c r="AL254" s="35"/>
      <c r="AM254" s="34"/>
      <c r="AN254" s="34"/>
      <c r="AO254" s="32"/>
    </row>
    <row r="255" spans="1:41" ht="24" x14ac:dyDescent="0.25">
      <c r="A255" s="76">
        <v>85</v>
      </c>
      <c r="B255" s="76">
        <f t="shared" si="44"/>
        <v>254</v>
      </c>
      <c r="C255" s="56">
        <v>50</v>
      </c>
      <c r="D255" s="57">
        <v>-1.67</v>
      </c>
      <c r="E255" s="58">
        <f t="shared" si="41"/>
        <v>13050</v>
      </c>
      <c r="F255" s="74">
        <f t="shared" si="42"/>
        <v>13100</v>
      </c>
      <c r="G255" s="57">
        <f t="shared" si="37"/>
        <v>-1.4571435861772284</v>
      </c>
      <c r="H255" s="57">
        <f t="shared" si="43"/>
        <v>110.05426007044532</v>
      </c>
      <c r="I255" s="57" t="s">
        <v>938</v>
      </c>
      <c r="J255" s="30">
        <v>50</v>
      </c>
      <c r="K255" s="96">
        <f t="shared" si="38"/>
        <v>13.888888888888889</v>
      </c>
      <c r="L255" s="58">
        <v>0</v>
      </c>
      <c r="M255" s="57">
        <v>0</v>
      </c>
      <c r="N255" s="94">
        <f t="shared" si="39"/>
        <v>3.6</v>
      </c>
      <c r="O255" s="94">
        <f t="shared" si="40"/>
        <v>3.6</v>
      </c>
      <c r="P255" s="9"/>
      <c r="Q255" s="9"/>
      <c r="R255" s="9"/>
      <c r="S255" s="22"/>
      <c r="T255" s="9"/>
      <c r="U255" s="4"/>
      <c r="V255" s="4"/>
      <c r="W255" s="22"/>
      <c r="X255" s="9"/>
      <c r="Y255" s="9"/>
      <c r="Z255" s="5"/>
      <c r="AA255" s="1"/>
      <c r="AB255" s="6"/>
      <c r="AC255" s="9"/>
      <c r="AD255" s="9"/>
      <c r="AE255" s="5"/>
      <c r="AF255" s="7"/>
      <c r="AG255" s="7"/>
      <c r="AH255" s="9"/>
      <c r="AI255" s="16"/>
      <c r="AJ255" s="34"/>
      <c r="AK255" s="22"/>
      <c r="AL255" s="35"/>
      <c r="AM255" s="34"/>
      <c r="AN255" s="34"/>
      <c r="AO255" s="32"/>
    </row>
    <row r="256" spans="1:41" ht="24" x14ac:dyDescent="0.25">
      <c r="A256" s="76">
        <v>85</v>
      </c>
      <c r="B256" s="76">
        <f t="shared" si="44"/>
        <v>255</v>
      </c>
      <c r="C256" s="56">
        <v>50</v>
      </c>
      <c r="D256" s="57">
        <v>-1.67</v>
      </c>
      <c r="E256" s="58">
        <f t="shared" si="41"/>
        <v>13100</v>
      </c>
      <c r="F256" s="74">
        <f t="shared" si="42"/>
        <v>13150</v>
      </c>
      <c r="G256" s="57">
        <f t="shared" si="37"/>
        <v>-1.4571435861772284</v>
      </c>
      <c r="H256" s="57">
        <f t="shared" si="43"/>
        <v>108.5971164842681</v>
      </c>
      <c r="I256" s="57" t="s">
        <v>939</v>
      </c>
      <c r="J256" s="30">
        <v>50</v>
      </c>
      <c r="K256" s="96">
        <f t="shared" si="38"/>
        <v>13.888888888888889</v>
      </c>
      <c r="L256" s="58">
        <v>0</v>
      </c>
      <c r="M256" s="57">
        <v>0</v>
      </c>
      <c r="N256" s="94">
        <f t="shared" si="39"/>
        <v>3.6</v>
      </c>
      <c r="O256" s="94">
        <f t="shared" si="40"/>
        <v>3.6</v>
      </c>
      <c r="P256" s="9"/>
      <c r="Q256" s="9"/>
      <c r="R256" s="9"/>
      <c r="S256" s="22"/>
      <c r="T256" s="9"/>
      <c r="U256" s="4"/>
      <c r="V256" s="4"/>
      <c r="W256" s="22"/>
      <c r="X256" s="9"/>
      <c r="Y256" s="9"/>
      <c r="Z256" s="5"/>
      <c r="AA256" s="1"/>
      <c r="AB256" s="6"/>
      <c r="AC256" s="9"/>
      <c r="AD256" s="9"/>
      <c r="AE256" s="5"/>
      <c r="AF256" s="7"/>
      <c r="AG256" s="7"/>
      <c r="AH256" s="9"/>
      <c r="AI256" s="16"/>
      <c r="AJ256" s="34"/>
      <c r="AK256" s="22"/>
      <c r="AL256" s="35"/>
      <c r="AM256" s="34"/>
      <c r="AN256" s="34"/>
      <c r="AO256" s="32"/>
    </row>
    <row r="257" spans="1:41" ht="24" x14ac:dyDescent="0.25">
      <c r="A257" s="76">
        <v>85</v>
      </c>
      <c r="B257" s="76">
        <f t="shared" si="44"/>
        <v>256</v>
      </c>
      <c r="C257" s="56">
        <v>50</v>
      </c>
      <c r="D257" s="57">
        <v>-1.67</v>
      </c>
      <c r="E257" s="58">
        <f t="shared" si="41"/>
        <v>13150</v>
      </c>
      <c r="F257" s="74">
        <f t="shared" si="42"/>
        <v>13200</v>
      </c>
      <c r="G257" s="57">
        <f t="shared" si="37"/>
        <v>-1.4571435861772284</v>
      </c>
      <c r="H257" s="57">
        <f t="shared" si="43"/>
        <v>107.13997289809087</v>
      </c>
      <c r="I257" s="57" t="s">
        <v>940</v>
      </c>
      <c r="J257" s="30">
        <v>50</v>
      </c>
      <c r="K257" s="96">
        <f t="shared" si="38"/>
        <v>13.888888888888889</v>
      </c>
      <c r="L257" s="58">
        <v>0</v>
      </c>
      <c r="M257" s="57">
        <v>0</v>
      </c>
      <c r="N257" s="94">
        <f t="shared" si="39"/>
        <v>3.6</v>
      </c>
      <c r="O257" s="94">
        <f t="shared" si="40"/>
        <v>3.6</v>
      </c>
      <c r="P257" s="9"/>
      <c r="Q257" s="9"/>
      <c r="R257" s="9"/>
      <c r="S257" s="22"/>
      <c r="T257" s="9"/>
      <c r="U257" s="4"/>
      <c r="V257" s="4"/>
      <c r="W257" s="22"/>
      <c r="X257" s="9"/>
      <c r="Y257" s="9"/>
      <c r="Z257" s="5"/>
      <c r="AA257" s="1"/>
      <c r="AB257" s="6"/>
      <c r="AC257" s="9"/>
      <c r="AD257" s="9"/>
      <c r="AE257" s="5"/>
      <c r="AF257" s="7"/>
      <c r="AG257" s="7"/>
      <c r="AH257" s="9"/>
      <c r="AI257" s="16"/>
      <c r="AJ257" s="34"/>
      <c r="AK257" s="22"/>
      <c r="AL257" s="35"/>
      <c r="AM257" s="34"/>
      <c r="AN257" s="34"/>
      <c r="AO257" s="32"/>
    </row>
    <row r="258" spans="1:41" ht="24" x14ac:dyDescent="0.25">
      <c r="A258" s="76">
        <v>85</v>
      </c>
      <c r="B258" s="76">
        <f t="shared" si="44"/>
        <v>257</v>
      </c>
      <c r="C258" s="56">
        <v>50</v>
      </c>
      <c r="D258" s="57">
        <v>-1.67</v>
      </c>
      <c r="E258" s="58">
        <f t="shared" si="41"/>
        <v>13200</v>
      </c>
      <c r="F258" s="74">
        <f t="shared" si="42"/>
        <v>13250</v>
      </c>
      <c r="G258" s="57">
        <f t="shared" si="37"/>
        <v>-1.4571435861772284</v>
      </c>
      <c r="H258" s="57">
        <f t="shared" si="43"/>
        <v>105.68282931191365</v>
      </c>
      <c r="I258" s="57" t="s">
        <v>941</v>
      </c>
      <c r="J258" s="30">
        <v>50</v>
      </c>
      <c r="K258" s="96">
        <f t="shared" si="38"/>
        <v>13.888888888888889</v>
      </c>
      <c r="L258" s="58">
        <v>1</v>
      </c>
      <c r="M258" s="57">
        <v>5</v>
      </c>
      <c r="N258" s="94">
        <f t="shared" si="39"/>
        <v>3.6</v>
      </c>
      <c r="O258" s="94">
        <f t="shared" si="40"/>
        <v>8.6</v>
      </c>
      <c r="P258" s="9"/>
      <c r="Q258" s="9"/>
      <c r="R258" s="9"/>
      <c r="S258" s="22"/>
      <c r="T258" s="9"/>
      <c r="U258" s="4"/>
      <c r="V258" s="4"/>
      <c r="W258" s="22"/>
      <c r="X258" s="9"/>
      <c r="Y258" s="9"/>
      <c r="Z258" s="5"/>
      <c r="AA258" s="1"/>
      <c r="AB258" s="6"/>
      <c r="AC258" s="9"/>
      <c r="AD258" s="9"/>
      <c r="AE258" s="5"/>
      <c r="AF258" s="7"/>
      <c r="AG258" s="7"/>
      <c r="AH258" s="9"/>
      <c r="AI258" s="16"/>
      <c r="AJ258" s="34"/>
      <c r="AK258" s="22"/>
      <c r="AL258" s="35"/>
      <c r="AM258" s="34"/>
      <c r="AN258" s="34"/>
      <c r="AO258" s="32"/>
    </row>
    <row r="259" spans="1:41" ht="48" x14ac:dyDescent="0.25">
      <c r="A259" s="76">
        <v>86</v>
      </c>
      <c r="B259" s="76">
        <f t="shared" si="44"/>
        <v>258</v>
      </c>
      <c r="C259" s="56">
        <v>50</v>
      </c>
      <c r="D259" s="57">
        <v>-2.29</v>
      </c>
      <c r="E259" s="58">
        <f t="shared" si="41"/>
        <v>13250</v>
      </c>
      <c r="F259" s="74">
        <f t="shared" si="42"/>
        <v>13300</v>
      </c>
      <c r="G259" s="57">
        <f t="shared" ref="G259:G307" si="45">C259*SIN(RADIANS(D259))</f>
        <v>-1.9978699800790378</v>
      </c>
      <c r="H259" s="57">
        <f t="shared" si="43"/>
        <v>103.68495933183462</v>
      </c>
      <c r="I259" s="57" t="s">
        <v>942</v>
      </c>
      <c r="J259" s="30">
        <v>50</v>
      </c>
      <c r="K259" s="96">
        <f t="shared" ref="K259:K306" si="46">J259*1000/3600</f>
        <v>13.888888888888889</v>
      </c>
      <c r="L259" s="58">
        <f t="shared" si="35"/>
        <v>0</v>
      </c>
      <c r="M259" s="57">
        <v>0</v>
      </c>
      <c r="N259" s="94">
        <f t="shared" ref="N259:N306" si="47">C259/K259</f>
        <v>3.6</v>
      </c>
      <c r="O259" s="94">
        <f t="shared" ref="O259:O306" si="48">N259+M259</f>
        <v>3.6</v>
      </c>
      <c r="P259" s="9" t="s">
        <v>943</v>
      </c>
      <c r="Q259" s="9" t="s">
        <v>944</v>
      </c>
      <c r="R259" s="9" t="s">
        <v>945</v>
      </c>
      <c r="S259" s="22"/>
      <c r="T259" s="9" t="s">
        <v>33</v>
      </c>
      <c r="U259" s="4">
        <v>-75.570564000000005</v>
      </c>
      <c r="V259" s="4">
        <v>6.2892020000000004</v>
      </c>
      <c r="W259" s="22"/>
      <c r="X259" s="9"/>
      <c r="Y259" s="9" t="s">
        <v>946</v>
      </c>
      <c r="Z259" s="5">
        <v>3</v>
      </c>
      <c r="AA259" s="1" t="s">
        <v>492</v>
      </c>
      <c r="AB259" s="6">
        <v>12</v>
      </c>
      <c r="AC259" s="9" t="s">
        <v>442</v>
      </c>
      <c r="AD259" s="9"/>
      <c r="AE259" s="5"/>
      <c r="AF259" s="7"/>
      <c r="AG259" s="7"/>
      <c r="AH259" s="9" t="s">
        <v>947</v>
      </c>
      <c r="AI259" s="16">
        <v>52.7</v>
      </c>
      <c r="AJ259" s="34">
        <f t="shared" si="31"/>
        <v>-587.07615912708616</v>
      </c>
      <c r="AK259" s="22"/>
      <c r="AL259" s="35">
        <f t="shared" si="32"/>
        <v>13.888888888888889</v>
      </c>
      <c r="AM259" s="34">
        <f t="shared" si="36"/>
        <v>-8153.8355434317527</v>
      </c>
      <c r="AN259" s="34">
        <f t="shared" si="33"/>
        <v>-29353.807956354307</v>
      </c>
      <c r="AO259" s="32">
        <f t="shared" si="34"/>
        <v>3.6</v>
      </c>
    </row>
    <row r="260" spans="1:41" ht="24" x14ac:dyDescent="0.25">
      <c r="A260" s="76">
        <v>87</v>
      </c>
      <c r="B260" s="76">
        <f t="shared" si="44"/>
        <v>259</v>
      </c>
      <c r="C260" s="56">
        <v>50</v>
      </c>
      <c r="D260" s="57">
        <v>-1.97</v>
      </c>
      <c r="E260" s="58">
        <f t="shared" ref="E260:E306" si="49">F259</f>
        <v>13300</v>
      </c>
      <c r="F260" s="74">
        <f t="shared" ref="F260:F306" si="50">E260+C260</f>
        <v>13350</v>
      </c>
      <c r="G260" s="57">
        <f t="shared" si="45"/>
        <v>-1.7188106064546071</v>
      </c>
      <c r="H260" s="57">
        <f t="shared" ref="H260:H306" si="51">H259+G260</f>
        <v>101.96614872538001</v>
      </c>
      <c r="I260" s="57" t="s">
        <v>948</v>
      </c>
      <c r="J260" s="30">
        <v>50</v>
      </c>
      <c r="K260" s="96">
        <f t="shared" si="46"/>
        <v>13.888888888888889</v>
      </c>
      <c r="L260" s="58">
        <v>0</v>
      </c>
      <c r="M260" s="57">
        <v>0</v>
      </c>
      <c r="N260" s="94">
        <f t="shared" si="47"/>
        <v>3.6</v>
      </c>
      <c r="O260" s="94">
        <f t="shared" si="48"/>
        <v>3.6</v>
      </c>
      <c r="P260" s="9" t="s">
        <v>949</v>
      </c>
      <c r="Q260" s="9" t="s">
        <v>919</v>
      </c>
      <c r="R260" s="9" t="s">
        <v>256</v>
      </c>
      <c r="S260" s="22"/>
      <c r="T260" s="9" t="s">
        <v>460</v>
      </c>
      <c r="U260" s="4">
        <v>-75.571853000000004</v>
      </c>
      <c r="V260" s="4">
        <v>6.2829379999999997</v>
      </c>
      <c r="W260" s="22"/>
      <c r="X260" s="9"/>
      <c r="Y260" s="9"/>
      <c r="Z260" s="5">
        <v>3</v>
      </c>
      <c r="AA260" s="1" t="s">
        <v>492</v>
      </c>
      <c r="AB260" s="6">
        <v>12</v>
      </c>
      <c r="AC260" s="9" t="s">
        <v>442</v>
      </c>
      <c r="AD260" s="9"/>
      <c r="AE260" s="5"/>
      <c r="AF260" s="7">
        <v>6</v>
      </c>
      <c r="AG260" s="7"/>
      <c r="AH260" s="9" t="s">
        <v>950</v>
      </c>
      <c r="AI260" s="16" t="s">
        <v>951</v>
      </c>
      <c r="AJ260" s="34">
        <f t="shared" si="31"/>
        <v>-505.0742382446864</v>
      </c>
      <c r="AK260" s="22"/>
      <c r="AL260" s="35">
        <f t="shared" si="32"/>
        <v>13.888888888888889</v>
      </c>
      <c r="AM260" s="34">
        <f t="shared" si="36"/>
        <v>-7014.9199756206444</v>
      </c>
      <c r="AN260" s="34">
        <f t="shared" si="33"/>
        <v>-25253.711912234321</v>
      </c>
      <c r="AO260" s="32">
        <f t="shared" si="34"/>
        <v>3.6</v>
      </c>
    </row>
    <row r="261" spans="1:41" ht="24" x14ac:dyDescent="0.25">
      <c r="A261" s="76">
        <v>87</v>
      </c>
      <c r="B261" s="76">
        <f t="shared" si="44"/>
        <v>260</v>
      </c>
      <c r="C261" s="56">
        <v>50</v>
      </c>
      <c r="D261" s="57">
        <v>-1.97</v>
      </c>
      <c r="E261" s="58">
        <f t="shared" si="49"/>
        <v>13350</v>
      </c>
      <c r="F261" s="74">
        <f t="shared" si="50"/>
        <v>13400</v>
      </c>
      <c r="G261" s="57">
        <f t="shared" si="45"/>
        <v>-1.7188106064546071</v>
      </c>
      <c r="H261" s="57">
        <f t="shared" si="51"/>
        <v>100.2473381189254</v>
      </c>
      <c r="I261" s="57" t="s">
        <v>952</v>
      </c>
      <c r="J261" s="30">
        <v>50</v>
      </c>
      <c r="K261" s="96">
        <f t="shared" si="46"/>
        <v>13.888888888888889</v>
      </c>
      <c r="L261" s="58">
        <v>0</v>
      </c>
      <c r="M261" s="57">
        <v>0</v>
      </c>
      <c r="N261" s="94">
        <f t="shared" si="47"/>
        <v>3.6</v>
      </c>
      <c r="O261" s="94">
        <f t="shared" si="48"/>
        <v>3.6</v>
      </c>
      <c r="P261" s="9"/>
      <c r="Q261" s="9"/>
      <c r="R261" s="9"/>
      <c r="S261" s="22"/>
      <c r="T261" s="9"/>
      <c r="U261" s="4"/>
      <c r="V261" s="4"/>
      <c r="W261" s="22"/>
      <c r="X261" s="9"/>
      <c r="Y261" s="9"/>
      <c r="Z261" s="5"/>
      <c r="AA261" s="1"/>
      <c r="AB261" s="6"/>
      <c r="AC261" s="9"/>
      <c r="AD261" s="9"/>
      <c r="AE261" s="5"/>
      <c r="AF261" s="7"/>
      <c r="AG261" s="7"/>
      <c r="AH261" s="9"/>
      <c r="AI261" s="16"/>
      <c r="AJ261" s="34"/>
      <c r="AK261" s="22"/>
      <c r="AL261" s="35"/>
      <c r="AM261" s="34"/>
      <c r="AN261" s="34"/>
      <c r="AO261" s="32"/>
    </row>
    <row r="262" spans="1:41" ht="24" x14ac:dyDescent="0.25">
      <c r="A262" s="76">
        <v>87</v>
      </c>
      <c r="B262" s="76">
        <f t="shared" ref="B262:B306" si="52">B261+1</f>
        <v>261</v>
      </c>
      <c r="C262" s="56">
        <v>50</v>
      </c>
      <c r="D262" s="57">
        <v>-1.97</v>
      </c>
      <c r="E262" s="58">
        <f t="shared" si="49"/>
        <v>13400</v>
      </c>
      <c r="F262" s="74">
        <f t="shared" si="50"/>
        <v>13450</v>
      </c>
      <c r="G262" s="57">
        <f t="shared" si="45"/>
        <v>-1.7188106064546071</v>
      </c>
      <c r="H262" s="57">
        <f t="shared" si="51"/>
        <v>98.528527512470788</v>
      </c>
      <c r="I262" s="57" t="s">
        <v>953</v>
      </c>
      <c r="J262" s="30">
        <v>50</v>
      </c>
      <c r="K262" s="96">
        <f t="shared" si="46"/>
        <v>13.888888888888889</v>
      </c>
      <c r="L262" s="58">
        <v>0</v>
      </c>
      <c r="M262" s="57">
        <v>0</v>
      </c>
      <c r="N262" s="94">
        <f t="shared" si="47"/>
        <v>3.6</v>
      </c>
      <c r="O262" s="94">
        <f t="shared" si="48"/>
        <v>3.6</v>
      </c>
      <c r="P262" s="9"/>
      <c r="Q262" s="9"/>
      <c r="R262" s="9"/>
      <c r="S262" s="22"/>
      <c r="T262" s="9"/>
      <c r="U262" s="4"/>
      <c r="V262" s="4"/>
      <c r="W262" s="22"/>
      <c r="X262" s="9"/>
      <c r="Y262" s="9"/>
      <c r="Z262" s="5"/>
      <c r="AA262" s="1"/>
      <c r="AB262" s="6"/>
      <c r="AC262" s="9"/>
      <c r="AD262" s="9"/>
      <c r="AE262" s="5"/>
      <c r="AF262" s="7"/>
      <c r="AG262" s="7"/>
      <c r="AH262" s="9"/>
      <c r="AI262" s="16"/>
      <c r="AJ262" s="34"/>
      <c r="AK262" s="22"/>
      <c r="AL262" s="35"/>
      <c r="AM262" s="34"/>
      <c r="AN262" s="34"/>
      <c r="AO262" s="32"/>
    </row>
    <row r="263" spans="1:41" ht="24" x14ac:dyDescent="0.25">
      <c r="A263" s="76">
        <v>87</v>
      </c>
      <c r="B263" s="76">
        <f t="shared" si="52"/>
        <v>262</v>
      </c>
      <c r="C263" s="56">
        <v>50</v>
      </c>
      <c r="D263" s="57">
        <v>-1.97</v>
      </c>
      <c r="E263" s="58">
        <f t="shared" si="49"/>
        <v>13450</v>
      </c>
      <c r="F263" s="74">
        <f t="shared" si="50"/>
        <v>13500</v>
      </c>
      <c r="G263" s="57">
        <f t="shared" si="45"/>
        <v>-1.7188106064546071</v>
      </c>
      <c r="H263" s="57">
        <f t="shared" si="51"/>
        <v>96.809716906016178</v>
      </c>
      <c r="I263" s="57" t="s">
        <v>954</v>
      </c>
      <c r="J263" s="30">
        <v>50</v>
      </c>
      <c r="K263" s="96">
        <f t="shared" si="46"/>
        <v>13.888888888888889</v>
      </c>
      <c r="L263" s="58">
        <v>1</v>
      </c>
      <c r="M263" s="57">
        <v>5</v>
      </c>
      <c r="N263" s="94">
        <f t="shared" si="47"/>
        <v>3.6</v>
      </c>
      <c r="O263" s="94">
        <f t="shared" si="48"/>
        <v>8.6</v>
      </c>
      <c r="P263" s="9"/>
      <c r="Q263" s="9"/>
      <c r="R263" s="9"/>
      <c r="S263" s="22"/>
      <c r="T263" s="9"/>
      <c r="U263" s="4"/>
      <c r="V263" s="4"/>
      <c r="W263" s="22"/>
      <c r="X263" s="9"/>
      <c r="Y263" s="9"/>
      <c r="Z263" s="5"/>
      <c r="AA263" s="1"/>
      <c r="AB263" s="6"/>
      <c r="AC263" s="9"/>
      <c r="AD263" s="9"/>
      <c r="AE263" s="5"/>
      <c r="AF263" s="7"/>
      <c r="AG263" s="7"/>
      <c r="AH263" s="9"/>
      <c r="AI263" s="16"/>
      <c r="AJ263" s="34"/>
      <c r="AK263" s="22"/>
      <c r="AL263" s="35"/>
      <c r="AM263" s="34"/>
      <c r="AN263" s="34"/>
      <c r="AO263" s="32"/>
    </row>
    <row r="264" spans="1:41" ht="24" x14ac:dyDescent="0.25">
      <c r="A264" s="76">
        <v>87</v>
      </c>
      <c r="B264" s="76">
        <f t="shared" si="52"/>
        <v>263</v>
      </c>
      <c r="C264" s="56">
        <v>50</v>
      </c>
      <c r="D264" s="57">
        <v>-1.97</v>
      </c>
      <c r="E264" s="58">
        <f t="shared" si="49"/>
        <v>13500</v>
      </c>
      <c r="F264" s="74">
        <f t="shared" si="50"/>
        <v>13550</v>
      </c>
      <c r="G264" s="57">
        <f t="shared" si="45"/>
        <v>-1.7188106064546071</v>
      </c>
      <c r="H264" s="57">
        <f t="shared" si="51"/>
        <v>95.090906299561567</v>
      </c>
      <c r="I264" s="57" t="s">
        <v>955</v>
      </c>
      <c r="J264" s="30">
        <v>50</v>
      </c>
      <c r="K264" s="96">
        <f t="shared" si="46"/>
        <v>13.888888888888889</v>
      </c>
      <c r="L264" s="58">
        <v>0</v>
      </c>
      <c r="M264" s="57">
        <v>0</v>
      </c>
      <c r="N264" s="94">
        <f t="shared" si="47"/>
        <v>3.6</v>
      </c>
      <c r="O264" s="94">
        <f t="shared" si="48"/>
        <v>3.6</v>
      </c>
      <c r="P264" s="9"/>
      <c r="Q264" s="9"/>
      <c r="R264" s="9"/>
      <c r="S264" s="22"/>
      <c r="T264" s="9"/>
      <c r="U264" s="4"/>
      <c r="V264" s="4"/>
      <c r="W264" s="22"/>
      <c r="X264" s="9"/>
      <c r="Y264" s="9"/>
      <c r="Z264" s="5"/>
      <c r="AA264" s="1"/>
      <c r="AB264" s="6"/>
      <c r="AC264" s="9"/>
      <c r="AD264" s="9"/>
      <c r="AE264" s="5"/>
      <c r="AF264" s="7"/>
      <c r="AG264" s="7"/>
      <c r="AH264" s="9"/>
      <c r="AI264" s="16"/>
      <c r="AJ264" s="34"/>
      <c r="AK264" s="22"/>
      <c r="AL264" s="35"/>
      <c r="AM264" s="34"/>
      <c r="AN264" s="34"/>
      <c r="AO264" s="32"/>
    </row>
    <row r="265" spans="1:41" ht="24" x14ac:dyDescent="0.25">
      <c r="A265" s="76">
        <v>87</v>
      </c>
      <c r="B265" s="76">
        <f t="shared" si="52"/>
        <v>264</v>
      </c>
      <c r="C265" s="56">
        <v>50</v>
      </c>
      <c r="D265" s="57">
        <v>-1.97</v>
      </c>
      <c r="E265" s="58">
        <f t="shared" si="49"/>
        <v>13550</v>
      </c>
      <c r="F265" s="74">
        <f t="shared" si="50"/>
        <v>13600</v>
      </c>
      <c r="G265" s="57">
        <f t="shared" si="45"/>
        <v>-1.7188106064546071</v>
      </c>
      <c r="H265" s="57">
        <f t="shared" si="51"/>
        <v>93.372095693106957</v>
      </c>
      <c r="I265" s="57" t="s">
        <v>956</v>
      </c>
      <c r="J265" s="30">
        <v>50</v>
      </c>
      <c r="K265" s="96">
        <f t="shared" si="46"/>
        <v>13.888888888888889</v>
      </c>
      <c r="L265" s="58">
        <v>0</v>
      </c>
      <c r="M265" s="57">
        <v>0</v>
      </c>
      <c r="N265" s="94">
        <f t="shared" si="47"/>
        <v>3.6</v>
      </c>
      <c r="O265" s="94">
        <f t="shared" si="48"/>
        <v>3.6</v>
      </c>
      <c r="P265" s="9"/>
      <c r="Q265" s="9"/>
      <c r="R265" s="9"/>
      <c r="S265" s="22"/>
      <c r="T265" s="9"/>
      <c r="U265" s="4"/>
      <c r="V265" s="4"/>
      <c r="W265" s="22"/>
      <c r="X265" s="9"/>
      <c r="Y265" s="9"/>
      <c r="Z265" s="5"/>
      <c r="AA265" s="1"/>
      <c r="AB265" s="6"/>
      <c r="AC265" s="9"/>
      <c r="AD265" s="9"/>
      <c r="AE265" s="5"/>
      <c r="AF265" s="7"/>
      <c r="AG265" s="7"/>
      <c r="AH265" s="9"/>
      <c r="AI265" s="16"/>
      <c r="AJ265" s="34"/>
      <c r="AK265" s="22"/>
      <c r="AL265" s="35"/>
      <c r="AM265" s="34"/>
      <c r="AN265" s="34"/>
      <c r="AO265" s="32"/>
    </row>
    <row r="266" spans="1:41" ht="24" x14ac:dyDescent="0.25">
      <c r="A266" s="76">
        <v>87</v>
      </c>
      <c r="B266" s="76">
        <f t="shared" si="52"/>
        <v>265</v>
      </c>
      <c r="C266" s="56">
        <v>50</v>
      </c>
      <c r="D266" s="57">
        <v>-1.97</v>
      </c>
      <c r="E266" s="58">
        <f t="shared" si="49"/>
        <v>13600</v>
      </c>
      <c r="F266" s="74">
        <f t="shared" si="50"/>
        <v>13650</v>
      </c>
      <c r="G266" s="57">
        <f t="shared" si="45"/>
        <v>-1.7188106064546071</v>
      </c>
      <c r="H266" s="57">
        <f t="shared" si="51"/>
        <v>91.653285086652346</v>
      </c>
      <c r="I266" s="57" t="s">
        <v>957</v>
      </c>
      <c r="J266" s="30">
        <v>50</v>
      </c>
      <c r="K266" s="96">
        <f t="shared" si="46"/>
        <v>13.888888888888889</v>
      </c>
      <c r="L266" s="58">
        <v>0</v>
      </c>
      <c r="M266" s="57">
        <v>0</v>
      </c>
      <c r="N266" s="94">
        <f t="shared" si="47"/>
        <v>3.6</v>
      </c>
      <c r="O266" s="94">
        <f t="shared" si="48"/>
        <v>3.6</v>
      </c>
      <c r="P266" s="9"/>
      <c r="Q266" s="9"/>
      <c r="R266" s="9"/>
      <c r="S266" s="22"/>
      <c r="T266" s="9"/>
      <c r="U266" s="4"/>
      <c r="V266" s="4"/>
      <c r="W266" s="22"/>
      <c r="X266" s="9"/>
      <c r="Y266" s="9"/>
      <c r="Z266" s="5"/>
      <c r="AA266" s="1"/>
      <c r="AB266" s="6"/>
      <c r="AC266" s="9"/>
      <c r="AD266" s="9"/>
      <c r="AE266" s="5"/>
      <c r="AF266" s="7"/>
      <c r="AG266" s="7"/>
      <c r="AH266" s="9"/>
      <c r="AI266" s="16"/>
      <c r="AJ266" s="34"/>
      <c r="AK266" s="22"/>
      <c r="AL266" s="35"/>
      <c r="AM266" s="34"/>
      <c r="AN266" s="34"/>
      <c r="AO266" s="32"/>
    </row>
    <row r="267" spans="1:41" ht="24" x14ac:dyDescent="0.25">
      <c r="A267" s="76">
        <v>87</v>
      </c>
      <c r="B267" s="76">
        <f t="shared" si="52"/>
        <v>266</v>
      </c>
      <c r="C267" s="56">
        <v>50</v>
      </c>
      <c r="D267" s="57">
        <v>-1.97</v>
      </c>
      <c r="E267" s="58">
        <f t="shared" si="49"/>
        <v>13650</v>
      </c>
      <c r="F267" s="74">
        <f t="shared" si="50"/>
        <v>13700</v>
      </c>
      <c r="G267" s="57">
        <f t="shared" si="45"/>
        <v>-1.7188106064546071</v>
      </c>
      <c r="H267" s="57">
        <f t="shared" si="51"/>
        <v>89.934474480197736</v>
      </c>
      <c r="I267" s="57" t="s">
        <v>958</v>
      </c>
      <c r="J267" s="30">
        <v>50</v>
      </c>
      <c r="K267" s="96">
        <f t="shared" si="46"/>
        <v>13.888888888888889</v>
      </c>
      <c r="L267" s="58">
        <v>1</v>
      </c>
      <c r="M267" s="57">
        <v>5</v>
      </c>
      <c r="N267" s="94">
        <f t="shared" si="47"/>
        <v>3.6</v>
      </c>
      <c r="O267" s="94">
        <f t="shared" si="48"/>
        <v>8.6</v>
      </c>
      <c r="P267" s="9"/>
      <c r="Q267" s="9"/>
      <c r="R267" s="9"/>
      <c r="S267" s="22"/>
      <c r="T267" s="9"/>
      <c r="U267" s="4"/>
      <c r="V267" s="4"/>
      <c r="W267" s="22"/>
      <c r="X267" s="9"/>
      <c r="Y267" s="9"/>
      <c r="Z267" s="5"/>
      <c r="AA267" s="1"/>
      <c r="AB267" s="6"/>
      <c r="AC267" s="9"/>
      <c r="AD267" s="9"/>
      <c r="AE267" s="5"/>
      <c r="AF267" s="7"/>
      <c r="AG267" s="7"/>
      <c r="AH267" s="9"/>
      <c r="AI267" s="16"/>
      <c r="AJ267" s="34"/>
      <c r="AK267" s="22"/>
      <c r="AL267" s="35"/>
      <c r="AM267" s="34"/>
      <c r="AN267" s="34"/>
      <c r="AO267" s="32"/>
    </row>
    <row r="268" spans="1:41" ht="24" x14ac:dyDescent="0.25">
      <c r="A268" s="76">
        <v>87</v>
      </c>
      <c r="B268" s="76">
        <f t="shared" si="52"/>
        <v>267</v>
      </c>
      <c r="C268" s="56">
        <v>50</v>
      </c>
      <c r="D268" s="57">
        <v>-1.97</v>
      </c>
      <c r="E268" s="58">
        <f t="shared" si="49"/>
        <v>13700</v>
      </c>
      <c r="F268" s="74">
        <f t="shared" si="50"/>
        <v>13750</v>
      </c>
      <c r="G268" s="57">
        <f t="shared" si="45"/>
        <v>-1.7188106064546071</v>
      </c>
      <c r="H268" s="57">
        <f t="shared" si="51"/>
        <v>88.215663873743125</v>
      </c>
      <c r="I268" s="57" t="s">
        <v>959</v>
      </c>
      <c r="J268" s="30">
        <v>50</v>
      </c>
      <c r="K268" s="96">
        <f t="shared" si="46"/>
        <v>13.888888888888889</v>
      </c>
      <c r="L268" s="58">
        <v>0</v>
      </c>
      <c r="M268" s="57">
        <v>0</v>
      </c>
      <c r="N268" s="94">
        <f t="shared" si="47"/>
        <v>3.6</v>
      </c>
      <c r="O268" s="94">
        <f t="shared" si="48"/>
        <v>3.6</v>
      </c>
      <c r="P268" s="9"/>
      <c r="Q268" s="9"/>
      <c r="R268" s="9"/>
      <c r="S268" s="22"/>
      <c r="T268" s="9"/>
      <c r="U268" s="4"/>
      <c r="V268" s="4"/>
      <c r="W268" s="22"/>
      <c r="X268" s="9"/>
      <c r="Y268" s="9"/>
      <c r="Z268" s="5"/>
      <c r="AA268" s="1"/>
      <c r="AB268" s="6"/>
      <c r="AC268" s="9"/>
      <c r="AD268" s="9"/>
      <c r="AE268" s="5"/>
      <c r="AF268" s="7"/>
      <c r="AG268" s="7"/>
      <c r="AH268" s="9"/>
      <c r="AI268" s="16"/>
      <c r="AJ268" s="34"/>
      <c r="AK268" s="22"/>
      <c r="AL268" s="35"/>
      <c r="AM268" s="34"/>
      <c r="AN268" s="34"/>
      <c r="AO268" s="32"/>
    </row>
    <row r="269" spans="1:41" ht="24" x14ac:dyDescent="0.25">
      <c r="A269" s="76">
        <v>87</v>
      </c>
      <c r="B269" s="76">
        <f t="shared" si="52"/>
        <v>268</v>
      </c>
      <c r="C269" s="56">
        <v>50</v>
      </c>
      <c r="D269" s="57">
        <v>-1.97</v>
      </c>
      <c r="E269" s="58">
        <f t="shared" si="49"/>
        <v>13750</v>
      </c>
      <c r="F269" s="74">
        <f t="shared" si="50"/>
        <v>13800</v>
      </c>
      <c r="G269" s="57">
        <f t="shared" si="45"/>
        <v>-1.7188106064546071</v>
      </c>
      <c r="H269" s="57">
        <f t="shared" si="51"/>
        <v>86.496853267288515</v>
      </c>
      <c r="I269" s="57" t="s">
        <v>960</v>
      </c>
      <c r="J269" s="30">
        <v>50</v>
      </c>
      <c r="K269" s="96">
        <f t="shared" si="46"/>
        <v>13.888888888888889</v>
      </c>
      <c r="L269" s="58">
        <v>0</v>
      </c>
      <c r="M269" s="57">
        <v>0</v>
      </c>
      <c r="N269" s="94">
        <f t="shared" si="47"/>
        <v>3.6</v>
      </c>
      <c r="O269" s="94">
        <f t="shared" si="48"/>
        <v>3.6</v>
      </c>
      <c r="P269" s="9"/>
      <c r="Q269" s="9"/>
      <c r="R269" s="9"/>
      <c r="S269" s="22"/>
      <c r="T269" s="9"/>
      <c r="U269" s="4"/>
      <c r="V269" s="4"/>
      <c r="W269" s="22"/>
      <c r="X269" s="9"/>
      <c r="Y269" s="9"/>
      <c r="Z269" s="5"/>
      <c r="AA269" s="1"/>
      <c r="AB269" s="6"/>
      <c r="AC269" s="9"/>
      <c r="AD269" s="9"/>
      <c r="AE269" s="5"/>
      <c r="AF269" s="7"/>
      <c r="AG269" s="7"/>
      <c r="AH269" s="9"/>
      <c r="AI269" s="16"/>
      <c r="AJ269" s="34"/>
      <c r="AK269" s="22"/>
      <c r="AL269" s="35"/>
      <c r="AM269" s="34"/>
      <c r="AN269" s="34"/>
      <c r="AO269" s="32"/>
    </row>
    <row r="270" spans="1:41" ht="24" x14ac:dyDescent="0.25">
      <c r="A270" s="76">
        <v>87</v>
      </c>
      <c r="B270" s="76">
        <f t="shared" si="52"/>
        <v>269</v>
      </c>
      <c r="C270" s="56">
        <v>50</v>
      </c>
      <c r="D270" s="57">
        <v>-1.97</v>
      </c>
      <c r="E270" s="58">
        <f t="shared" si="49"/>
        <v>13800</v>
      </c>
      <c r="F270" s="74">
        <f t="shared" si="50"/>
        <v>13850</v>
      </c>
      <c r="G270" s="57">
        <f t="shared" si="45"/>
        <v>-1.7188106064546071</v>
      </c>
      <c r="H270" s="57">
        <f t="shared" si="51"/>
        <v>84.778042660833904</v>
      </c>
      <c r="I270" s="57" t="s">
        <v>961</v>
      </c>
      <c r="J270" s="30">
        <v>50</v>
      </c>
      <c r="K270" s="96">
        <f t="shared" si="46"/>
        <v>13.888888888888889</v>
      </c>
      <c r="L270" s="58">
        <v>0</v>
      </c>
      <c r="M270" s="57">
        <v>0</v>
      </c>
      <c r="N270" s="94">
        <f t="shared" si="47"/>
        <v>3.6</v>
      </c>
      <c r="O270" s="94">
        <f t="shared" si="48"/>
        <v>3.6</v>
      </c>
      <c r="P270" s="9"/>
      <c r="Q270" s="9"/>
      <c r="R270" s="9"/>
      <c r="S270" s="22"/>
      <c r="T270" s="9"/>
      <c r="U270" s="4"/>
      <c r="V270" s="4"/>
      <c r="W270" s="22"/>
      <c r="X270" s="9"/>
      <c r="Y270" s="9"/>
      <c r="Z270" s="5"/>
      <c r="AA270" s="1"/>
      <c r="AB270" s="6"/>
      <c r="AC270" s="9"/>
      <c r="AD270" s="9"/>
      <c r="AE270" s="5"/>
      <c r="AF270" s="7"/>
      <c r="AG270" s="7"/>
      <c r="AH270" s="9"/>
      <c r="AI270" s="16"/>
      <c r="AJ270" s="34"/>
      <c r="AK270" s="22"/>
      <c r="AL270" s="35"/>
      <c r="AM270" s="34"/>
      <c r="AN270" s="34"/>
      <c r="AO270" s="32"/>
    </row>
    <row r="271" spans="1:41" ht="24" x14ac:dyDescent="0.25">
      <c r="A271" s="76">
        <v>87</v>
      </c>
      <c r="B271" s="76">
        <f t="shared" si="52"/>
        <v>270</v>
      </c>
      <c r="C271" s="56">
        <v>50</v>
      </c>
      <c r="D271" s="57">
        <v>-1.97</v>
      </c>
      <c r="E271" s="58">
        <f t="shared" si="49"/>
        <v>13850</v>
      </c>
      <c r="F271" s="74">
        <f t="shared" si="50"/>
        <v>13900</v>
      </c>
      <c r="G271" s="57">
        <f t="shared" si="45"/>
        <v>-1.7188106064546071</v>
      </c>
      <c r="H271" s="57">
        <f t="shared" si="51"/>
        <v>83.059232054379294</v>
      </c>
      <c r="I271" s="57" t="s">
        <v>962</v>
      </c>
      <c r="J271" s="30">
        <v>50</v>
      </c>
      <c r="K271" s="96">
        <f t="shared" si="46"/>
        <v>13.888888888888889</v>
      </c>
      <c r="L271" s="58">
        <v>1</v>
      </c>
      <c r="M271" s="57">
        <v>5</v>
      </c>
      <c r="N271" s="94">
        <f t="shared" si="47"/>
        <v>3.6</v>
      </c>
      <c r="O271" s="94">
        <f t="shared" si="48"/>
        <v>8.6</v>
      </c>
      <c r="P271" s="9"/>
      <c r="Q271" s="9"/>
      <c r="R271" s="9"/>
      <c r="S271" s="22"/>
      <c r="T271" s="9"/>
      <c r="U271" s="4"/>
      <c r="V271" s="4"/>
      <c r="W271" s="22"/>
      <c r="X271" s="9"/>
      <c r="Y271" s="9"/>
      <c r="Z271" s="5"/>
      <c r="AA271" s="1"/>
      <c r="AB271" s="6"/>
      <c r="AC271" s="9"/>
      <c r="AD271" s="9"/>
      <c r="AE271" s="5"/>
      <c r="AF271" s="7"/>
      <c r="AG271" s="7"/>
      <c r="AH271" s="9"/>
      <c r="AI271" s="16"/>
      <c r="AJ271" s="34"/>
      <c r="AK271" s="22"/>
      <c r="AL271" s="35"/>
      <c r="AM271" s="34"/>
      <c r="AN271" s="34"/>
      <c r="AO271" s="32"/>
    </row>
    <row r="272" spans="1:41" ht="24" x14ac:dyDescent="0.25">
      <c r="A272" s="76">
        <v>87</v>
      </c>
      <c r="B272" s="76">
        <f t="shared" si="52"/>
        <v>271</v>
      </c>
      <c r="C272" s="56">
        <v>50</v>
      </c>
      <c r="D272" s="57">
        <v>-1.97</v>
      </c>
      <c r="E272" s="58">
        <f t="shared" si="49"/>
        <v>13900</v>
      </c>
      <c r="F272" s="74">
        <f t="shared" si="50"/>
        <v>13950</v>
      </c>
      <c r="G272" s="57">
        <f t="shared" si="45"/>
        <v>-1.7188106064546071</v>
      </c>
      <c r="H272" s="57">
        <f t="shared" si="51"/>
        <v>81.340421447924683</v>
      </c>
      <c r="I272" s="57" t="s">
        <v>963</v>
      </c>
      <c r="J272" s="30">
        <v>50</v>
      </c>
      <c r="K272" s="96">
        <f t="shared" si="46"/>
        <v>13.888888888888889</v>
      </c>
      <c r="L272" s="58">
        <v>0</v>
      </c>
      <c r="M272" s="57">
        <v>0</v>
      </c>
      <c r="N272" s="94">
        <f t="shared" si="47"/>
        <v>3.6</v>
      </c>
      <c r="O272" s="94">
        <f t="shared" si="48"/>
        <v>3.6</v>
      </c>
      <c r="P272" s="9"/>
      <c r="Q272" s="9"/>
      <c r="R272" s="9"/>
      <c r="S272" s="22"/>
      <c r="T272" s="9"/>
      <c r="U272" s="4"/>
      <c r="V272" s="4"/>
      <c r="W272" s="22"/>
      <c r="X272" s="9"/>
      <c r="Y272" s="9"/>
      <c r="Z272" s="5"/>
      <c r="AA272" s="1"/>
      <c r="AB272" s="6"/>
      <c r="AC272" s="9"/>
      <c r="AD272" s="9"/>
      <c r="AE272" s="5"/>
      <c r="AF272" s="7"/>
      <c r="AG272" s="7"/>
      <c r="AH272" s="9"/>
      <c r="AI272" s="16"/>
      <c r="AJ272" s="34"/>
      <c r="AK272" s="22"/>
      <c r="AL272" s="35"/>
      <c r="AM272" s="34"/>
      <c r="AN272" s="34"/>
      <c r="AO272" s="32"/>
    </row>
    <row r="273" spans="1:41" ht="24" x14ac:dyDescent="0.25">
      <c r="A273" s="76">
        <v>87</v>
      </c>
      <c r="B273" s="76">
        <f t="shared" si="52"/>
        <v>272</v>
      </c>
      <c r="C273" s="56">
        <v>50</v>
      </c>
      <c r="D273" s="57">
        <v>-1.97</v>
      </c>
      <c r="E273" s="58">
        <f t="shared" si="49"/>
        <v>13950</v>
      </c>
      <c r="F273" s="74">
        <f t="shared" si="50"/>
        <v>14000</v>
      </c>
      <c r="G273" s="57">
        <f t="shared" si="45"/>
        <v>-1.7188106064546071</v>
      </c>
      <c r="H273" s="57">
        <f t="shared" si="51"/>
        <v>79.621610841470073</v>
      </c>
      <c r="I273" s="57" t="s">
        <v>964</v>
      </c>
      <c r="J273" s="30">
        <v>50</v>
      </c>
      <c r="K273" s="96">
        <f t="shared" si="46"/>
        <v>13.888888888888889</v>
      </c>
      <c r="L273" s="58">
        <v>0</v>
      </c>
      <c r="M273" s="57">
        <v>0</v>
      </c>
      <c r="N273" s="94">
        <f t="shared" si="47"/>
        <v>3.6</v>
      </c>
      <c r="O273" s="94">
        <f t="shared" si="48"/>
        <v>3.6</v>
      </c>
      <c r="P273" s="9"/>
      <c r="Q273" s="9"/>
      <c r="R273" s="9"/>
      <c r="S273" s="22"/>
      <c r="T273" s="9"/>
      <c r="U273" s="4"/>
      <c r="V273" s="4"/>
      <c r="W273" s="22"/>
      <c r="X273" s="9"/>
      <c r="Y273" s="9"/>
      <c r="Z273" s="5"/>
      <c r="AA273" s="1"/>
      <c r="AB273" s="6"/>
      <c r="AC273" s="9"/>
      <c r="AD273" s="9"/>
      <c r="AE273" s="5"/>
      <c r="AF273" s="7"/>
      <c r="AG273" s="7"/>
      <c r="AH273" s="9"/>
      <c r="AI273" s="16"/>
      <c r="AJ273" s="34"/>
      <c r="AK273" s="22"/>
      <c r="AL273" s="35"/>
      <c r="AM273" s="34"/>
      <c r="AN273" s="34"/>
      <c r="AO273" s="32"/>
    </row>
    <row r="274" spans="1:41" ht="24" x14ac:dyDescent="0.25">
      <c r="A274" s="76">
        <v>87</v>
      </c>
      <c r="B274" s="76">
        <f t="shared" si="52"/>
        <v>273</v>
      </c>
      <c r="C274" s="56">
        <v>50</v>
      </c>
      <c r="D274" s="57">
        <v>-1.97</v>
      </c>
      <c r="E274" s="58">
        <f t="shared" si="49"/>
        <v>14000</v>
      </c>
      <c r="F274" s="74">
        <f t="shared" si="50"/>
        <v>14050</v>
      </c>
      <c r="G274" s="57">
        <f t="shared" si="45"/>
        <v>-1.7188106064546071</v>
      </c>
      <c r="H274" s="57">
        <f t="shared" si="51"/>
        <v>77.902800235015462</v>
      </c>
      <c r="I274" s="57" t="s">
        <v>965</v>
      </c>
      <c r="J274" s="30">
        <v>50</v>
      </c>
      <c r="K274" s="96">
        <f t="shared" si="46"/>
        <v>13.888888888888889</v>
      </c>
      <c r="L274" s="58">
        <v>0</v>
      </c>
      <c r="M274" s="57">
        <v>0</v>
      </c>
      <c r="N274" s="94">
        <f t="shared" si="47"/>
        <v>3.6</v>
      </c>
      <c r="O274" s="94">
        <f t="shared" si="48"/>
        <v>3.6</v>
      </c>
      <c r="P274" s="9"/>
      <c r="Q274" s="9"/>
      <c r="R274" s="9"/>
      <c r="S274" s="22"/>
      <c r="T274" s="9"/>
      <c r="U274" s="4"/>
      <c r="V274" s="4"/>
      <c r="W274" s="22"/>
      <c r="X274" s="9"/>
      <c r="Y274" s="9"/>
      <c r="Z274" s="5"/>
      <c r="AA274" s="1"/>
      <c r="AB274" s="6"/>
      <c r="AC274" s="9"/>
      <c r="AD274" s="9"/>
      <c r="AE274" s="5"/>
      <c r="AF274" s="7"/>
      <c r="AG274" s="7"/>
      <c r="AH274" s="9"/>
      <c r="AI274" s="16"/>
      <c r="AJ274" s="34"/>
      <c r="AK274" s="22"/>
      <c r="AL274" s="35"/>
      <c r="AM274" s="34"/>
      <c r="AN274" s="34"/>
      <c r="AO274" s="32"/>
    </row>
    <row r="275" spans="1:41" ht="24" x14ac:dyDescent="0.25">
      <c r="A275" s="76">
        <v>87</v>
      </c>
      <c r="B275" s="76">
        <f t="shared" si="52"/>
        <v>274</v>
      </c>
      <c r="C275" s="56">
        <v>50</v>
      </c>
      <c r="D275" s="57">
        <v>-1.97</v>
      </c>
      <c r="E275" s="58">
        <f t="shared" si="49"/>
        <v>14050</v>
      </c>
      <c r="F275" s="74">
        <f t="shared" si="50"/>
        <v>14100</v>
      </c>
      <c r="G275" s="57">
        <f t="shared" si="45"/>
        <v>-1.7188106064546071</v>
      </c>
      <c r="H275" s="57">
        <f t="shared" si="51"/>
        <v>76.183989628560852</v>
      </c>
      <c r="I275" s="57" t="s">
        <v>966</v>
      </c>
      <c r="J275" s="30">
        <v>50</v>
      </c>
      <c r="K275" s="96">
        <f t="shared" si="46"/>
        <v>13.888888888888889</v>
      </c>
      <c r="L275" s="58">
        <v>1</v>
      </c>
      <c r="M275" s="57">
        <v>5</v>
      </c>
      <c r="N275" s="94">
        <f t="shared" si="47"/>
        <v>3.6</v>
      </c>
      <c r="O275" s="94">
        <f t="shared" si="48"/>
        <v>8.6</v>
      </c>
      <c r="P275" s="9"/>
      <c r="Q275" s="9"/>
      <c r="R275" s="9"/>
      <c r="S275" s="22"/>
      <c r="T275" s="9"/>
      <c r="U275" s="4"/>
      <c r="V275" s="4"/>
      <c r="W275" s="22"/>
      <c r="X275" s="9"/>
      <c r="Y275" s="9"/>
      <c r="Z275" s="5"/>
      <c r="AA275" s="1"/>
      <c r="AB275" s="6"/>
      <c r="AC275" s="9"/>
      <c r="AD275" s="9"/>
      <c r="AE275" s="5"/>
      <c r="AF275" s="7"/>
      <c r="AG275" s="7"/>
      <c r="AH275" s="9"/>
      <c r="AI275" s="16"/>
      <c r="AJ275" s="34"/>
      <c r="AK275" s="22"/>
      <c r="AL275" s="35"/>
      <c r="AM275" s="34"/>
      <c r="AN275" s="34"/>
      <c r="AO275" s="32"/>
    </row>
    <row r="276" spans="1:41" ht="24" x14ac:dyDescent="0.25">
      <c r="A276" s="76">
        <v>87</v>
      </c>
      <c r="B276" s="76">
        <f t="shared" si="52"/>
        <v>275</v>
      </c>
      <c r="C276" s="56">
        <v>50</v>
      </c>
      <c r="D276" s="57">
        <v>-1.97</v>
      </c>
      <c r="E276" s="58">
        <f t="shared" si="49"/>
        <v>14100</v>
      </c>
      <c r="F276" s="74">
        <f t="shared" si="50"/>
        <v>14150</v>
      </c>
      <c r="G276" s="57">
        <f t="shared" si="45"/>
        <v>-1.7188106064546071</v>
      </c>
      <c r="H276" s="57">
        <f t="shared" si="51"/>
        <v>74.465179022106241</v>
      </c>
      <c r="I276" s="57" t="s">
        <v>967</v>
      </c>
      <c r="J276" s="30">
        <v>50</v>
      </c>
      <c r="K276" s="96">
        <f t="shared" si="46"/>
        <v>13.888888888888889</v>
      </c>
      <c r="L276" s="58">
        <v>0</v>
      </c>
      <c r="M276" s="57">
        <v>0</v>
      </c>
      <c r="N276" s="94">
        <f t="shared" si="47"/>
        <v>3.6</v>
      </c>
      <c r="O276" s="94">
        <f t="shared" si="48"/>
        <v>3.6</v>
      </c>
      <c r="P276" s="9"/>
      <c r="Q276" s="9"/>
      <c r="R276" s="9"/>
      <c r="S276" s="22"/>
      <c r="T276" s="9"/>
      <c r="U276" s="4"/>
      <c r="V276" s="4"/>
      <c r="W276" s="22"/>
      <c r="X276" s="9"/>
      <c r="Y276" s="9"/>
      <c r="Z276" s="5"/>
      <c r="AA276" s="1"/>
      <c r="AB276" s="6"/>
      <c r="AC276" s="9"/>
      <c r="AD276" s="9"/>
      <c r="AE276" s="5"/>
      <c r="AF276" s="7"/>
      <c r="AG276" s="7"/>
      <c r="AH276" s="9"/>
      <c r="AI276" s="16"/>
      <c r="AJ276" s="34"/>
      <c r="AK276" s="22"/>
      <c r="AL276" s="35"/>
      <c r="AM276" s="34"/>
      <c r="AN276" s="34"/>
      <c r="AO276" s="32"/>
    </row>
    <row r="277" spans="1:41" ht="24" x14ac:dyDescent="0.25">
      <c r="A277" s="76">
        <v>87</v>
      </c>
      <c r="B277" s="76">
        <f t="shared" si="52"/>
        <v>276</v>
      </c>
      <c r="C277" s="56">
        <v>50</v>
      </c>
      <c r="D277" s="57">
        <v>-1.97</v>
      </c>
      <c r="E277" s="58">
        <f t="shared" si="49"/>
        <v>14150</v>
      </c>
      <c r="F277" s="74">
        <f t="shared" si="50"/>
        <v>14200</v>
      </c>
      <c r="G277" s="57">
        <f t="shared" si="45"/>
        <v>-1.7188106064546071</v>
      </c>
      <c r="H277" s="57">
        <f t="shared" si="51"/>
        <v>72.746368415651631</v>
      </c>
      <c r="I277" s="57" t="s">
        <v>968</v>
      </c>
      <c r="J277" s="30">
        <v>50</v>
      </c>
      <c r="K277" s="96">
        <f t="shared" si="46"/>
        <v>13.888888888888889</v>
      </c>
      <c r="L277" s="58">
        <v>0</v>
      </c>
      <c r="M277" s="57">
        <v>0</v>
      </c>
      <c r="N277" s="94">
        <f t="shared" si="47"/>
        <v>3.6</v>
      </c>
      <c r="O277" s="94">
        <f t="shared" si="48"/>
        <v>3.6</v>
      </c>
      <c r="P277" s="9"/>
      <c r="Q277" s="9"/>
      <c r="R277" s="9"/>
      <c r="S277" s="22"/>
      <c r="T277" s="9"/>
      <c r="U277" s="4"/>
      <c r="V277" s="4"/>
      <c r="W277" s="22"/>
      <c r="X277" s="9"/>
      <c r="Y277" s="9"/>
      <c r="Z277" s="5"/>
      <c r="AA277" s="1"/>
      <c r="AB277" s="6"/>
      <c r="AC277" s="9"/>
      <c r="AD277" s="9"/>
      <c r="AE277" s="5"/>
      <c r="AF277" s="7"/>
      <c r="AG277" s="7"/>
      <c r="AH277" s="9"/>
      <c r="AI277" s="16"/>
      <c r="AJ277" s="34"/>
      <c r="AK277" s="22"/>
      <c r="AL277" s="35"/>
      <c r="AM277" s="34"/>
      <c r="AN277" s="34"/>
      <c r="AO277" s="32"/>
    </row>
    <row r="278" spans="1:41" ht="24" x14ac:dyDescent="0.25">
      <c r="A278" s="76">
        <v>87</v>
      </c>
      <c r="B278" s="76">
        <f t="shared" si="52"/>
        <v>277</v>
      </c>
      <c r="C278" s="56">
        <v>50</v>
      </c>
      <c r="D278" s="57">
        <v>-1.97</v>
      </c>
      <c r="E278" s="58">
        <f t="shared" si="49"/>
        <v>14200</v>
      </c>
      <c r="F278" s="74">
        <f t="shared" si="50"/>
        <v>14250</v>
      </c>
      <c r="G278" s="57">
        <f t="shared" si="45"/>
        <v>-1.7188106064546071</v>
      </c>
      <c r="H278" s="57">
        <f t="shared" si="51"/>
        <v>71.02755780919702</v>
      </c>
      <c r="I278" s="57" t="s">
        <v>969</v>
      </c>
      <c r="J278" s="30">
        <v>50</v>
      </c>
      <c r="K278" s="96">
        <f t="shared" si="46"/>
        <v>13.888888888888889</v>
      </c>
      <c r="L278" s="58">
        <v>0</v>
      </c>
      <c r="M278" s="57">
        <v>0</v>
      </c>
      <c r="N278" s="94">
        <f t="shared" si="47"/>
        <v>3.6</v>
      </c>
      <c r="O278" s="94">
        <f t="shared" si="48"/>
        <v>3.6</v>
      </c>
      <c r="P278" s="9"/>
      <c r="Q278" s="9"/>
      <c r="R278" s="9"/>
      <c r="S278" s="22"/>
      <c r="T278" s="9"/>
      <c r="U278" s="4"/>
      <c r="V278" s="4"/>
      <c r="W278" s="22"/>
      <c r="X278" s="9"/>
      <c r="Y278" s="9"/>
      <c r="Z278" s="5"/>
      <c r="AA278" s="1"/>
      <c r="AB278" s="6"/>
      <c r="AC278" s="9"/>
      <c r="AD278" s="9"/>
      <c r="AE278" s="5"/>
      <c r="AF278" s="7"/>
      <c r="AG278" s="7"/>
      <c r="AH278" s="9"/>
      <c r="AI278" s="16"/>
      <c r="AJ278" s="34"/>
      <c r="AK278" s="22"/>
      <c r="AL278" s="35"/>
      <c r="AM278" s="34"/>
      <c r="AN278" s="34"/>
      <c r="AO278" s="32"/>
    </row>
    <row r="279" spans="1:41" ht="24" x14ac:dyDescent="0.25">
      <c r="A279" s="76">
        <v>87</v>
      </c>
      <c r="B279" s="76">
        <f t="shared" si="52"/>
        <v>278</v>
      </c>
      <c r="C279" s="56">
        <v>50</v>
      </c>
      <c r="D279" s="57">
        <v>-1.97</v>
      </c>
      <c r="E279" s="58">
        <f t="shared" si="49"/>
        <v>14250</v>
      </c>
      <c r="F279" s="74">
        <f t="shared" si="50"/>
        <v>14300</v>
      </c>
      <c r="G279" s="57">
        <f t="shared" si="45"/>
        <v>-1.7188106064546071</v>
      </c>
      <c r="H279" s="57">
        <f t="shared" si="51"/>
        <v>69.30874720274241</v>
      </c>
      <c r="I279" s="57" t="s">
        <v>970</v>
      </c>
      <c r="J279" s="30">
        <v>50</v>
      </c>
      <c r="K279" s="96">
        <f t="shared" si="46"/>
        <v>13.888888888888889</v>
      </c>
      <c r="L279" s="58">
        <v>1</v>
      </c>
      <c r="M279" s="57">
        <v>5</v>
      </c>
      <c r="N279" s="94">
        <f t="shared" si="47"/>
        <v>3.6</v>
      </c>
      <c r="O279" s="94">
        <f t="shared" si="48"/>
        <v>8.6</v>
      </c>
      <c r="P279" s="9"/>
      <c r="Q279" s="9"/>
      <c r="R279" s="9"/>
      <c r="S279" s="22"/>
      <c r="T279" s="9"/>
      <c r="U279" s="4"/>
      <c r="V279" s="4"/>
      <c r="W279" s="22"/>
      <c r="X279" s="9"/>
      <c r="Y279" s="9"/>
      <c r="Z279" s="5"/>
      <c r="AA279" s="1"/>
      <c r="AB279" s="6"/>
      <c r="AC279" s="9"/>
      <c r="AD279" s="9"/>
      <c r="AE279" s="5"/>
      <c r="AF279" s="7"/>
      <c r="AG279" s="7"/>
      <c r="AH279" s="9"/>
      <c r="AI279" s="16"/>
      <c r="AJ279" s="34"/>
      <c r="AK279" s="22"/>
      <c r="AL279" s="35"/>
      <c r="AM279" s="34"/>
      <c r="AN279" s="34"/>
      <c r="AO279" s="32"/>
    </row>
    <row r="280" spans="1:41" ht="24" x14ac:dyDescent="0.25">
      <c r="A280" s="76">
        <v>87</v>
      </c>
      <c r="B280" s="76">
        <f t="shared" si="52"/>
        <v>279</v>
      </c>
      <c r="C280" s="56">
        <v>50</v>
      </c>
      <c r="D280" s="57">
        <v>-1.97</v>
      </c>
      <c r="E280" s="58">
        <f t="shared" si="49"/>
        <v>14300</v>
      </c>
      <c r="F280" s="74">
        <f t="shared" si="50"/>
        <v>14350</v>
      </c>
      <c r="G280" s="57">
        <f t="shared" si="45"/>
        <v>-1.7188106064546071</v>
      </c>
      <c r="H280" s="57">
        <f t="shared" si="51"/>
        <v>67.589936596287799</v>
      </c>
      <c r="I280" s="57" t="s">
        <v>971</v>
      </c>
      <c r="J280" s="30">
        <v>50</v>
      </c>
      <c r="K280" s="96">
        <f t="shared" si="46"/>
        <v>13.888888888888889</v>
      </c>
      <c r="L280" s="58">
        <v>0</v>
      </c>
      <c r="M280" s="57">
        <v>0</v>
      </c>
      <c r="N280" s="94">
        <f t="shared" si="47"/>
        <v>3.6</v>
      </c>
      <c r="O280" s="94">
        <f t="shared" si="48"/>
        <v>3.6</v>
      </c>
      <c r="P280" s="9"/>
      <c r="Q280" s="9"/>
      <c r="R280" s="9"/>
      <c r="S280" s="22"/>
      <c r="T280" s="9"/>
      <c r="U280" s="4"/>
      <c r="V280" s="4"/>
      <c r="W280" s="22"/>
      <c r="X280" s="9"/>
      <c r="Y280" s="9"/>
      <c r="Z280" s="5"/>
      <c r="AA280" s="1"/>
      <c r="AB280" s="6"/>
      <c r="AC280" s="9"/>
      <c r="AD280" s="9"/>
      <c r="AE280" s="5"/>
      <c r="AF280" s="7"/>
      <c r="AG280" s="7"/>
      <c r="AH280" s="9"/>
      <c r="AI280" s="16"/>
      <c r="AJ280" s="34"/>
      <c r="AK280" s="22"/>
      <c r="AL280" s="35"/>
      <c r="AM280" s="34"/>
      <c r="AN280" s="34"/>
      <c r="AO280" s="32"/>
    </row>
    <row r="281" spans="1:41" ht="24" x14ac:dyDescent="0.25">
      <c r="A281" s="76">
        <v>87</v>
      </c>
      <c r="B281" s="76">
        <f t="shared" si="52"/>
        <v>280</v>
      </c>
      <c r="C281" s="56">
        <v>70</v>
      </c>
      <c r="D281" s="57">
        <v>-1.97</v>
      </c>
      <c r="E281" s="58">
        <f t="shared" si="49"/>
        <v>14350</v>
      </c>
      <c r="F281" s="74">
        <f t="shared" si="50"/>
        <v>14420</v>
      </c>
      <c r="G281" s="57">
        <f t="shared" si="45"/>
        <v>-2.4063348490364502</v>
      </c>
      <c r="H281" s="57">
        <f t="shared" si="51"/>
        <v>65.183601747251345</v>
      </c>
      <c r="I281" s="57" t="s">
        <v>972</v>
      </c>
      <c r="J281" s="30">
        <v>50</v>
      </c>
      <c r="K281" s="96">
        <f t="shared" si="46"/>
        <v>13.888888888888889</v>
      </c>
      <c r="L281" s="58">
        <v>0</v>
      </c>
      <c r="M281" s="57">
        <v>0</v>
      </c>
      <c r="N281" s="94">
        <f t="shared" si="47"/>
        <v>5.04</v>
      </c>
      <c r="O281" s="94">
        <f t="shared" si="48"/>
        <v>5.04</v>
      </c>
      <c r="P281" s="9"/>
      <c r="Q281" s="9"/>
      <c r="R281" s="9"/>
      <c r="S281" s="22"/>
      <c r="T281" s="9"/>
      <c r="U281" s="4"/>
      <c r="V281" s="4"/>
      <c r="W281" s="22"/>
      <c r="X281" s="9"/>
      <c r="Y281" s="9"/>
      <c r="Z281" s="5"/>
      <c r="AA281" s="1"/>
      <c r="AB281" s="6"/>
      <c r="AC281" s="9"/>
      <c r="AD281" s="9"/>
      <c r="AE281" s="5"/>
      <c r="AF281" s="7"/>
      <c r="AG281" s="7"/>
      <c r="AH281" s="9"/>
      <c r="AI281" s="16"/>
      <c r="AJ281" s="34"/>
      <c r="AK281" s="22"/>
      <c r="AL281" s="35"/>
      <c r="AM281" s="34"/>
      <c r="AN281" s="34"/>
      <c r="AO281" s="32"/>
    </row>
    <row r="282" spans="1:41" ht="24" x14ac:dyDescent="0.25">
      <c r="A282" s="76">
        <v>87</v>
      </c>
      <c r="B282" s="76">
        <f t="shared" si="52"/>
        <v>281</v>
      </c>
      <c r="C282" s="56">
        <v>70</v>
      </c>
      <c r="D282" s="57">
        <v>-1.97</v>
      </c>
      <c r="E282" s="58">
        <f t="shared" si="49"/>
        <v>14420</v>
      </c>
      <c r="F282" s="74">
        <f t="shared" si="50"/>
        <v>14490</v>
      </c>
      <c r="G282" s="57">
        <f t="shared" si="45"/>
        <v>-2.4063348490364502</v>
      </c>
      <c r="H282" s="57">
        <f t="shared" si="51"/>
        <v>62.777266898214897</v>
      </c>
      <c r="I282" s="57" t="s">
        <v>973</v>
      </c>
      <c r="J282" s="30">
        <v>50</v>
      </c>
      <c r="K282" s="96">
        <f t="shared" si="46"/>
        <v>13.888888888888889</v>
      </c>
      <c r="L282" s="58">
        <v>1</v>
      </c>
      <c r="M282" s="57">
        <v>5</v>
      </c>
      <c r="N282" s="94">
        <f t="shared" si="47"/>
        <v>5.04</v>
      </c>
      <c r="O282" s="94">
        <f t="shared" si="48"/>
        <v>10.039999999999999</v>
      </c>
      <c r="P282" s="9"/>
      <c r="Q282" s="9"/>
      <c r="R282" s="9"/>
      <c r="S282" s="22"/>
      <c r="T282" s="9"/>
      <c r="U282" s="4"/>
      <c r="V282" s="4"/>
      <c r="W282" s="22"/>
      <c r="X282" s="9"/>
      <c r="Y282" s="9"/>
      <c r="Z282" s="5"/>
      <c r="AA282" s="1"/>
      <c r="AB282" s="6"/>
      <c r="AC282" s="9"/>
      <c r="AD282" s="9"/>
      <c r="AE282" s="5"/>
      <c r="AF282" s="7"/>
      <c r="AG282" s="7"/>
      <c r="AH282" s="9"/>
      <c r="AI282" s="16"/>
      <c r="AJ282" s="34"/>
      <c r="AK282" s="22"/>
      <c r="AL282" s="35"/>
      <c r="AM282" s="34"/>
      <c r="AN282" s="34"/>
      <c r="AO282" s="32"/>
    </row>
    <row r="283" spans="1:41" ht="24" x14ac:dyDescent="0.25">
      <c r="A283" s="76">
        <v>88</v>
      </c>
      <c r="B283" s="76">
        <f t="shared" si="52"/>
        <v>282</v>
      </c>
      <c r="C283" s="56">
        <v>30</v>
      </c>
      <c r="D283" s="57">
        <v>-5.71</v>
      </c>
      <c r="E283" s="58">
        <f t="shared" si="49"/>
        <v>14490</v>
      </c>
      <c r="F283" s="74">
        <f t="shared" si="50"/>
        <v>14520</v>
      </c>
      <c r="G283" s="57">
        <f t="shared" si="45"/>
        <v>-2.9848025456817702</v>
      </c>
      <c r="H283" s="57">
        <f t="shared" si="51"/>
        <v>59.792464352533131</v>
      </c>
      <c r="I283" s="57" t="s">
        <v>974</v>
      </c>
      <c r="J283" s="30">
        <v>45</v>
      </c>
      <c r="K283" s="96">
        <f t="shared" si="46"/>
        <v>12.5</v>
      </c>
      <c r="L283" s="58">
        <f t="shared" si="35"/>
        <v>0</v>
      </c>
      <c r="M283" s="57">
        <v>0</v>
      </c>
      <c r="N283" s="94">
        <f t="shared" si="47"/>
        <v>2.4</v>
      </c>
      <c r="O283" s="94">
        <f t="shared" si="48"/>
        <v>2.4</v>
      </c>
      <c r="P283" s="9" t="s">
        <v>975</v>
      </c>
      <c r="Q283" s="9" t="s">
        <v>919</v>
      </c>
      <c r="R283" s="9" t="s">
        <v>113</v>
      </c>
      <c r="S283" s="22"/>
      <c r="T283" s="9" t="s">
        <v>101</v>
      </c>
      <c r="U283" s="4">
        <v>-75.572838000000004</v>
      </c>
      <c r="V283" s="4">
        <v>6.2784399999999998</v>
      </c>
      <c r="W283" s="22"/>
      <c r="X283" s="9" t="s">
        <v>950</v>
      </c>
      <c r="Y283" s="9"/>
      <c r="Z283" s="5">
        <v>2</v>
      </c>
      <c r="AA283" s="1" t="s">
        <v>492</v>
      </c>
      <c r="AB283" s="6">
        <v>8</v>
      </c>
      <c r="AC283" s="9" t="s">
        <v>442</v>
      </c>
      <c r="AD283" s="9" t="s">
        <v>950</v>
      </c>
      <c r="AE283" s="5"/>
      <c r="AF283" s="7"/>
      <c r="AG283" s="7"/>
      <c r="AH283" s="9"/>
      <c r="AI283" s="16" t="s">
        <v>976</v>
      </c>
      <c r="AJ283" s="34">
        <f t="shared" si="31"/>
        <v>-1461.814249623757</v>
      </c>
      <c r="AK283" s="22"/>
      <c r="AL283" s="35">
        <f t="shared" si="32"/>
        <v>12.5</v>
      </c>
      <c r="AM283" s="34">
        <f t="shared" si="36"/>
        <v>-18272.678120296961</v>
      </c>
      <c r="AN283" s="34">
        <f t="shared" si="33"/>
        <v>-43854.42748871271</v>
      </c>
      <c r="AO283" s="32">
        <f t="shared" si="34"/>
        <v>2.4</v>
      </c>
    </row>
    <row r="284" spans="1:41" ht="24" x14ac:dyDescent="0.25">
      <c r="A284" s="76">
        <v>89</v>
      </c>
      <c r="B284" s="76">
        <f t="shared" si="52"/>
        <v>283</v>
      </c>
      <c r="C284" s="56">
        <v>70</v>
      </c>
      <c r="D284" s="57">
        <v>-1.64</v>
      </c>
      <c r="E284" s="58">
        <f t="shared" si="49"/>
        <v>14520</v>
      </c>
      <c r="F284" s="74">
        <f t="shared" si="50"/>
        <v>14590</v>
      </c>
      <c r="G284" s="57">
        <f t="shared" si="45"/>
        <v>-2.0033643960606371</v>
      </c>
      <c r="H284" s="57">
        <f t="shared" si="51"/>
        <v>57.789099956472491</v>
      </c>
      <c r="I284" s="57" t="s">
        <v>977</v>
      </c>
      <c r="J284" s="30">
        <v>44</v>
      </c>
      <c r="K284" s="96">
        <f t="shared" si="46"/>
        <v>12.222222222222221</v>
      </c>
      <c r="L284" s="58">
        <f t="shared" si="35"/>
        <v>0</v>
      </c>
      <c r="M284" s="57">
        <v>0</v>
      </c>
      <c r="N284" s="94">
        <f t="shared" si="47"/>
        <v>5.7272727272727275</v>
      </c>
      <c r="O284" s="94">
        <f t="shared" si="48"/>
        <v>5.7272727272727275</v>
      </c>
      <c r="P284" s="9" t="s">
        <v>978</v>
      </c>
      <c r="Q284" s="9" t="s">
        <v>919</v>
      </c>
      <c r="R284" s="9" t="s">
        <v>24</v>
      </c>
      <c r="S284" s="22"/>
      <c r="T284" s="9" t="s">
        <v>101</v>
      </c>
      <c r="U284" s="4">
        <v>-75.572629000000006</v>
      </c>
      <c r="V284" s="4">
        <v>6.2780899999999997</v>
      </c>
      <c r="W284" s="22"/>
      <c r="X284" s="9"/>
      <c r="Y284" s="9"/>
      <c r="Z284" s="5">
        <v>2</v>
      </c>
      <c r="AA284" s="1" t="s">
        <v>492</v>
      </c>
      <c r="AB284" s="6">
        <v>8</v>
      </c>
      <c r="AC284" s="9" t="s">
        <v>442</v>
      </c>
      <c r="AD284" s="9"/>
      <c r="AE284" s="5"/>
      <c r="AF284" s="7"/>
      <c r="AG284" s="7"/>
      <c r="AH284" s="9" t="s">
        <v>979</v>
      </c>
      <c r="AI284" s="16">
        <v>43.5</v>
      </c>
      <c r="AJ284" s="34">
        <f t="shared" si="31"/>
        <v>-420.49330110044826</v>
      </c>
      <c r="AK284" s="22"/>
      <c r="AL284" s="35">
        <f t="shared" si="32"/>
        <v>12.222222222222221</v>
      </c>
      <c r="AM284" s="34">
        <f t="shared" si="36"/>
        <v>-5139.3625690054787</v>
      </c>
      <c r="AN284" s="34">
        <f t="shared" si="33"/>
        <v>-29434.531077031377</v>
      </c>
      <c r="AO284" s="32">
        <f t="shared" si="34"/>
        <v>5.7272727272727275</v>
      </c>
    </row>
    <row r="285" spans="1:41" ht="24" x14ac:dyDescent="0.25">
      <c r="A285" s="76">
        <v>90</v>
      </c>
      <c r="B285" s="76">
        <f t="shared" si="52"/>
        <v>284</v>
      </c>
      <c r="C285" s="56">
        <v>20</v>
      </c>
      <c r="D285" s="57">
        <v>0</v>
      </c>
      <c r="E285" s="58">
        <f t="shared" si="49"/>
        <v>14590</v>
      </c>
      <c r="F285" s="74">
        <f t="shared" si="50"/>
        <v>14610</v>
      </c>
      <c r="G285" s="57">
        <f t="shared" si="45"/>
        <v>0</v>
      </c>
      <c r="H285" s="57">
        <f t="shared" si="51"/>
        <v>57.789099956472491</v>
      </c>
      <c r="I285" s="57" t="s">
        <v>980</v>
      </c>
      <c r="J285" s="30">
        <v>44</v>
      </c>
      <c r="K285" s="96">
        <f t="shared" si="46"/>
        <v>12.222222222222221</v>
      </c>
      <c r="L285" s="58">
        <f t="shared" si="35"/>
        <v>0</v>
      </c>
      <c r="M285" s="57">
        <v>0</v>
      </c>
      <c r="N285" s="94">
        <f t="shared" si="47"/>
        <v>1.6363636363636365</v>
      </c>
      <c r="O285" s="94">
        <f t="shared" si="48"/>
        <v>1.6363636363636365</v>
      </c>
      <c r="P285" s="9" t="s">
        <v>981</v>
      </c>
      <c r="Q285" s="9" t="s">
        <v>982</v>
      </c>
      <c r="R285" s="9" t="s">
        <v>113</v>
      </c>
      <c r="S285" s="22"/>
      <c r="T285" s="9" t="s">
        <v>33</v>
      </c>
      <c r="U285" s="4">
        <v>-75.572489000000004</v>
      </c>
      <c r="V285" s="4">
        <v>6.2777159999999999</v>
      </c>
      <c r="W285" s="22"/>
      <c r="X285" s="9" t="s">
        <v>979</v>
      </c>
      <c r="Y285" s="9"/>
      <c r="Z285" s="5">
        <v>2</v>
      </c>
      <c r="AA285" s="1" t="s">
        <v>441</v>
      </c>
      <c r="AB285" s="6">
        <v>8</v>
      </c>
      <c r="AC285" s="9" t="s">
        <v>471</v>
      </c>
      <c r="AD285" s="9" t="s">
        <v>979</v>
      </c>
      <c r="AE285" s="5"/>
      <c r="AF285" s="7"/>
      <c r="AG285" s="7"/>
      <c r="AH285" s="9" t="s">
        <v>983</v>
      </c>
      <c r="AI285" s="16">
        <v>43.5</v>
      </c>
      <c r="AJ285" s="34">
        <f t="shared" si="31"/>
        <v>0</v>
      </c>
      <c r="AK285" s="22"/>
      <c r="AL285" s="35">
        <f t="shared" si="32"/>
        <v>12.222222222222221</v>
      </c>
      <c r="AM285" s="34">
        <f t="shared" si="36"/>
        <v>0</v>
      </c>
      <c r="AN285" s="34">
        <f t="shared" si="33"/>
        <v>0</v>
      </c>
      <c r="AO285" s="32">
        <f t="shared" si="34"/>
        <v>1.6363636363636365</v>
      </c>
    </row>
    <row r="286" spans="1:41" ht="24" x14ac:dyDescent="0.25">
      <c r="A286" s="76">
        <v>91</v>
      </c>
      <c r="B286" s="76">
        <f t="shared" si="52"/>
        <v>285</v>
      </c>
      <c r="C286" s="56">
        <v>50</v>
      </c>
      <c r="D286" s="57">
        <v>0</v>
      </c>
      <c r="E286" s="58">
        <f t="shared" si="49"/>
        <v>14610</v>
      </c>
      <c r="F286" s="74">
        <f t="shared" si="50"/>
        <v>14660</v>
      </c>
      <c r="G286" s="57">
        <f t="shared" si="45"/>
        <v>0</v>
      </c>
      <c r="H286" s="57">
        <f t="shared" si="51"/>
        <v>57.789099956472491</v>
      </c>
      <c r="I286" s="57" t="s">
        <v>984</v>
      </c>
      <c r="J286" s="30">
        <v>50</v>
      </c>
      <c r="K286" s="96">
        <f t="shared" si="46"/>
        <v>13.888888888888889</v>
      </c>
      <c r="L286" s="58">
        <v>0</v>
      </c>
      <c r="M286" s="57">
        <v>0</v>
      </c>
      <c r="N286" s="94">
        <f t="shared" si="47"/>
        <v>3.6</v>
      </c>
      <c r="O286" s="94">
        <f t="shared" si="48"/>
        <v>3.6</v>
      </c>
      <c r="P286" s="9" t="s">
        <v>985</v>
      </c>
      <c r="Q286" s="9" t="s">
        <v>982</v>
      </c>
      <c r="R286" s="9" t="s">
        <v>24</v>
      </c>
      <c r="S286" s="22"/>
      <c r="T286" s="9" t="s">
        <v>101</v>
      </c>
      <c r="U286" s="4">
        <v>-75.572672999999995</v>
      </c>
      <c r="V286" s="4">
        <v>6.2769029999999999</v>
      </c>
      <c r="W286" s="22"/>
      <c r="X286" s="9" t="s">
        <v>986</v>
      </c>
      <c r="Y286" s="9"/>
      <c r="Z286" s="5">
        <v>4</v>
      </c>
      <c r="AA286" s="1" t="s">
        <v>441</v>
      </c>
      <c r="AB286" s="6">
        <v>12.5</v>
      </c>
      <c r="AC286" s="9" t="s">
        <v>471</v>
      </c>
      <c r="AD286" s="9" t="s">
        <v>986</v>
      </c>
      <c r="AE286" s="5"/>
      <c r="AF286" s="7">
        <v>1</v>
      </c>
      <c r="AG286" s="7"/>
      <c r="AH286" s="9" t="s">
        <v>987</v>
      </c>
      <c r="AI286" s="16" t="s">
        <v>988</v>
      </c>
      <c r="AJ286" s="34">
        <f t="shared" si="31"/>
        <v>0</v>
      </c>
      <c r="AK286" s="22"/>
      <c r="AL286" s="35">
        <f t="shared" si="32"/>
        <v>13.888888888888889</v>
      </c>
      <c r="AM286" s="34">
        <f t="shared" si="36"/>
        <v>0</v>
      </c>
      <c r="AN286" s="34">
        <f t="shared" si="33"/>
        <v>0</v>
      </c>
      <c r="AO286" s="32">
        <f t="shared" si="34"/>
        <v>3.6</v>
      </c>
    </row>
    <row r="287" spans="1:41" ht="24" x14ac:dyDescent="0.25">
      <c r="A287" s="76">
        <v>91</v>
      </c>
      <c r="B287" s="76">
        <f t="shared" si="52"/>
        <v>286</v>
      </c>
      <c r="C287" s="56">
        <v>50</v>
      </c>
      <c r="D287" s="57">
        <v>0</v>
      </c>
      <c r="E287" s="58">
        <f t="shared" si="49"/>
        <v>14660</v>
      </c>
      <c r="F287" s="74">
        <f t="shared" si="50"/>
        <v>14710</v>
      </c>
      <c r="G287" s="57">
        <f t="shared" si="45"/>
        <v>0</v>
      </c>
      <c r="H287" s="57">
        <f t="shared" si="51"/>
        <v>57.789099956472491</v>
      </c>
      <c r="I287" s="57" t="s">
        <v>989</v>
      </c>
      <c r="J287" s="30">
        <v>50</v>
      </c>
      <c r="K287" s="96">
        <f t="shared" si="46"/>
        <v>13.888888888888889</v>
      </c>
      <c r="L287" s="58">
        <v>1</v>
      </c>
      <c r="M287" s="57">
        <v>5</v>
      </c>
      <c r="N287" s="94">
        <f t="shared" si="47"/>
        <v>3.6</v>
      </c>
      <c r="O287" s="94">
        <f t="shared" si="48"/>
        <v>8.6</v>
      </c>
      <c r="P287" s="9"/>
      <c r="Q287" s="9"/>
      <c r="R287" s="9"/>
      <c r="S287" s="22"/>
      <c r="T287" s="9"/>
      <c r="U287" s="4"/>
      <c r="V287" s="4"/>
      <c r="W287" s="22"/>
      <c r="X287" s="9"/>
      <c r="Y287" s="9"/>
      <c r="Z287" s="5"/>
      <c r="AA287" s="1"/>
      <c r="AB287" s="6"/>
      <c r="AC287" s="9"/>
      <c r="AD287" s="9"/>
      <c r="AE287" s="5"/>
      <c r="AF287" s="7"/>
      <c r="AG287" s="7"/>
      <c r="AH287" s="9"/>
      <c r="AI287" s="16"/>
      <c r="AJ287" s="34"/>
      <c r="AK287" s="22"/>
      <c r="AL287" s="35"/>
      <c r="AM287" s="34"/>
      <c r="AN287" s="34"/>
      <c r="AO287" s="32"/>
    </row>
    <row r="288" spans="1:41" ht="24" x14ac:dyDescent="0.25">
      <c r="A288" s="76">
        <v>91</v>
      </c>
      <c r="B288" s="76">
        <f t="shared" si="52"/>
        <v>287</v>
      </c>
      <c r="C288" s="56">
        <v>50</v>
      </c>
      <c r="D288" s="57">
        <v>0</v>
      </c>
      <c r="E288" s="58">
        <f t="shared" si="49"/>
        <v>14710</v>
      </c>
      <c r="F288" s="74">
        <f t="shared" si="50"/>
        <v>14760</v>
      </c>
      <c r="G288" s="57">
        <f t="shared" si="45"/>
        <v>0</v>
      </c>
      <c r="H288" s="57">
        <f t="shared" si="51"/>
        <v>57.789099956472491</v>
      </c>
      <c r="I288" s="57" t="s">
        <v>990</v>
      </c>
      <c r="J288" s="30">
        <v>50</v>
      </c>
      <c r="K288" s="96">
        <f t="shared" si="46"/>
        <v>13.888888888888889</v>
      </c>
      <c r="L288" s="58">
        <v>0</v>
      </c>
      <c r="M288" s="57">
        <v>0</v>
      </c>
      <c r="N288" s="94">
        <f t="shared" si="47"/>
        <v>3.6</v>
      </c>
      <c r="O288" s="94">
        <f t="shared" si="48"/>
        <v>3.6</v>
      </c>
      <c r="P288" s="9"/>
      <c r="Q288" s="9"/>
      <c r="R288" s="9"/>
      <c r="S288" s="22"/>
      <c r="T288" s="9"/>
      <c r="U288" s="4"/>
      <c r="V288" s="4"/>
      <c r="W288" s="22"/>
      <c r="X288" s="9"/>
      <c r="Y288" s="9"/>
      <c r="Z288" s="5"/>
      <c r="AA288" s="1"/>
      <c r="AB288" s="6"/>
      <c r="AC288" s="9"/>
      <c r="AD288" s="9"/>
      <c r="AE288" s="5"/>
      <c r="AF288" s="7"/>
      <c r="AG288" s="7"/>
      <c r="AH288" s="9"/>
      <c r="AI288" s="16"/>
      <c r="AJ288" s="34"/>
      <c r="AK288" s="22"/>
      <c r="AL288" s="35"/>
      <c r="AM288" s="34"/>
      <c r="AN288" s="34"/>
      <c r="AO288" s="32"/>
    </row>
    <row r="289" spans="1:41" ht="24" x14ac:dyDescent="0.25">
      <c r="A289" s="76">
        <v>91</v>
      </c>
      <c r="B289" s="76">
        <f t="shared" si="52"/>
        <v>288</v>
      </c>
      <c r="C289" s="56">
        <v>50</v>
      </c>
      <c r="D289" s="57">
        <v>0</v>
      </c>
      <c r="E289" s="58">
        <f t="shared" si="49"/>
        <v>14760</v>
      </c>
      <c r="F289" s="74">
        <f t="shared" si="50"/>
        <v>14810</v>
      </c>
      <c r="G289" s="57">
        <f t="shared" si="45"/>
        <v>0</v>
      </c>
      <c r="H289" s="57">
        <f t="shared" si="51"/>
        <v>57.789099956472491</v>
      </c>
      <c r="I289" s="57" t="s">
        <v>991</v>
      </c>
      <c r="J289" s="30">
        <v>50</v>
      </c>
      <c r="K289" s="96">
        <f t="shared" si="46"/>
        <v>13.888888888888889</v>
      </c>
      <c r="L289" s="58">
        <v>0</v>
      </c>
      <c r="M289" s="57">
        <v>0</v>
      </c>
      <c r="N289" s="94">
        <f t="shared" si="47"/>
        <v>3.6</v>
      </c>
      <c r="O289" s="94">
        <f t="shared" si="48"/>
        <v>3.6</v>
      </c>
      <c r="P289" s="9"/>
      <c r="Q289" s="9"/>
      <c r="R289" s="9"/>
      <c r="S289" s="22"/>
      <c r="T289" s="9"/>
      <c r="U289" s="4"/>
      <c r="V289" s="4"/>
      <c r="W289" s="22"/>
      <c r="X289" s="9"/>
      <c r="Y289" s="9"/>
      <c r="Z289" s="5"/>
      <c r="AA289" s="1"/>
      <c r="AB289" s="6"/>
      <c r="AC289" s="9"/>
      <c r="AD289" s="9"/>
      <c r="AE289" s="5"/>
      <c r="AF289" s="7"/>
      <c r="AG289" s="7"/>
      <c r="AH289" s="9"/>
      <c r="AI289" s="16"/>
      <c r="AJ289" s="34"/>
      <c r="AK289" s="22"/>
      <c r="AL289" s="35"/>
      <c r="AM289" s="34"/>
      <c r="AN289" s="34"/>
      <c r="AO289" s="32"/>
    </row>
    <row r="290" spans="1:41" ht="24" x14ac:dyDescent="0.25">
      <c r="A290" s="76">
        <v>92</v>
      </c>
      <c r="B290" s="76">
        <f t="shared" si="52"/>
        <v>289</v>
      </c>
      <c r="C290" s="56">
        <v>50</v>
      </c>
      <c r="D290" s="57">
        <v>0</v>
      </c>
      <c r="E290" s="58">
        <f t="shared" si="49"/>
        <v>14810</v>
      </c>
      <c r="F290" s="74">
        <f t="shared" si="50"/>
        <v>14860</v>
      </c>
      <c r="G290" s="57">
        <f t="shared" si="45"/>
        <v>0</v>
      </c>
      <c r="H290" s="57">
        <f t="shared" si="51"/>
        <v>57.789099956472491</v>
      </c>
      <c r="I290" s="57" t="s">
        <v>992</v>
      </c>
      <c r="J290" s="30">
        <v>26</v>
      </c>
      <c r="K290" s="96">
        <f t="shared" si="46"/>
        <v>7.2222222222222223</v>
      </c>
      <c r="L290" s="58">
        <v>0</v>
      </c>
      <c r="M290" s="57">
        <v>0</v>
      </c>
      <c r="N290" s="94">
        <f t="shared" si="47"/>
        <v>6.9230769230769234</v>
      </c>
      <c r="O290" s="94">
        <f t="shared" si="48"/>
        <v>6.9230769230769234</v>
      </c>
      <c r="P290" s="9" t="s">
        <v>993</v>
      </c>
      <c r="Q290" s="9" t="s">
        <v>982</v>
      </c>
      <c r="R290" s="9" t="s">
        <v>994</v>
      </c>
      <c r="S290" s="22"/>
      <c r="T290" s="9" t="s">
        <v>101</v>
      </c>
      <c r="U290" s="4">
        <v>-75.572183999999993</v>
      </c>
      <c r="V290" s="4">
        <v>6.2759650000000002</v>
      </c>
      <c r="W290" s="22"/>
      <c r="X290" s="9" t="s">
        <v>479</v>
      </c>
      <c r="Y290" s="9"/>
      <c r="Z290" s="5">
        <v>4</v>
      </c>
      <c r="AA290" s="1" t="s">
        <v>441</v>
      </c>
      <c r="AB290" s="6">
        <v>12.5</v>
      </c>
      <c r="AC290" s="9" t="s">
        <v>471</v>
      </c>
      <c r="AD290" s="9" t="s">
        <v>479</v>
      </c>
      <c r="AE290" s="5"/>
      <c r="AF290" s="7">
        <v>1</v>
      </c>
      <c r="AG290" s="7"/>
      <c r="AH290" s="9" t="s">
        <v>995</v>
      </c>
      <c r="AI290" s="16" t="s">
        <v>996</v>
      </c>
      <c r="AJ290" s="34">
        <f t="shared" si="31"/>
        <v>0</v>
      </c>
      <c r="AK290" s="22"/>
      <c r="AL290" s="35">
        <f t="shared" si="32"/>
        <v>7.2222222222222223</v>
      </c>
      <c r="AM290" s="34">
        <f t="shared" si="36"/>
        <v>0</v>
      </c>
      <c r="AN290" s="34">
        <f t="shared" si="33"/>
        <v>0</v>
      </c>
      <c r="AO290" s="32">
        <f t="shared" si="34"/>
        <v>6.9230769230769234</v>
      </c>
    </row>
    <row r="291" spans="1:41" ht="24" x14ac:dyDescent="0.25">
      <c r="A291" s="76">
        <v>92</v>
      </c>
      <c r="B291" s="76">
        <f t="shared" si="52"/>
        <v>290</v>
      </c>
      <c r="C291" s="56">
        <v>50</v>
      </c>
      <c r="D291" s="57">
        <v>0</v>
      </c>
      <c r="E291" s="58">
        <f t="shared" si="49"/>
        <v>14860</v>
      </c>
      <c r="F291" s="74">
        <f t="shared" si="50"/>
        <v>14910</v>
      </c>
      <c r="G291" s="57">
        <f t="shared" si="45"/>
        <v>0</v>
      </c>
      <c r="H291" s="57">
        <f t="shared" si="51"/>
        <v>57.789099956472491</v>
      </c>
      <c r="I291" s="57" t="s">
        <v>997</v>
      </c>
      <c r="J291" s="30">
        <v>26</v>
      </c>
      <c r="K291" s="96">
        <f t="shared" si="46"/>
        <v>7.2222222222222223</v>
      </c>
      <c r="L291" s="58">
        <v>0</v>
      </c>
      <c r="M291" s="57">
        <v>0</v>
      </c>
      <c r="N291" s="94">
        <f t="shared" si="47"/>
        <v>6.9230769230769234</v>
      </c>
      <c r="O291" s="94">
        <f t="shared" si="48"/>
        <v>6.9230769230769234</v>
      </c>
      <c r="P291" s="9"/>
      <c r="Q291" s="9"/>
      <c r="R291" s="9"/>
      <c r="S291" s="22"/>
      <c r="T291" s="9"/>
      <c r="U291" s="4"/>
      <c r="V291" s="4"/>
      <c r="W291" s="22"/>
      <c r="X291" s="9"/>
      <c r="Y291" s="9"/>
      <c r="Z291" s="5"/>
      <c r="AA291" s="1"/>
      <c r="AB291" s="6"/>
      <c r="AC291" s="9"/>
      <c r="AD291" s="9"/>
      <c r="AE291" s="5"/>
      <c r="AF291" s="7"/>
      <c r="AG291" s="7"/>
      <c r="AH291" s="9"/>
      <c r="AI291" s="16"/>
      <c r="AJ291" s="34"/>
      <c r="AK291" s="22"/>
      <c r="AL291" s="35"/>
      <c r="AM291" s="34"/>
      <c r="AN291" s="34"/>
      <c r="AO291" s="32"/>
    </row>
    <row r="292" spans="1:41" ht="24" x14ac:dyDescent="0.25">
      <c r="A292" s="76">
        <v>92</v>
      </c>
      <c r="B292" s="76">
        <f t="shared" si="52"/>
        <v>291</v>
      </c>
      <c r="C292" s="56">
        <v>50</v>
      </c>
      <c r="D292" s="57">
        <v>0</v>
      </c>
      <c r="E292" s="58">
        <f t="shared" si="49"/>
        <v>14910</v>
      </c>
      <c r="F292" s="74">
        <f t="shared" si="50"/>
        <v>14960</v>
      </c>
      <c r="G292" s="57">
        <f t="shared" si="45"/>
        <v>0</v>
      </c>
      <c r="H292" s="57">
        <f t="shared" si="51"/>
        <v>57.789099956472491</v>
      </c>
      <c r="I292" s="57" t="s">
        <v>998</v>
      </c>
      <c r="J292" s="30">
        <v>26</v>
      </c>
      <c r="K292" s="96">
        <f t="shared" si="46"/>
        <v>7.2222222222222223</v>
      </c>
      <c r="L292" s="58">
        <v>1</v>
      </c>
      <c r="M292" s="57">
        <v>5</v>
      </c>
      <c r="N292" s="94">
        <f t="shared" si="47"/>
        <v>6.9230769230769234</v>
      </c>
      <c r="O292" s="94">
        <f t="shared" si="48"/>
        <v>11.923076923076923</v>
      </c>
      <c r="P292" s="9"/>
      <c r="Q292" s="9"/>
      <c r="R292" s="9"/>
      <c r="S292" s="22"/>
      <c r="T292" s="9"/>
      <c r="U292" s="4"/>
      <c r="V292" s="4"/>
      <c r="W292" s="22"/>
      <c r="X292" s="9"/>
      <c r="Y292" s="9"/>
      <c r="Z292" s="5"/>
      <c r="AA292" s="1"/>
      <c r="AB292" s="6"/>
      <c r="AC292" s="9"/>
      <c r="AD292" s="9"/>
      <c r="AE292" s="5"/>
      <c r="AF292" s="7"/>
      <c r="AG292" s="7"/>
      <c r="AH292" s="9"/>
      <c r="AI292" s="16"/>
      <c r="AJ292" s="34"/>
      <c r="AK292" s="22"/>
      <c r="AL292" s="35"/>
      <c r="AM292" s="34"/>
      <c r="AN292" s="34"/>
      <c r="AO292" s="32"/>
    </row>
    <row r="293" spans="1:41" ht="24" x14ac:dyDescent="0.25">
      <c r="A293" s="76">
        <v>92</v>
      </c>
      <c r="B293" s="76">
        <f t="shared" si="52"/>
        <v>292</v>
      </c>
      <c r="C293" s="56">
        <v>50</v>
      </c>
      <c r="D293" s="57">
        <v>0</v>
      </c>
      <c r="E293" s="58">
        <f t="shared" si="49"/>
        <v>14960</v>
      </c>
      <c r="F293" s="74">
        <f t="shared" si="50"/>
        <v>15010</v>
      </c>
      <c r="G293" s="57">
        <f t="shared" si="45"/>
        <v>0</v>
      </c>
      <c r="H293" s="57">
        <f t="shared" si="51"/>
        <v>57.789099956472491</v>
      </c>
      <c r="I293" s="57" t="s">
        <v>999</v>
      </c>
      <c r="J293" s="30">
        <v>26</v>
      </c>
      <c r="K293" s="96">
        <f t="shared" si="46"/>
        <v>7.2222222222222223</v>
      </c>
      <c r="L293" s="58">
        <v>0</v>
      </c>
      <c r="M293" s="57">
        <v>0</v>
      </c>
      <c r="N293" s="94">
        <f t="shared" si="47"/>
        <v>6.9230769230769234</v>
      </c>
      <c r="O293" s="94">
        <f t="shared" si="48"/>
        <v>6.9230769230769234</v>
      </c>
      <c r="P293" s="9"/>
      <c r="Q293" s="9"/>
      <c r="R293" s="9"/>
      <c r="S293" s="22"/>
      <c r="T293" s="9"/>
      <c r="U293" s="4"/>
      <c r="V293" s="4"/>
      <c r="W293" s="22"/>
      <c r="X293" s="9"/>
      <c r="Y293" s="9"/>
      <c r="Z293" s="5"/>
      <c r="AA293" s="1"/>
      <c r="AB293" s="6"/>
      <c r="AC293" s="9"/>
      <c r="AD293" s="9"/>
      <c r="AE293" s="5"/>
      <c r="AF293" s="7"/>
      <c r="AG293" s="7"/>
      <c r="AH293" s="9"/>
      <c r="AI293" s="16"/>
      <c r="AJ293" s="34"/>
      <c r="AK293" s="22"/>
      <c r="AL293" s="35"/>
      <c r="AM293" s="34"/>
      <c r="AN293" s="34"/>
      <c r="AO293" s="32"/>
    </row>
    <row r="294" spans="1:41" ht="24" x14ac:dyDescent="0.25">
      <c r="A294" s="76">
        <v>92</v>
      </c>
      <c r="B294" s="76">
        <f t="shared" si="52"/>
        <v>293</v>
      </c>
      <c r="C294" s="56">
        <v>60</v>
      </c>
      <c r="D294" s="57">
        <v>0</v>
      </c>
      <c r="E294" s="58">
        <f t="shared" si="49"/>
        <v>15010</v>
      </c>
      <c r="F294" s="74">
        <f t="shared" si="50"/>
        <v>15070</v>
      </c>
      <c r="G294" s="57">
        <f t="shared" si="45"/>
        <v>0</v>
      </c>
      <c r="H294" s="57">
        <f t="shared" si="51"/>
        <v>57.789099956472491</v>
      </c>
      <c r="I294" s="57" t="s">
        <v>1000</v>
      </c>
      <c r="J294" s="30">
        <v>26</v>
      </c>
      <c r="K294" s="96">
        <f t="shared" si="46"/>
        <v>7.2222222222222223</v>
      </c>
      <c r="L294" s="58">
        <v>0</v>
      </c>
      <c r="M294" s="57">
        <v>0</v>
      </c>
      <c r="N294" s="94">
        <f t="shared" si="47"/>
        <v>8.3076923076923084</v>
      </c>
      <c r="O294" s="94">
        <f t="shared" si="48"/>
        <v>8.3076923076923084</v>
      </c>
      <c r="P294" s="9"/>
      <c r="Q294" s="9"/>
      <c r="R294" s="9"/>
      <c r="S294" s="22"/>
      <c r="T294" s="9"/>
      <c r="U294" s="4"/>
      <c r="V294" s="4"/>
      <c r="W294" s="22"/>
      <c r="X294" s="9"/>
      <c r="Y294" s="9"/>
      <c r="Z294" s="5"/>
      <c r="AA294" s="1"/>
      <c r="AB294" s="6"/>
      <c r="AC294" s="9"/>
      <c r="AD294" s="9"/>
      <c r="AE294" s="5"/>
      <c r="AF294" s="7"/>
      <c r="AG294" s="7"/>
      <c r="AH294" s="9"/>
      <c r="AI294" s="16"/>
      <c r="AJ294" s="34"/>
      <c r="AK294" s="22"/>
      <c r="AL294" s="35"/>
      <c r="AM294" s="34"/>
      <c r="AN294" s="34"/>
      <c r="AO294" s="32"/>
    </row>
    <row r="295" spans="1:41" ht="24" x14ac:dyDescent="0.25">
      <c r="A295" s="76">
        <v>93</v>
      </c>
      <c r="B295" s="76">
        <f t="shared" si="52"/>
        <v>294</v>
      </c>
      <c r="C295" s="56">
        <v>50</v>
      </c>
      <c r="D295" s="57">
        <v>0.46</v>
      </c>
      <c r="E295" s="58">
        <f t="shared" si="49"/>
        <v>15070</v>
      </c>
      <c r="F295" s="74">
        <f t="shared" si="50"/>
        <v>15120</v>
      </c>
      <c r="G295" s="57">
        <f t="shared" si="45"/>
        <v>0.40142141551982358</v>
      </c>
      <c r="H295" s="57">
        <f t="shared" si="51"/>
        <v>58.190521371992311</v>
      </c>
      <c r="I295" s="57" t="s">
        <v>1001</v>
      </c>
      <c r="J295" s="30">
        <v>50</v>
      </c>
      <c r="K295" s="96">
        <f t="shared" si="46"/>
        <v>13.888888888888889</v>
      </c>
      <c r="L295" s="58">
        <v>0</v>
      </c>
      <c r="M295" s="57">
        <v>0</v>
      </c>
      <c r="N295" s="94">
        <f t="shared" si="47"/>
        <v>3.6</v>
      </c>
      <c r="O295" s="94">
        <f t="shared" si="48"/>
        <v>3.6</v>
      </c>
      <c r="P295" s="9" t="s">
        <v>1002</v>
      </c>
      <c r="Q295" s="9" t="s">
        <v>469</v>
      </c>
      <c r="R295" s="9" t="s">
        <v>24</v>
      </c>
      <c r="S295" s="22"/>
      <c r="T295" s="9" t="s">
        <v>101</v>
      </c>
      <c r="U295" s="4">
        <v>-75.571893000000003</v>
      </c>
      <c r="V295" s="4">
        <v>6.2797010000000002</v>
      </c>
      <c r="W295" s="22"/>
      <c r="X295" s="9"/>
      <c r="Y295" s="9"/>
      <c r="Z295" s="5">
        <v>3</v>
      </c>
      <c r="AA295" s="1" t="s">
        <v>441</v>
      </c>
      <c r="AB295" s="6">
        <v>10</v>
      </c>
      <c r="AC295" s="9" t="s">
        <v>471</v>
      </c>
      <c r="AD295" s="9"/>
      <c r="AE295" s="5"/>
      <c r="AF295" s="7">
        <v>1</v>
      </c>
      <c r="AG295" s="7"/>
      <c r="AH295" s="9" t="s">
        <v>586</v>
      </c>
      <c r="AI295" s="16" t="s">
        <v>1003</v>
      </c>
      <c r="AJ295" s="34">
        <f t="shared" si="31"/>
        <v>117.95806740357185</v>
      </c>
      <c r="AK295" s="22"/>
      <c r="AL295" s="35">
        <f t="shared" si="32"/>
        <v>13.888888888888889</v>
      </c>
      <c r="AM295" s="34">
        <f t="shared" si="36"/>
        <v>1638.3064917162758</v>
      </c>
      <c r="AN295" s="34">
        <f t="shared" si="33"/>
        <v>5897.903370178592</v>
      </c>
      <c r="AO295" s="32">
        <f t="shared" si="34"/>
        <v>3.6</v>
      </c>
    </row>
    <row r="296" spans="1:41" ht="24" x14ac:dyDescent="0.25">
      <c r="A296" s="76">
        <v>93</v>
      </c>
      <c r="B296" s="76">
        <f t="shared" si="52"/>
        <v>295</v>
      </c>
      <c r="C296" s="56">
        <v>50</v>
      </c>
      <c r="D296" s="57">
        <v>0.46</v>
      </c>
      <c r="E296" s="58">
        <f t="shared" si="49"/>
        <v>15120</v>
      </c>
      <c r="F296" s="74">
        <f t="shared" si="50"/>
        <v>15170</v>
      </c>
      <c r="G296" s="57">
        <f t="shared" si="45"/>
        <v>0.40142141551982358</v>
      </c>
      <c r="H296" s="57">
        <f t="shared" si="51"/>
        <v>58.591942787512131</v>
      </c>
      <c r="I296" s="57" t="s">
        <v>1004</v>
      </c>
      <c r="J296" s="30">
        <v>50</v>
      </c>
      <c r="K296" s="96">
        <f t="shared" si="46"/>
        <v>13.888888888888889</v>
      </c>
      <c r="L296" s="58">
        <v>0</v>
      </c>
      <c r="M296" s="57">
        <v>0</v>
      </c>
      <c r="N296" s="94">
        <f t="shared" si="47"/>
        <v>3.6</v>
      </c>
      <c r="O296" s="94">
        <f t="shared" si="48"/>
        <v>3.6</v>
      </c>
      <c r="P296" s="9"/>
      <c r="Q296" s="9"/>
      <c r="R296" s="9"/>
      <c r="S296" s="22"/>
      <c r="T296" s="9"/>
      <c r="U296" s="4"/>
      <c r="V296" s="4"/>
      <c r="W296" s="22"/>
      <c r="X296" s="9"/>
      <c r="Y296" s="9"/>
      <c r="Z296" s="5"/>
      <c r="AA296" s="1"/>
      <c r="AB296" s="6"/>
      <c r="AC296" s="9"/>
      <c r="AD296" s="9"/>
      <c r="AE296" s="5"/>
      <c r="AF296" s="7"/>
      <c r="AG296" s="7"/>
      <c r="AH296" s="9"/>
      <c r="AI296" s="16"/>
      <c r="AJ296" s="34"/>
      <c r="AK296" s="22"/>
      <c r="AL296" s="35"/>
      <c r="AM296" s="34"/>
      <c r="AN296" s="34"/>
      <c r="AO296" s="32"/>
    </row>
    <row r="297" spans="1:41" ht="24" x14ac:dyDescent="0.25">
      <c r="A297" s="76">
        <v>93</v>
      </c>
      <c r="B297" s="76">
        <f t="shared" si="52"/>
        <v>296</v>
      </c>
      <c r="C297" s="56">
        <v>50</v>
      </c>
      <c r="D297" s="57">
        <v>0.46</v>
      </c>
      <c r="E297" s="58">
        <f t="shared" si="49"/>
        <v>15170</v>
      </c>
      <c r="F297" s="74">
        <f t="shared" si="50"/>
        <v>15220</v>
      </c>
      <c r="G297" s="57">
        <f t="shared" si="45"/>
        <v>0.40142141551982358</v>
      </c>
      <c r="H297" s="57">
        <f t="shared" si="51"/>
        <v>58.993364203031952</v>
      </c>
      <c r="I297" s="57" t="s">
        <v>1005</v>
      </c>
      <c r="J297" s="30">
        <v>50</v>
      </c>
      <c r="K297" s="96">
        <f t="shared" si="46"/>
        <v>13.888888888888889</v>
      </c>
      <c r="L297" s="58">
        <v>0</v>
      </c>
      <c r="M297" s="57">
        <v>0</v>
      </c>
      <c r="N297" s="94">
        <f t="shared" si="47"/>
        <v>3.6</v>
      </c>
      <c r="O297" s="94">
        <f t="shared" si="48"/>
        <v>3.6</v>
      </c>
      <c r="P297" s="9"/>
      <c r="Q297" s="9"/>
      <c r="R297" s="9"/>
      <c r="S297" s="22"/>
      <c r="T297" s="9"/>
      <c r="U297" s="4"/>
      <c r="V297" s="4"/>
      <c r="W297" s="22"/>
      <c r="X297" s="9"/>
      <c r="Y297" s="9"/>
      <c r="Z297" s="5"/>
      <c r="AA297" s="1"/>
      <c r="AB297" s="6"/>
      <c r="AC297" s="9"/>
      <c r="AD297" s="9"/>
      <c r="AE297" s="5"/>
      <c r="AF297" s="7"/>
      <c r="AG297" s="7"/>
      <c r="AH297" s="9"/>
      <c r="AI297" s="16"/>
      <c r="AJ297" s="34"/>
      <c r="AK297" s="22"/>
      <c r="AL297" s="35"/>
      <c r="AM297" s="34"/>
      <c r="AN297" s="34"/>
      <c r="AO297" s="32"/>
    </row>
    <row r="298" spans="1:41" ht="24" x14ac:dyDescent="0.25">
      <c r="A298" s="76">
        <v>93</v>
      </c>
      <c r="B298" s="76">
        <f t="shared" si="52"/>
        <v>297</v>
      </c>
      <c r="C298" s="56">
        <v>50</v>
      </c>
      <c r="D298" s="57">
        <v>0.46</v>
      </c>
      <c r="E298" s="58">
        <f t="shared" si="49"/>
        <v>15220</v>
      </c>
      <c r="F298" s="74">
        <f t="shared" si="50"/>
        <v>15270</v>
      </c>
      <c r="G298" s="57">
        <f t="shared" si="45"/>
        <v>0.40142141551982358</v>
      </c>
      <c r="H298" s="57">
        <f t="shared" si="51"/>
        <v>59.394785618551772</v>
      </c>
      <c r="I298" s="57" t="s">
        <v>1006</v>
      </c>
      <c r="J298" s="30">
        <v>50</v>
      </c>
      <c r="K298" s="96">
        <f t="shared" si="46"/>
        <v>13.888888888888889</v>
      </c>
      <c r="L298" s="58">
        <v>0</v>
      </c>
      <c r="M298" s="57">
        <v>0</v>
      </c>
      <c r="N298" s="94">
        <f t="shared" si="47"/>
        <v>3.6</v>
      </c>
      <c r="O298" s="94">
        <f t="shared" si="48"/>
        <v>3.6</v>
      </c>
      <c r="P298" s="9"/>
      <c r="Q298" s="9"/>
      <c r="R298" s="9"/>
      <c r="S298" s="22"/>
      <c r="T298" s="9"/>
      <c r="U298" s="4"/>
      <c r="V298" s="4"/>
      <c r="W298" s="22"/>
      <c r="X298" s="9"/>
      <c r="Y298" s="9"/>
      <c r="Z298" s="5"/>
      <c r="AA298" s="1"/>
      <c r="AB298" s="6"/>
      <c r="AC298" s="9"/>
      <c r="AD298" s="9"/>
      <c r="AE298" s="5"/>
      <c r="AF298" s="7"/>
      <c r="AG298" s="7"/>
      <c r="AH298" s="9"/>
      <c r="AI298" s="16"/>
      <c r="AJ298" s="34"/>
      <c r="AK298" s="22"/>
      <c r="AL298" s="35"/>
      <c r="AM298" s="34"/>
      <c r="AN298" s="34"/>
      <c r="AO298" s="32"/>
    </row>
    <row r="299" spans="1:41" ht="24" x14ac:dyDescent="0.25">
      <c r="A299" s="76">
        <v>93</v>
      </c>
      <c r="B299" s="76">
        <f t="shared" si="52"/>
        <v>298</v>
      </c>
      <c r="C299" s="56">
        <v>50</v>
      </c>
      <c r="D299" s="57">
        <v>0.46</v>
      </c>
      <c r="E299" s="58">
        <f t="shared" si="49"/>
        <v>15270</v>
      </c>
      <c r="F299" s="74">
        <f t="shared" si="50"/>
        <v>15320</v>
      </c>
      <c r="G299" s="57">
        <f t="shared" si="45"/>
        <v>0.40142141551982358</v>
      </c>
      <c r="H299" s="57">
        <f t="shared" si="51"/>
        <v>59.796207034071593</v>
      </c>
      <c r="I299" s="57" t="s">
        <v>1007</v>
      </c>
      <c r="J299" s="30">
        <v>50</v>
      </c>
      <c r="K299" s="96">
        <f t="shared" si="46"/>
        <v>13.888888888888889</v>
      </c>
      <c r="L299" s="58">
        <v>0</v>
      </c>
      <c r="M299" s="57">
        <v>0</v>
      </c>
      <c r="N299" s="94">
        <f t="shared" si="47"/>
        <v>3.6</v>
      </c>
      <c r="O299" s="94">
        <f t="shared" si="48"/>
        <v>3.6</v>
      </c>
      <c r="P299" s="9"/>
      <c r="Q299" s="9"/>
      <c r="R299" s="9"/>
      <c r="S299" s="22"/>
      <c r="T299" s="9"/>
      <c r="U299" s="4"/>
      <c r="V299" s="4"/>
      <c r="W299" s="22"/>
      <c r="X299" s="9"/>
      <c r="Y299" s="9"/>
      <c r="Z299" s="5"/>
      <c r="AA299" s="1"/>
      <c r="AB299" s="6"/>
      <c r="AC299" s="9"/>
      <c r="AD299" s="9"/>
      <c r="AE299" s="5"/>
      <c r="AF299" s="7"/>
      <c r="AG299" s="7"/>
      <c r="AH299" s="9"/>
      <c r="AI299" s="16"/>
      <c r="AJ299" s="34"/>
      <c r="AK299" s="22"/>
      <c r="AL299" s="35"/>
      <c r="AM299" s="34"/>
      <c r="AN299" s="34"/>
      <c r="AO299" s="32"/>
    </row>
    <row r="300" spans="1:41" ht="24" x14ac:dyDescent="0.25">
      <c r="A300" s="76">
        <v>93</v>
      </c>
      <c r="B300" s="76">
        <f t="shared" si="52"/>
        <v>299</v>
      </c>
      <c r="C300" s="56">
        <v>50</v>
      </c>
      <c r="D300" s="57">
        <v>0.46</v>
      </c>
      <c r="E300" s="58">
        <f t="shared" si="49"/>
        <v>15320</v>
      </c>
      <c r="F300" s="74">
        <f t="shared" si="50"/>
        <v>15370</v>
      </c>
      <c r="G300" s="57">
        <f t="shared" si="45"/>
        <v>0.40142141551982358</v>
      </c>
      <c r="H300" s="57">
        <f t="shared" si="51"/>
        <v>60.197628449591413</v>
      </c>
      <c r="I300" s="57" t="s">
        <v>1008</v>
      </c>
      <c r="J300" s="30">
        <v>50</v>
      </c>
      <c r="K300" s="96">
        <f t="shared" si="46"/>
        <v>13.888888888888889</v>
      </c>
      <c r="L300" s="58">
        <v>1</v>
      </c>
      <c r="M300" s="57">
        <v>5</v>
      </c>
      <c r="N300" s="94">
        <f t="shared" si="47"/>
        <v>3.6</v>
      </c>
      <c r="O300" s="94">
        <f t="shared" si="48"/>
        <v>8.6</v>
      </c>
      <c r="P300" s="9"/>
      <c r="Q300" s="9"/>
      <c r="R300" s="9"/>
      <c r="S300" s="22"/>
      <c r="T300" s="9"/>
      <c r="U300" s="4"/>
      <c r="V300" s="4"/>
      <c r="W300" s="22"/>
      <c r="X300" s="9"/>
      <c r="Y300" s="9"/>
      <c r="Z300" s="5"/>
      <c r="AA300" s="1"/>
      <c r="AB300" s="6"/>
      <c r="AC300" s="9"/>
      <c r="AD300" s="9"/>
      <c r="AE300" s="5"/>
      <c r="AF300" s="7"/>
      <c r="AG300" s="7"/>
      <c r="AH300" s="9"/>
      <c r="AI300" s="16"/>
      <c r="AJ300" s="34"/>
      <c r="AK300" s="22"/>
      <c r="AL300" s="35"/>
      <c r="AM300" s="34"/>
      <c r="AN300" s="34"/>
      <c r="AO300" s="32"/>
    </row>
    <row r="301" spans="1:41" ht="24" x14ac:dyDescent="0.25">
      <c r="A301" s="76">
        <v>93</v>
      </c>
      <c r="B301" s="76">
        <f t="shared" si="52"/>
        <v>300</v>
      </c>
      <c r="C301" s="56">
        <v>50</v>
      </c>
      <c r="D301" s="57">
        <v>0.46</v>
      </c>
      <c r="E301" s="58">
        <f t="shared" si="49"/>
        <v>15370</v>
      </c>
      <c r="F301" s="74">
        <f t="shared" si="50"/>
        <v>15420</v>
      </c>
      <c r="G301" s="57">
        <f t="shared" si="45"/>
        <v>0.40142141551982358</v>
      </c>
      <c r="H301" s="57">
        <f t="shared" si="51"/>
        <v>60.599049865111233</v>
      </c>
      <c r="I301" s="57" t="s">
        <v>1009</v>
      </c>
      <c r="J301" s="30">
        <v>50</v>
      </c>
      <c r="K301" s="96">
        <f t="shared" si="46"/>
        <v>13.888888888888889</v>
      </c>
      <c r="L301" s="58">
        <v>0</v>
      </c>
      <c r="M301" s="57">
        <v>0</v>
      </c>
      <c r="N301" s="94">
        <f t="shared" si="47"/>
        <v>3.6</v>
      </c>
      <c r="O301" s="94">
        <f t="shared" si="48"/>
        <v>3.6</v>
      </c>
      <c r="P301" s="9"/>
      <c r="Q301" s="9"/>
      <c r="R301" s="9"/>
      <c r="S301" s="22"/>
      <c r="T301" s="9"/>
      <c r="U301" s="4"/>
      <c r="V301" s="4"/>
      <c r="W301" s="22"/>
      <c r="X301" s="9"/>
      <c r="Y301" s="9"/>
      <c r="Z301" s="5"/>
      <c r="AA301" s="1"/>
      <c r="AB301" s="6"/>
      <c r="AC301" s="9"/>
      <c r="AD301" s="9"/>
      <c r="AE301" s="5"/>
      <c r="AF301" s="7"/>
      <c r="AG301" s="7"/>
      <c r="AH301" s="9"/>
      <c r="AI301" s="16"/>
      <c r="AJ301" s="34"/>
      <c r="AK301" s="22"/>
      <c r="AL301" s="35"/>
      <c r="AM301" s="34"/>
      <c r="AN301" s="34"/>
      <c r="AO301" s="32"/>
    </row>
    <row r="302" spans="1:41" ht="24" x14ac:dyDescent="0.25">
      <c r="A302" s="76">
        <v>93</v>
      </c>
      <c r="B302" s="76">
        <f t="shared" si="52"/>
        <v>301</v>
      </c>
      <c r="C302" s="56">
        <v>50</v>
      </c>
      <c r="D302" s="57">
        <v>0.46</v>
      </c>
      <c r="E302" s="58">
        <f t="shared" si="49"/>
        <v>15420</v>
      </c>
      <c r="F302" s="74">
        <f t="shared" si="50"/>
        <v>15470</v>
      </c>
      <c r="G302" s="57">
        <f t="shared" si="45"/>
        <v>0.40142141551982358</v>
      </c>
      <c r="H302" s="57">
        <f t="shared" si="51"/>
        <v>61.000471280631054</v>
      </c>
      <c r="I302" s="57" t="s">
        <v>1010</v>
      </c>
      <c r="J302" s="30">
        <v>50</v>
      </c>
      <c r="K302" s="96">
        <f t="shared" si="46"/>
        <v>13.888888888888889</v>
      </c>
      <c r="L302" s="58">
        <v>0</v>
      </c>
      <c r="M302" s="57">
        <v>0</v>
      </c>
      <c r="N302" s="94">
        <f t="shared" si="47"/>
        <v>3.6</v>
      </c>
      <c r="O302" s="94">
        <f t="shared" si="48"/>
        <v>3.6</v>
      </c>
      <c r="P302" s="9"/>
      <c r="Q302" s="9"/>
      <c r="R302" s="9"/>
      <c r="S302" s="22"/>
      <c r="T302" s="9"/>
      <c r="U302" s="4"/>
      <c r="V302" s="4"/>
      <c r="W302" s="22"/>
      <c r="X302" s="9"/>
      <c r="Y302" s="9"/>
      <c r="Z302" s="5"/>
      <c r="AA302" s="1"/>
      <c r="AB302" s="6"/>
      <c r="AC302" s="9"/>
      <c r="AD302" s="9"/>
      <c r="AE302" s="5"/>
      <c r="AF302" s="7"/>
      <c r="AG302" s="7"/>
      <c r="AH302" s="9"/>
      <c r="AI302" s="16"/>
      <c r="AJ302" s="34"/>
      <c r="AK302" s="22"/>
      <c r="AL302" s="35"/>
      <c r="AM302" s="34"/>
      <c r="AN302" s="34"/>
      <c r="AO302" s="32"/>
    </row>
    <row r="303" spans="1:41" ht="24" x14ac:dyDescent="0.25">
      <c r="A303" s="76">
        <v>93</v>
      </c>
      <c r="B303" s="76">
        <f t="shared" si="52"/>
        <v>302</v>
      </c>
      <c r="C303" s="56">
        <v>50</v>
      </c>
      <c r="D303" s="57">
        <v>0.46</v>
      </c>
      <c r="E303" s="58">
        <f t="shared" si="49"/>
        <v>15470</v>
      </c>
      <c r="F303" s="74">
        <f t="shared" si="50"/>
        <v>15520</v>
      </c>
      <c r="G303" s="57">
        <f t="shared" si="45"/>
        <v>0.40142141551982358</v>
      </c>
      <c r="H303" s="57">
        <f t="shared" si="51"/>
        <v>61.401892696150874</v>
      </c>
      <c r="I303" s="57" t="s">
        <v>1011</v>
      </c>
      <c r="J303" s="30">
        <v>50</v>
      </c>
      <c r="K303" s="96">
        <f t="shared" si="46"/>
        <v>13.888888888888889</v>
      </c>
      <c r="L303" s="58">
        <v>0</v>
      </c>
      <c r="M303" s="57">
        <v>0</v>
      </c>
      <c r="N303" s="94">
        <f t="shared" si="47"/>
        <v>3.6</v>
      </c>
      <c r="O303" s="94">
        <f t="shared" si="48"/>
        <v>3.6</v>
      </c>
      <c r="P303" s="9"/>
      <c r="Q303" s="9"/>
      <c r="R303" s="9"/>
      <c r="S303" s="22"/>
      <c r="T303" s="9"/>
      <c r="U303" s="4"/>
      <c r="V303" s="4"/>
      <c r="W303" s="22"/>
      <c r="X303" s="9"/>
      <c r="Y303" s="9"/>
      <c r="Z303" s="5"/>
      <c r="AA303" s="1"/>
      <c r="AB303" s="6"/>
      <c r="AC303" s="9"/>
      <c r="AD303" s="9"/>
      <c r="AE303" s="5"/>
      <c r="AF303" s="7"/>
      <c r="AG303" s="7"/>
      <c r="AH303" s="9"/>
      <c r="AI303" s="16"/>
      <c r="AJ303" s="34"/>
      <c r="AK303" s="22"/>
      <c r="AL303" s="35"/>
      <c r="AM303" s="34"/>
      <c r="AN303" s="34"/>
      <c r="AO303" s="32"/>
    </row>
    <row r="304" spans="1:41" ht="24" x14ac:dyDescent="0.25">
      <c r="A304" s="76">
        <v>93</v>
      </c>
      <c r="B304" s="76">
        <f t="shared" si="52"/>
        <v>303</v>
      </c>
      <c r="C304" s="56">
        <v>50</v>
      </c>
      <c r="D304" s="57">
        <v>0.46</v>
      </c>
      <c r="E304" s="58">
        <f t="shared" si="49"/>
        <v>15520</v>
      </c>
      <c r="F304" s="74">
        <f t="shared" si="50"/>
        <v>15570</v>
      </c>
      <c r="G304" s="57">
        <f t="shared" si="45"/>
        <v>0.40142141551982358</v>
      </c>
      <c r="H304" s="57">
        <f t="shared" si="51"/>
        <v>61.803314111670694</v>
      </c>
      <c r="I304" s="57" t="s">
        <v>1012</v>
      </c>
      <c r="J304" s="30">
        <v>50</v>
      </c>
      <c r="K304" s="96">
        <f t="shared" si="46"/>
        <v>13.888888888888889</v>
      </c>
      <c r="L304" s="58">
        <v>0</v>
      </c>
      <c r="M304" s="57">
        <v>0</v>
      </c>
      <c r="N304" s="94">
        <f t="shared" si="47"/>
        <v>3.6</v>
      </c>
      <c r="O304" s="94">
        <f t="shared" si="48"/>
        <v>3.6</v>
      </c>
      <c r="P304" s="9"/>
      <c r="Q304" s="9"/>
      <c r="R304" s="9"/>
      <c r="S304" s="22"/>
      <c r="T304" s="9"/>
      <c r="U304" s="4"/>
      <c r="V304" s="4"/>
      <c r="W304" s="22"/>
      <c r="X304" s="9"/>
      <c r="Y304" s="9"/>
      <c r="Z304" s="5"/>
      <c r="AA304" s="1"/>
      <c r="AB304" s="6"/>
      <c r="AC304" s="9"/>
      <c r="AD304" s="9"/>
      <c r="AE304" s="5"/>
      <c r="AF304" s="7"/>
      <c r="AG304" s="7"/>
      <c r="AH304" s="9"/>
      <c r="AI304" s="16"/>
      <c r="AJ304" s="34"/>
      <c r="AK304" s="22"/>
      <c r="AL304" s="35"/>
      <c r="AM304" s="34"/>
      <c r="AN304" s="34"/>
      <c r="AO304" s="32"/>
    </row>
    <row r="305" spans="1:42" ht="24" x14ac:dyDescent="0.25">
      <c r="A305" s="76">
        <v>94</v>
      </c>
      <c r="B305" s="76">
        <f t="shared" si="52"/>
        <v>304</v>
      </c>
      <c r="C305" s="56">
        <v>30</v>
      </c>
      <c r="D305" s="57">
        <v>-1.91</v>
      </c>
      <c r="E305" s="58">
        <f t="shared" si="49"/>
        <v>15570</v>
      </c>
      <c r="F305" s="74">
        <f t="shared" si="50"/>
        <v>15600</v>
      </c>
      <c r="G305" s="57">
        <f t="shared" si="45"/>
        <v>-0.99988844557313838</v>
      </c>
      <c r="H305" s="57">
        <f t="shared" si="51"/>
        <v>60.803425666097553</v>
      </c>
      <c r="I305" s="57" t="s">
        <v>1013</v>
      </c>
      <c r="J305" s="30">
        <v>50</v>
      </c>
      <c r="K305" s="96">
        <f t="shared" si="46"/>
        <v>13.888888888888889</v>
      </c>
      <c r="L305" s="58">
        <f t="shared" si="35"/>
        <v>0</v>
      </c>
      <c r="M305" s="57">
        <v>0</v>
      </c>
      <c r="N305" s="94">
        <f t="shared" si="47"/>
        <v>2.16</v>
      </c>
      <c r="O305" s="94">
        <f t="shared" si="48"/>
        <v>2.16</v>
      </c>
      <c r="P305" s="9" t="s">
        <v>1014</v>
      </c>
      <c r="Q305" s="9" t="s">
        <v>1015</v>
      </c>
      <c r="R305" s="9" t="s">
        <v>113</v>
      </c>
      <c r="S305" s="22"/>
      <c r="T305" s="9" t="s">
        <v>101</v>
      </c>
      <c r="U305" s="4">
        <v>-75.571664999999996</v>
      </c>
      <c r="V305" s="4">
        <v>6.2810649999999999</v>
      </c>
      <c r="W305" s="22"/>
      <c r="X305" s="9" t="s">
        <v>586</v>
      </c>
      <c r="Y305" s="9"/>
      <c r="Z305" s="5">
        <v>2</v>
      </c>
      <c r="AA305" s="1" t="s">
        <v>441</v>
      </c>
      <c r="AB305" s="6">
        <v>6.5</v>
      </c>
      <c r="AC305" s="9" t="s">
        <v>442</v>
      </c>
      <c r="AD305" s="9" t="s">
        <v>586</v>
      </c>
      <c r="AE305" s="5"/>
      <c r="AF305" s="7"/>
      <c r="AG305" s="7"/>
      <c r="AH305" s="23"/>
      <c r="AI305" s="16">
        <v>50.8</v>
      </c>
      <c r="AJ305" s="34">
        <f t="shared" si="31"/>
        <v>-489.69704886788531</v>
      </c>
      <c r="AK305" s="22"/>
      <c r="AL305" s="35">
        <f t="shared" si="32"/>
        <v>13.888888888888889</v>
      </c>
      <c r="AM305" s="34">
        <f t="shared" si="36"/>
        <v>-6801.347900942852</v>
      </c>
      <c r="AN305" s="34">
        <f t="shared" si="33"/>
        <v>-14690.911466036559</v>
      </c>
      <c r="AO305" s="32">
        <f t="shared" si="34"/>
        <v>2.16</v>
      </c>
    </row>
    <row r="306" spans="1:42" ht="33" customHeight="1" x14ac:dyDescent="0.25">
      <c r="A306" s="77">
        <v>95</v>
      </c>
      <c r="B306" s="77">
        <f t="shared" si="52"/>
        <v>305</v>
      </c>
      <c r="C306" s="60">
        <v>50</v>
      </c>
      <c r="D306" s="59">
        <v>-1.25</v>
      </c>
      <c r="E306" s="136">
        <f t="shared" si="49"/>
        <v>15600</v>
      </c>
      <c r="F306" s="137">
        <f t="shared" si="50"/>
        <v>15650</v>
      </c>
      <c r="G306" s="59">
        <f t="shared" si="45"/>
        <v>-1.0907442517280561</v>
      </c>
      <c r="H306" s="59">
        <f t="shared" si="51"/>
        <v>59.712681414369499</v>
      </c>
      <c r="I306" s="59" t="s">
        <v>1016</v>
      </c>
      <c r="J306" s="138">
        <v>46</v>
      </c>
      <c r="K306" s="139">
        <f t="shared" si="46"/>
        <v>12.777777777777779</v>
      </c>
      <c r="L306" s="136">
        <v>0</v>
      </c>
      <c r="M306" s="59">
        <v>0</v>
      </c>
      <c r="N306" s="111">
        <f t="shared" si="47"/>
        <v>3.9130434782608692</v>
      </c>
      <c r="O306" s="111">
        <f t="shared" si="48"/>
        <v>3.9130434782608692</v>
      </c>
      <c r="P306" s="9" t="s">
        <v>1017</v>
      </c>
      <c r="Q306" s="9" t="s">
        <v>1018</v>
      </c>
      <c r="R306" s="9" t="s">
        <v>24</v>
      </c>
      <c r="S306" s="22"/>
      <c r="T306" s="9" t="s">
        <v>101</v>
      </c>
      <c r="U306" s="4">
        <v>-75.570603000000006</v>
      </c>
      <c r="V306" s="4">
        <v>6.2808669999999998</v>
      </c>
      <c r="W306" s="22"/>
      <c r="X306" s="9"/>
      <c r="Y306" s="9"/>
      <c r="Z306" s="5">
        <v>2</v>
      </c>
      <c r="AA306" s="1" t="s">
        <v>441</v>
      </c>
      <c r="AB306" s="6">
        <v>6.5</v>
      </c>
      <c r="AC306" s="9" t="s">
        <v>471</v>
      </c>
      <c r="AD306" s="9" t="s">
        <v>1019</v>
      </c>
      <c r="AE306" s="5"/>
      <c r="AF306" s="7"/>
      <c r="AG306" s="7">
        <v>1</v>
      </c>
      <c r="AH306" s="9" t="s">
        <v>1020</v>
      </c>
      <c r="AI306" s="16" t="s">
        <v>1021</v>
      </c>
      <c r="AJ306" s="34">
        <f t="shared" si="31"/>
        <v>-320.51626529159029</v>
      </c>
      <c r="AK306" s="22"/>
      <c r="AL306" s="35">
        <f t="shared" si="32"/>
        <v>12.777777777777779</v>
      </c>
      <c r="AM306" s="34">
        <f t="shared" si="36"/>
        <v>-4095.4856120592094</v>
      </c>
      <c r="AN306" s="34">
        <f t="shared" si="33"/>
        <v>-16025.813264579514</v>
      </c>
      <c r="AO306" s="32">
        <f t="shared" si="34"/>
        <v>3.9130434782608692</v>
      </c>
    </row>
    <row r="307" spans="1:42" ht="33" customHeight="1" x14ac:dyDescent="0.25">
      <c r="A307" s="76">
        <v>96</v>
      </c>
      <c r="B307" s="76">
        <v>306</v>
      </c>
      <c r="C307" s="56">
        <v>100</v>
      </c>
      <c r="D307" s="57">
        <v>0</v>
      </c>
      <c r="E307" s="58">
        <v>15650</v>
      </c>
      <c r="F307" s="74">
        <v>15750</v>
      </c>
      <c r="G307" s="57">
        <f t="shared" si="45"/>
        <v>0</v>
      </c>
      <c r="H307" s="57">
        <v>0</v>
      </c>
      <c r="I307" s="59" t="s">
        <v>1016</v>
      </c>
      <c r="J307" s="30">
        <v>0</v>
      </c>
      <c r="K307" s="96">
        <v>0</v>
      </c>
      <c r="L307" s="58">
        <v>0</v>
      </c>
      <c r="M307" s="57">
        <v>0</v>
      </c>
      <c r="N307" s="94">
        <v>0</v>
      </c>
      <c r="O307" s="94">
        <v>0</v>
      </c>
      <c r="P307" s="122"/>
      <c r="Q307" s="122"/>
      <c r="R307" s="122"/>
      <c r="S307" s="22"/>
      <c r="T307" s="122"/>
      <c r="U307" s="124"/>
      <c r="V307" s="124"/>
      <c r="W307" s="22"/>
      <c r="X307" s="122"/>
      <c r="Y307" s="122"/>
      <c r="Z307" s="130"/>
      <c r="AA307" s="123"/>
      <c r="AB307" s="131"/>
      <c r="AC307" s="122"/>
      <c r="AD307" s="122"/>
      <c r="AE307" s="130"/>
      <c r="AF307" s="125"/>
      <c r="AG307" s="125"/>
      <c r="AH307" s="122"/>
      <c r="AI307" s="132"/>
      <c r="AJ307" s="133"/>
      <c r="AK307" s="22"/>
      <c r="AL307" s="134"/>
      <c r="AM307" s="133"/>
      <c r="AN307" s="133"/>
      <c r="AO307" s="135"/>
    </row>
    <row r="308" spans="1:42" ht="19.5" thickBot="1" x14ac:dyDescent="0.3">
      <c r="J308" s="90">
        <f>AVERAGE(J2:J307)</f>
        <v>32.584967320261441</v>
      </c>
      <c r="K308" s="90"/>
      <c r="N308" s="140" t="s">
        <v>1025</v>
      </c>
      <c r="O308" s="141">
        <f>SUM(O2:O307)</f>
        <v>2371.5873684402472</v>
      </c>
      <c r="P308" s="99" t="s">
        <v>1026</v>
      </c>
      <c r="AO308" s="93">
        <f>SUM(AO2:AO306)</f>
        <v>787.48598451337557</v>
      </c>
    </row>
    <row r="309" spans="1:42" ht="18.75" x14ac:dyDescent="0.25">
      <c r="N309" s="100"/>
      <c r="O309" s="110">
        <f>O308/60</f>
        <v>39.526456140670788</v>
      </c>
      <c r="P309" s="99" t="s">
        <v>1027</v>
      </c>
      <c r="AO309" s="22">
        <f>AO308/60</f>
        <v>13.12476640855626</v>
      </c>
      <c r="AP309" s="99" t="s">
        <v>1030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X195"/>
  <sheetViews>
    <sheetView zoomScale="85" zoomScaleNormal="85" workbookViewId="0">
      <pane ySplit="1" topLeftCell="A2" activePane="bottomLeft" state="frozen"/>
      <selection pane="bottomLeft" activeCell="J2" sqref="J2:J42"/>
    </sheetView>
  </sheetViews>
  <sheetFormatPr baseColWidth="10" defaultColWidth="11.42578125" defaultRowHeight="15" x14ac:dyDescent="0.25"/>
  <cols>
    <col min="1" max="2" width="11.42578125" style="28"/>
    <col min="3" max="4" width="11.42578125" style="40"/>
    <col min="5" max="5" width="11.42578125" style="83"/>
    <col min="6" max="6" width="12.140625" style="40" customWidth="1"/>
    <col min="7" max="8" width="11.42578125" style="46"/>
    <col min="9" max="9" width="41" style="40" bestFit="1" customWidth="1"/>
    <col min="10" max="10" width="11.42578125" style="84"/>
    <col min="11" max="11" width="11.42578125" style="27"/>
    <col min="12" max="12" width="6.140625" style="28" customWidth="1"/>
    <col min="13" max="13" width="13.7109375" style="28" customWidth="1"/>
    <col min="14" max="14" width="11.42578125" style="85"/>
    <col min="15" max="15" width="6" style="28" customWidth="1"/>
    <col min="16" max="17" width="7.42578125" style="28" customWidth="1"/>
    <col min="18" max="18" width="11.28515625" style="28" customWidth="1"/>
    <col min="19" max="19" width="11.42578125" style="28"/>
    <col min="20" max="20" width="7.5703125" style="28" customWidth="1"/>
    <col min="21" max="21" width="9.7109375" style="28" customWidth="1"/>
    <col min="22" max="22" width="12.28515625" style="28" bestFit="1" customWidth="1"/>
    <col min="23" max="16384" width="11.42578125" style="28"/>
  </cols>
  <sheetData>
    <row r="1" spans="1:24" s="27" customFormat="1" ht="45.75" customHeight="1" x14ac:dyDescent="0.25">
      <c r="A1" s="101" t="s">
        <v>0</v>
      </c>
      <c r="B1" s="101" t="s">
        <v>0</v>
      </c>
      <c r="C1" s="102" t="s">
        <v>1</v>
      </c>
      <c r="D1" s="103" t="s">
        <v>2</v>
      </c>
      <c r="E1" s="105" t="s">
        <v>3</v>
      </c>
      <c r="F1" s="108" t="s">
        <v>4</v>
      </c>
      <c r="G1" s="103" t="s">
        <v>5</v>
      </c>
      <c r="H1" s="103" t="s">
        <v>6</v>
      </c>
      <c r="I1" s="106" t="s">
        <v>7</v>
      </c>
      <c r="J1" s="104" t="s">
        <v>8</v>
      </c>
      <c r="K1" s="102" t="s">
        <v>9</v>
      </c>
      <c r="L1" s="102" t="s">
        <v>10</v>
      </c>
      <c r="M1" s="104" t="s">
        <v>11</v>
      </c>
      <c r="N1" s="101" t="s">
        <v>12</v>
      </c>
      <c r="O1" s="101" t="s">
        <v>13</v>
      </c>
      <c r="P1" s="101" t="s">
        <v>14</v>
      </c>
      <c r="Q1" s="101" t="s">
        <v>15</v>
      </c>
      <c r="R1" s="102" t="s">
        <v>16</v>
      </c>
      <c r="S1" s="102" t="s">
        <v>17</v>
      </c>
      <c r="T1" s="104" t="s">
        <v>19</v>
      </c>
      <c r="U1" s="104" t="s">
        <v>20</v>
      </c>
      <c r="V1" s="104" t="s">
        <v>21</v>
      </c>
      <c r="W1" s="104" t="s">
        <v>22</v>
      </c>
    </row>
    <row r="2" spans="1:24" x14ac:dyDescent="0.25">
      <c r="A2" s="9">
        <v>1</v>
      </c>
      <c r="B2" s="64">
        <f>1</f>
        <v>1</v>
      </c>
      <c r="C2" s="39">
        <v>5</v>
      </c>
      <c r="D2" s="42">
        <v>0</v>
      </c>
      <c r="E2" s="44">
        <v>0</v>
      </c>
      <c r="F2" s="43">
        <f>C2</f>
        <v>5</v>
      </c>
      <c r="G2" s="45">
        <v>0</v>
      </c>
      <c r="H2" s="45">
        <f>G2</f>
        <v>0</v>
      </c>
      <c r="I2" s="44" t="s">
        <v>23</v>
      </c>
      <c r="J2" s="51">
        <v>10</v>
      </c>
      <c r="K2" s="52">
        <f>L2+R2+S2</f>
        <v>0</v>
      </c>
      <c r="L2" s="5">
        <v>0</v>
      </c>
      <c r="M2" s="38">
        <f t="shared" ref="M2:M42" si="0">T2*U2</f>
        <v>0</v>
      </c>
      <c r="N2" s="9" t="s">
        <v>24</v>
      </c>
      <c r="O2" s="9" t="s">
        <v>25</v>
      </c>
      <c r="P2" s="4">
        <v>-75.564385000000001</v>
      </c>
      <c r="Q2" s="4">
        <v>6.292268</v>
      </c>
      <c r="R2" s="7">
        <v>0</v>
      </c>
      <c r="S2" s="7">
        <v>0</v>
      </c>
      <c r="T2" s="38">
        <f t="shared" ref="T2:T42" si="1">SIN(D2*6.28/360)*7300*9.8</f>
        <v>0</v>
      </c>
      <c r="U2" s="36">
        <f t="shared" ref="U2:U42" si="2">J2*1000/3600</f>
        <v>2.7777777777777777</v>
      </c>
      <c r="V2" s="38">
        <f t="shared" ref="V2:V42" si="3">(T2/9.8)*C2*0.00272</f>
        <v>0</v>
      </c>
      <c r="W2" s="37">
        <f t="shared" ref="W2:W42" si="4">C2/U2</f>
        <v>1.8</v>
      </c>
    </row>
    <row r="3" spans="1:24" x14ac:dyDescent="0.25">
      <c r="A3" s="9">
        <v>1</v>
      </c>
      <c r="B3" s="64">
        <f>B2+1</f>
        <v>2</v>
      </c>
      <c r="C3" s="39">
        <v>7</v>
      </c>
      <c r="D3" s="42">
        <v>0</v>
      </c>
      <c r="E3" s="41">
        <f>F2</f>
        <v>5</v>
      </c>
      <c r="F3" s="43">
        <f>E3+C3</f>
        <v>12</v>
      </c>
      <c r="G3" s="45">
        <v>0</v>
      </c>
      <c r="H3" s="45">
        <f t="shared" ref="H3:H42" si="5">H2+G3</f>
        <v>0</v>
      </c>
      <c r="I3" s="44" t="s">
        <v>27</v>
      </c>
      <c r="J3" s="51">
        <v>10</v>
      </c>
      <c r="K3" s="52">
        <f t="shared" ref="K3:K42" si="6">L3+R3+S3</f>
        <v>0</v>
      </c>
      <c r="L3" s="5">
        <v>0</v>
      </c>
      <c r="M3" s="38">
        <f t="shared" si="0"/>
        <v>0</v>
      </c>
      <c r="N3" s="9" t="s">
        <v>24</v>
      </c>
      <c r="O3" s="9" t="s">
        <v>25</v>
      </c>
      <c r="P3" s="4">
        <v>-75.564385000000001</v>
      </c>
      <c r="Q3" s="4">
        <v>6.292268</v>
      </c>
      <c r="R3" s="7">
        <v>0</v>
      </c>
      <c r="S3" s="7">
        <v>0</v>
      </c>
      <c r="T3" s="38">
        <f t="shared" si="1"/>
        <v>0</v>
      </c>
      <c r="U3" s="36">
        <f t="shared" si="2"/>
        <v>2.7777777777777777</v>
      </c>
      <c r="V3" s="38">
        <f t="shared" si="3"/>
        <v>0</v>
      </c>
      <c r="W3" s="37">
        <f t="shared" si="4"/>
        <v>2.52</v>
      </c>
      <c r="X3" s="28" t="s">
        <v>28</v>
      </c>
    </row>
    <row r="4" spans="1:24" x14ac:dyDescent="0.25">
      <c r="A4" s="9">
        <v>1</v>
      </c>
      <c r="B4" s="64">
        <f>B3+1</f>
        <v>3</v>
      </c>
      <c r="C4" s="39">
        <v>9</v>
      </c>
      <c r="D4" s="42">
        <v>0</v>
      </c>
      <c r="E4" s="41">
        <f t="shared" ref="E4:E42" si="7">F3</f>
        <v>12</v>
      </c>
      <c r="F4" s="43">
        <f t="shared" ref="F4:F42" si="8">E4+C4</f>
        <v>21</v>
      </c>
      <c r="G4" s="45">
        <v>0</v>
      </c>
      <c r="H4" s="45">
        <f t="shared" si="5"/>
        <v>0</v>
      </c>
      <c r="I4" s="44" t="s">
        <v>29</v>
      </c>
      <c r="J4" s="51">
        <v>10</v>
      </c>
      <c r="K4" s="52">
        <f t="shared" si="6"/>
        <v>0</v>
      </c>
      <c r="L4" s="5">
        <v>0</v>
      </c>
      <c r="M4" s="38">
        <f t="shared" si="0"/>
        <v>0</v>
      </c>
      <c r="N4" s="9" t="s">
        <v>24</v>
      </c>
      <c r="O4" s="9" t="s">
        <v>25</v>
      </c>
      <c r="P4" s="4">
        <v>-75.564385000000001</v>
      </c>
      <c r="Q4" s="4">
        <v>6.292268</v>
      </c>
      <c r="R4" s="7">
        <v>0</v>
      </c>
      <c r="S4" s="7">
        <v>0</v>
      </c>
      <c r="T4" s="38">
        <f t="shared" si="1"/>
        <v>0</v>
      </c>
      <c r="U4" s="36">
        <f t="shared" si="2"/>
        <v>2.7777777777777777</v>
      </c>
      <c r="V4" s="38">
        <f t="shared" si="3"/>
        <v>0</v>
      </c>
      <c r="W4" s="37">
        <f t="shared" si="4"/>
        <v>3.24</v>
      </c>
    </row>
    <row r="5" spans="1:24" x14ac:dyDescent="0.25">
      <c r="A5" s="9">
        <v>1</v>
      </c>
      <c r="B5" s="64">
        <f>B4+1</f>
        <v>4</v>
      </c>
      <c r="C5" s="39">
        <v>11</v>
      </c>
      <c r="D5" s="42">
        <v>0</v>
      </c>
      <c r="E5" s="41">
        <f t="shared" si="7"/>
        <v>21</v>
      </c>
      <c r="F5" s="43">
        <f t="shared" si="8"/>
        <v>32</v>
      </c>
      <c r="G5" s="45">
        <v>0</v>
      </c>
      <c r="H5" s="45">
        <f t="shared" si="5"/>
        <v>0</v>
      </c>
      <c r="I5" s="44" t="s">
        <v>30</v>
      </c>
      <c r="J5" s="51">
        <v>10</v>
      </c>
      <c r="K5" s="52">
        <f t="shared" si="6"/>
        <v>0</v>
      </c>
      <c r="L5" s="5">
        <v>0</v>
      </c>
      <c r="M5" s="38">
        <f t="shared" si="0"/>
        <v>0</v>
      </c>
      <c r="N5" s="9" t="s">
        <v>24</v>
      </c>
      <c r="O5" s="9" t="s">
        <v>25</v>
      </c>
      <c r="P5" s="4">
        <v>-75.564385000000001</v>
      </c>
      <c r="Q5" s="4">
        <v>6.292268</v>
      </c>
      <c r="R5" s="7">
        <v>0</v>
      </c>
      <c r="S5" s="7">
        <v>0</v>
      </c>
      <c r="T5" s="38">
        <f t="shared" si="1"/>
        <v>0</v>
      </c>
      <c r="U5" s="36">
        <f t="shared" si="2"/>
        <v>2.7777777777777777</v>
      </c>
      <c r="V5" s="38">
        <f t="shared" si="3"/>
        <v>0</v>
      </c>
      <c r="W5" s="37">
        <f t="shared" si="4"/>
        <v>3.96</v>
      </c>
    </row>
    <row r="6" spans="1:24" ht="24" x14ac:dyDescent="0.25">
      <c r="A6" s="9">
        <v>2</v>
      </c>
      <c r="B6" s="64">
        <f t="shared" ref="B6:B42" si="9">B5+1</f>
        <v>5</v>
      </c>
      <c r="C6" s="39">
        <v>13</v>
      </c>
      <c r="D6" s="42">
        <v>0</v>
      </c>
      <c r="E6" s="41">
        <f t="shared" si="7"/>
        <v>32</v>
      </c>
      <c r="F6" s="43">
        <f t="shared" si="8"/>
        <v>45</v>
      </c>
      <c r="G6" s="45">
        <v>0</v>
      </c>
      <c r="H6" s="45">
        <f t="shared" si="5"/>
        <v>0</v>
      </c>
      <c r="I6" s="44" t="s">
        <v>31</v>
      </c>
      <c r="J6" s="51">
        <v>10</v>
      </c>
      <c r="K6" s="52">
        <f t="shared" si="6"/>
        <v>0</v>
      </c>
      <c r="L6" s="5">
        <v>0</v>
      </c>
      <c r="M6" s="38">
        <f t="shared" si="0"/>
        <v>0</v>
      </c>
      <c r="N6" s="9" t="s">
        <v>32</v>
      </c>
      <c r="O6" s="9" t="s">
        <v>33</v>
      </c>
      <c r="P6" s="4">
        <v>-75.564297999999994</v>
      </c>
      <c r="Q6" s="4">
        <v>6.2936170000000002</v>
      </c>
      <c r="R6" s="7">
        <v>0</v>
      </c>
      <c r="S6" s="7">
        <v>0</v>
      </c>
      <c r="T6" s="38">
        <f t="shared" si="1"/>
        <v>0</v>
      </c>
      <c r="U6" s="36">
        <f t="shared" si="2"/>
        <v>2.7777777777777777</v>
      </c>
      <c r="V6" s="38">
        <f t="shared" si="3"/>
        <v>0</v>
      </c>
      <c r="W6" s="37">
        <f t="shared" si="4"/>
        <v>4.6800000000000006</v>
      </c>
    </row>
    <row r="7" spans="1:24" x14ac:dyDescent="0.25">
      <c r="A7" s="9">
        <v>3</v>
      </c>
      <c r="B7" s="64">
        <f t="shared" si="9"/>
        <v>6</v>
      </c>
      <c r="C7" s="39">
        <v>15</v>
      </c>
      <c r="D7" s="42">
        <v>0</v>
      </c>
      <c r="E7" s="41">
        <f t="shared" si="7"/>
        <v>45</v>
      </c>
      <c r="F7" s="43">
        <f t="shared" si="8"/>
        <v>60</v>
      </c>
      <c r="G7" s="45">
        <v>0</v>
      </c>
      <c r="H7" s="45">
        <f t="shared" si="5"/>
        <v>0</v>
      </c>
      <c r="I7" s="80" t="s">
        <v>34</v>
      </c>
      <c r="J7" s="51">
        <v>10</v>
      </c>
      <c r="K7" s="52">
        <f t="shared" si="6"/>
        <v>0</v>
      </c>
      <c r="L7" s="5">
        <v>0</v>
      </c>
      <c r="M7" s="38">
        <f t="shared" si="0"/>
        <v>0</v>
      </c>
      <c r="N7" s="9" t="s">
        <v>24</v>
      </c>
      <c r="O7" s="9" t="s">
        <v>25</v>
      </c>
      <c r="P7" s="4">
        <v>-75.565652</v>
      </c>
      <c r="Q7" s="4">
        <v>6.2921360000000002</v>
      </c>
      <c r="R7" s="7">
        <v>0</v>
      </c>
      <c r="S7" s="7">
        <v>0</v>
      </c>
      <c r="T7" s="38">
        <f t="shared" si="1"/>
        <v>0</v>
      </c>
      <c r="U7" s="36">
        <f t="shared" si="2"/>
        <v>2.7777777777777777</v>
      </c>
      <c r="V7" s="38">
        <f t="shared" si="3"/>
        <v>0</v>
      </c>
      <c r="W7" s="37">
        <f t="shared" si="4"/>
        <v>5.4</v>
      </c>
    </row>
    <row r="8" spans="1:24" x14ac:dyDescent="0.25">
      <c r="A8" s="9">
        <v>3</v>
      </c>
      <c r="B8" s="64">
        <f t="shared" si="9"/>
        <v>7</v>
      </c>
      <c r="C8" s="39">
        <v>17</v>
      </c>
      <c r="D8" s="42">
        <v>0</v>
      </c>
      <c r="E8" s="41">
        <f t="shared" si="7"/>
        <v>60</v>
      </c>
      <c r="F8" s="43">
        <f t="shared" si="8"/>
        <v>77</v>
      </c>
      <c r="G8" s="45">
        <v>0</v>
      </c>
      <c r="H8" s="45">
        <f t="shared" si="5"/>
        <v>0</v>
      </c>
      <c r="I8" s="44" t="s">
        <v>36</v>
      </c>
      <c r="J8" s="51">
        <v>10</v>
      </c>
      <c r="K8" s="52">
        <f t="shared" si="6"/>
        <v>0</v>
      </c>
      <c r="L8" s="5">
        <v>0</v>
      </c>
      <c r="M8" s="38">
        <f t="shared" si="0"/>
        <v>0</v>
      </c>
      <c r="N8" s="9" t="s">
        <v>24</v>
      </c>
      <c r="O8" s="9" t="s">
        <v>25</v>
      </c>
      <c r="P8" s="4">
        <v>-75.565652</v>
      </c>
      <c r="Q8" s="4">
        <v>6.2921360000000002</v>
      </c>
      <c r="R8" s="7">
        <v>0</v>
      </c>
      <c r="S8" s="7">
        <v>0</v>
      </c>
      <c r="T8" s="38">
        <f t="shared" si="1"/>
        <v>0</v>
      </c>
      <c r="U8" s="36">
        <f t="shared" si="2"/>
        <v>2.7777777777777777</v>
      </c>
      <c r="V8" s="38">
        <f t="shared" si="3"/>
        <v>0</v>
      </c>
      <c r="W8" s="37">
        <f t="shared" si="4"/>
        <v>6.12</v>
      </c>
    </row>
    <row r="9" spans="1:24" x14ac:dyDescent="0.25">
      <c r="A9" s="9">
        <v>3</v>
      </c>
      <c r="B9" s="64">
        <f t="shared" si="9"/>
        <v>8</v>
      </c>
      <c r="C9" s="39">
        <v>19</v>
      </c>
      <c r="D9" s="42">
        <v>0</v>
      </c>
      <c r="E9" s="41">
        <f t="shared" si="7"/>
        <v>77</v>
      </c>
      <c r="F9" s="43">
        <f t="shared" si="8"/>
        <v>96</v>
      </c>
      <c r="G9" s="45">
        <v>0</v>
      </c>
      <c r="H9" s="45">
        <f t="shared" si="5"/>
        <v>0</v>
      </c>
      <c r="I9" s="44" t="s">
        <v>37</v>
      </c>
      <c r="J9" s="51">
        <v>10</v>
      </c>
      <c r="K9" s="52">
        <f t="shared" si="6"/>
        <v>0</v>
      </c>
      <c r="L9" s="5">
        <v>0</v>
      </c>
      <c r="M9" s="38">
        <f t="shared" si="0"/>
        <v>0</v>
      </c>
      <c r="N9" s="9" t="s">
        <v>24</v>
      </c>
      <c r="O9" s="9" t="s">
        <v>25</v>
      </c>
      <c r="P9" s="4">
        <v>-75.565652</v>
      </c>
      <c r="Q9" s="4">
        <v>6.2921360000000002</v>
      </c>
      <c r="R9" s="7">
        <v>0</v>
      </c>
      <c r="S9" s="7">
        <v>0</v>
      </c>
      <c r="T9" s="38">
        <f t="shared" si="1"/>
        <v>0</v>
      </c>
      <c r="U9" s="36">
        <f t="shared" si="2"/>
        <v>2.7777777777777777</v>
      </c>
      <c r="V9" s="38">
        <f t="shared" si="3"/>
        <v>0</v>
      </c>
      <c r="W9" s="37">
        <f t="shared" si="4"/>
        <v>6.84</v>
      </c>
    </row>
    <row r="10" spans="1:24" x14ac:dyDescent="0.25">
      <c r="A10" s="9">
        <v>3</v>
      </c>
      <c r="B10" s="64">
        <f t="shared" si="9"/>
        <v>9</v>
      </c>
      <c r="C10" s="39">
        <v>21</v>
      </c>
      <c r="D10" s="42">
        <v>0</v>
      </c>
      <c r="E10" s="41">
        <f t="shared" si="7"/>
        <v>96</v>
      </c>
      <c r="F10" s="43">
        <f t="shared" si="8"/>
        <v>117</v>
      </c>
      <c r="G10" s="45">
        <v>0</v>
      </c>
      <c r="H10" s="45">
        <f t="shared" si="5"/>
        <v>0</v>
      </c>
      <c r="I10" s="44" t="s">
        <v>38</v>
      </c>
      <c r="J10" s="51">
        <v>10</v>
      </c>
      <c r="K10" s="52">
        <f t="shared" si="6"/>
        <v>0</v>
      </c>
      <c r="L10" s="5">
        <v>0</v>
      </c>
      <c r="M10" s="38">
        <f t="shared" si="0"/>
        <v>0</v>
      </c>
      <c r="N10" s="9" t="s">
        <v>24</v>
      </c>
      <c r="O10" s="9" t="s">
        <v>25</v>
      </c>
      <c r="P10" s="4">
        <v>-75.565652</v>
      </c>
      <c r="Q10" s="4">
        <v>6.2921360000000002</v>
      </c>
      <c r="R10" s="7">
        <v>0</v>
      </c>
      <c r="S10" s="7">
        <v>0</v>
      </c>
      <c r="T10" s="38">
        <f t="shared" si="1"/>
        <v>0</v>
      </c>
      <c r="U10" s="36">
        <f t="shared" si="2"/>
        <v>2.7777777777777777</v>
      </c>
      <c r="V10" s="38">
        <f t="shared" si="3"/>
        <v>0</v>
      </c>
      <c r="W10" s="37">
        <f t="shared" si="4"/>
        <v>7.5600000000000005</v>
      </c>
    </row>
    <row r="11" spans="1:24" x14ac:dyDescent="0.25">
      <c r="A11" s="9">
        <v>3</v>
      </c>
      <c r="B11" s="64">
        <f t="shared" si="9"/>
        <v>10</v>
      </c>
      <c r="C11" s="39">
        <v>23</v>
      </c>
      <c r="D11" s="42">
        <v>0</v>
      </c>
      <c r="E11" s="41">
        <f t="shared" si="7"/>
        <v>117</v>
      </c>
      <c r="F11" s="43">
        <f t="shared" si="8"/>
        <v>140</v>
      </c>
      <c r="G11" s="45">
        <v>0</v>
      </c>
      <c r="H11" s="45">
        <f t="shared" si="5"/>
        <v>0</v>
      </c>
      <c r="I11" s="44" t="s">
        <v>39</v>
      </c>
      <c r="J11" s="51">
        <v>10</v>
      </c>
      <c r="K11" s="52">
        <f t="shared" si="6"/>
        <v>0</v>
      </c>
      <c r="L11" s="5">
        <v>0</v>
      </c>
      <c r="M11" s="38">
        <f t="shared" si="0"/>
        <v>0</v>
      </c>
      <c r="N11" s="9" t="s">
        <v>24</v>
      </c>
      <c r="O11" s="9" t="s">
        <v>25</v>
      </c>
      <c r="P11" s="4">
        <v>-75.565652</v>
      </c>
      <c r="Q11" s="4">
        <v>6.2921360000000002</v>
      </c>
      <c r="R11" s="7">
        <v>0</v>
      </c>
      <c r="S11" s="7">
        <v>0</v>
      </c>
      <c r="T11" s="38">
        <f t="shared" si="1"/>
        <v>0</v>
      </c>
      <c r="U11" s="36">
        <f t="shared" si="2"/>
        <v>2.7777777777777777</v>
      </c>
      <c r="V11" s="38">
        <f t="shared" si="3"/>
        <v>0</v>
      </c>
      <c r="W11" s="37">
        <f t="shared" si="4"/>
        <v>8.2800000000000011</v>
      </c>
    </row>
    <row r="12" spans="1:24" x14ac:dyDescent="0.25">
      <c r="A12" s="9">
        <v>3</v>
      </c>
      <c r="B12" s="64">
        <f t="shared" si="9"/>
        <v>11</v>
      </c>
      <c r="C12" s="39">
        <v>25</v>
      </c>
      <c r="D12" s="42">
        <v>0</v>
      </c>
      <c r="E12" s="41">
        <f t="shared" si="7"/>
        <v>140</v>
      </c>
      <c r="F12" s="43">
        <f t="shared" si="8"/>
        <v>165</v>
      </c>
      <c r="G12" s="45">
        <v>0</v>
      </c>
      <c r="H12" s="45">
        <f t="shared" si="5"/>
        <v>0</v>
      </c>
      <c r="I12" s="44" t="s">
        <v>40</v>
      </c>
      <c r="J12" s="51">
        <v>10</v>
      </c>
      <c r="K12" s="52">
        <f t="shared" si="6"/>
        <v>0</v>
      </c>
      <c r="L12" s="5">
        <v>0</v>
      </c>
      <c r="M12" s="38">
        <f t="shared" si="0"/>
        <v>0</v>
      </c>
      <c r="N12" s="9" t="s">
        <v>24</v>
      </c>
      <c r="O12" s="9" t="s">
        <v>25</v>
      </c>
      <c r="P12" s="4">
        <v>-75.565652</v>
      </c>
      <c r="Q12" s="4">
        <v>6.2921360000000002</v>
      </c>
      <c r="R12" s="7">
        <v>0</v>
      </c>
      <c r="S12" s="7">
        <v>0</v>
      </c>
      <c r="T12" s="38">
        <f t="shared" si="1"/>
        <v>0</v>
      </c>
      <c r="U12" s="36">
        <f t="shared" si="2"/>
        <v>2.7777777777777777</v>
      </c>
      <c r="V12" s="38">
        <f t="shared" si="3"/>
        <v>0</v>
      </c>
      <c r="W12" s="37">
        <f t="shared" si="4"/>
        <v>9</v>
      </c>
    </row>
    <row r="13" spans="1:24" ht="24" x14ac:dyDescent="0.25">
      <c r="A13" s="9">
        <v>4</v>
      </c>
      <c r="B13" s="64">
        <f t="shared" si="9"/>
        <v>12</v>
      </c>
      <c r="C13" s="39">
        <v>27</v>
      </c>
      <c r="D13" s="42">
        <v>0</v>
      </c>
      <c r="E13" s="41">
        <f t="shared" si="7"/>
        <v>165</v>
      </c>
      <c r="F13" s="43">
        <f t="shared" si="8"/>
        <v>192</v>
      </c>
      <c r="G13" s="45">
        <v>0</v>
      </c>
      <c r="H13" s="45">
        <f t="shared" si="5"/>
        <v>0</v>
      </c>
      <c r="I13" s="44" t="s">
        <v>41</v>
      </c>
      <c r="J13" s="51">
        <v>10</v>
      </c>
      <c r="K13" s="52">
        <f t="shared" si="6"/>
        <v>0</v>
      </c>
      <c r="L13" s="5">
        <v>0</v>
      </c>
      <c r="M13" s="38">
        <f t="shared" si="0"/>
        <v>0</v>
      </c>
      <c r="N13" s="9" t="s">
        <v>42</v>
      </c>
      <c r="O13" s="9" t="s">
        <v>33</v>
      </c>
      <c r="P13" s="4">
        <v>-75.567119000000005</v>
      </c>
      <c r="Q13" s="4">
        <v>6.2905259999999998</v>
      </c>
      <c r="R13" s="7">
        <v>0</v>
      </c>
      <c r="S13" s="7">
        <v>0</v>
      </c>
      <c r="T13" s="38">
        <f t="shared" si="1"/>
        <v>0</v>
      </c>
      <c r="U13" s="36">
        <f t="shared" si="2"/>
        <v>2.7777777777777777</v>
      </c>
      <c r="V13" s="38">
        <f t="shared" si="3"/>
        <v>0</v>
      </c>
      <c r="W13" s="37">
        <f t="shared" si="4"/>
        <v>9.7200000000000006</v>
      </c>
    </row>
    <row r="14" spans="1:24" ht="24" x14ac:dyDescent="0.25">
      <c r="A14" s="9">
        <v>4</v>
      </c>
      <c r="B14" s="64">
        <f t="shared" si="9"/>
        <v>13</v>
      </c>
      <c r="C14" s="39">
        <v>29</v>
      </c>
      <c r="D14" s="42">
        <v>0</v>
      </c>
      <c r="E14" s="41">
        <f t="shared" si="7"/>
        <v>192</v>
      </c>
      <c r="F14" s="43">
        <f t="shared" si="8"/>
        <v>221</v>
      </c>
      <c r="G14" s="45">
        <v>0</v>
      </c>
      <c r="H14" s="45">
        <f t="shared" si="5"/>
        <v>0</v>
      </c>
      <c r="I14" s="44" t="s">
        <v>44</v>
      </c>
      <c r="J14" s="51">
        <v>10</v>
      </c>
      <c r="K14" s="52">
        <f t="shared" si="6"/>
        <v>0</v>
      </c>
      <c r="L14" s="5">
        <v>0</v>
      </c>
      <c r="M14" s="38">
        <f t="shared" si="0"/>
        <v>0</v>
      </c>
      <c r="N14" s="9" t="s">
        <v>42</v>
      </c>
      <c r="O14" s="9" t="s">
        <v>33</v>
      </c>
      <c r="P14" s="4">
        <v>-75.567119000000005</v>
      </c>
      <c r="Q14" s="4">
        <v>6.2905259999999998</v>
      </c>
      <c r="R14" s="7">
        <v>0</v>
      </c>
      <c r="S14" s="7">
        <v>0</v>
      </c>
      <c r="T14" s="38">
        <f t="shared" si="1"/>
        <v>0</v>
      </c>
      <c r="U14" s="36">
        <f t="shared" si="2"/>
        <v>2.7777777777777777</v>
      </c>
      <c r="V14" s="38">
        <f t="shared" si="3"/>
        <v>0</v>
      </c>
      <c r="W14" s="37">
        <f t="shared" si="4"/>
        <v>10.44</v>
      </c>
    </row>
    <row r="15" spans="1:24" ht="24" x14ac:dyDescent="0.25">
      <c r="A15" s="9">
        <v>5</v>
      </c>
      <c r="B15" s="64">
        <f t="shared" si="9"/>
        <v>14</v>
      </c>
      <c r="C15" s="39">
        <v>31</v>
      </c>
      <c r="D15" s="42">
        <v>0</v>
      </c>
      <c r="E15" s="41">
        <f t="shared" si="7"/>
        <v>221</v>
      </c>
      <c r="F15" s="43">
        <f t="shared" si="8"/>
        <v>252</v>
      </c>
      <c r="G15" s="45">
        <v>0</v>
      </c>
      <c r="H15" s="45">
        <f t="shared" si="5"/>
        <v>0</v>
      </c>
      <c r="I15" s="44" t="s">
        <v>45</v>
      </c>
      <c r="J15" s="51">
        <v>10</v>
      </c>
      <c r="K15" s="52">
        <f t="shared" si="6"/>
        <v>0</v>
      </c>
      <c r="L15" s="5">
        <v>0</v>
      </c>
      <c r="M15" s="38">
        <f t="shared" si="0"/>
        <v>0</v>
      </c>
      <c r="N15" s="9" t="s">
        <v>24</v>
      </c>
      <c r="O15" s="9" t="s">
        <v>33</v>
      </c>
      <c r="P15" s="4">
        <v>-75.567300000000003</v>
      </c>
      <c r="Q15" s="4">
        <v>6.2913079999999999</v>
      </c>
      <c r="R15" s="7">
        <v>0</v>
      </c>
      <c r="S15" s="7">
        <v>0</v>
      </c>
      <c r="T15" s="38">
        <f t="shared" si="1"/>
        <v>0</v>
      </c>
      <c r="U15" s="36">
        <f t="shared" si="2"/>
        <v>2.7777777777777777</v>
      </c>
      <c r="V15" s="38">
        <f t="shared" si="3"/>
        <v>0</v>
      </c>
      <c r="W15" s="37">
        <f t="shared" si="4"/>
        <v>11.16</v>
      </c>
    </row>
    <row r="16" spans="1:24" ht="24" x14ac:dyDescent="0.25">
      <c r="A16" s="9">
        <v>5</v>
      </c>
      <c r="B16" s="64">
        <f t="shared" si="9"/>
        <v>15</v>
      </c>
      <c r="C16" s="39">
        <v>33</v>
      </c>
      <c r="D16" s="42">
        <v>0</v>
      </c>
      <c r="E16" s="41">
        <f t="shared" si="7"/>
        <v>252</v>
      </c>
      <c r="F16" s="43">
        <f t="shared" si="8"/>
        <v>285</v>
      </c>
      <c r="G16" s="45">
        <v>0</v>
      </c>
      <c r="H16" s="45">
        <f t="shared" si="5"/>
        <v>0</v>
      </c>
      <c r="I16" s="44" t="s">
        <v>47</v>
      </c>
      <c r="J16" s="51">
        <v>10</v>
      </c>
      <c r="K16" s="52">
        <f t="shared" si="6"/>
        <v>0</v>
      </c>
      <c r="L16" s="5">
        <v>0</v>
      </c>
      <c r="M16" s="38">
        <f t="shared" si="0"/>
        <v>0</v>
      </c>
      <c r="N16" s="9" t="s">
        <v>24</v>
      </c>
      <c r="O16" s="9" t="s">
        <v>33</v>
      </c>
      <c r="P16" s="4">
        <v>-75.567300000000003</v>
      </c>
      <c r="Q16" s="4">
        <v>6.2913079999999999</v>
      </c>
      <c r="R16" s="7">
        <v>0</v>
      </c>
      <c r="S16" s="7">
        <v>0</v>
      </c>
      <c r="T16" s="38">
        <f t="shared" si="1"/>
        <v>0</v>
      </c>
      <c r="U16" s="36">
        <f t="shared" si="2"/>
        <v>2.7777777777777777</v>
      </c>
      <c r="V16" s="38">
        <f t="shared" si="3"/>
        <v>0</v>
      </c>
      <c r="W16" s="37">
        <f t="shared" si="4"/>
        <v>11.88</v>
      </c>
    </row>
    <row r="17" spans="1:23" ht="24" x14ac:dyDescent="0.25">
      <c r="A17" s="9">
        <v>6</v>
      </c>
      <c r="B17" s="64">
        <f t="shared" si="9"/>
        <v>16</v>
      </c>
      <c r="C17" s="39">
        <v>35</v>
      </c>
      <c r="D17" s="42">
        <v>0</v>
      </c>
      <c r="E17" s="41">
        <f t="shared" si="7"/>
        <v>285</v>
      </c>
      <c r="F17" s="43">
        <f t="shared" si="8"/>
        <v>320</v>
      </c>
      <c r="G17" s="45">
        <v>0</v>
      </c>
      <c r="H17" s="45">
        <f t="shared" si="5"/>
        <v>0</v>
      </c>
      <c r="I17" s="44" t="s">
        <v>48</v>
      </c>
      <c r="J17" s="51">
        <v>10</v>
      </c>
      <c r="K17" s="52">
        <f t="shared" si="6"/>
        <v>0</v>
      </c>
      <c r="L17" s="5">
        <v>0</v>
      </c>
      <c r="M17" s="38">
        <f t="shared" si="0"/>
        <v>0</v>
      </c>
      <c r="N17" s="9" t="s">
        <v>49</v>
      </c>
      <c r="O17" s="9" t="s">
        <v>33</v>
      </c>
      <c r="P17" s="4">
        <v>-75.566986</v>
      </c>
      <c r="Q17" s="4">
        <v>6.2918079999999996</v>
      </c>
      <c r="R17" s="7">
        <v>0</v>
      </c>
      <c r="S17" s="7">
        <v>0</v>
      </c>
      <c r="T17" s="38">
        <f t="shared" si="1"/>
        <v>0</v>
      </c>
      <c r="U17" s="36">
        <f t="shared" si="2"/>
        <v>2.7777777777777777</v>
      </c>
      <c r="V17" s="38">
        <f t="shared" si="3"/>
        <v>0</v>
      </c>
      <c r="W17" s="37">
        <f t="shared" si="4"/>
        <v>12.6</v>
      </c>
    </row>
    <row r="18" spans="1:23" x14ac:dyDescent="0.25">
      <c r="A18" s="9">
        <v>7</v>
      </c>
      <c r="B18" s="64">
        <f t="shared" si="9"/>
        <v>17</v>
      </c>
      <c r="C18" s="39">
        <v>37</v>
      </c>
      <c r="D18" s="42">
        <v>0</v>
      </c>
      <c r="E18" s="41">
        <f t="shared" si="7"/>
        <v>320</v>
      </c>
      <c r="F18" s="43">
        <f t="shared" si="8"/>
        <v>357</v>
      </c>
      <c r="G18" s="45">
        <v>0</v>
      </c>
      <c r="H18" s="45">
        <f t="shared" si="5"/>
        <v>0</v>
      </c>
      <c r="I18" s="44" t="s">
        <v>50</v>
      </c>
      <c r="J18" s="51">
        <v>10</v>
      </c>
      <c r="K18" s="52">
        <f t="shared" si="6"/>
        <v>0</v>
      </c>
      <c r="L18" s="5">
        <v>0</v>
      </c>
      <c r="M18" s="38">
        <f t="shared" si="0"/>
        <v>0</v>
      </c>
      <c r="N18" s="9" t="s">
        <v>24</v>
      </c>
      <c r="O18" s="9" t="s">
        <v>25</v>
      </c>
      <c r="P18" s="4">
        <v>-75.567998000000003</v>
      </c>
      <c r="Q18" s="4">
        <v>6.2921279999999999</v>
      </c>
      <c r="R18" s="7">
        <v>0</v>
      </c>
      <c r="S18" s="7">
        <v>0</v>
      </c>
      <c r="T18" s="38">
        <f t="shared" si="1"/>
        <v>0</v>
      </c>
      <c r="U18" s="36">
        <f t="shared" si="2"/>
        <v>2.7777777777777777</v>
      </c>
      <c r="V18" s="38">
        <f t="shared" si="3"/>
        <v>0</v>
      </c>
      <c r="W18" s="37">
        <f t="shared" si="4"/>
        <v>13.32</v>
      </c>
    </row>
    <row r="19" spans="1:23" x14ac:dyDescent="0.25">
      <c r="A19" s="9">
        <v>7</v>
      </c>
      <c r="B19" s="64">
        <f t="shared" si="9"/>
        <v>18</v>
      </c>
      <c r="C19" s="39">
        <v>39</v>
      </c>
      <c r="D19" s="42">
        <v>0</v>
      </c>
      <c r="E19" s="41">
        <f t="shared" si="7"/>
        <v>357</v>
      </c>
      <c r="F19" s="43">
        <f t="shared" si="8"/>
        <v>396</v>
      </c>
      <c r="G19" s="45">
        <v>0</v>
      </c>
      <c r="H19" s="45">
        <f t="shared" si="5"/>
        <v>0</v>
      </c>
      <c r="I19" s="44" t="s">
        <v>52</v>
      </c>
      <c r="J19" s="51">
        <v>10</v>
      </c>
      <c r="K19" s="52">
        <f t="shared" si="6"/>
        <v>0</v>
      </c>
      <c r="L19" s="5">
        <v>0</v>
      </c>
      <c r="M19" s="38">
        <f t="shared" si="0"/>
        <v>0</v>
      </c>
      <c r="N19" s="9" t="s">
        <v>24</v>
      </c>
      <c r="O19" s="9" t="s">
        <v>25</v>
      </c>
      <c r="P19" s="4">
        <v>-75.567998000000003</v>
      </c>
      <c r="Q19" s="4">
        <v>6.2921279999999999</v>
      </c>
      <c r="R19" s="7">
        <v>0</v>
      </c>
      <c r="S19" s="7">
        <v>0</v>
      </c>
      <c r="T19" s="38">
        <f t="shared" si="1"/>
        <v>0</v>
      </c>
      <c r="U19" s="36">
        <f t="shared" si="2"/>
        <v>2.7777777777777777</v>
      </c>
      <c r="V19" s="38">
        <f t="shared" si="3"/>
        <v>0</v>
      </c>
      <c r="W19" s="37">
        <f t="shared" si="4"/>
        <v>14.040000000000001</v>
      </c>
    </row>
    <row r="20" spans="1:23" x14ac:dyDescent="0.25">
      <c r="A20" s="9">
        <v>7</v>
      </c>
      <c r="B20" s="64">
        <f t="shared" si="9"/>
        <v>19</v>
      </c>
      <c r="C20" s="39">
        <v>41</v>
      </c>
      <c r="D20" s="42">
        <v>0</v>
      </c>
      <c r="E20" s="41">
        <f t="shared" si="7"/>
        <v>396</v>
      </c>
      <c r="F20" s="43">
        <f t="shared" si="8"/>
        <v>437</v>
      </c>
      <c r="G20" s="45">
        <v>0</v>
      </c>
      <c r="H20" s="45">
        <f t="shared" si="5"/>
        <v>0</v>
      </c>
      <c r="I20" s="44" t="s">
        <v>53</v>
      </c>
      <c r="J20" s="51">
        <v>10</v>
      </c>
      <c r="K20" s="52">
        <f t="shared" si="6"/>
        <v>0</v>
      </c>
      <c r="L20" s="5">
        <v>0</v>
      </c>
      <c r="M20" s="38">
        <f t="shared" si="0"/>
        <v>0</v>
      </c>
      <c r="N20" s="9" t="s">
        <v>24</v>
      </c>
      <c r="O20" s="9" t="s">
        <v>25</v>
      </c>
      <c r="P20" s="4">
        <v>-75.567998000000003</v>
      </c>
      <c r="Q20" s="4">
        <v>6.2921279999999999</v>
      </c>
      <c r="R20" s="7">
        <v>0</v>
      </c>
      <c r="S20" s="7">
        <v>0</v>
      </c>
      <c r="T20" s="38">
        <f t="shared" si="1"/>
        <v>0</v>
      </c>
      <c r="U20" s="36">
        <f t="shared" si="2"/>
        <v>2.7777777777777777</v>
      </c>
      <c r="V20" s="38">
        <f t="shared" si="3"/>
        <v>0</v>
      </c>
      <c r="W20" s="37">
        <f t="shared" si="4"/>
        <v>14.76</v>
      </c>
    </row>
    <row r="21" spans="1:23" x14ac:dyDescent="0.25">
      <c r="A21" s="9">
        <v>8</v>
      </c>
      <c r="B21" s="64">
        <f t="shared" si="9"/>
        <v>20</v>
      </c>
      <c r="C21" s="39">
        <v>43</v>
      </c>
      <c r="D21" s="42">
        <v>0</v>
      </c>
      <c r="E21" s="41">
        <f t="shared" si="7"/>
        <v>437</v>
      </c>
      <c r="F21" s="43">
        <f t="shared" si="8"/>
        <v>480</v>
      </c>
      <c r="G21" s="45">
        <v>0</v>
      </c>
      <c r="H21" s="45">
        <f t="shared" si="5"/>
        <v>0</v>
      </c>
      <c r="I21" s="44" t="s">
        <v>54</v>
      </c>
      <c r="J21" s="51">
        <v>10</v>
      </c>
      <c r="K21" s="52">
        <f t="shared" si="6"/>
        <v>0</v>
      </c>
      <c r="L21" s="5">
        <v>0</v>
      </c>
      <c r="M21" s="38">
        <f t="shared" si="0"/>
        <v>0</v>
      </c>
      <c r="N21" s="9" t="s">
        <v>49</v>
      </c>
      <c r="O21" s="9" t="s">
        <v>25</v>
      </c>
      <c r="P21" s="4">
        <v>-75.568809000000002</v>
      </c>
      <c r="Q21" s="4">
        <v>6.292319</v>
      </c>
      <c r="R21" s="7">
        <v>0</v>
      </c>
      <c r="S21" s="7">
        <v>0</v>
      </c>
      <c r="T21" s="38">
        <f t="shared" si="1"/>
        <v>0</v>
      </c>
      <c r="U21" s="36">
        <f t="shared" si="2"/>
        <v>2.7777777777777777</v>
      </c>
      <c r="V21" s="38">
        <f t="shared" si="3"/>
        <v>0</v>
      </c>
      <c r="W21" s="37">
        <f t="shared" si="4"/>
        <v>15.48</v>
      </c>
    </row>
    <row r="22" spans="1:23" x14ac:dyDescent="0.25">
      <c r="A22" s="9">
        <v>9</v>
      </c>
      <c r="B22" s="64">
        <f t="shared" si="9"/>
        <v>21</v>
      </c>
      <c r="C22" s="39">
        <v>45</v>
      </c>
      <c r="D22" s="42">
        <v>0</v>
      </c>
      <c r="E22" s="41">
        <f t="shared" si="7"/>
        <v>480</v>
      </c>
      <c r="F22" s="43">
        <f t="shared" si="8"/>
        <v>525</v>
      </c>
      <c r="G22" s="45">
        <v>0</v>
      </c>
      <c r="H22" s="45">
        <f t="shared" si="5"/>
        <v>0</v>
      </c>
      <c r="I22" s="44" t="s">
        <v>55</v>
      </c>
      <c r="J22" s="51">
        <v>10</v>
      </c>
      <c r="K22" s="52">
        <f t="shared" si="6"/>
        <v>0</v>
      </c>
      <c r="L22" s="5">
        <v>0</v>
      </c>
      <c r="M22" s="38">
        <f t="shared" si="0"/>
        <v>0</v>
      </c>
      <c r="N22" s="9" t="s">
        <v>56</v>
      </c>
      <c r="O22" s="9" t="s">
        <v>25</v>
      </c>
      <c r="P22" s="4">
        <v>-75.569447999999994</v>
      </c>
      <c r="Q22" s="4">
        <v>6.2916869999999996</v>
      </c>
      <c r="R22" s="7">
        <v>0</v>
      </c>
      <c r="S22" s="7">
        <v>0</v>
      </c>
      <c r="T22" s="38">
        <f t="shared" si="1"/>
        <v>0</v>
      </c>
      <c r="U22" s="36">
        <f t="shared" si="2"/>
        <v>2.7777777777777777</v>
      </c>
      <c r="V22" s="38">
        <f t="shared" si="3"/>
        <v>0</v>
      </c>
      <c r="W22" s="37">
        <f t="shared" si="4"/>
        <v>16.2</v>
      </c>
    </row>
    <row r="23" spans="1:23" ht="129.75" customHeight="1" x14ac:dyDescent="0.25">
      <c r="A23" s="9">
        <v>10</v>
      </c>
      <c r="B23" s="64">
        <f t="shared" si="9"/>
        <v>22</v>
      </c>
      <c r="C23" s="39">
        <v>43</v>
      </c>
      <c r="D23" s="42">
        <v>0</v>
      </c>
      <c r="E23" s="41">
        <f t="shared" si="7"/>
        <v>525</v>
      </c>
      <c r="F23" s="43">
        <f t="shared" si="8"/>
        <v>568</v>
      </c>
      <c r="G23" s="45">
        <v>0</v>
      </c>
      <c r="H23" s="45">
        <f t="shared" si="5"/>
        <v>0</v>
      </c>
      <c r="I23" s="44" t="s">
        <v>57</v>
      </c>
      <c r="J23" s="51">
        <v>10</v>
      </c>
      <c r="K23" s="52">
        <f>L23+R23+S23</f>
        <v>0</v>
      </c>
      <c r="L23" s="5">
        <v>0</v>
      </c>
      <c r="M23" s="38">
        <f t="shared" si="0"/>
        <v>0</v>
      </c>
      <c r="N23" s="9" t="s">
        <v>24</v>
      </c>
      <c r="O23" s="9" t="s">
        <v>33</v>
      </c>
      <c r="P23" s="4">
        <v>-75.574360999999996</v>
      </c>
      <c r="Q23" s="4">
        <v>6.2933440000000003</v>
      </c>
      <c r="R23" s="7">
        <v>0</v>
      </c>
      <c r="S23" s="7">
        <v>0</v>
      </c>
      <c r="T23" s="38">
        <f t="shared" si="1"/>
        <v>0</v>
      </c>
      <c r="U23" s="36">
        <f t="shared" si="2"/>
        <v>2.7777777777777777</v>
      </c>
      <c r="V23" s="38">
        <f t="shared" si="3"/>
        <v>0</v>
      </c>
      <c r="W23" s="37">
        <f t="shared" si="4"/>
        <v>15.48</v>
      </c>
    </row>
    <row r="24" spans="1:23" ht="129.75" customHeight="1" x14ac:dyDescent="0.25">
      <c r="A24" s="9">
        <v>10</v>
      </c>
      <c r="B24" s="64">
        <f t="shared" si="9"/>
        <v>23</v>
      </c>
      <c r="C24" s="39">
        <v>41</v>
      </c>
      <c r="D24" s="42">
        <v>0</v>
      </c>
      <c r="E24" s="41">
        <f t="shared" si="7"/>
        <v>568</v>
      </c>
      <c r="F24" s="43">
        <f t="shared" si="8"/>
        <v>609</v>
      </c>
      <c r="G24" s="45">
        <v>0</v>
      </c>
      <c r="H24" s="45">
        <f t="shared" si="5"/>
        <v>0</v>
      </c>
      <c r="I24" s="44" t="s">
        <v>59</v>
      </c>
      <c r="J24" s="51">
        <v>10</v>
      </c>
      <c r="K24" s="52">
        <f t="shared" si="6"/>
        <v>0</v>
      </c>
      <c r="L24" s="5">
        <v>0</v>
      </c>
      <c r="M24" s="38">
        <f t="shared" si="0"/>
        <v>0</v>
      </c>
      <c r="N24" s="9" t="s">
        <v>24</v>
      </c>
      <c r="O24" s="9" t="s">
        <v>33</v>
      </c>
      <c r="P24" s="4">
        <v>-75.574360999999996</v>
      </c>
      <c r="Q24" s="4">
        <v>6.2933440000000003</v>
      </c>
      <c r="R24" s="7">
        <v>0</v>
      </c>
      <c r="S24" s="7">
        <v>0</v>
      </c>
      <c r="T24" s="38">
        <f t="shared" si="1"/>
        <v>0</v>
      </c>
      <c r="U24" s="36">
        <f t="shared" si="2"/>
        <v>2.7777777777777777</v>
      </c>
      <c r="V24" s="38">
        <f t="shared" si="3"/>
        <v>0</v>
      </c>
      <c r="W24" s="37">
        <f t="shared" si="4"/>
        <v>14.76</v>
      </c>
    </row>
    <row r="25" spans="1:23" ht="129.75" customHeight="1" x14ac:dyDescent="0.25">
      <c r="A25" s="9">
        <v>10</v>
      </c>
      <c r="B25" s="64">
        <f t="shared" si="9"/>
        <v>24</v>
      </c>
      <c r="C25" s="39">
        <v>39</v>
      </c>
      <c r="D25" s="42">
        <v>0</v>
      </c>
      <c r="E25" s="41">
        <f t="shared" si="7"/>
        <v>609</v>
      </c>
      <c r="F25" s="43">
        <f t="shared" si="8"/>
        <v>648</v>
      </c>
      <c r="G25" s="45">
        <v>0</v>
      </c>
      <c r="H25" s="45">
        <f t="shared" si="5"/>
        <v>0</v>
      </c>
      <c r="I25" s="44" t="s">
        <v>60</v>
      </c>
      <c r="J25" s="51">
        <v>10</v>
      </c>
      <c r="K25" s="52">
        <f t="shared" si="6"/>
        <v>0</v>
      </c>
      <c r="L25" s="5">
        <v>0</v>
      </c>
      <c r="M25" s="38">
        <f t="shared" si="0"/>
        <v>0</v>
      </c>
      <c r="N25" s="9" t="s">
        <v>24</v>
      </c>
      <c r="O25" s="9" t="s">
        <v>33</v>
      </c>
      <c r="P25" s="4">
        <v>-75.574360999999996</v>
      </c>
      <c r="Q25" s="4">
        <v>6.2933440000000003</v>
      </c>
      <c r="R25" s="7">
        <v>0</v>
      </c>
      <c r="S25" s="7">
        <v>0</v>
      </c>
      <c r="T25" s="38">
        <f t="shared" si="1"/>
        <v>0</v>
      </c>
      <c r="U25" s="36">
        <f t="shared" si="2"/>
        <v>2.7777777777777777</v>
      </c>
      <c r="V25" s="38">
        <f t="shared" si="3"/>
        <v>0</v>
      </c>
      <c r="W25" s="37">
        <f t="shared" si="4"/>
        <v>14.040000000000001</v>
      </c>
    </row>
    <row r="26" spans="1:23" ht="129.75" customHeight="1" x14ac:dyDescent="0.25">
      <c r="A26" s="9">
        <v>10</v>
      </c>
      <c r="B26" s="64">
        <f t="shared" si="9"/>
        <v>25</v>
      </c>
      <c r="C26" s="39">
        <v>37</v>
      </c>
      <c r="D26" s="42">
        <v>0</v>
      </c>
      <c r="E26" s="41">
        <f t="shared" si="7"/>
        <v>648</v>
      </c>
      <c r="F26" s="43">
        <f t="shared" si="8"/>
        <v>685</v>
      </c>
      <c r="G26" s="45">
        <v>0</v>
      </c>
      <c r="H26" s="45">
        <f t="shared" si="5"/>
        <v>0</v>
      </c>
      <c r="I26" s="44" t="s">
        <v>61</v>
      </c>
      <c r="J26" s="51">
        <v>10</v>
      </c>
      <c r="K26" s="52">
        <f t="shared" si="6"/>
        <v>0</v>
      </c>
      <c r="L26" s="5">
        <v>0</v>
      </c>
      <c r="M26" s="38">
        <f t="shared" si="0"/>
        <v>0</v>
      </c>
      <c r="N26" s="9" t="s">
        <v>24</v>
      </c>
      <c r="O26" s="9" t="s">
        <v>33</v>
      </c>
      <c r="P26" s="4">
        <v>-75.574360999999996</v>
      </c>
      <c r="Q26" s="4">
        <v>6.2933440000000003</v>
      </c>
      <c r="R26" s="7">
        <v>0</v>
      </c>
      <c r="S26" s="7">
        <v>0</v>
      </c>
      <c r="T26" s="38">
        <f t="shared" si="1"/>
        <v>0</v>
      </c>
      <c r="U26" s="36">
        <f t="shared" si="2"/>
        <v>2.7777777777777777</v>
      </c>
      <c r="V26" s="38">
        <f t="shared" si="3"/>
        <v>0</v>
      </c>
      <c r="W26" s="37">
        <f t="shared" si="4"/>
        <v>13.32</v>
      </c>
    </row>
    <row r="27" spans="1:23" ht="129.75" customHeight="1" x14ac:dyDescent="0.25">
      <c r="A27" s="9">
        <v>10</v>
      </c>
      <c r="B27" s="64">
        <f t="shared" si="9"/>
        <v>26</v>
      </c>
      <c r="C27" s="39">
        <v>35</v>
      </c>
      <c r="D27" s="42">
        <v>0</v>
      </c>
      <c r="E27" s="41">
        <f t="shared" si="7"/>
        <v>685</v>
      </c>
      <c r="F27" s="43">
        <f t="shared" si="8"/>
        <v>720</v>
      </c>
      <c r="G27" s="45">
        <v>0</v>
      </c>
      <c r="H27" s="45">
        <f t="shared" si="5"/>
        <v>0</v>
      </c>
      <c r="I27" s="44" t="s">
        <v>62</v>
      </c>
      <c r="J27" s="51">
        <v>10</v>
      </c>
      <c r="K27" s="52">
        <f t="shared" si="6"/>
        <v>0</v>
      </c>
      <c r="L27" s="5">
        <v>0</v>
      </c>
      <c r="M27" s="38">
        <f t="shared" si="0"/>
        <v>0</v>
      </c>
      <c r="N27" s="9" t="s">
        <v>24</v>
      </c>
      <c r="O27" s="9" t="s">
        <v>33</v>
      </c>
      <c r="P27" s="4">
        <v>-75.574360999999996</v>
      </c>
      <c r="Q27" s="4">
        <v>6.2933440000000003</v>
      </c>
      <c r="R27" s="7">
        <v>0</v>
      </c>
      <c r="S27" s="7">
        <v>0</v>
      </c>
      <c r="T27" s="38">
        <f t="shared" si="1"/>
        <v>0</v>
      </c>
      <c r="U27" s="36">
        <f t="shared" si="2"/>
        <v>2.7777777777777777</v>
      </c>
      <c r="V27" s="38">
        <f t="shared" si="3"/>
        <v>0</v>
      </c>
      <c r="W27" s="37">
        <f t="shared" si="4"/>
        <v>12.6</v>
      </c>
    </row>
    <row r="28" spans="1:23" ht="129.75" customHeight="1" x14ac:dyDescent="0.25">
      <c r="A28" s="9">
        <v>10</v>
      </c>
      <c r="B28" s="64">
        <f t="shared" si="9"/>
        <v>27</v>
      </c>
      <c r="C28" s="39">
        <v>33</v>
      </c>
      <c r="D28" s="42">
        <v>0</v>
      </c>
      <c r="E28" s="41">
        <f t="shared" si="7"/>
        <v>720</v>
      </c>
      <c r="F28" s="43">
        <f t="shared" si="8"/>
        <v>753</v>
      </c>
      <c r="G28" s="45">
        <v>0</v>
      </c>
      <c r="H28" s="45">
        <f t="shared" si="5"/>
        <v>0</v>
      </c>
      <c r="I28" s="44" t="s">
        <v>63</v>
      </c>
      <c r="J28" s="51">
        <v>10</v>
      </c>
      <c r="K28" s="52">
        <f t="shared" si="6"/>
        <v>0</v>
      </c>
      <c r="L28" s="5">
        <v>0</v>
      </c>
      <c r="M28" s="38">
        <f t="shared" si="0"/>
        <v>0</v>
      </c>
      <c r="N28" s="9" t="s">
        <v>24</v>
      </c>
      <c r="O28" s="9" t="s">
        <v>33</v>
      </c>
      <c r="P28" s="4">
        <v>-75.574360999999996</v>
      </c>
      <c r="Q28" s="4">
        <v>6.2933440000000003</v>
      </c>
      <c r="R28" s="7">
        <v>0</v>
      </c>
      <c r="S28" s="7">
        <v>0</v>
      </c>
      <c r="T28" s="38">
        <f t="shared" si="1"/>
        <v>0</v>
      </c>
      <c r="U28" s="36">
        <f t="shared" si="2"/>
        <v>2.7777777777777777</v>
      </c>
      <c r="V28" s="38">
        <f t="shared" si="3"/>
        <v>0</v>
      </c>
      <c r="W28" s="37">
        <f t="shared" si="4"/>
        <v>11.88</v>
      </c>
    </row>
    <row r="29" spans="1:23" ht="129.75" customHeight="1" x14ac:dyDescent="0.25">
      <c r="A29" s="9">
        <v>10</v>
      </c>
      <c r="B29" s="64">
        <f t="shared" si="9"/>
        <v>28</v>
      </c>
      <c r="C29" s="39">
        <v>31</v>
      </c>
      <c r="D29" s="42">
        <v>0</v>
      </c>
      <c r="E29" s="41">
        <f t="shared" si="7"/>
        <v>753</v>
      </c>
      <c r="F29" s="43">
        <f t="shared" si="8"/>
        <v>784</v>
      </c>
      <c r="G29" s="45">
        <v>0</v>
      </c>
      <c r="H29" s="45">
        <f t="shared" si="5"/>
        <v>0</v>
      </c>
      <c r="I29" s="44" t="s">
        <v>64</v>
      </c>
      <c r="J29" s="51">
        <v>10</v>
      </c>
      <c r="K29" s="52">
        <f t="shared" si="6"/>
        <v>0</v>
      </c>
      <c r="L29" s="5">
        <v>0</v>
      </c>
      <c r="M29" s="38">
        <f t="shared" si="0"/>
        <v>0</v>
      </c>
      <c r="N29" s="9" t="s">
        <v>24</v>
      </c>
      <c r="O29" s="9" t="s">
        <v>33</v>
      </c>
      <c r="P29" s="4">
        <v>-75.574360999999996</v>
      </c>
      <c r="Q29" s="4">
        <v>6.2933440000000003</v>
      </c>
      <c r="R29" s="7">
        <v>0</v>
      </c>
      <c r="S29" s="7">
        <v>0</v>
      </c>
      <c r="T29" s="38">
        <f t="shared" si="1"/>
        <v>0</v>
      </c>
      <c r="U29" s="36">
        <f t="shared" si="2"/>
        <v>2.7777777777777777</v>
      </c>
      <c r="V29" s="38">
        <f t="shared" si="3"/>
        <v>0</v>
      </c>
      <c r="W29" s="37">
        <f t="shared" si="4"/>
        <v>11.16</v>
      </c>
    </row>
    <row r="30" spans="1:23" ht="129.75" customHeight="1" x14ac:dyDescent="0.25">
      <c r="A30" s="9">
        <v>10</v>
      </c>
      <c r="B30" s="64">
        <f t="shared" si="9"/>
        <v>29</v>
      </c>
      <c r="C30" s="39">
        <v>29</v>
      </c>
      <c r="D30" s="42">
        <v>0</v>
      </c>
      <c r="E30" s="41">
        <f t="shared" si="7"/>
        <v>784</v>
      </c>
      <c r="F30" s="43">
        <f t="shared" si="8"/>
        <v>813</v>
      </c>
      <c r="G30" s="45">
        <v>0</v>
      </c>
      <c r="H30" s="45">
        <f t="shared" si="5"/>
        <v>0</v>
      </c>
      <c r="I30" s="44" t="s">
        <v>65</v>
      </c>
      <c r="J30" s="51">
        <v>10</v>
      </c>
      <c r="K30" s="52">
        <f t="shared" si="6"/>
        <v>0</v>
      </c>
      <c r="L30" s="5">
        <v>0</v>
      </c>
      <c r="M30" s="38">
        <f t="shared" si="0"/>
        <v>0</v>
      </c>
      <c r="N30" s="9" t="s">
        <v>24</v>
      </c>
      <c r="O30" s="9" t="s">
        <v>33</v>
      </c>
      <c r="P30" s="4">
        <v>-75.574360999999996</v>
      </c>
      <c r="Q30" s="4">
        <v>6.2933440000000003</v>
      </c>
      <c r="R30" s="7">
        <v>0</v>
      </c>
      <c r="S30" s="7">
        <v>0</v>
      </c>
      <c r="T30" s="38">
        <f t="shared" si="1"/>
        <v>0</v>
      </c>
      <c r="U30" s="36">
        <f t="shared" si="2"/>
        <v>2.7777777777777777</v>
      </c>
      <c r="V30" s="38">
        <f t="shared" si="3"/>
        <v>0</v>
      </c>
      <c r="W30" s="37">
        <f t="shared" si="4"/>
        <v>10.44</v>
      </c>
    </row>
    <row r="31" spans="1:23" ht="129.75" customHeight="1" x14ac:dyDescent="0.25">
      <c r="A31" s="9">
        <v>10</v>
      </c>
      <c r="B31" s="64">
        <f t="shared" si="9"/>
        <v>30</v>
      </c>
      <c r="C31" s="39">
        <v>27</v>
      </c>
      <c r="D31" s="42">
        <v>0</v>
      </c>
      <c r="E31" s="41">
        <f t="shared" si="7"/>
        <v>813</v>
      </c>
      <c r="F31" s="43">
        <f t="shared" si="8"/>
        <v>840</v>
      </c>
      <c r="G31" s="45">
        <v>0</v>
      </c>
      <c r="H31" s="45">
        <f t="shared" si="5"/>
        <v>0</v>
      </c>
      <c r="I31" s="44" t="s">
        <v>66</v>
      </c>
      <c r="J31" s="51">
        <v>10</v>
      </c>
      <c r="K31" s="52">
        <f t="shared" si="6"/>
        <v>0</v>
      </c>
      <c r="L31" s="5">
        <v>0</v>
      </c>
      <c r="M31" s="38">
        <f t="shared" si="0"/>
        <v>0</v>
      </c>
      <c r="N31" s="9" t="s">
        <v>24</v>
      </c>
      <c r="O31" s="9" t="s">
        <v>33</v>
      </c>
      <c r="P31" s="4">
        <v>-75.574360999999996</v>
      </c>
      <c r="Q31" s="4">
        <v>6.2933440000000003</v>
      </c>
      <c r="R31" s="7">
        <v>0</v>
      </c>
      <c r="S31" s="7">
        <v>0</v>
      </c>
      <c r="T31" s="38">
        <f t="shared" si="1"/>
        <v>0</v>
      </c>
      <c r="U31" s="36">
        <f t="shared" si="2"/>
        <v>2.7777777777777777</v>
      </c>
      <c r="V31" s="38">
        <f t="shared" si="3"/>
        <v>0</v>
      </c>
      <c r="W31" s="37">
        <f t="shared" si="4"/>
        <v>9.7200000000000006</v>
      </c>
    </row>
    <row r="32" spans="1:23" ht="129.75" customHeight="1" x14ac:dyDescent="0.25">
      <c r="A32" s="9">
        <v>10</v>
      </c>
      <c r="B32" s="64">
        <f t="shared" si="9"/>
        <v>31</v>
      </c>
      <c r="C32" s="39">
        <v>25</v>
      </c>
      <c r="D32" s="42">
        <v>0</v>
      </c>
      <c r="E32" s="41">
        <f t="shared" si="7"/>
        <v>840</v>
      </c>
      <c r="F32" s="43">
        <f t="shared" si="8"/>
        <v>865</v>
      </c>
      <c r="G32" s="45">
        <v>0</v>
      </c>
      <c r="H32" s="45">
        <f t="shared" si="5"/>
        <v>0</v>
      </c>
      <c r="I32" s="44" t="s">
        <v>67</v>
      </c>
      <c r="J32" s="51">
        <v>10</v>
      </c>
      <c r="K32" s="52">
        <f t="shared" si="6"/>
        <v>0</v>
      </c>
      <c r="L32" s="5">
        <v>0</v>
      </c>
      <c r="M32" s="38">
        <f t="shared" si="0"/>
        <v>0</v>
      </c>
      <c r="N32" s="9" t="s">
        <v>24</v>
      </c>
      <c r="O32" s="9" t="s">
        <v>33</v>
      </c>
      <c r="P32" s="4">
        <v>-75.574360999999996</v>
      </c>
      <c r="Q32" s="4">
        <v>6.2933440000000003</v>
      </c>
      <c r="R32" s="7">
        <v>0</v>
      </c>
      <c r="S32" s="7">
        <v>0</v>
      </c>
      <c r="T32" s="38">
        <f t="shared" si="1"/>
        <v>0</v>
      </c>
      <c r="U32" s="36">
        <f t="shared" si="2"/>
        <v>2.7777777777777777</v>
      </c>
      <c r="V32" s="38">
        <f t="shared" si="3"/>
        <v>0</v>
      </c>
      <c r="W32" s="37">
        <f t="shared" si="4"/>
        <v>9</v>
      </c>
    </row>
    <row r="33" spans="1:23" ht="129.75" customHeight="1" x14ac:dyDescent="0.25">
      <c r="A33" s="9">
        <v>10</v>
      </c>
      <c r="B33" s="64">
        <f t="shared" si="9"/>
        <v>32</v>
      </c>
      <c r="C33" s="39">
        <v>23</v>
      </c>
      <c r="D33" s="42">
        <v>0</v>
      </c>
      <c r="E33" s="41">
        <f t="shared" si="7"/>
        <v>865</v>
      </c>
      <c r="F33" s="43">
        <f t="shared" si="8"/>
        <v>888</v>
      </c>
      <c r="G33" s="45">
        <v>0</v>
      </c>
      <c r="H33" s="45">
        <f t="shared" si="5"/>
        <v>0</v>
      </c>
      <c r="I33" s="44" t="s">
        <v>68</v>
      </c>
      <c r="J33" s="51">
        <v>10</v>
      </c>
      <c r="K33" s="52">
        <f t="shared" si="6"/>
        <v>0</v>
      </c>
      <c r="L33" s="5">
        <v>0</v>
      </c>
      <c r="M33" s="38">
        <f t="shared" si="0"/>
        <v>0</v>
      </c>
      <c r="N33" s="9" t="s">
        <v>24</v>
      </c>
      <c r="O33" s="9" t="s">
        <v>33</v>
      </c>
      <c r="P33" s="4">
        <v>-75.574360999999996</v>
      </c>
      <c r="Q33" s="4">
        <v>6.2933440000000003</v>
      </c>
      <c r="R33" s="7">
        <v>0</v>
      </c>
      <c r="S33" s="7">
        <v>0</v>
      </c>
      <c r="T33" s="38">
        <f t="shared" si="1"/>
        <v>0</v>
      </c>
      <c r="U33" s="36">
        <f t="shared" si="2"/>
        <v>2.7777777777777777</v>
      </c>
      <c r="V33" s="38">
        <f t="shared" si="3"/>
        <v>0</v>
      </c>
      <c r="W33" s="37">
        <f t="shared" si="4"/>
        <v>8.2800000000000011</v>
      </c>
    </row>
    <row r="34" spans="1:23" ht="129.75" customHeight="1" x14ac:dyDescent="0.25">
      <c r="A34" s="9">
        <v>10</v>
      </c>
      <c r="B34" s="64">
        <f t="shared" si="9"/>
        <v>33</v>
      </c>
      <c r="C34" s="39">
        <v>21</v>
      </c>
      <c r="D34" s="42">
        <v>0</v>
      </c>
      <c r="E34" s="41">
        <f t="shared" si="7"/>
        <v>888</v>
      </c>
      <c r="F34" s="43">
        <f t="shared" si="8"/>
        <v>909</v>
      </c>
      <c r="G34" s="45">
        <v>0</v>
      </c>
      <c r="H34" s="45">
        <f t="shared" si="5"/>
        <v>0</v>
      </c>
      <c r="I34" s="44" t="s">
        <v>69</v>
      </c>
      <c r="J34" s="51">
        <v>10</v>
      </c>
      <c r="K34" s="52">
        <f t="shared" si="6"/>
        <v>0</v>
      </c>
      <c r="L34" s="5">
        <v>0</v>
      </c>
      <c r="M34" s="38">
        <f t="shared" si="0"/>
        <v>0</v>
      </c>
      <c r="N34" s="9" t="s">
        <v>24</v>
      </c>
      <c r="O34" s="9" t="s">
        <v>33</v>
      </c>
      <c r="P34" s="4">
        <v>-75.574360999999996</v>
      </c>
      <c r="Q34" s="4">
        <v>6.2933440000000003</v>
      </c>
      <c r="R34" s="7">
        <v>0</v>
      </c>
      <c r="S34" s="7">
        <v>0</v>
      </c>
      <c r="T34" s="38">
        <f t="shared" si="1"/>
        <v>0</v>
      </c>
      <c r="U34" s="36">
        <f t="shared" si="2"/>
        <v>2.7777777777777777</v>
      </c>
      <c r="V34" s="38">
        <f t="shared" si="3"/>
        <v>0</v>
      </c>
      <c r="W34" s="37">
        <f t="shared" si="4"/>
        <v>7.5600000000000005</v>
      </c>
    </row>
    <row r="35" spans="1:23" ht="129.75" customHeight="1" x14ac:dyDescent="0.25">
      <c r="A35" s="9">
        <v>10</v>
      </c>
      <c r="B35" s="64">
        <f t="shared" si="9"/>
        <v>34</v>
      </c>
      <c r="C35" s="39">
        <v>19</v>
      </c>
      <c r="D35" s="42">
        <v>0</v>
      </c>
      <c r="E35" s="41">
        <f t="shared" si="7"/>
        <v>909</v>
      </c>
      <c r="F35" s="43">
        <f t="shared" si="8"/>
        <v>928</v>
      </c>
      <c r="G35" s="45">
        <v>0</v>
      </c>
      <c r="H35" s="45">
        <f t="shared" si="5"/>
        <v>0</v>
      </c>
      <c r="I35" s="44" t="s">
        <v>70</v>
      </c>
      <c r="J35" s="51">
        <v>10</v>
      </c>
      <c r="K35" s="52">
        <f t="shared" si="6"/>
        <v>0</v>
      </c>
      <c r="L35" s="5">
        <v>0</v>
      </c>
      <c r="M35" s="38">
        <f t="shared" si="0"/>
        <v>0</v>
      </c>
      <c r="N35" s="9" t="s">
        <v>24</v>
      </c>
      <c r="O35" s="9" t="s">
        <v>33</v>
      </c>
      <c r="P35" s="4">
        <v>-75.574360999999996</v>
      </c>
      <c r="Q35" s="4">
        <v>6.2933440000000003</v>
      </c>
      <c r="R35" s="7">
        <v>0</v>
      </c>
      <c r="S35" s="7">
        <v>0</v>
      </c>
      <c r="T35" s="38">
        <f t="shared" si="1"/>
        <v>0</v>
      </c>
      <c r="U35" s="36">
        <f t="shared" si="2"/>
        <v>2.7777777777777777</v>
      </c>
      <c r="V35" s="38">
        <f t="shared" si="3"/>
        <v>0</v>
      </c>
      <c r="W35" s="37">
        <f t="shared" si="4"/>
        <v>6.84</v>
      </c>
    </row>
    <row r="36" spans="1:23" ht="129.75" customHeight="1" x14ac:dyDescent="0.25">
      <c r="A36" s="9">
        <v>10</v>
      </c>
      <c r="B36" s="64">
        <f t="shared" si="9"/>
        <v>35</v>
      </c>
      <c r="C36" s="39">
        <v>17</v>
      </c>
      <c r="D36" s="42">
        <v>0</v>
      </c>
      <c r="E36" s="41">
        <f t="shared" si="7"/>
        <v>928</v>
      </c>
      <c r="F36" s="43">
        <f t="shared" si="8"/>
        <v>945</v>
      </c>
      <c r="G36" s="45">
        <v>0</v>
      </c>
      <c r="H36" s="45">
        <f t="shared" si="5"/>
        <v>0</v>
      </c>
      <c r="I36" s="44" t="s">
        <v>71</v>
      </c>
      <c r="J36" s="51">
        <v>10</v>
      </c>
      <c r="K36" s="52">
        <f t="shared" si="6"/>
        <v>0</v>
      </c>
      <c r="L36" s="5">
        <v>0</v>
      </c>
      <c r="M36" s="38">
        <f t="shared" si="0"/>
        <v>0</v>
      </c>
      <c r="N36" s="9" t="s">
        <v>24</v>
      </c>
      <c r="O36" s="9" t="s">
        <v>33</v>
      </c>
      <c r="P36" s="4">
        <v>-75.574360999999996</v>
      </c>
      <c r="Q36" s="4">
        <v>6.2933440000000003</v>
      </c>
      <c r="R36" s="7">
        <v>0</v>
      </c>
      <c r="S36" s="7">
        <v>0</v>
      </c>
      <c r="T36" s="38">
        <f t="shared" si="1"/>
        <v>0</v>
      </c>
      <c r="U36" s="36">
        <f t="shared" si="2"/>
        <v>2.7777777777777777</v>
      </c>
      <c r="V36" s="38">
        <f t="shared" si="3"/>
        <v>0</v>
      </c>
      <c r="W36" s="37">
        <f t="shared" si="4"/>
        <v>6.12</v>
      </c>
    </row>
    <row r="37" spans="1:23" ht="129.75" customHeight="1" x14ac:dyDescent="0.25">
      <c r="A37" s="9">
        <v>10</v>
      </c>
      <c r="B37" s="64">
        <f t="shared" si="9"/>
        <v>36</v>
      </c>
      <c r="C37" s="39">
        <v>15</v>
      </c>
      <c r="D37" s="42">
        <v>0</v>
      </c>
      <c r="E37" s="41">
        <f t="shared" si="7"/>
        <v>945</v>
      </c>
      <c r="F37" s="43">
        <f t="shared" si="8"/>
        <v>960</v>
      </c>
      <c r="G37" s="45">
        <v>0</v>
      </c>
      <c r="H37" s="45">
        <f t="shared" si="5"/>
        <v>0</v>
      </c>
      <c r="I37" s="44" t="s">
        <v>72</v>
      </c>
      <c r="J37" s="51">
        <v>10</v>
      </c>
      <c r="K37" s="52">
        <f t="shared" si="6"/>
        <v>0</v>
      </c>
      <c r="L37" s="5">
        <v>0</v>
      </c>
      <c r="M37" s="38">
        <f t="shared" si="0"/>
        <v>0</v>
      </c>
      <c r="N37" s="9" t="s">
        <v>24</v>
      </c>
      <c r="O37" s="9" t="s">
        <v>33</v>
      </c>
      <c r="P37" s="4">
        <v>-75.574360999999996</v>
      </c>
      <c r="Q37" s="4">
        <v>6.2933440000000003</v>
      </c>
      <c r="R37" s="7">
        <v>0</v>
      </c>
      <c r="S37" s="7">
        <v>0</v>
      </c>
      <c r="T37" s="38">
        <f t="shared" si="1"/>
        <v>0</v>
      </c>
      <c r="U37" s="36">
        <f t="shared" si="2"/>
        <v>2.7777777777777777</v>
      </c>
      <c r="V37" s="38">
        <f t="shared" si="3"/>
        <v>0</v>
      </c>
      <c r="W37" s="37">
        <f t="shared" si="4"/>
        <v>5.4</v>
      </c>
    </row>
    <row r="38" spans="1:23" ht="129.75" customHeight="1" x14ac:dyDescent="0.25">
      <c r="A38" s="9">
        <v>10</v>
      </c>
      <c r="B38" s="64">
        <f t="shared" si="9"/>
        <v>37</v>
      </c>
      <c r="C38" s="39">
        <v>13</v>
      </c>
      <c r="D38" s="42">
        <v>0</v>
      </c>
      <c r="E38" s="41">
        <f t="shared" si="7"/>
        <v>960</v>
      </c>
      <c r="F38" s="43">
        <f t="shared" si="8"/>
        <v>973</v>
      </c>
      <c r="G38" s="45">
        <v>0</v>
      </c>
      <c r="H38" s="45">
        <f t="shared" si="5"/>
        <v>0</v>
      </c>
      <c r="I38" s="44" t="s">
        <v>73</v>
      </c>
      <c r="J38" s="51">
        <v>10</v>
      </c>
      <c r="K38" s="52">
        <f t="shared" si="6"/>
        <v>0</v>
      </c>
      <c r="L38" s="5">
        <v>0</v>
      </c>
      <c r="M38" s="38">
        <f t="shared" si="0"/>
        <v>0</v>
      </c>
      <c r="N38" s="9" t="s">
        <v>24</v>
      </c>
      <c r="O38" s="9" t="s">
        <v>33</v>
      </c>
      <c r="P38" s="4">
        <v>-75.574360999999996</v>
      </c>
      <c r="Q38" s="4">
        <v>6.2933440000000003</v>
      </c>
      <c r="R38" s="7">
        <v>0</v>
      </c>
      <c r="S38" s="7">
        <v>0</v>
      </c>
      <c r="T38" s="38">
        <f t="shared" si="1"/>
        <v>0</v>
      </c>
      <c r="U38" s="36">
        <f t="shared" si="2"/>
        <v>2.7777777777777777</v>
      </c>
      <c r="V38" s="38">
        <f t="shared" si="3"/>
        <v>0</v>
      </c>
      <c r="W38" s="37">
        <f t="shared" si="4"/>
        <v>4.6800000000000006</v>
      </c>
    </row>
    <row r="39" spans="1:23" ht="129.75" customHeight="1" x14ac:dyDescent="0.25">
      <c r="A39" s="9">
        <v>10</v>
      </c>
      <c r="B39" s="64">
        <f t="shared" si="9"/>
        <v>38</v>
      </c>
      <c r="C39" s="39">
        <v>11</v>
      </c>
      <c r="D39" s="42">
        <v>0</v>
      </c>
      <c r="E39" s="41">
        <f t="shared" si="7"/>
        <v>973</v>
      </c>
      <c r="F39" s="43">
        <f t="shared" si="8"/>
        <v>984</v>
      </c>
      <c r="G39" s="45">
        <v>0</v>
      </c>
      <c r="H39" s="45">
        <f t="shared" si="5"/>
        <v>0</v>
      </c>
      <c r="I39" s="44" t="s">
        <v>74</v>
      </c>
      <c r="J39" s="51">
        <v>10</v>
      </c>
      <c r="K39" s="52">
        <f t="shared" si="6"/>
        <v>0</v>
      </c>
      <c r="L39" s="5">
        <v>0</v>
      </c>
      <c r="M39" s="38">
        <f t="shared" si="0"/>
        <v>0</v>
      </c>
      <c r="N39" s="9" t="s">
        <v>24</v>
      </c>
      <c r="O39" s="9" t="s">
        <v>33</v>
      </c>
      <c r="P39" s="4">
        <v>-75.574360999999996</v>
      </c>
      <c r="Q39" s="4">
        <v>6.2933440000000003</v>
      </c>
      <c r="R39" s="7">
        <v>0</v>
      </c>
      <c r="S39" s="7">
        <v>0</v>
      </c>
      <c r="T39" s="38">
        <f t="shared" si="1"/>
        <v>0</v>
      </c>
      <c r="U39" s="36">
        <f t="shared" si="2"/>
        <v>2.7777777777777777</v>
      </c>
      <c r="V39" s="38">
        <f t="shared" si="3"/>
        <v>0</v>
      </c>
      <c r="W39" s="37">
        <f t="shared" si="4"/>
        <v>3.96</v>
      </c>
    </row>
    <row r="40" spans="1:23" ht="24" x14ac:dyDescent="0.25">
      <c r="A40" s="9">
        <v>11</v>
      </c>
      <c r="B40" s="64">
        <f t="shared" si="9"/>
        <v>39</v>
      </c>
      <c r="C40" s="39">
        <v>9</v>
      </c>
      <c r="D40" s="42">
        <v>0</v>
      </c>
      <c r="E40" s="41">
        <f t="shared" si="7"/>
        <v>984</v>
      </c>
      <c r="F40" s="43">
        <f t="shared" si="8"/>
        <v>993</v>
      </c>
      <c r="G40" s="45">
        <v>0</v>
      </c>
      <c r="H40" s="45">
        <f t="shared" si="5"/>
        <v>0</v>
      </c>
      <c r="I40" s="44" t="s">
        <v>75</v>
      </c>
      <c r="J40" s="51">
        <v>10</v>
      </c>
      <c r="K40" s="52">
        <f t="shared" si="6"/>
        <v>0</v>
      </c>
      <c r="L40" s="5">
        <v>0</v>
      </c>
      <c r="M40" s="38">
        <f t="shared" si="0"/>
        <v>0</v>
      </c>
      <c r="N40" s="9" t="s">
        <v>49</v>
      </c>
      <c r="O40" s="9" t="s">
        <v>33</v>
      </c>
      <c r="P40" s="4">
        <v>-75.577188000000007</v>
      </c>
      <c r="Q40" s="4">
        <v>6.2941469999999997</v>
      </c>
      <c r="R40" s="7">
        <v>0</v>
      </c>
      <c r="S40" s="7">
        <v>0</v>
      </c>
      <c r="T40" s="38">
        <f t="shared" si="1"/>
        <v>0</v>
      </c>
      <c r="U40" s="36">
        <f t="shared" si="2"/>
        <v>2.7777777777777777</v>
      </c>
      <c r="V40" s="38">
        <f t="shared" si="3"/>
        <v>0</v>
      </c>
      <c r="W40" s="37">
        <f t="shared" si="4"/>
        <v>3.24</v>
      </c>
    </row>
    <row r="41" spans="1:23" ht="24" x14ac:dyDescent="0.25">
      <c r="A41" s="9">
        <v>12</v>
      </c>
      <c r="B41" s="64">
        <f t="shared" si="9"/>
        <v>40</v>
      </c>
      <c r="C41" s="39">
        <v>7</v>
      </c>
      <c r="D41" s="42">
        <v>0</v>
      </c>
      <c r="E41" s="41">
        <f t="shared" si="7"/>
        <v>993</v>
      </c>
      <c r="F41" s="43">
        <f t="shared" si="8"/>
        <v>1000</v>
      </c>
      <c r="G41" s="45">
        <v>0</v>
      </c>
      <c r="H41" s="45">
        <f t="shared" si="5"/>
        <v>0</v>
      </c>
      <c r="I41" s="44" t="s">
        <v>76</v>
      </c>
      <c r="J41" s="51">
        <v>10</v>
      </c>
      <c r="K41" s="52">
        <f t="shared" si="6"/>
        <v>0</v>
      </c>
      <c r="L41" s="5">
        <v>0</v>
      </c>
      <c r="M41" s="38">
        <f t="shared" si="0"/>
        <v>0</v>
      </c>
      <c r="N41" s="9" t="s">
        <v>24</v>
      </c>
      <c r="O41" s="9" t="s">
        <v>33</v>
      </c>
      <c r="P41" s="4">
        <v>-75.576981000000004</v>
      </c>
      <c r="Q41" s="4">
        <v>6.2949130000000002</v>
      </c>
      <c r="R41" s="7">
        <v>0</v>
      </c>
      <c r="S41" s="7">
        <v>0</v>
      </c>
      <c r="T41" s="38">
        <f t="shared" si="1"/>
        <v>0</v>
      </c>
      <c r="U41" s="36">
        <f t="shared" si="2"/>
        <v>2.7777777777777777</v>
      </c>
      <c r="V41" s="38">
        <f t="shared" si="3"/>
        <v>0</v>
      </c>
      <c r="W41" s="37">
        <f t="shared" si="4"/>
        <v>2.52</v>
      </c>
    </row>
    <row r="42" spans="1:23" ht="24" x14ac:dyDescent="0.25">
      <c r="A42" s="9">
        <v>12</v>
      </c>
      <c r="B42" s="64">
        <f t="shared" si="9"/>
        <v>41</v>
      </c>
      <c r="C42" s="39">
        <v>5</v>
      </c>
      <c r="D42" s="42">
        <v>0</v>
      </c>
      <c r="E42" s="41">
        <f t="shared" si="7"/>
        <v>1000</v>
      </c>
      <c r="F42" s="43">
        <f t="shared" si="8"/>
        <v>1005</v>
      </c>
      <c r="G42" s="45">
        <v>0</v>
      </c>
      <c r="H42" s="45">
        <f t="shared" si="5"/>
        <v>0</v>
      </c>
      <c r="I42" s="44" t="s">
        <v>78</v>
      </c>
      <c r="J42" s="51">
        <v>10</v>
      </c>
      <c r="K42" s="52">
        <f t="shared" si="6"/>
        <v>0</v>
      </c>
      <c r="L42" s="5">
        <v>0</v>
      </c>
      <c r="M42" s="38">
        <f t="shared" si="0"/>
        <v>0</v>
      </c>
      <c r="N42" s="9" t="s">
        <v>24</v>
      </c>
      <c r="O42" s="9" t="s">
        <v>33</v>
      </c>
      <c r="P42" s="4">
        <v>-75.576981000000004</v>
      </c>
      <c r="Q42" s="4">
        <v>6.2949130000000002</v>
      </c>
      <c r="R42" s="7">
        <v>0</v>
      </c>
      <c r="S42" s="7">
        <v>0</v>
      </c>
      <c r="T42" s="38">
        <f t="shared" si="1"/>
        <v>0</v>
      </c>
      <c r="U42" s="36">
        <f t="shared" si="2"/>
        <v>2.7777777777777777</v>
      </c>
      <c r="V42" s="38">
        <f t="shared" si="3"/>
        <v>0</v>
      </c>
      <c r="W42" s="37">
        <f t="shared" si="4"/>
        <v>1.8</v>
      </c>
    </row>
    <row r="43" spans="1:23" x14ac:dyDescent="0.25">
      <c r="A43" s="9"/>
      <c r="B43" s="64"/>
      <c r="C43" s="39"/>
      <c r="D43" s="42"/>
      <c r="E43" s="41"/>
      <c r="F43" s="43"/>
      <c r="G43" s="45"/>
      <c r="H43" s="45"/>
      <c r="I43" s="44"/>
      <c r="J43" s="51"/>
      <c r="K43" s="52"/>
      <c r="L43" s="5"/>
      <c r="M43" s="38"/>
      <c r="N43" s="9"/>
      <c r="O43" s="9"/>
      <c r="P43" s="4"/>
      <c r="Q43" s="4"/>
      <c r="R43" s="7"/>
      <c r="S43" s="7"/>
      <c r="T43" s="38"/>
      <c r="U43" s="36"/>
      <c r="V43" s="38"/>
      <c r="W43" s="37"/>
    </row>
    <row r="44" spans="1:23" x14ac:dyDescent="0.25">
      <c r="A44" s="9"/>
      <c r="B44" s="64"/>
      <c r="C44" s="39"/>
      <c r="D44" s="42"/>
      <c r="E44" s="41"/>
      <c r="F44" s="43"/>
      <c r="G44" s="45"/>
      <c r="H44" s="45"/>
      <c r="I44" s="44"/>
      <c r="J44" s="51"/>
      <c r="K44" s="52"/>
      <c r="L44" s="5"/>
      <c r="M44" s="38"/>
      <c r="N44" s="9"/>
      <c r="O44" s="9"/>
      <c r="P44" s="4"/>
      <c r="Q44" s="4"/>
      <c r="R44" s="7"/>
      <c r="S44" s="7"/>
      <c r="T44" s="38"/>
      <c r="U44" s="36"/>
      <c r="V44" s="38"/>
      <c r="W44" s="37"/>
    </row>
    <row r="45" spans="1:23" x14ac:dyDescent="0.25">
      <c r="A45" s="9"/>
      <c r="B45" s="64"/>
      <c r="C45" s="39"/>
      <c r="D45" s="42"/>
      <c r="E45" s="41"/>
      <c r="F45" s="43"/>
      <c r="G45" s="45"/>
      <c r="H45" s="45"/>
      <c r="I45" s="44"/>
      <c r="J45" s="51"/>
      <c r="K45" s="52"/>
      <c r="L45" s="5"/>
      <c r="M45" s="38"/>
      <c r="N45" s="9"/>
      <c r="O45" s="9"/>
      <c r="P45" s="4"/>
      <c r="Q45" s="4"/>
      <c r="R45" s="7"/>
      <c r="S45" s="7"/>
      <c r="T45" s="38"/>
      <c r="U45" s="36"/>
      <c r="V45" s="38"/>
      <c r="W45" s="37"/>
    </row>
    <row r="46" spans="1:23" x14ac:dyDescent="0.25">
      <c r="A46" s="9"/>
      <c r="B46" s="64"/>
      <c r="C46" s="39"/>
      <c r="D46" s="42"/>
      <c r="E46" s="41"/>
      <c r="F46" s="43"/>
      <c r="G46" s="45"/>
      <c r="H46" s="45"/>
      <c r="I46" s="44"/>
      <c r="J46" s="51"/>
      <c r="K46" s="52"/>
      <c r="L46" s="5"/>
      <c r="M46" s="38"/>
      <c r="N46" s="9"/>
      <c r="O46" s="9"/>
      <c r="P46" s="4"/>
      <c r="Q46" s="4"/>
      <c r="R46" s="7"/>
      <c r="S46" s="7"/>
      <c r="T46" s="38"/>
      <c r="U46" s="36"/>
      <c r="V46" s="38"/>
      <c r="W46" s="37"/>
    </row>
    <row r="47" spans="1:23" x14ac:dyDescent="0.25">
      <c r="A47" s="9"/>
      <c r="B47" s="64"/>
      <c r="C47" s="39"/>
      <c r="D47" s="42"/>
      <c r="E47" s="41"/>
      <c r="F47" s="43"/>
      <c r="G47" s="45"/>
      <c r="H47" s="45"/>
      <c r="I47" s="44"/>
      <c r="J47" s="51"/>
      <c r="K47" s="52"/>
      <c r="L47" s="5"/>
      <c r="M47" s="38"/>
      <c r="N47" s="9"/>
      <c r="O47" s="9"/>
      <c r="P47" s="4"/>
      <c r="Q47" s="4"/>
      <c r="R47" s="7"/>
      <c r="S47" s="7"/>
      <c r="T47" s="38"/>
      <c r="U47" s="36"/>
      <c r="V47" s="38"/>
      <c r="W47" s="37"/>
    </row>
    <row r="48" spans="1:23" x14ac:dyDescent="0.25">
      <c r="A48" s="9"/>
      <c r="B48" s="64"/>
      <c r="C48" s="39"/>
      <c r="D48" s="42"/>
      <c r="E48" s="41"/>
      <c r="F48" s="43"/>
      <c r="G48" s="45"/>
      <c r="H48" s="45"/>
      <c r="I48" s="44"/>
      <c r="J48" s="51"/>
      <c r="K48" s="52"/>
      <c r="L48" s="5"/>
      <c r="M48" s="38"/>
      <c r="N48" s="9"/>
      <c r="O48" s="9"/>
      <c r="P48" s="4"/>
      <c r="Q48" s="4"/>
      <c r="R48" s="7"/>
      <c r="S48" s="7"/>
      <c r="T48" s="38"/>
      <c r="U48" s="36"/>
      <c r="V48" s="38"/>
      <c r="W48" s="37"/>
    </row>
    <row r="49" spans="1:23" x14ac:dyDescent="0.25">
      <c r="A49" s="9"/>
      <c r="B49" s="64"/>
      <c r="C49" s="39"/>
      <c r="D49" s="42"/>
      <c r="E49" s="41"/>
      <c r="F49" s="43"/>
      <c r="G49" s="45"/>
      <c r="H49" s="45"/>
      <c r="I49" s="44"/>
      <c r="J49" s="51"/>
      <c r="K49" s="52"/>
      <c r="L49" s="5"/>
      <c r="M49" s="38"/>
      <c r="N49" s="9"/>
      <c r="O49" s="9"/>
      <c r="P49" s="4"/>
      <c r="Q49" s="4"/>
      <c r="R49" s="7"/>
      <c r="S49" s="7"/>
      <c r="T49" s="38"/>
      <c r="U49" s="36"/>
      <c r="V49" s="38"/>
      <c r="W49" s="37"/>
    </row>
    <row r="50" spans="1:23" x14ac:dyDescent="0.25">
      <c r="A50" s="9"/>
      <c r="B50" s="64"/>
      <c r="C50" s="39"/>
      <c r="D50" s="42"/>
      <c r="E50" s="41"/>
      <c r="F50" s="43"/>
      <c r="G50" s="45"/>
      <c r="H50" s="45"/>
      <c r="I50" s="44"/>
      <c r="J50" s="51"/>
      <c r="K50" s="52"/>
      <c r="L50" s="5"/>
      <c r="M50" s="38"/>
      <c r="N50" s="9"/>
      <c r="O50" s="9"/>
      <c r="P50" s="4"/>
      <c r="Q50" s="4"/>
      <c r="R50" s="7"/>
      <c r="S50" s="7"/>
      <c r="T50" s="38"/>
      <c r="U50" s="36"/>
      <c r="V50" s="38"/>
      <c r="W50" s="37"/>
    </row>
    <row r="51" spans="1:23" x14ac:dyDescent="0.25">
      <c r="A51" s="9"/>
      <c r="B51" s="64"/>
      <c r="C51" s="39"/>
      <c r="D51" s="42"/>
      <c r="E51" s="41"/>
      <c r="F51" s="43"/>
      <c r="G51" s="45"/>
      <c r="H51" s="45"/>
      <c r="I51" s="44"/>
      <c r="J51" s="51"/>
      <c r="K51" s="52"/>
      <c r="L51" s="5"/>
      <c r="M51" s="38"/>
      <c r="N51" s="9"/>
      <c r="O51" s="9"/>
      <c r="P51" s="4"/>
      <c r="Q51" s="4"/>
      <c r="R51" s="7"/>
      <c r="S51" s="7"/>
      <c r="T51" s="38"/>
      <c r="U51" s="36"/>
      <c r="V51" s="38"/>
      <c r="W51" s="37"/>
    </row>
    <row r="52" spans="1:23" x14ac:dyDescent="0.25">
      <c r="A52" s="9"/>
      <c r="B52" s="64"/>
      <c r="C52" s="39"/>
      <c r="D52" s="42"/>
      <c r="E52" s="41"/>
      <c r="F52" s="43"/>
      <c r="G52" s="45"/>
      <c r="H52" s="45"/>
      <c r="I52" s="44"/>
      <c r="J52" s="51"/>
      <c r="K52" s="52"/>
      <c r="L52" s="5"/>
      <c r="M52" s="38"/>
      <c r="N52" s="9"/>
      <c r="O52" s="9"/>
      <c r="P52" s="4"/>
      <c r="Q52" s="4"/>
      <c r="R52" s="7"/>
      <c r="S52" s="7"/>
      <c r="T52" s="38"/>
      <c r="U52" s="36"/>
      <c r="V52" s="38"/>
      <c r="W52" s="37"/>
    </row>
    <row r="53" spans="1:23" x14ac:dyDescent="0.25">
      <c r="A53" s="9"/>
      <c r="B53" s="64"/>
      <c r="C53" s="39"/>
      <c r="D53" s="42"/>
      <c r="E53" s="41"/>
      <c r="F53" s="43"/>
      <c r="G53" s="45"/>
      <c r="H53" s="45"/>
      <c r="I53" s="44"/>
      <c r="J53" s="51"/>
      <c r="K53" s="52"/>
      <c r="L53" s="5"/>
      <c r="M53" s="38"/>
      <c r="N53" s="9"/>
      <c r="O53" s="9"/>
      <c r="P53" s="4"/>
      <c r="Q53" s="4"/>
      <c r="R53" s="7"/>
      <c r="S53" s="7"/>
      <c r="T53" s="38"/>
      <c r="U53" s="36"/>
      <c r="V53" s="38"/>
      <c r="W53" s="37"/>
    </row>
    <row r="54" spans="1:23" x14ac:dyDescent="0.25">
      <c r="A54" s="9"/>
      <c r="B54" s="64"/>
      <c r="C54" s="39"/>
      <c r="D54" s="42"/>
      <c r="E54" s="41"/>
      <c r="F54" s="43"/>
      <c r="G54" s="45"/>
      <c r="H54" s="45"/>
      <c r="I54" s="44"/>
      <c r="J54" s="51"/>
      <c r="K54" s="52"/>
      <c r="L54" s="5"/>
      <c r="M54" s="38"/>
      <c r="N54" s="9"/>
      <c r="O54" s="9"/>
      <c r="P54" s="4"/>
      <c r="Q54" s="4"/>
      <c r="R54" s="7"/>
      <c r="S54" s="7"/>
      <c r="T54" s="38"/>
      <c r="U54" s="36"/>
      <c r="V54" s="38"/>
      <c r="W54" s="37"/>
    </row>
    <row r="55" spans="1:23" x14ac:dyDescent="0.25">
      <c r="A55" s="9"/>
      <c r="B55" s="64"/>
      <c r="C55" s="39"/>
      <c r="D55" s="42"/>
      <c r="E55" s="41"/>
      <c r="F55" s="43"/>
      <c r="G55" s="45"/>
      <c r="H55" s="45"/>
      <c r="I55" s="44"/>
      <c r="J55" s="51"/>
      <c r="K55" s="52"/>
      <c r="L55" s="5"/>
      <c r="M55" s="38"/>
      <c r="N55" s="9"/>
      <c r="O55" s="9"/>
      <c r="P55" s="4"/>
      <c r="Q55" s="4"/>
      <c r="R55" s="7"/>
      <c r="S55" s="7"/>
      <c r="T55" s="38"/>
      <c r="U55" s="36"/>
      <c r="V55" s="38"/>
      <c r="W55" s="37"/>
    </row>
    <row r="56" spans="1:23" x14ac:dyDescent="0.25">
      <c r="A56" s="9"/>
      <c r="B56" s="64"/>
      <c r="C56" s="39"/>
      <c r="D56" s="42"/>
      <c r="E56" s="41"/>
      <c r="F56" s="43"/>
      <c r="G56" s="45"/>
      <c r="H56" s="45"/>
      <c r="I56" s="44"/>
      <c r="J56" s="51"/>
      <c r="K56" s="52"/>
      <c r="L56" s="5"/>
      <c r="M56" s="38"/>
      <c r="N56" s="9"/>
      <c r="O56" s="9"/>
      <c r="P56" s="4"/>
      <c r="Q56" s="4"/>
      <c r="R56" s="7"/>
      <c r="S56" s="7"/>
      <c r="T56" s="38"/>
      <c r="U56" s="36"/>
      <c r="V56" s="38"/>
      <c r="W56" s="37"/>
    </row>
    <row r="57" spans="1:23" x14ac:dyDescent="0.25">
      <c r="A57" s="9"/>
      <c r="B57" s="64"/>
      <c r="C57" s="39"/>
      <c r="D57" s="42"/>
      <c r="E57" s="41"/>
      <c r="F57" s="43"/>
      <c r="G57" s="45"/>
      <c r="H57" s="45"/>
      <c r="I57" s="44"/>
      <c r="J57" s="51"/>
      <c r="K57" s="52"/>
      <c r="L57" s="5"/>
      <c r="M57" s="38"/>
      <c r="N57" s="9"/>
      <c r="O57" s="9"/>
      <c r="P57" s="4"/>
      <c r="Q57" s="4"/>
      <c r="R57" s="7"/>
      <c r="S57" s="7"/>
      <c r="T57" s="38"/>
      <c r="U57" s="36"/>
      <c r="V57" s="38"/>
      <c r="W57" s="37"/>
    </row>
    <row r="58" spans="1:23" x14ac:dyDescent="0.25">
      <c r="A58" s="9"/>
      <c r="B58" s="64"/>
      <c r="C58" s="39"/>
      <c r="D58" s="42"/>
      <c r="E58" s="41"/>
      <c r="F58" s="43"/>
      <c r="G58" s="45"/>
      <c r="H58" s="45"/>
      <c r="I58" s="44"/>
      <c r="J58" s="51"/>
      <c r="K58" s="52"/>
      <c r="L58" s="5"/>
      <c r="M58" s="38"/>
      <c r="N58" s="9"/>
      <c r="O58" s="9"/>
      <c r="P58" s="4"/>
      <c r="Q58" s="4"/>
      <c r="R58" s="7"/>
      <c r="S58" s="7"/>
      <c r="T58" s="38"/>
      <c r="U58" s="36"/>
      <c r="V58" s="38"/>
      <c r="W58" s="37"/>
    </row>
    <row r="59" spans="1:23" x14ac:dyDescent="0.25">
      <c r="A59" s="9"/>
      <c r="B59" s="64"/>
      <c r="C59" s="39"/>
      <c r="D59" s="42"/>
      <c r="E59" s="41"/>
      <c r="F59" s="43"/>
      <c r="G59" s="45"/>
      <c r="H59" s="45"/>
      <c r="I59" s="44"/>
      <c r="J59" s="51"/>
      <c r="K59" s="52"/>
      <c r="L59" s="5"/>
      <c r="M59" s="38"/>
      <c r="N59" s="9"/>
      <c r="O59" s="9"/>
      <c r="P59" s="4"/>
      <c r="Q59" s="4"/>
      <c r="R59" s="7"/>
      <c r="S59" s="7"/>
      <c r="T59" s="38"/>
      <c r="U59" s="36"/>
      <c r="V59" s="38"/>
      <c r="W59" s="37"/>
    </row>
    <row r="60" spans="1:23" x14ac:dyDescent="0.25">
      <c r="A60" s="9"/>
      <c r="B60" s="64"/>
      <c r="C60" s="39"/>
      <c r="D60" s="42"/>
      <c r="E60" s="41"/>
      <c r="F60" s="43"/>
      <c r="G60" s="45"/>
      <c r="H60" s="45"/>
      <c r="I60" s="44"/>
      <c r="J60" s="51"/>
      <c r="K60" s="52"/>
      <c r="L60" s="5"/>
      <c r="M60" s="38"/>
      <c r="N60" s="9"/>
      <c r="O60" s="9"/>
      <c r="P60" s="4"/>
      <c r="Q60" s="4"/>
      <c r="R60" s="7"/>
      <c r="S60" s="7"/>
      <c r="T60" s="38"/>
      <c r="U60" s="36"/>
      <c r="V60" s="38"/>
      <c r="W60" s="37"/>
    </row>
    <row r="61" spans="1:23" x14ac:dyDescent="0.25">
      <c r="A61" s="9"/>
      <c r="B61" s="64"/>
      <c r="C61" s="39"/>
      <c r="D61" s="42"/>
      <c r="E61" s="41"/>
      <c r="F61" s="43"/>
      <c r="G61" s="45"/>
      <c r="H61" s="45"/>
      <c r="I61" s="44"/>
      <c r="J61" s="51"/>
      <c r="K61" s="52"/>
      <c r="L61" s="5"/>
      <c r="M61" s="38"/>
      <c r="N61" s="9"/>
      <c r="O61" s="9"/>
      <c r="P61" s="4"/>
      <c r="Q61" s="4"/>
      <c r="R61" s="7"/>
      <c r="S61" s="7"/>
      <c r="T61" s="38"/>
      <c r="U61" s="36"/>
      <c r="V61" s="38"/>
      <c r="W61" s="37"/>
    </row>
    <row r="62" spans="1:23" x14ac:dyDescent="0.25">
      <c r="A62" s="9"/>
      <c r="B62" s="64"/>
      <c r="C62" s="39"/>
      <c r="D62" s="42"/>
      <c r="E62" s="41"/>
      <c r="F62" s="43"/>
      <c r="G62" s="45"/>
      <c r="H62" s="45"/>
      <c r="I62" s="44"/>
      <c r="J62" s="51"/>
      <c r="K62" s="52"/>
      <c r="L62" s="5"/>
      <c r="M62" s="38"/>
      <c r="N62" s="9"/>
      <c r="O62" s="9"/>
      <c r="P62" s="4"/>
      <c r="Q62" s="4"/>
      <c r="R62" s="7"/>
      <c r="S62" s="7"/>
      <c r="T62" s="38"/>
      <c r="U62" s="36"/>
      <c r="V62" s="38"/>
      <c r="W62" s="37"/>
    </row>
    <row r="63" spans="1:23" x14ac:dyDescent="0.25">
      <c r="A63" s="9"/>
      <c r="B63" s="64"/>
      <c r="C63" s="39"/>
      <c r="D63" s="42"/>
      <c r="E63" s="41"/>
      <c r="F63" s="43"/>
      <c r="G63" s="45"/>
      <c r="H63" s="45"/>
      <c r="I63" s="44"/>
      <c r="J63" s="51"/>
      <c r="K63" s="52"/>
      <c r="L63" s="5"/>
      <c r="M63" s="38"/>
      <c r="N63" s="9"/>
      <c r="O63" s="9"/>
      <c r="P63" s="4"/>
      <c r="Q63" s="4"/>
      <c r="R63" s="7"/>
      <c r="S63" s="7"/>
      <c r="T63" s="38"/>
      <c r="U63" s="36"/>
      <c r="V63" s="38"/>
      <c r="W63" s="37"/>
    </row>
    <row r="64" spans="1:23" x14ac:dyDescent="0.25">
      <c r="A64" s="9"/>
      <c r="B64" s="64"/>
      <c r="C64" s="39"/>
      <c r="D64" s="42"/>
      <c r="E64" s="41"/>
      <c r="F64" s="43"/>
      <c r="G64" s="45"/>
      <c r="H64" s="45"/>
      <c r="I64" s="44"/>
      <c r="J64" s="51"/>
      <c r="K64" s="52"/>
      <c r="L64" s="5"/>
      <c r="M64" s="38"/>
      <c r="N64" s="9"/>
      <c r="O64" s="9"/>
      <c r="P64" s="4"/>
      <c r="Q64" s="4"/>
      <c r="R64" s="7"/>
      <c r="S64" s="7"/>
      <c r="T64" s="38"/>
      <c r="U64" s="36"/>
      <c r="V64" s="38"/>
      <c r="W64" s="37"/>
    </row>
    <row r="65" spans="1:23" x14ac:dyDescent="0.25">
      <c r="A65" s="9"/>
      <c r="B65" s="64"/>
      <c r="C65" s="39"/>
      <c r="D65" s="42"/>
      <c r="E65" s="41"/>
      <c r="F65" s="43"/>
      <c r="G65" s="45"/>
      <c r="H65" s="45"/>
      <c r="I65" s="44"/>
      <c r="J65" s="51"/>
      <c r="K65" s="52"/>
      <c r="L65" s="5"/>
      <c r="M65" s="38"/>
      <c r="N65" s="9"/>
      <c r="O65" s="9"/>
      <c r="P65" s="4"/>
      <c r="Q65" s="4"/>
      <c r="R65" s="7"/>
      <c r="S65" s="7"/>
      <c r="T65" s="38"/>
      <c r="U65" s="36"/>
      <c r="V65" s="38"/>
      <c r="W65" s="37"/>
    </row>
    <row r="66" spans="1:23" x14ac:dyDescent="0.25">
      <c r="A66" s="9"/>
      <c r="B66" s="64"/>
      <c r="C66" s="39"/>
      <c r="D66" s="42"/>
      <c r="E66" s="41"/>
      <c r="F66" s="43"/>
      <c r="G66" s="45"/>
      <c r="H66" s="45"/>
      <c r="I66" s="44"/>
      <c r="J66" s="51"/>
      <c r="K66" s="52"/>
      <c r="L66" s="5"/>
      <c r="M66" s="38"/>
      <c r="N66" s="9"/>
      <c r="O66" s="9"/>
      <c r="P66" s="4"/>
      <c r="Q66" s="4"/>
      <c r="R66" s="7"/>
      <c r="S66" s="7"/>
      <c r="T66" s="38"/>
      <c r="U66" s="36"/>
      <c r="V66" s="38"/>
      <c r="W66" s="37"/>
    </row>
    <row r="67" spans="1:23" x14ac:dyDescent="0.25">
      <c r="A67" s="9"/>
      <c r="B67" s="64"/>
      <c r="C67" s="39"/>
      <c r="D67" s="42"/>
      <c r="E67" s="41"/>
      <c r="F67" s="43"/>
      <c r="G67" s="45"/>
      <c r="H67" s="45"/>
      <c r="I67" s="44"/>
      <c r="J67" s="51"/>
      <c r="K67" s="52"/>
      <c r="L67" s="5"/>
      <c r="M67" s="38"/>
      <c r="N67" s="9"/>
      <c r="O67" s="9"/>
      <c r="P67" s="4"/>
      <c r="Q67" s="4"/>
      <c r="R67" s="7"/>
      <c r="S67" s="7"/>
      <c r="T67" s="38"/>
      <c r="U67" s="36"/>
      <c r="V67" s="38"/>
      <c r="W67" s="37"/>
    </row>
    <row r="68" spans="1:23" x14ac:dyDescent="0.25">
      <c r="A68" s="9"/>
      <c r="B68" s="64"/>
      <c r="C68" s="39"/>
      <c r="D68" s="42"/>
      <c r="E68" s="41"/>
      <c r="F68" s="43"/>
      <c r="G68" s="45"/>
      <c r="H68" s="45"/>
      <c r="I68" s="44"/>
      <c r="J68" s="51"/>
      <c r="K68" s="52"/>
      <c r="L68" s="5"/>
      <c r="M68" s="38"/>
      <c r="N68" s="9"/>
      <c r="O68" s="9"/>
      <c r="P68" s="4"/>
      <c r="Q68" s="4"/>
      <c r="R68" s="7"/>
      <c r="S68" s="7"/>
      <c r="T68" s="38"/>
      <c r="U68" s="36"/>
      <c r="V68" s="38"/>
      <c r="W68" s="37"/>
    </row>
    <row r="69" spans="1:23" x14ac:dyDescent="0.25">
      <c r="A69" s="9"/>
      <c r="B69" s="64"/>
      <c r="C69" s="39"/>
      <c r="D69" s="42"/>
      <c r="E69" s="41"/>
      <c r="F69" s="43"/>
      <c r="G69" s="45"/>
      <c r="H69" s="45"/>
      <c r="I69" s="44"/>
      <c r="J69" s="51"/>
      <c r="K69" s="52"/>
      <c r="L69" s="5"/>
      <c r="M69" s="38"/>
      <c r="N69" s="9"/>
      <c r="O69" s="9"/>
      <c r="P69" s="4"/>
      <c r="Q69" s="4"/>
      <c r="R69" s="7"/>
      <c r="S69" s="7"/>
      <c r="T69" s="38"/>
      <c r="U69" s="36"/>
      <c r="V69" s="38"/>
      <c r="W69" s="37"/>
    </row>
    <row r="70" spans="1:23" x14ac:dyDescent="0.25">
      <c r="A70" s="9"/>
      <c r="B70" s="64"/>
      <c r="C70" s="39"/>
      <c r="D70" s="42"/>
      <c r="E70" s="41"/>
      <c r="F70" s="43"/>
      <c r="G70" s="45"/>
      <c r="H70" s="45"/>
      <c r="I70" s="44"/>
      <c r="J70" s="51"/>
      <c r="K70" s="52"/>
      <c r="L70" s="5"/>
      <c r="M70" s="38"/>
      <c r="N70" s="9"/>
      <c r="O70" s="9"/>
      <c r="P70" s="4"/>
      <c r="Q70" s="4"/>
      <c r="R70" s="7"/>
      <c r="S70" s="7"/>
      <c r="T70" s="38"/>
      <c r="U70" s="36"/>
      <c r="V70" s="38"/>
      <c r="W70" s="37"/>
    </row>
    <row r="71" spans="1:23" x14ac:dyDescent="0.25">
      <c r="A71" s="9"/>
      <c r="B71" s="64"/>
      <c r="C71" s="39"/>
      <c r="D71" s="42"/>
      <c r="E71" s="41"/>
      <c r="F71" s="43"/>
      <c r="G71" s="45"/>
      <c r="H71" s="45"/>
      <c r="I71" s="44"/>
      <c r="J71" s="51"/>
      <c r="K71" s="52"/>
      <c r="L71" s="5"/>
      <c r="M71" s="38"/>
      <c r="N71" s="9"/>
      <c r="O71" s="9"/>
      <c r="P71" s="4"/>
      <c r="Q71" s="4"/>
      <c r="R71" s="7"/>
      <c r="S71" s="7"/>
      <c r="T71" s="38"/>
      <c r="U71" s="36"/>
      <c r="V71" s="38"/>
      <c r="W71" s="37"/>
    </row>
    <row r="72" spans="1:23" x14ac:dyDescent="0.25">
      <c r="A72" s="9"/>
      <c r="B72" s="64"/>
      <c r="C72" s="39"/>
      <c r="D72" s="42"/>
      <c r="E72" s="41"/>
      <c r="F72" s="43"/>
      <c r="G72" s="45"/>
      <c r="H72" s="45"/>
      <c r="I72" s="44"/>
      <c r="J72" s="51"/>
      <c r="K72" s="52"/>
      <c r="L72" s="5"/>
      <c r="M72" s="38"/>
      <c r="N72" s="9"/>
      <c r="O72" s="9"/>
      <c r="P72" s="4"/>
      <c r="Q72" s="4"/>
      <c r="R72" s="7"/>
      <c r="S72" s="7"/>
      <c r="T72" s="38"/>
      <c r="U72" s="36"/>
      <c r="V72" s="38"/>
      <c r="W72" s="37"/>
    </row>
    <row r="73" spans="1:23" x14ac:dyDescent="0.25">
      <c r="A73" s="9"/>
      <c r="B73" s="64"/>
      <c r="C73" s="39"/>
      <c r="D73" s="42"/>
      <c r="E73" s="41"/>
      <c r="F73" s="43"/>
      <c r="G73" s="45"/>
      <c r="H73" s="45"/>
      <c r="I73" s="44"/>
      <c r="J73" s="51"/>
      <c r="K73" s="52"/>
      <c r="L73" s="5"/>
      <c r="M73" s="38"/>
      <c r="N73" s="9"/>
      <c r="O73" s="9"/>
      <c r="P73" s="4"/>
      <c r="Q73" s="4"/>
      <c r="R73" s="7"/>
      <c r="S73" s="7"/>
      <c r="T73" s="38"/>
      <c r="U73" s="36"/>
      <c r="V73" s="38"/>
      <c r="W73" s="37"/>
    </row>
    <row r="74" spans="1:23" x14ac:dyDescent="0.25">
      <c r="A74" s="9"/>
      <c r="B74" s="64"/>
      <c r="C74" s="39"/>
      <c r="D74" s="42"/>
      <c r="E74" s="41"/>
      <c r="F74" s="43"/>
      <c r="G74" s="45"/>
      <c r="H74" s="45"/>
      <c r="I74" s="44"/>
      <c r="J74" s="51"/>
      <c r="K74" s="52"/>
      <c r="L74" s="5"/>
      <c r="M74" s="38"/>
      <c r="N74" s="9"/>
      <c r="O74" s="9"/>
      <c r="P74" s="4"/>
      <c r="Q74" s="4"/>
      <c r="R74" s="7"/>
      <c r="S74" s="7"/>
      <c r="T74" s="38"/>
      <c r="U74" s="36"/>
      <c r="V74" s="38"/>
      <c r="W74" s="37"/>
    </row>
    <row r="75" spans="1:23" x14ac:dyDescent="0.25">
      <c r="A75" s="9"/>
      <c r="B75" s="64"/>
      <c r="C75" s="39"/>
      <c r="D75" s="42"/>
      <c r="E75" s="41"/>
      <c r="F75" s="43"/>
      <c r="G75" s="45"/>
      <c r="H75" s="45"/>
      <c r="I75" s="44"/>
      <c r="J75" s="51"/>
      <c r="K75" s="52"/>
      <c r="L75" s="5"/>
      <c r="M75" s="38"/>
      <c r="N75" s="9"/>
      <c r="O75" s="9"/>
      <c r="P75" s="4"/>
      <c r="Q75" s="4"/>
      <c r="R75" s="7"/>
      <c r="S75" s="7"/>
      <c r="T75" s="38"/>
      <c r="U75" s="36"/>
      <c r="V75" s="38"/>
      <c r="W75" s="37"/>
    </row>
    <row r="76" spans="1:23" x14ac:dyDescent="0.25">
      <c r="A76" s="9"/>
      <c r="B76" s="64"/>
      <c r="C76" s="39"/>
      <c r="D76" s="42"/>
      <c r="E76" s="41"/>
      <c r="F76" s="43"/>
      <c r="G76" s="45"/>
      <c r="H76" s="45"/>
      <c r="I76" s="44"/>
      <c r="J76" s="51"/>
      <c r="K76" s="52"/>
      <c r="L76" s="5"/>
      <c r="M76" s="38"/>
      <c r="N76" s="9"/>
      <c r="O76" s="9"/>
      <c r="P76" s="4"/>
      <c r="Q76" s="4"/>
      <c r="R76" s="7"/>
      <c r="S76" s="7"/>
      <c r="T76" s="38"/>
      <c r="U76" s="36"/>
      <c r="V76" s="38"/>
      <c r="W76" s="37"/>
    </row>
    <row r="77" spans="1:23" x14ac:dyDescent="0.25">
      <c r="A77" s="9"/>
      <c r="B77" s="64"/>
      <c r="C77" s="39"/>
      <c r="D77" s="42"/>
      <c r="E77" s="41"/>
      <c r="F77" s="43"/>
      <c r="G77" s="45"/>
      <c r="H77" s="45"/>
      <c r="I77" s="44"/>
      <c r="J77" s="51"/>
      <c r="K77" s="52"/>
      <c r="L77" s="5"/>
      <c r="M77" s="38"/>
      <c r="N77" s="9"/>
      <c r="O77" s="9"/>
      <c r="P77" s="4"/>
      <c r="Q77" s="4"/>
      <c r="R77" s="7"/>
      <c r="S77" s="7"/>
      <c r="T77" s="38"/>
      <c r="U77" s="36"/>
      <c r="V77" s="38"/>
      <c r="W77" s="37"/>
    </row>
    <row r="78" spans="1:23" x14ac:dyDescent="0.25">
      <c r="A78" s="9"/>
      <c r="B78" s="64"/>
      <c r="C78" s="39"/>
      <c r="D78" s="42"/>
      <c r="E78" s="41"/>
      <c r="F78" s="43"/>
      <c r="G78" s="45"/>
      <c r="H78" s="45"/>
      <c r="I78" s="44"/>
      <c r="J78" s="51"/>
      <c r="K78" s="52"/>
      <c r="L78" s="5"/>
      <c r="M78" s="38"/>
      <c r="N78" s="9"/>
      <c r="O78" s="9"/>
      <c r="P78" s="4"/>
      <c r="Q78" s="4"/>
      <c r="R78" s="7"/>
      <c r="S78" s="7"/>
      <c r="T78" s="38"/>
      <c r="U78" s="36"/>
      <c r="V78" s="38"/>
      <c r="W78" s="37"/>
    </row>
    <row r="79" spans="1:23" x14ac:dyDescent="0.25">
      <c r="A79" s="9"/>
      <c r="B79" s="64"/>
      <c r="C79" s="39"/>
      <c r="D79" s="42"/>
      <c r="E79" s="41"/>
      <c r="F79" s="43"/>
      <c r="G79" s="45"/>
      <c r="H79" s="45"/>
      <c r="I79" s="44"/>
      <c r="J79" s="51"/>
      <c r="K79" s="52"/>
      <c r="L79" s="5"/>
      <c r="M79" s="38"/>
      <c r="N79" s="9"/>
      <c r="O79" s="9"/>
      <c r="P79" s="4"/>
      <c r="Q79" s="4"/>
      <c r="R79" s="7"/>
      <c r="S79" s="7"/>
      <c r="T79" s="38"/>
      <c r="U79" s="36"/>
      <c r="V79" s="38"/>
      <c r="W79" s="37"/>
    </row>
    <row r="80" spans="1:23" x14ac:dyDescent="0.25">
      <c r="A80" s="9"/>
      <c r="B80" s="64"/>
      <c r="C80" s="39"/>
      <c r="D80" s="42"/>
      <c r="E80" s="41"/>
      <c r="F80" s="43"/>
      <c r="G80" s="45"/>
      <c r="H80" s="45"/>
      <c r="I80" s="44"/>
      <c r="J80" s="51"/>
      <c r="K80" s="52"/>
      <c r="L80" s="5"/>
      <c r="M80" s="38"/>
      <c r="N80" s="9"/>
      <c r="O80" s="9"/>
      <c r="P80" s="4"/>
      <c r="Q80" s="4"/>
      <c r="R80" s="7"/>
      <c r="S80" s="7"/>
      <c r="T80" s="38"/>
      <c r="U80" s="36"/>
      <c r="V80" s="38"/>
      <c r="W80" s="37"/>
    </row>
    <row r="81" spans="1:23" x14ac:dyDescent="0.25">
      <c r="A81" s="9"/>
      <c r="B81" s="64"/>
      <c r="C81" s="39"/>
      <c r="D81" s="42"/>
      <c r="E81" s="41"/>
      <c r="F81" s="43"/>
      <c r="G81" s="45"/>
      <c r="H81" s="45"/>
      <c r="I81" s="44"/>
      <c r="J81" s="51"/>
      <c r="K81" s="52"/>
      <c r="L81" s="5"/>
      <c r="M81" s="38"/>
      <c r="N81" s="9"/>
      <c r="O81" s="9"/>
      <c r="P81" s="4"/>
      <c r="Q81" s="4"/>
      <c r="R81" s="7"/>
      <c r="S81" s="7"/>
      <c r="T81" s="38"/>
      <c r="U81" s="36"/>
      <c r="V81" s="38"/>
      <c r="W81" s="37"/>
    </row>
    <row r="82" spans="1:23" x14ac:dyDescent="0.25">
      <c r="A82" s="9"/>
      <c r="B82" s="64"/>
      <c r="C82" s="39"/>
      <c r="D82" s="42"/>
      <c r="E82" s="41"/>
      <c r="F82" s="43"/>
      <c r="G82" s="45"/>
      <c r="H82" s="45"/>
      <c r="I82" s="44"/>
      <c r="J82" s="51"/>
      <c r="K82" s="52"/>
      <c r="L82" s="5"/>
      <c r="M82" s="38"/>
      <c r="N82" s="9"/>
      <c r="O82" s="9"/>
      <c r="P82" s="4"/>
      <c r="Q82" s="4"/>
      <c r="R82" s="7"/>
      <c r="S82" s="7"/>
      <c r="T82" s="38"/>
      <c r="U82" s="36"/>
      <c r="V82" s="38"/>
      <c r="W82" s="37"/>
    </row>
    <row r="83" spans="1:23" x14ac:dyDescent="0.25">
      <c r="A83" s="9"/>
      <c r="B83" s="64"/>
      <c r="C83" s="39"/>
      <c r="D83" s="42"/>
      <c r="E83" s="41"/>
      <c r="F83" s="43"/>
      <c r="G83" s="45"/>
      <c r="H83" s="45"/>
      <c r="I83" s="44"/>
      <c r="J83" s="51"/>
      <c r="K83" s="52"/>
      <c r="L83" s="5"/>
      <c r="M83" s="38"/>
      <c r="N83" s="9"/>
      <c r="O83" s="9"/>
      <c r="P83" s="4"/>
      <c r="Q83" s="4"/>
      <c r="R83" s="7"/>
      <c r="S83" s="7"/>
      <c r="T83" s="38"/>
      <c r="U83" s="36"/>
      <c r="V83" s="38"/>
      <c r="W83" s="37"/>
    </row>
    <row r="84" spans="1:23" x14ac:dyDescent="0.25">
      <c r="A84" s="9"/>
      <c r="B84" s="64"/>
      <c r="C84" s="39"/>
      <c r="D84" s="42"/>
      <c r="E84" s="41"/>
      <c r="F84" s="43"/>
      <c r="G84" s="45"/>
      <c r="H84" s="45"/>
      <c r="I84" s="44"/>
      <c r="J84" s="51"/>
      <c r="K84" s="52"/>
      <c r="L84" s="5"/>
      <c r="M84" s="38"/>
      <c r="N84" s="9"/>
      <c r="O84" s="9"/>
      <c r="P84" s="4"/>
      <c r="Q84" s="4"/>
      <c r="R84" s="7"/>
      <c r="S84" s="7"/>
      <c r="T84" s="38"/>
      <c r="U84" s="36"/>
      <c r="V84" s="38"/>
      <c r="W84" s="37"/>
    </row>
    <row r="85" spans="1:23" x14ac:dyDescent="0.25">
      <c r="A85" s="9"/>
      <c r="B85" s="64"/>
      <c r="C85" s="39"/>
      <c r="D85" s="42"/>
      <c r="E85" s="41"/>
      <c r="F85" s="43"/>
      <c r="G85" s="45"/>
      <c r="H85" s="45"/>
      <c r="I85" s="44"/>
      <c r="J85" s="51"/>
      <c r="K85" s="52"/>
      <c r="L85" s="5"/>
      <c r="M85" s="38"/>
      <c r="N85" s="9"/>
      <c r="O85" s="9"/>
      <c r="P85" s="4"/>
      <c r="Q85" s="4"/>
      <c r="R85" s="7"/>
      <c r="S85" s="7"/>
      <c r="T85" s="38"/>
      <c r="U85" s="36"/>
      <c r="V85" s="38"/>
      <c r="W85" s="37"/>
    </row>
    <row r="86" spans="1:23" x14ac:dyDescent="0.25">
      <c r="A86" s="9"/>
      <c r="B86" s="64"/>
      <c r="C86" s="39"/>
      <c r="D86" s="42"/>
      <c r="E86" s="41"/>
      <c r="F86" s="43"/>
      <c r="G86" s="45"/>
      <c r="H86" s="45"/>
      <c r="I86" s="44"/>
      <c r="J86" s="51"/>
      <c r="K86" s="52"/>
      <c r="L86" s="5"/>
      <c r="M86" s="38"/>
      <c r="N86" s="9"/>
      <c r="O86" s="9"/>
      <c r="P86" s="4"/>
      <c r="Q86" s="4"/>
      <c r="R86" s="7"/>
      <c r="S86" s="7"/>
      <c r="T86" s="38"/>
      <c r="U86" s="36"/>
      <c r="V86" s="38"/>
      <c r="W86" s="37"/>
    </row>
    <row r="87" spans="1:23" x14ac:dyDescent="0.25">
      <c r="A87" s="9"/>
      <c r="B87" s="64"/>
      <c r="C87" s="39"/>
      <c r="D87" s="42"/>
      <c r="E87" s="41"/>
      <c r="F87" s="43"/>
      <c r="G87" s="45"/>
      <c r="H87" s="45"/>
      <c r="I87" s="44"/>
      <c r="J87" s="51"/>
      <c r="K87" s="52"/>
      <c r="L87" s="5"/>
      <c r="M87" s="38"/>
      <c r="N87" s="9"/>
      <c r="O87" s="9"/>
      <c r="P87" s="4"/>
      <c r="Q87" s="4"/>
      <c r="R87" s="7"/>
      <c r="S87" s="7"/>
      <c r="T87" s="38"/>
      <c r="U87" s="36"/>
      <c r="V87" s="38"/>
      <c r="W87" s="37"/>
    </row>
    <row r="88" spans="1:23" x14ac:dyDescent="0.25">
      <c r="A88" s="9"/>
      <c r="B88" s="64"/>
      <c r="C88" s="39"/>
      <c r="D88" s="42"/>
      <c r="E88" s="41"/>
      <c r="F88" s="43"/>
      <c r="G88" s="45"/>
      <c r="H88" s="45"/>
      <c r="I88" s="44"/>
      <c r="J88" s="51"/>
      <c r="K88" s="52"/>
      <c r="L88" s="5"/>
      <c r="M88" s="38"/>
      <c r="N88" s="9"/>
      <c r="O88" s="9"/>
      <c r="P88" s="4"/>
      <c r="Q88" s="4"/>
      <c r="R88" s="7"/>
      <c r="S88" s="7"/>
      <c r="T88" s="38"/>
      <c r="U88" s="36"/>
      <c r="V88" s="38"/>
      <c r="W88" s="37"/>
    </row>
    <row r="89" spans="1:23" x14ac:dyDescent="0.25">
      <c r="A89" s="9"/>
      <c r="B89" s="64"/>
      <c r="C89" s="39"/>
      <c r="D89" s="42"/>
      <c r="E89" s="41"/>
      <c r="F89" s="43"/>
      <c r="G89" s="45"/>
      <c r="H89" s="45"/>
      <c r="I89" s="44"/>
      <c r="J89" s="51"/>
      <c r="K89" s="52"/>
      <c r="L89" s="5"/>
      <c r="M89" s="38"/>
      <c r="N89" s="9"/>
      <c r="O89" s="9"/>
      <c r="P89" s="4"/>
      <c r="Q89" s="4"/>
      <c r="R89" s="7"/>
      <c r="S89" s="7"/>
      <c r="T89" s="38"/>
      <c r="U89" s="36"/>
      <c r="V89" s="38"/>
      <c r="W89" s="37"/>
    </row>
    <row r="90" spans="1:23" x14ac:dyDescent="0.25">
      <c r="A90" s="9"/>
      <c r="B90" s="64"/>
      <c r="C90" s="39"/>
      <c r="D90" s="42"/>
      <c r="E90" s="41"/>
      <c r="F90" s="43"/>
      <c r="G90" s="45"/>
      <c r="H90" s="45"/>
      <c r="I90" s="44"/>
      <c r="J90" s="51"/>
      <c r="K90" s="52"/>
      <c r="L90" s="5"/>
      <c r="M90" s="38"/>
      <c r="N90" s="9"/>
      <c r="O90" s="9"/>
      <c r="P90" s="4"/>
      <c r="Q90" s="4"/>
      <c r="R90" s="7"/>
      <c r="S90" s="7"/>
      <c r="T90" s="38"/>
      <c r="U90" s="36"/>
      <c r="V90" s="38"/>
      <c r="W90" s="37"/>
    </row>
    <row r="91" spans="1:23" x14ac:dyDescent="0.25">
      <c r="A91" s="9"/>
      <c r="B91" s="64"/>
      <c r="C91" s="39"/>
      <c r="D91" s="42"/>
      <c r="E91" s="41"/>
      <c r="F91" s="43"/>
      <c r="G91" s="45"/>
      <c r="H91" s="45"/>
      <c r="I91" s="44"/>
      <c r="J91" s="51"/>
      <c r="K91" s="52"/>
      <c r="L91" s="5"/>
      <c r="M91" s="38"/>
      <c r="N91" s="9"/>
      <c r="O91" s="9"/>
      <c r="P91" s="4"/>
      <c r="Q91" s="4"/>
      <c r="R91" s="7"/>
      <c r="S91" s="7"/>
      <c r="T91" s="38"/>
      <c r="U91" s="36"/>
      <c r="V91" s="38"/>
      <c r="W91" s="37"/>
    </row>
    <row r="92" spans="1:23" x14ac:dyDescent="0.25">
      <c r="A92" s="9"/>
      <c r="B92" s="64"/>
      <c r="C92" s="39"/>
      <c r="D92" s="42"/>
      <c r="E92" s="41"/>
      <c r="F92" s="43"/>
      <c r="G92" s="45"/>
      <c r="H92" s="45"/>
      <c r="I92" s="44"/>
      <c r="J92" s="51"/>
      <c r="K92" s="52"/>
      <c r="L92" s="5"/>
      <c r="M92" s="38"/>
      <c r="N92" s="9"/>
      <c r="O92" s="9"/>
      <c r="P92" s="4"/>
      <c r="Q92" s="4"/>
      <c r="R92" s="7"/>
      <c r="S92" s="7"/>
      <c r="T92" s="38"/>
      <c r="U92" s="36"/>
      <c r="V92" s="38"/>
      <c r="W92" s="37"/>
    </row>
    <row r="93" spans="1:23" x14ac:dyDescent="0.25">
      <c r="A93" s="9"/>
      <c r="B93" s="64"/>
      <c r="C93" s="39"/>
      <c r="D93" s="42"/>
      <c r="E93" s="41"/>
      <c r="F93" s="43"/>
      <c r="G93" s="45"/>
      <c r="H93" s="45"/>
      <c r="I93" s="44"/>
      <c r="J93" s="51"/>
      <c r="K93" s="52"/>
      <c r="L93" s="5"/>
      <c r="M93" s="38"/>
      <c r="N93" s="9"/>
      <c r="O93" s="9"/>
      <c r="P93" s="4"/>
      <c r="Q93" s="4"/>
      <c r="R93" s="7"/>
      <c r="S93" s="7"/>
      <c r="T93" s="38"/>
      <c r="U93" s="36"/>
      <c r="V93" s="38"/>
      <c r="W93" s="37"/>
    </row>
    <row r="94" spans="1:23" x14ac:dyDescent="0.25">
      <c r="A94" s="9"/>
      <c r="B94" s="64"/>
      <c r="C94" s="39"/>
      <c r="D94" s="42"/>
      <c r="E94" s="41"/>
      <c r="F94" s="43"/>
      <c r="G94" s="45"/>
      <c r="H94" s="45"/>
      <c r="I94" s="44"/>
      <c r="J94" s="51"/>
      <c r="K94" s="52"/>
      <c r="L94" s="5"/>
      <c r="M94" s="38"/>
      <c r="N94" s="9"/>
      <c r="O94" s="9"/>
      <c r="P94" s="4"/>
      <c r="Q94" s="4"/>
      <c r="R94" s="7"/>
      <c r="S94" s="7"/>
      <c r="T94" s="38"/>
      <c r="U94" s="36"/>
      <c r="V94" s="38"/>
      <c r="W94" s="37"/>
    </row>
    <row r="95" spans="1:23" x14ac:dyDescent="0.25">
      <c r="A95" s="9"/>
      <c r="B95" s="64"/>
      <c r="C95" s="39"/>
      <c r="D95" s="42"/>
      <c r="E95" s="41"/>
      <c r="F95" s="43"/>
      <c r="G95" s="45"/>
      <c r="H95" s="45"/>
      <c r="I95" s="44"/>
      <c r="J95" s="51"/>
      <c r="K95" s="52"/>
      <c r="L95" s="5"/>
      <c r="M95" s="38"/>
      <c r="N95" s="9"/>
      <c r="O95" s="9"/>
      <c r="P95" s="4"/>
      <c r="Q95" s="4"/>
      <c r="R95" s="7"/>
      <c r="S95" s="7"/>
      <c r="T95" s="38"/>
      <c r="U95" s="36"/>
      <c r="V95" s="38"/>
      <c r="W95" s="37"/>
    </row>
    <row r="96" spans="1:23" x14ac:dyDescent="0.25">
      <c r="A96" s="9"/>
      <c r="B96" s="64"/>
      <c r="C96" s="39"/>
      <c r="D96" s="42"/>
      <c r="E96" s="41"/>
      <c r="F96" s="43"/>
      <c r="G96" s="45"/>
      <c r="H96" s="45"/>
      <c r="I96" s="44"/>
      <c r="J96" s="51"/>
      <c r="K96" s="52"/>
      <c r="L96" s="5"/>
      <c r="M96" s="38"/>
      <c r="N96" s="9"/>
      <c r="O96" s="9"/>
      <c r="P96" s="4"/>
      <c r="Q96" s="4"/>
      <c r="R96" s="7"/>
      <c r="S96" s="7"/>
      <c r="T96" s="38"/>
      <c r="U96" s="36"/>
      <c r="V96" s="38"/>
      <c r="W96" s="37"/>
    </row>
    <row r="97" spans="1:23" x14ac:dyDescent="0.25">
      <c r="A97" s="9"/>
      <c r="B97" s="64"/>
      <c r="C97" s="39"/>
      <c r="D97" s="42"/>
      <c r="E97" s="41"/>
      <c r="F97" s="43"/>
      <c r="G97" s="45"/>
      <c r="H97" s="45"/>
      <c r="I97" s="44"/>
      <c r="J97" s="51"/>
      <c r="K97" s="52"/>
      <c r="L97" s="5"/>
      <c r="M97" s="38"/>
      <c r="N97" s="9"/>
      <c r="O97" s="9"/>
      <c r="P97" s="4"/>
      <c r="Q97" s="4"/>
      <c r="R97" s="7"/>
      <c r="S97" s="7"/>
      <c r="T97" s="38"/>
      <c r="U97" s="36"/>
      <c r="V97" s="38"/>
      <c r="W97" s="37"/>
    </row>
    <row r="98" spans="1:23" x14ac:dyDescent="0.25">
      <c r="A98" s="9"/>
      <c r="B98" s="64"/>
      <c r="C98" s="39"/>
      <c r="D98" s="42"/>
      <c r="E98" s="41"/>
      <c r="F98" s="43"/>
      <c r="G98" s="45"/>
      <c r="H98" s="45"/>
      <c r="I98" s="44"/>
      <c r="J98" s="51"/>
      <c r="K98" s="52"/>
      <c r="L98" s="5"/>
      <c r="M98" s="38"/>
      <c r="N98" s="9"/>
      <c r="O98" s="9"/>
      <c r="P98" s="4"/>
      <c r="Q98" s="4"/>
      <c r="R98" s="7"/>
      <c r="S98" s="7"/>
      <c r="T98" s="38"/>
      <c r="U98" s="36"/>
      <c r="V98" s="38"/>
      <c r="W98" s="37"/>
    </row>
    <row r="99" spans="1:23" x14ac:dyDescent="0.25">
      <c r="A99" s="9"/>
      <c r="B99" s="64"/>
      <c r="C99" s="39"/>
      <c r="D99" s="42"/>
      <c r="E99" s="41"/>
      <c r="F99" s="43"/>
      <c r="G99" s="45"/>
      <c r="H99" s="45"/>
      <c r="I99" s="44"/>
      <c r="J99" s="51"/>
      <c r="K99" s="52"/>
      <c r="L99" s="5"/>
      <c r="M99" s="38"/>
      <c r="N99" s="9"/>
      <c r="O99" s="9"/>
      <c r="P99" s="4"/>
      <c r="Q99" s="4"/>
      <c r="R99" s="7"/>
      <c r="S99" s="7"/>
      <c r="T99" s="38"/>
      <c r="U99" s="36"/>
      <c r="V99" s="38"/>
      <c r="W99" s="37"/>
    </row>
    <row r="100" spans="1:23" x14ac:dyDescent="0.25">
      <c r="A100" s="9"/>
      <c r="B100" s="64"/>
      <c r="C100" s="39"/>
      <c r="D100" s="42"/>
      <c r="E100" s="41"/>
      <c r="F100" s="43"/>
      <c r="G100" s="45"/>
      <c r="H100" s="45"/>
      <c r="I100" s="44"/>
      <c r="J100" s="51"/>
      <c r="K100" s="52"/>
      <c r="L100" s="5"/>
      <c r="M100" s="38"/>
      <c r="N100" s="9"/>
      <c r="O100" s="9"/>
      <c r="P100" s="4"/>
      <c r="Q100" s="4"/>
      <c r="R100" s="7"/>
      <c r="S100" s="7"/>
      <c r="T100" s="38"/>
      <c r="U100" s="36"/>
      <c r="V100" s="38"/>
      <c r="W100" s="37"/>
    </row>
    <row r="101" spans="1:23" x14ac:dyDescent="0.25">
      <c r="A101" s="9"/>
      <c r="B101" s="64"/>
      <c r="C101" s="39"/>
      <c r="D101" s="42"/>
      <c r="E101" s="41"/>
      <c r="F101" s="43"/>
      <c r="G101" s="45"/>
      <c r="H101" s="45"/>
      <c r="I101" s="44"/>
      <c r="J101" s="51"/>
      <c r="K101" s="52"/>
      <c r="L101" s="5"/>
      <c r="M101" s="38"/>
      <c r="N101" s="9"/>
      <c r="O101" s="9"/>
      <c r="P101" s="4"/>
      <c r="Q101" s="4"/>
      <c r="R101" s="7"/>
      <c r="S101" s="7"/>
      <c r="T101" s="38"/>
      <c r="U101" s="36"/>
      <c r="V101" s="38"/>
      <c r="W101" s="37"/>
    </row>
    <row r="102" spans="1:23" x14ac:dyDescent="0.25">
      <c r="A102" s="9"/>
      <c r="B102" s="64"/>
      <c r="C102" s="39"/>
      <c r="D102" s="42"/>
      <c r="E102" s="41"/>
      <c r="F102" s="43"/>
      <c r="G102" s="45"/>
      <c r="H102" s="45"/>
      <c r="I102" s="44"/>
      <c r="J102" s="51"/>
      <c r="K102" s="52"/>
      <c r="L102" s="5"/>
      <c r="M102" s="38"/>
      <c r="N102" s="9"/>
      <c r="O102" s="9"/>
      <c r="P102" s="4"/>
      <c r="Q102" s="4"/>
      <c r="R102" s="7"/>
      <c r="S102" s="7"/>
      <c r="T102" s="38"/>
      <c r="U102" s="36"/>
      <c r="V102" s="38"/>
      <c r="W102" s="37"/>
    </row>
    <row r="103" spans="1:23" x14ac:dyDescent="0.25">
      <c r="A103" s="9"/>
      <c r="B103" s="64"/>
      <c r="C103" s="39"/>
      <c r="D103" s="42"/>
      <c r="E103" s="41"/>
      <c r="F103" s="43"/>
      <c r="G103" s="45"/>
      <c r="H103" s="45"/>
      <c r="I103" s="44"/>
      <c r="J103" s="51"/>
      <c r="K103" s="52"/>
      <c r="L103" s="5"/>
      <c r="M103" s="38"/>
      <c r="N103" s="9"/>
      <c r="O103" s="9"/>
      <c r="P103" s="4"/>
      <c r="Q103" s="4"/>
      <c r="R103" s="7"/>
      <c r="S103" s="7"/>
      <c r="T103" s="38"/>
      <c r="U103" s="36"/>
      <c r="V103" s="38"/>
      <c r="W103" s="37"/>
    </row>
    <row r="104" spans="1:23" x14ac:dyDescent="0.25">
      <c r="A104" s="9"/>
      <c r="B104" s="64"/>
      <c r="C104" s="39"/>
      <c r="D104" s="42"/>
      <c r="E104" s="41"/>
      <c r="F104" s="43"/>
      <c r="G104" s="45"/>
      <c r="H104" s="45"/>
      <c r="I104" s="44"/>
      <c r="J104" s="51"/>
      <c r="K104" s="52"/>
      <c r="L104" s="5"/>
      <c r="M104" s="38"/>
      <c r="N104" s="9"/>
      <c r="O104" s="9"/>
      <c r="P104" s="4"/>
      <c r="Q104" s="4"/>
      <c r="R104" s="7"/>
      <c r="S104" s="7"/>
      <c r="T104" s="38"/>
      <c r="U104" s="36"/>
      <c r="V104" s="38"/>
      <c r="W104" s="37"/>
    </row>
    <row r="105" spans="1:23" x14ac:dyDescent="0.25">
      <c r="A105" s="9"/>
      <c r="B105" s="64"/>
      <c r="C105" s="39"/>
      <c r="D105" s="42"/>
      <c r="E105" s="41"/>
      <c r="F105" s="43"/>
      <c r="G105" s="45"/>
      <c r="H105" s="45"/>
      <c r="I105" s="44"/>
      <c r="J105" s="51"/>
      <c r="K105" s="52"/>
      <c r="L105" s="5"/>
      <c r="M105" s="38"/>
      <c r="N105" s="9"/>
      <c r="O105" s="9"/>
      <c r="P105" s="4"/>
      <c r="Q105" s="4"/>
      <c r="R105" s="7"/>
      <c r="S105" s="7"/>
      <c r="T105" s="38"/>
      <c r="U105" s="36"/>
      <c r="V105" s="38"/>
      <c r="W105" s="37"/>
    </row>
    <row r="106" spans="1:23" x14ac:dyDescent="0.25">
      <c r="A106" s="9"/>
      <c r="B106" s="64"/>
      <c r="C106" s="39"/>
      <c r="D106" s="42"/>
      <c r="E106" s="41"/>
      <c r="F106" s="43"/>
      <c r="G106" s="45"/>
      <c r="H106" s="45"/>
      <c r="I106" s="44"/>
      <c r="J106" s="51"/>
      <c r="K106" s="52"/>
      <c r="L106" s="5"/>
      <c r="M106" s="38"/>
      <c r="N106" s="9"/>
      <c r="O106" s="9"/>
      <c r="P106" s="4"/>
      <c r="Q106" s="4"/>
      <c r="R106" s="7"/>
      <c r="S106" s="7"/>
      <c r="T106" s="38"/>
      <c r="U106" s="36"/>
      <c r="V106" s="38"/>
      <c r="W106" s="37"/>
    </row>
    <row r="107" spans="1:23" x14ac:dyDescent="0.25">
      <c r="A107" s="9"/>
      <c r="B107" s="64"/>
      <c r="C107" s="39"/>
      <c r="D107" s="42"/>
      <c r="E107" s="41"/>
      <c r="F107" s="43"/>
      <c r="G107" s="45"/>
      <c r="H107" s="45"/>
      <c r="I107" s="44"/>
      <c r="J107" s="51"/>
      <c r="K107" s="52"/>
      <c r="L107" s="5"/>
      <c r="M107" s="38"/>
      <c r="N107" s="9"/>
      <c r="O107" s="9"/>
      <c r="P107" s="4"/>
      <c r="Q107" s="4"/>
      <c r="R107" s="7"/>
      <c r="S107" s="7"/>
      <c r="T107" s="38"/>
      <c r="U107" s="36"/>
      <c r="V107" s="38"/>
      <c r="W107" s="37"/>
    </row>
    <row r="108" spans="1:23" x14ac:dyDescent="0.25">
      <c r="A108" s="9"/>
      <c r="B108" s="64"/>
      <c r="C108" s="39"/>
      <c r="D108" s="42"/>
      <c r="E108" s="41"/>
      <c r="F108" s="43"/>
      <c r="G108" s="45"/>
      <c r="H108" s="45"/>
      <c r="I108" s="44"/>
      <c r="J108" s="51"/>
      <c r="K108" s="52"/>
      <c r="L108" s="5"/>
      <c r="M108" s="38"/>
      <c r="N108" s="9"/>
      <c r="O108" s="9"/>
      <c r="P108" s="4"/>
      <c r="Q108" s="4"/>
      <c r="R108" s="7"/>
      <c r="S108" s="7"/>
      <c r="T108" s="38"/>
      <c r="U108" s="36"/>
      <c r="V108" s="38"/>
      <c r="W108" s="37"/>
    </row>
    <row r="109" spans="1:23" x14ac:dyDescent="0.25">
      <c r="A109" s="9"/>
      <c r="B109" s="64"/>
      <c r="C109" s="39"/>
      <c r="D109" s="42"/>
      <c r="E109" s="41"/>
      <c r="F109" s="43"/>
      <c r="G109" s="45"/>
      <c r="H109" s="45"/>
      <c r="I109" s="44"/>
      <c r="J109" s="51"/>
      <c r="K109" s="52"/>
      <c r="L109" s="5"/>
      <c r="M109" s="38"/>
      <c r="N109" s="9"/>
      <c r="O109" s="9"/>
      <c r="P109" s="4"/>
      <c r="Q109" s="4"/>
      <c r="R109" s="7"/>
      <c r="S109" s="7"/>
      <c r="T109" s="38"/>
      <c r="U109" s="36"/>
      <c r="V109" s="38"/>
      <c r="W109" s="37"/>
    </row>
    <row r="110" spans="1:23" x14ac:dyDescent="0.25">
      <c r="A110" s="9"/>
      <c r="B110" s="64"/>
      <c r="C110" s="39"/>
      <c r="D110" s="42"/>
      <c r="E110" s="41"/>
      <c r="F110" s="43"/>
      <c r="G110" s="45"/>
      <c r="H110" s="45"/>
      <c r="I110" s="44"/>
      <c r="J110" s="51"/>
      <c r="K110" s="52"/>
      <c r="L110" s="5"/>
      <c r="M110" s="38"/>
      <c r="N110" s="9"/>
      <c r="O110" s="9"/>
      <c r="P110" s="4"/>
      <c r="Q110" s="4"/>
      <c r="R110" s="7"/>
      <c r="S110" s="7"/>
      <c r="T110" s="38"/>
      <c r="U110" s="36"/>
      <c r="V110" s="38"/>
      <c r="W110" s="37"/>
    </row>
    <row r="111" spans="1:23" x14ac:dyDescent="0.25">
      <c r="A111" s="9"/>
      <c r="B111" s="64"/>
      <c r="C111" s="39"/>
      <c r="D111" s="42"/>
      <c r="E111" s="41"/>
      <c r="F111" s="43"/>
      <c r="G111" s="45"/>
      <c r="H111" s="45"/>
      <c r="I111" s="44"/>
      <c r="J111" s="51"/>
      <c r="K111" s="52"/>
      <c r="L111" s="5"/>
      <c r="M111" s="38"/>
      <c r="N111" s="9"/>
      <c r="O111" s="9"/>
      <c r="P111" s="4"/>
      <c r="Q111" s="4"/>
      <c r="R111" s="7"/>
      <c r="S111" s="7"/>
      <c r="T111" s="38"/>
      <c r="U111" s="36"/>
      <c r="V111" s="38"/>
      <c r="W111" s="37"/>
    </row>
    <row r="112" spans="1:23" x14ac:dyDescent="0.25">
      <c r="A112" s="9"/>
      <c r="B112" s="64"/>
      <c r="C112" s="39"/>
      <c r="D112" s="42"/>
      <c r="E112" s="41"/>
      <c r="F112" s="43"/>
      <c r="G112" s="45"/>
      <c r="H112" s="45"/>
      <c r="I112" s="44"/>
      <c r="J112" s="51"/>
      <c r="K112" s="52"/>
      <c r="L112" s="5"/>
      <c r="M112" s="38"/>
      <c r="N112" s="9"/>
      <c r="O112" s="9"/>
      <c r="P112" s="4"/>
      <c r="Q112" s="4"/>
      <c r="R112" s="7"/>
      <c r="S112" s="7"/>
      <c r="T112" s="38"/>
      <c r="U112" s="36"/>
      <c r="V112" s="38"/>
      <c r="W112" s="37"/>
    </row>
    <row r="113" spans="1:23" x14ac:dyDescent="0.25">
      <c r="A113" s="9"/>
      <c r="B113" s="64"/>
      <c r="C113" s="39"/>
      <c r="D113" s="42"/>
      <c r="E113" s="41"/>
      <c r="F113" s="43"/>
      <c r="G113" s="45"/>
      <c r="H113" s="45"/>
      <c r="I113" s="44"/>
      <c r="J113" s="51"/>
      <c r="K113" s="52"/>
      <c r="L113" s="5"/>
      <c r="M113" s="38"/>
      <c r="N113" s="9"/>
      <c r="O113" s="9"/>
      <c r="P113" s="4"/>
      <c r="Q113" s="4"/>
      <c r="R113" s="7"/>
      <c r="S113" s="7"/>
      <c r="T113" s="38"/>
      <c r="U113" s="36"/>
      <c r="V113" s="38"/>
      <c r="W113" s="37"/>
    </row>
    <row r="114" spans="1:23" x14ac:dyDescent="0.25">
      <c r="A114" s="9"/>
      <c r="B114" s="64"/>
      <c r="C114" s="39"/>
      <c r="D114" s="42"/>
      <c r="E114" s="41"/>
      <c r="F114" s="43"/>
      <c r="G114" s="45"/>
      <c r="H114" s="45"/>
      <c r="I114" s="44"/>
      <c r="J114" s="51"/>
      <c r="K114" s="52"/>
      <c r="L114" s="5"/>
      <c r="M114" s="38"/>
      <c r="N114" s="9"/>
      <c r="O114" s="9"/>
      <c r="P114" s="4"/>
      <c r="Q114" s="4"/>
      <c r="R114" s="7"/>
      <c r="S114" s="7"/>
      <c r="T114" s="38"/>
      <c r="U114" s="36"/>
      <c r="V114" s="38"/>
      <c r="W114" s="37"/>
    </row>
    <row r="115" spans="1:23" x14ac:dyDescent="0.25">
      <c r="A115" s="9"/>
      <c r="B115" s="64"/>
      <c r="C115" s="39"/>
      <c r="D115" s="42"/>
      <c r="E115" s="41"/>
      <c r="F115" s="43"/>
      <c r="G115" s="45"/>
      <c r="H115" s="45"/>
      <c r="I115" s="44"/>
      <c r="J115" s="51"/>
      <c r="K115" s="52"/>
      <c r="L115" s="5"/>
      <c r="M115" s="38"/>
      <c r="N115" s="9"/>
      <c r="O115" s="9"/>
      <c r="P115" s="4"/>
      <c r="Q115" s="4"/>
      <c r="R115" s="7"/>
      <c r="S115" s="7"/>
      <c r="T115" s="38"/>
      <c r="U115" s="36"/>
      <c r="V115" s="38"/>
      <c r="W115" s="37"/>
    </row>
    <row r="116" spans="1:23" x14ac:dyDescent="0.25">
      <c r="A116" s="9"/>
      <c r="B116" s="64"/>
      <c r="C116" s="39"/>
      <c r="D116" s="42"/>
      <c r="E116" s="41"/>
      <c r="F116" s="43"/>
      <c r="G116" s="45"/>
      <c r="H116" s="45"/>
      <c r="I116" s="44"/>
      <c r="J116" s="51"/>
      <c r="K116" s="52"/>
      <c r="L116" s="5"/>
      <c r="M116" s="38"/>
      <c r="N116" s="9"/>
      <c r="O116" s="9"/>
      <c r="P116" s="4"/>
      <c r="Q116" s="4"/>
      <c r="R116" s="7"/>
      <c r="S116" s="7"/>
      <c r="T116" s="38"/>
      <c r="U116" s="36"/>
      <c r="V116" s="38"/>
      <c r="W116" s="37"/>
    </row>
    <row r="117" spans="1:23" x14ac:dyDescent="0.25">
      <c r="A117" s="9"/>
      <c r="B117" s="64"/>
      <c r="C117" s="39"/>
      <c r="D117" s="42"/>
      <c r="E117" s="41"/>
      <c r="F117" s="43"/>
      <c r="G117" s="45"/>
      <c r="H117" s="45"/>
      <c r="I117" s="44"/>
      <c r="J117" s="51"/>
      <c r="K117" s="52"/>
      <c r="L117" s="5"/>
      <c r="M117" s="38"/>
      <c r="N117" s="9"/>
      <c r="O117" s="9"/>
      <c r="P117" s="4"/>
      <c r="Q117" s="4"/>
      <c r="R117" s="7"/>
      <c r="S117" s="7"/>
      <c r="T117" s="38"/>
      <c r="U117" s="36"/>
      <c r="V117" s="38"/>
      <c r="W117" s="37"/>
    </row>
    <row r="118" spans="1:23" x14ac:dyDescent="0.25">
      <c r="A118" s="9"/>
      <c r="B118" s="64"/>
      <c r="C118" s="39"/>
      <c r="D118" s="42"/>
      <c r="E118" s="41"/>
      <c r="F118" s="43"/>
      <c r="G118" s="45"/>
      <c r="H118" s="45"/>
      <c r="I118" s="44"/>
      <c r="J118" s="51"/>
      <c r="K118" s="52"/>
      <c r="L118" s="5"/>
      <c r="M118" s="38"/>
      <c r="N118" s="9"/>
      <c r="O118" s="9"/>
      <c r="P118" s="4"/>
      <c r="Q118" s="4"/>
      <c r="R118" s="7"/>
      <c r="S118" s="7"/>
      <c r="T118" s="38"/>
      <c r="U118" s="36"/>
      <c r="V118" s="38"/>
      <c r="W118" s="37"/>
    </row>
    <row r="119" spans="1:23" x14ac:dyDescent="0.25">
      <c r="A119" s="9"/>
      <c r="B119" s="64"/>
      <c r="C119" s="39"/>
      <c r="D119" s="42"/>
      <c r="E119" s="41"/>
      <c r="F119" s="43"/>
      <c r="G119" s="45"/>
      <c r="H119" s="45"/>
      <c r="I119" s="44"/>
      <c r="J119" s="51"/>
      <c r="K119" s="52"/>
      <c r="L119" s="5"/>
      <c r="M119" s="38"/>
      <c r="N119" s="9"/>
      <c r="O119" s="9"/>
      <c r="P119" s="4"/>
      <c r="Q119" s="4"/>
      <c r="R119" s="7"/>
      <c r="S119" s="7"/>
      <c r="T119" s="38"/>
      <c r="U119" s="36"/>
      <c r="V119" s="38"/>
      <c r="W119" s="37"/>
    </row>
    <row r="120" spans="1:23" x14ac:dyDescent="0.25">
      <c r="A120" s="9"/>
      <c r="B120" s="64"/>
      <c r="C120" s="39"/>
      <c r="D120" s="42"/>
      <c r="E120" s="41"/>
      <c r="F120" s="43"/>
      <c r="G120" s="45"/>
      <c r="H120" s="45"/>
      <c r="I120" s="44"/>
      <c r="J120" s="51"/>
      <c r="K120" s="52"/>
      <c r="L120" s="5"/>
      <c r="M120" s="38"/>
      <c r="N120" s="9"/>
      <c r="O120" s="9"/>
      <c r="P120" s="4"/>
      <c r="Q120" s="4"/>
      <c r="R120" s="7"/>
      <c r="S120" s="7"/>
      <c r="T120" s="38"/>
      <c r="U120" s="36"/>
      <c r="V120" s="38"/>
      <c r="W120" s="37"/>
    </row>
    <row r="121" spans="1:23" x14ac:dyDescent="0.25">
      <c r="A121" s="9"/>
      <c r="B121" s="64"/>
      <c r="C121" s="39"/>
      <c r="D121" s="42"/>
      <c r="E121" s="41"/>
      <c r="F121" s="43"/>
      <c r="G121" s="45"/>
      <c r="H121" s="45"/>
      <c r="I121" s="44"/>
      <c r="J121" s="51"/>
      <c r="K121" s="52"/>
      <c r="L121" s="5"/>
      <c r="M121" s="38"/>
      <c r="N121" s="9"/>
      <c r="O121" s="9"/>
      <c r="P121" s="4"/>
      <c r="Q121" s="4"/>
      <c r="R121" s="7"/>
      <c r="S121" s="7"/>
      <c r="T121" s="38"/>
      <c r="U121" s="36"/>
      <c r="V121" s="38"/>
      <c r="W121" s="37"/>
    </row>
    <row r="122" spans="1:23" ht="59.25" customHeight="1" x14ac:dyDescent="0.25">
      <c r="A122" s="9"/>
      <c r="B122" s="64"/>
      <c r="C122" s="39"/>
      <c r="D122" s="42"/>
      <c r="E122" s="41"/>
      <c r="F122" s="43"/>
      <c r="G122" s="45"/>
      <c r="H122" s="45"/>
      <c r="I122" s="44"/>
      <c r="J122" s="51"/>
      <c r="K122" s="52"/>
      <c r="L122" s="5"/>
      <c r="M122" s="38"/>
      <c r="N122" s="9"/>
      <c r="O122" s="9"/>
      <c r="P122" s="4"/>
      <c r="Q122" s="4"/>
      <c r="R122" s="7"/>
      <c r="S122" s="7"/>
      <c r="T122" s="38"/>
      <c r="U122" s="36"/>
      <c r="V122" s="38"/>
      <c r="W122" s="37"/>
    </row>
    <row r="123" spans="1:23" ht="59.25" customHeight="1" x14ac:dyDescent="0.25">
      <c r="A123" s="9"/>
      <c r="B123" s="64"/>
      <c r="C123" s="39"/>
      <c r="D123" s="42"/>
      <c r="E123" s="41"/>
      <c r="F123" s="43"/>
      <c r="G123" s="45"/>
      <c r="H123" s="45"/>
      <c r="I123" s="44"/>
      <c r="J123" s="51"/>
      <c r="K123" s="52"/>
      <c r="L123" s="5"/>
      <c r="M123" s="38"/>
      <c r="N123" s="9"/>
      <c r="O123" s="9"/>
      <c r="P123" s="4"/>
      <c r="Q123" s="4"/>
      <c r="R123" s="7"/>
      <c r="S123" s="7"/>
      <c r="T123" s="38"/>
      <c r="U123" s="36"/>
      <c r="V123" s="38"/>
      <c r="W123" s="37"/>
    </row>
    <row r="124" spans="1:23" ht="59.25" customHeight="1" x14ac:dyDescent="0.25">
      <c r="A124" s="9"/>
      <c r="B124" s="64"/>
      <c r="C124" s="39"/>
      <c r="D124" s="42"/>
      <c r="E124" s="41"/>
      <c r="F124" s="43"/>
      <c r="G124" s="45"/>
      <c r="H124" s="45"/>
      <c r="I124" s="44"/>
      <c r="J124" s="51"/>
      <c r="K124" s="52"/>
      <c r="L124" s="5"/>
      <c r="M124" s="38"/>
      <c r="N124" s="9"/>
      <c r="O124" s="9"/>
      <c r="P124" s="4"/>
      <c r="Q124" s="4"/>
      <c r="R124" s="7"/>
      <c r="S124" s="7"/>
      <c r="T124" s="38"/>
      <c r="U124" s="36"/>
      <c r="V124" s="38"/>
      <c r="W124" s="37"/>
    </row>
    <row r="125" spans="1:23" ht="59.25" customHeight="1" x14ac:dyDescent="0.25">
      <c r="A125" s="9"/>
      <c r="B125" s="64"/>
      <c r="C125" s="39"/>
      <c r="D125" s="42"/>
      <c r="E125" s="41"/>
      <c r="F125" s="43"/>
      <c r="G125" s="45"/>
      <c r="H125" s="45"/>
      <c r="I125" s="44"/>
      <c r="J125" s="51"/>
      <c r="K125" s="52"/>
      <c r="L125" s="5"/>
      <c r="M125" s="38"/>
      <c r="N125" s="9"/>
      <c r="O125" s="9"/>
      <c r="P125" s="4"/>
      <c r="Q125" s="4"/>
      <c r="R125" s="7"/>
      <c r="S125" s="7"/>
      <c r="T125" s="38"/>
      <c r="U125" s="36"/>
      <c r="V125" s="38"/>
      <c r="W125" s="37"/>
    </row>
    <row r="126" spans="1:23" ht="59.25" customHeight="1" x14ac:dyDescent="0.25">
      <c r="A126" s="9"/>
      <c r="B126" s="64"/>
      <c r="C126" s="39"/>
      <c r="D126" s="42"/>
      <c r="E126" s="41"/>
      <c r="F126" s="43"/>
      <c r="G126" s="45"/>
      <c r="H126" s="45"/>
      <c r="I126" s="44"/>
      <c r="J126" s="51"/>
      <c r="K126" s="52"/>
      <c r="L126" s="5"/>
      <c r="M126" s="38"/>
      <c r="N126" s="9"/>
      <c r="O126" s="9"/>
      <c r="P126" s="4"/>
      <c r="Q126" s="4"/>
      <c r="R126" s="7"/>
      <c r="S126" s="7"/>
      <c r="T126" s="38"/>
      <c r="U126" s="36"/>
      <c r="V126" s="38"/>
      <c r="W126" s="37"/>
    </row>
    <row r="127" spans="1:23" ht="59.25" customHeight="1" x14ac:dyDescent="0.25">
      <c r="A127" s="9"/>
      <c r="B127" s="64"/>
      <c r="C127" s="39"/>
      <c r="D127" s="42"/>
      <c r="E127" s="41"/>
      <c r="F127" s="43"/>
      <c r="G127" s="45"/>
      <c r="H127" s="45"/>
      <c r="I127" s="44"/>
      <c r="J127" s="51"/>
      <c r="K127" s="52"/>
      <c r="L127" s="5"/>
      <c r="M127" s="38"/>
      <c r="N127" s="9"/>
      <c r="O127" s="9"/>
      <c r="P127" s="4"/>
      <c r="Q127" s="4"/>
      <c r="R127" s="7"/>
      <c r="S127" s="7"/>
      <c r="T127" s="38"/>
      <c r="U127" s="36"/>
      <c r="V127" s="38"/>
      <c r="W127" s="37"/>
    </row>
    <row r="128" spans="1:23" ht="59.25" customHeight="1" x14ac:dyDescent="0.25">
      <c r="A128" s="9"/>
      <c r="B128" s="64"/>
      <c r="C128" s="39"/>
      <c r="D128" s="42"/>
      <c r="E128" s="41"/>
      <c r="F128" s="43"/>
      <c r="G128" s="45"/>
      <c r="H128" s="45"/>
      <c r="I128" s="44"/>
      <c r="J128" s="51"/>
      <c r="K128" s="52"/>
      <c r="L128" s="5"/>
      <c r="M128" s="38"/>
      <c r="N128" s="9"/>
      <c r="O128" s="9"/>
      <c r="P128" s="4"/>
      <c r="Q128" s="4"/>
      <c r="R128" s="7"/>
      <c r="S128" s="7"/>
      <c r="T128" s="38"/>
      <c r="U128" s="36"/>
      <c r="V128" s="38"/>
      <c r="W128" s="37"/>
    </row>
    <row r="129" spans="1:23" ht="59.25" customHeight="1" x14ac:dyDescent="0.25">
      <c r="A129" s="9"/>
      <c r="B129" s="64"/>
      <c r="C129" s="39"/>
      <c r="D129" s="42"/>
      <c r="E129" s="41"/>
      <c r="F129" s="43"/>
      <c r="G129" s="45"/>
      <c r="H129" s="45"/>
      <c r="I129" s="44"/>
      <c r="J129" s="51"/>
      <c r="K129" s="52"/>
      <c r="L129" s="5"/>
      <c r="M129" s="38"/>
      <c r="N129" s="9"/>
      <c r="O129" s="9"/>
      <c r="P129" s="4"/>
      <c r="Q129" s="4"/>
      <c r="R129" s="7"/>
      <c r="S129" s="7"/>
      <c r="T129" s="38"/>
      <c r="U129" s="36"/>
      <c r="V129" s="38"/>
      <c r="W129" s="37"/>
    </row>
    <row r="130" spans="1:23" ht="59.25" customHeight="1" x14ac:dyDescent="0.25">
      <c r="A130" s="9"/>
      <c r="B130" s="64"/>
      <c r="C130" s="39"/>
      <c r="D130" s="42"/>
      <c r="E130" s="41"/>
      <c r="F130" s="43"/>
      <c r="G130" s="45"/>
      <c r="H130" s="45"/>
      <c r="I130" s="44"/>
      <c r="J130" s="51"/>
      <c r="K130" s="52"/>
      <c r="L130" s="5"/>
      <c r="M130" s="38"/>
      <c r="N130" s="9"/>
      <c r="O130" s="9"/>
      <c r="P130" s="4"/>
      <c r="Q130" s="4"/>
      <c r="R130" s="7"/>
      <c r="S130" s="7"/>
      <c r="T130" s="38"/>
      <c r="U130" s="36"/>
      <c r="V130" s="38"/>
      <c r="W130" s="37"/>
    </row>
    <row r="131" spans="1:23" s="25" customFormat="1" ht="102.75" customHeight="1" x14ac:dyDescent="0.25">
      <c r="A131" s="9"/>
      <c r="B131" s="64"/>
      <c r="C131" s="39"/>
      <c r="D131" s="42"/>
      <c r="E131" s="41"/>
      <c r="F131" s="43"/>
      <c r="G131" s="45"/>
      <c r="H131" s="45"/>
      <c r="I131" s="81"/>
      <c r="J131" s="51"/>
      <c r="K131" s="52"/>
      <c r="L131" s="5"/>
      <c r="M131" s="38"/>
      <c r="N131" s="9"/>
      <c r="O131" s="9"/>
      <c r="P131" s="4"/>
      <c r="Q131" s="4"/>
      <c r="R131" s="7"/>
      <c r="S131" s="7"/>
      <c r="T131" s="38"/>
      <c r="U131" s="36"/>
      <c r="V131" s="38"/>
      <c r="W131" s="37"/>
    </row>
    <row r="132" spans="1:23" s="25" customFormat="1" ht="102.75" customHeight="1" x14ac:dyDescent="0.25">
      <c r="A132" s="9"/>
      <c r="B132" s="64"/>
      <c r="C132" s="39"/>
      <c r="D132" s="42"/>
      <c r="E132" s="41"/>
      <c r="F132" s="43"/>
      <c r="G132" s="45"/>
      <c r="H132" s="45"/>
      <c r="I132" s="81"/>
      <c r="J132" s="51"/>
      <c r="K132" s="52"/>
      <c r="L132" s="5"/>
      <c r="M132" s="38"/>
      <c r="N132" s="9"/>
      <c r="O132" s="9"/>
      <c r="P132" s="4"/>
      <c r="Q132" s="4"/>
      <c r="R132" s="7"/>
      <c r="S132" s="7"/>
      <c r="T132" s="38"/>
      <c r="U132" s="36"/>
      <c r="V132" s="38"/>
      <c r="W132" s="37"/>
    </row>
    <row r="133" spans="1:23" s="25" customFormat="1" ht="102.75" customHeight="1" x14ac:dyDescent="0.25">
      <c r="A133" s="9"/>
      <c r="B133" s="64"/>
      <c r="C133" s="39"/>
      <c r="D133" s="42"/>
      <c r="E133" s="41"/>
      <c r="F133" s="43"/>
      <c r="G133" s="45"/>
      <c r="H133" s="45"/>
      <c r="I133" s="81"/>
      <c r="J133" s="51"/>
      <c r="K133" s="52"/>
      <c r="L133" s="5"/>
      <c r="M133" s="38"/>
      <c r="N133" s="9"/>
      <c r="O133" s="9"/>
      <c r="P133" s="4"/>
      <c r="Q133" s="4"/>
      <c r="R133" s="7"/>
      <c r="S133" s="7"/>
      <c r="T133" s="38"/>
      <c r="U133" s="36"/>
      <c r="V133" s="38"/>
      <c r="W133" s="37"/>
    </row>
    <row r="134" spans="1:23" s="25" customFormat="1" ht="102.75" customHeight="1" x14ac:dyDescent="0.25">
      <c r="A134" s="9"/>
      <c r="B134" s="64"/>
      <c r="C134" s="39"/>
      <c r="D134" s="42"/>
      <c r="E134" s="41"/>
      <c r="F134" s="43"/>
      <c r="G134" s="45"/>
      <c r="H134" s="45"/>
      <c r="I134" s="81"/>
      <c r="J134" s="51"/>
      <c r="K134" s="52"/>
      <c r="L134" s="5"/>
      <c r="M134" s="38"/>
      <c r="N134" s="9"/>
      <c r="O134" s="9"/>
      <c r="P134" s="4"/>
      <c r="Q134" s="4"/>
      <c r="R134" s="7"/>
      <c r="S134" s="7"/>
      <c r="T134" s="38"/>
      <c r="U134" s="36"/>
      <c r="V134" s="38"/>
      <c r="W134" s="37"/>
    </row>
    <row r="135" spans="1:23" s="25" customFormat="1" ht="102.75" customHeight="1" x14ac:dyDescent="0.25">
      <c r="A135" s="9"/>
      <c r="B135" s="64"/>
      <c r="C135" s="39"/>
      <c r="D135" s="42"/>
      <c r="E135" s="41"/>
      <c r="F135" s="43"/>
      <c r="G135" s="45"/>
      <c r="H135" s="45"/>
      <c r="I135" s="81"/>
      <c r="J135" s="51"/>
      <c r="K135" s="52"/>
      <c r="L135" s="5"/>
      <c r="M135" s="38"/>
      <c r="N135" s="9"/>
      <c r="O135" s="9"/>
      <c r="P135" s="4"/>
      <c r="Q135" s="4"/>
      <c r="R135" s="7"/>
      <c r="S135" s="7"/>
      <c r="T135" s="38"/>
      <c r="U135" s="36"/>
      <c r="V135" s="38"/>
      <c r="W135" s="37"/>
    </row>
    <row r="136" spans="1:23" s="25" customFormat="1" ht="102.75" customHeight="1" x14ac:dyDescent="0.25">
      <c r="A136" s="9"/>
      <c r="B136" s="64"/>
      <c r="C136" s="39"/>
      <c r="D136" s="42"/>
      <c r="E136" s="41"/>
      <c r="F136" s="43"/>
      <c r="G136" s="45"/>
      <c r="H136" s="45"/>
      <c r="I136" s="81"/>
      <c r="J136" s="51"/>
      <c r="K136" s="52"/>
      <c r="L136" s="5"/>
      <c r="M136" s="38"/>
      <c r="N136" s="9"/>
      <c r="O136" s="9"/>
      <c r="P136" s="4"/>
      <c r="Q136" s="4"/>
      <c r="R136" s="7"/>
      <c r="S136" s="7"/>
      <c r="T136" s="38"/>
      <c r="U136" s="36"/>
      <c r="V136" s="38"/>
      <c r="W136" s="37"/>
    </row>
    <row r="137" spans="1:23" s="25" customFormat="1" ht="102.75" customHeight="1" x14ac:dyDescent="0.25">
      <c r="A137" s="9"/>
      <c r="B137" s="64"/>
      <c r="C137" s="39"/>
      <c r="D137" s="42"/>
      <c r="E137" s="41"/>
      <c r="F137" s="43"/>
      <c r="G137" s="45"/>
      <c r="H137" s="45"/>
      <c r="I137" s="81"/>
      <c r="J137" s="51"/>
      <c r="K137" s="52"/>
      <c r="L137" s="5"/>
      <c r="M137" s="38"/>
      <c r="N137" s="9"/>
      <c r="O137" s="9"/>
      <c r="P137" s="4"/>
      <c r="Q137" s="4"/>
      <c r="R137" s="7"/>
      <c r="S137" s="7"/>
      <c r="T137" s="38"/>
      <c r="U137" s="36"/>
      <c r="V137" s="38"/>
      <c r="W137" s="37"/>
    </row>
    <row r="138" spans="1:23" s="25" customFormat="1" ht="102.75" customHeight="1" x14ac:dyDescent="0.25">
      <c r="A138" s="9"/>
      <c r="B138" s="64"/>
      <c r="C138" s="39"/>
      <c r="D138" s="42"/>
      <c r="E138" s="41"/>
      <c r="F138" s="43"/>
      <c r="G138" s="45"/>
      <c r="H138" s="45"/>
      <c r="I138" s="81"/>
      <c r="J138" s="51"/>
      <c r="K138" s="52"/>
      <c r="L138" s="5"/>
      <c r="M138" s="38"/>
      <c r="N138" s="9"/>
      <c r="O138" s="9"/>
      <c r="P138" s="4"/>
      <c r="Q138" s="4"/>
      <c r="R138" s="7"/>
      <c r="S138" s="7"/>
      <c r="T138" s="38"/>
      <c r="U138" s="36"/>
      <c r="V138" s="38"/>
      <c r="W138" s="37"/>
    </row>
    <row r="139" spans="1:23" s="25" customFormat="1" ht="102.75" customHeight="1" x14ac:dyDescent="0.25">
      <c r="A139" s="9"/>
      <c r="B139" s="64"/>
      <c r="C139" s="39"/>
      <c r="D139" s="42"/>
      <c r="E139" s="41"/>
      <c r="F139" s="43"/>
      <c r="G139" s="45"/>
      <c r="H139" s="45"/>
      <c r="I139" s="81"/>
      <c r="J139" s="51"/>
      <c r="K139" s="52"/>
      <c r="L139" s="5"/>
      <c r="M139" s="38"/>
      <c r="N139" s="9"/>
      <c r="O139" s="9"/>
      <c r="P139" s="4"/>
      <c r="Q139" s="4"/>
      <c r="R139" s="7"/>
      <c r="S139" s="7"/>
      <c r="T139" s="38"/>
      <c r="U139" s="36"/>
      <c r="V139" s="38"/>
      <c r="W139" s="37"/>
    </row>
    <row r="140" spans="1:23" s="25" customFormat="1" ht="102.75" customHeight="1" x14ac:dyDescent="0.25">
      <c r="A140" s="9"/>
      <c r="B140" s="64"/>
      <c r="C140" s="39"/>
      <c r="D140" s="42"/>
      <c r="E140" s="41"/>
      <c r="F140" s="43"/>
      <c r="G140" s="45"/>
      <c r="H140" s="45"/>
      <c r="I140" s="81"/>
      <c r="J140" s="51"/>
      <c r="K140" s="52"/>
      <c r="L140" s="5"/>
      <c r="M140" s="38"/>
      <c r="N140" s="9"/>
      <c r="O140" s="9"/>
      <c r="P140" s="4"/>
      <c r="Q140" s="4"/>
      <c r="R140" s="7"/>
      <c r="S140" s="7"/>
      <c r="T140" s="38"/>
      <c r="U140" s="36"/>
      <c r="V140" s="38"/>
      <c r="W140" s="37"/>
    </row>
    <row r="141" spans="1:23" s="25" customFormat="1" ht="102.75" customHeight="1" x14ac:dyDescent="0.25">
      <c r="A141" s="9"/>
      <c r="B141" s="64"/>
      <c r="C141" s="39"/>
      <c r="D141" s="42"/>
      <c r="E141" s="41"/>
      <c r="F141" s="43"/>
      <c r="G141" s="45"/>
      <c r="H141" s="45"/>
      <c r="I141" s="81"/>
      <c r="J141" s="51"/>
      <c r="K141" s="52"/>
      <c r="L141" s="5"/>
      <c r="M141" s="38"/>
      <c r="N141" s="9"/>
      <c r="O141" s="9"/>
      <c r="P141" s="4"/>
      <c r="Q141" s="4"/>
      <c r="R141" s="7"/>
      <c r="S141" s="7"/>
      <c r="T141" s="38"/>
      <c r="U141" s="36"/>
      <c r="V141" s="38"/>
      <c r="W141" s="37"/>
    </row>
    <row r="142" spans="1:23" s="25" customFormat="1" ht="102.75" customHeight="1" x14ac:dyDescent="0.25">
      <c r="A142" s="9"/>
      <c r="B142" s="64"/>
      <c r="C142" s="39"/>
      <c r="D142" s="42"/>
      <c r="E142" s="41"/>
      <c r="F142" s="43"/>
      <c r="G142" s="45"/>
      <c r="H142" s="45"/>
      <c r="I142" s="81"/>
      <c r="J142" s="51"/>
      <c r="K142" s="52"/>
      <c r="L142" s="5"/>
      <c r="M142" s="38"/>
      <c r="N142" s="9"/>
      <c r="O142" s="9"/>
      <c r="P142" s="4"/>
      <c r="Q142" s="4"/>
      <c r="R142" s="7"/>
      <c r="S142" s="7"/>
      <c r="T142" s="38"/>
      <c r="U142" s="36"/>
      <c r="V142" s="38"/>
      <c r="W142" s="37"/>
    </row>
    <row r="143" spans="1:23" s="25" customFormat="1" ht="102.75" customHeight="1" x14ac:dyDescent="0.25">
      <c r="A143" s="9"/>
      <c r="B143" s="64"/>
      <c r="C143" s="39"/>
      <c r="D143" s="42"/>
      <c r="E143" s="41"/>
      <c r="F143" s="43"/>
      <c r="G143" s="45"/>
      <c r="H143" s="45"/>
      <c r="I143" s="81"/>
      <c r="J143" s="51"/>
      <c r="K143" s="52"/>
      <c r="L143" s="5"/>
      <c r="M143" s="38"/>
      <c r="N143" s="9"/>
      <c r="O143" s="9"/>
      <c r="P143" s="4"/>
      <c r="Q143" s="4"/>
      <c r="R143" s="7"/>
      <c r="S143" s="7"/>
      <c r="T143" s="38"/>
      <c r="U143" s="36"/>
      <c r="V143" s="38"/>
      <c r="W143" s="37"/>
    </row>
    <row r="144" spans="1:23" s="25" customFormat="1" ht="102.75" customHeight="1" x14ac:dyDescent="0.25">
      <c r="A144" s="9"/>
      <c r="B144" s="64"/>
      <c r="C144" s="39"/>
      <c r="D144" s="42"/>
      <c r="E144" s="41"/>
      <c r="F144" s="43"/>
      <c r="G144" s="45"/>
      <c r="H144" s="45"/>
      <c r="I144" s="81"/>
      <c r="J144" s="51"/>
      <c r="K144" s="52"/>
      <c r="L144" s="5"/>
      <c r="M144" s="38"/>
      <c r="N144" s="9"/>
      <c r="O144" s="9"/>
      <c r="P144" s="4"/>
      <c r="Q144" s="4"/>
      <c r="R144" s="7"/>
      <c r="S144" s="7"/>
      <c r="T144" s="38"/>
      <c r="U144" s="36"/>
      <c r="V144" s="38"/>
      <c r="W144" s="37"/>
    </row>
    <row r="145" spans="1:23" s="25" customFormat="1" ht="102.75" customHeight="1" x14ac:dyDescent="0.25">
      <c r="A145" s="9"/>
      <c r="B145" s="64"/>
      <c r="C145" s="39"/>
      <c r="D145" s="42"/>
      <c r="E145" s="41"/>
      <c r="F145" s="43"/>
      <c r="G145" s="45"/>
      <c r="H145" s="45"/>
      <c r="I145" s="81"/>
      <c r="J145" s="51"/>
      <c r="K145" s="52"/>
      <c r="L145" s="5"/>
      <c r="M145" s="38"/>
      <c r="N145" s="9"/>
      <c r="O145" s="9"/>
      <c r="P145" s="4"/>
      <c r="Q145" s="4"/>
      <c r="R145" s="7"/>
      <c r="S145" s="7"/>
      <c r="T145" s="38"/>
      <c r="U145" s="36"/>
      <c r="V145" s="38"/>
      <c r="W145" s="37"/>
    </row>
    <row r="146" spans="1:23" s="25" customFormat="1" ht="102.75" customHeight="1" x14ac:dyDescent="0.25">
      <c r="A146" s="9"/>
      <c r="B146" s="64"/>
      <c r="C146" s="39"/>
      <c r="D146" s="42"/>
      <c r="E146" s="41"/>
      <c r="F146" s="43"/>
      <c r="G146" s="45"/>
      <c r="H146" s="45"/>
      <c r="I146" s="81"/>
      <c r="J146" s="51"/>
      <c r="K146" s="52"/>
      <c r="L146" s="5"/>
      <c r="M146" s="38"/>
      <c r="N146" s="9"/>
      <c r="O146" s="9"/>
      <c r="P146" s="4"/>
      <c r="Q146" s="4"/>
      <c r="R146" s="7"/>
      <c r="S146" s="7"/>
      <c r="T146" s="38"/>
      <c r="U146" s="36"/>
      <c r="V146" s="38"/>
      <c r="W146" s="37"/>
    </row>
    <row r="147" spans="1:23" s="25" customFormat="1" ht="102.75" customHeight="1" x14ac:dyDescent="0.25">
      <c r="A147" s="9"/>
      <c r="B147" s="64"/>
      <c r="C147" s="39"/>
      <c r="D147" s="42"/>
      <c r="E147" s="41"/>
      <c r="F147" s="43"/>
      <c r="G147" s="45"/>
      <c r="H147" s="45"/>
      <c r="I147" s="81"/>
      <c r="J147" s="51"/>
      <c r="K147" s="52"/>
      <c r="L147" s="5"/>
      <c r="M147" s="38"/>
      <c r="N147" s="9"/>
      <c r="O147" s="9"/>
      <c r="P147" s="4"/>
      <c r="Q147" s="4"/>
      <c r="R147" s="7"/>
      <c r="S147" s="7"/>
      <c r="T147" s="38"/>
      <c r="U147" s="36"/>
      <c r="V147" s="38"/>
      <c r="W147" s="37"/>
    </row>
    <row r="148" spans="1:23" s="25" customFormat="1" ht="102.75" customHeight="1" x14ac:dyDescent="0.25">
      <c r="A148" s="9"/>
      <c r="B148" s="64"/>
      <c r="C148" s="39"/>
      <c r="D148" s="42"/>
      <c r="E148" s="41"/>
      <c r="F148" s="43"/>
      <c r="G148" s="45"/>
      <c r="H148" s="45"/>
      <c r="I148" s="81"/>
      <c r="J148" s="51"/>
      <c r="K148" s="52"/>
      <c r="L148" s="5"/>
      <c r="M148" s="38"/>
      <c r="N148" s="9"/>
      <c r="O148" s="9"/>
      <c r="P148" s="4"/>
      <c r="Q148" s="4"/>
      <c r="R148" s="7"/>
      <c r="S148" s="7"/>
      <c r="T148" s="38"/>
      <c r="U148" s="36"/>
      <c r="V148" s="38"/>
      <c r="W148" s="37"/>
    </row>
    <row r="149" spans="1:23" s="25" customFormat="1" ht="102.75" customHeight="1" x14ac:dyDescent="0.25">
      <c r="A149" s="9"/>
      <c r="B149" s="64"/>
      <c r="C149" s="39"/>
      <c r="D149" s="42"/>
      <c r="E149" s="41"/>
      <c r="F149" s="43"/>
      <c r="G149" s="45"/>
      <c r="H149" s="45"/>
      <c r="I149" s="81"/>
      <c r="J149" s="51"/>
      <c r="K149" s="52"/>
      <c r="L149" s="5"/>
      <c r="M149" s="38"/>
      <c r="N149" s="9"/>
      <c r="O149" s="9"/>
      <c r="P149" s="4"/>
      <c r="Q149" s="4"/>
      <c r="R149" s="7"/>
      <c r="S149" s="7"/>
      <c r="T149" s="38"/>
      <c r="U149" s="36"/>
      <c r="V149" s="38"/>
      <c r="W149" s="37"/>
    </row>
    <row r="150" spans="1:23" s="25" customFormat="1" ht="102.75" customHeight="1" x14ac:dyDescent="0.25">
      <c r="A150" s="9"/>
      <c r="B150" s="64"/>
      <c r="C150" s="39"/>
      <c r="D150" s="42"/>
      <c r="E150" s="41"/>
      <c r="F150" s="43"/>
      <c r="G150" s="45"/>
      <c r="H150" s="45"/>
      <c r="I150" s="81"/>
      <c r="J150" s="51"/>
      <c r="K150" s="52"/>
      <c r="L150" s="5"/>
      <c r="M150" s="38"/>
      <c r="N150" s="9"/>
      <c r="O150" s="9"/>
      <c r="P150" s="4"/>
      <c r="Q150" s="4"/>
      <c r="R150" s="7"/>
      <c r="S150" s="7"/>
      <c r="T150" s="38"/>
      <c r="U150" s="36"/>
      <c r="V150" s="38"/>
      <c r="W150" s="37"/>
    </row>
    <row r="151" spans="1:23" s="25" customFormat="1" ht="102.75" customHeight="1" x14ac:dyDescent="0.25">
      <c r="A151" s="9"/>
      <c r="B151" s="64"/>
      <c r="C151" s="39"/>
      <c r="D151" s="42"/>
      <c r="E151" s="41"/>
      <c r="F151" s="43"/>
      <c r="G151" s="45"/>
      <c r="H151" s="45"/>
      <c r="I151" s="81"/>
      <c r="J151" s="51"/>
      <c r="K151" s="52"/>
      <c r="L151" s="5"/>
      <c r="M151" s="38"/>
      <c r="N151" s="9"/>
      <c r="O151" s="9"/>
      <c r="P151" s="4"/>
      <c r="Q151" s="4"/>
      <c r="R151" s="7"/>
      <c r="S151" s="7"/>
      <c r="T151" s="38"/>
      <c r="U151" s="36"/>
      <c r="V151" s="38"/>
      <c r="W151" s="37"/>
    </row>
    <row r="152" spans="1:23" s="25" customFormat="1" ht="102.75" customHeight="1" x14ac:dyDescent="0.25">
      <c r="A152" s="9"/>
      <c r="B152" s="64"/>
      <c r="C152" s="39"/>
      <c r="D152" s="42"/>
      <c r="E152" s="41"/>
      <c r="F152" s="43"/>
      <c r="G152" s="45"/>
      <c r="H152" s="45"/>
      <c r="I152" s="81"/>
      <c r="J152" s="51"/>
      <c r="K152" s="52"/>
      <c r="L152" s="5"/>
      <c r="M152" s="38"/>
      <c r="N152" s="9"/>
      <c r="O152" s="9"/>
      <c r="P152" s="4"/>
      <c r="Q152" s="4"/>
      <c r="R152" s="7"/>
      <c r="S152" s="7"/>
      <c r="T152" s="38"/>
      <c r="U152" s="36"/>
      <c r="V152" s="38"/>
      <c r="W152" s="37"/>
    </row>
    <row r="153" spans="1:23" s="25" customFormat="1" ht="102.75" customHeight="1" x14ac:dyDescent="0.25">
      <c r="A153" s="9"/>
      <c r="B153" s="64"/>
      <c r="C153" s="39"/>
      <c r="D153" s="42"/>
      <c r="E153" s="41"/>
      <c r="F153" s="43"/>
      <c r="G153" s="45"/>
      <c r="H153" s="45"/>
      <c r="I153" s="81"/>
      <c r="J153" s="51"/>
      <c r="K153" s="52"/>
      <c r="L153" s="5"/>
      <c r="M153" s="38"/>
      <c r="N153" s="9"/>
      <c r="O153" s="9"/>
      <c r="P153" s="4"/>
      <c r="Q153" s="4"/>
      <c r="R153" s="7"/>
      <c r="S153" s="7"/>
      <c r="T153" s="38"/>
      <c r="U153" s="36"/>
      <c r="V153" s="38"/>
      <c r="W153" s="37"/>
    </row>
    <row r="154" spans="1:23" s="25" customFormat="1" ht="102.75" customHeight="1" x14ac:dyDescent="0.25">
      <c r="A154" s="9"/>
      <c r="B154" s="64"/>
      <c r="C154" s="39"/>
      <c r="D154" s="42"/>
      <c r="E154" s="41"/>
      <c r="F154" s="43"/>
      <c r="G154" s="45"/>
      <c r="H154" s="45"/>
      <c r="I154" s="81"/>
      <c r="J154" s="51"/>
      <c r="K154" s="52"/>
      <c r="L154" s="5"/>
      <c r="M154" s="38"/>
      <c r="N154" s="9"/>
      <c r="O154" s="9"/>
      <c r="P154" s="4"/>
      <c r="Q154" s="4"/>
      <c r="R154" s="7"/>
      <c r="S154" s="7"/>
      <c r="T154" s="38"/>
      <c r="U154" s="36"/>
      <c r="V154" s="38"/>
      <c r="W154" s="37"/>
    </row>
    <row r="155" spans="1:23" s="25" customFormat="1" ht="102.75" customHeight="1" x14ac:dyDescent="0.25">
      <c r="A155" s="9"/>
      <c r="B155" s="64"/>
      <c r="C155" s="39"/>
      <c r="D155" s="42"/>
      <c r="E155" s="41"/>
      <c r="F155" s="43"/>
      <c r="G155" s="45"/>
      <c r="H155" s="45"/>
      <c r="I155" s="81"/>
      <c r="J155" s="51"/>
      <c r="K155" s="52"/>
      <c r="L155" s="5"/>
      <c r="M155" s="38"/>
      <c r="N155" s="9"/>
      <c r="O155" s="9"/>
      <c r="P155" s="4"/>
      <c r="Q155" s="4"/>
      <c r="R155" s="7"/>
      <c r="S155" s="7"/>
      <c r="T155" s="38"/>
      <c r="U155" s="36"/>
      <c r="V155" s="38"/>
      <c r="W155" s="37"/>
    </row>
    <row r="156" spans="1:23" x14ac:dyDescent="0.25">
      <c r="A156" s="9"/>
      <c r="B156" s="64"/>
      <c r="C156" s="39"/>
      <c r="D156" s="42"/>
      <c r="E156" s="41"/>
      <c r="F156" s="43"/>
      <c r="G156" s="45"/>
      <c r="H156" s="45"/>
      <c r="I156" s="44"/>
      <c r="J156" s="51"/>
      <c r="K156" s="52"/>
      <c r="L156" s="5"/>
      <c r="M156" s="38"/>
      <c r="N156" s="9"/>
      <c r="O156" s="9"/>
      <c r="P156" s="4"/>
      <c r="Q156" s="4"/>
      <c r="R156" s="7"/>
      <c r="S156" s="7"/>
      <c r="T156" s="38"/>
      <c r="U156" s="36"/>
      <c r="V156" s="38"/>
      <c r="W156" s="37"/>
    </row>
    <row r="157" spans="1:23" x14ac:dyDescent="0.25">
      <c r="A157" s="9"/>
      <c r="B157" s="64"/>
      <c r="C157" s="39"/>
      <c r="D157" s="42"/>
      <c r="E157" s="41"/>
      <c r="F157" s="43"/>
      <c r="G157" s="45"/>
      <c r="H157" s="45"/>
      <c r="I157" s="44"/>
      <c r="J157" s="51"/>
      <c r="K157" s="52"/>
      <c r="L157" s="5"/>
      <c r="M157" s="38"/>
      <c r="N157" s="9"/>
      <c r="O157" s="9"/>
      <c r="P157" s="4"/>
      <c r="Q157" s="4"/>
      <c r="R157" s="7"/>
      <c r="S157" s="7"/>
      <c r="T157" s="38"/>
      <c r="U157" s="36"/>
      <c r="V157" s="38"/>
      <c r="W157" s="37"/>
    </row>
    <row r="158" spans="1:23" x14ac:dyDescent="0.25">
      <c r="A158" s="9"/>
      <c r="B158" s="64"/>
      <c r="C158" s="39"/>
      <c r="D158" s="42"/>
      <c r="E158" s="41"/>
      <c r="F158" s="43"/>
      <c r="G158" s="45"/>
      <c r="H158" s="45"/>
      <c r="I158" s="44"/>
      <c r="J158" s="51"/>
      <c r="K158" s="52"/>
      <c r="L158" s="49"/>
      <c r="M158" s="38"/>
      <c r="N158" s="9"/>
      <c r="O158" s="9"/>
      <c r="P158" s="4"/>
      <c r="Q158" s="4"/>
      <c r="R158" s="7"/>
      <c r="S158" s="7"/>
      <c r="T158" s="38"/>
      <c r="U158" s="36"/>
      <c r="V158" s="38"/>
      <c r="W158" s="37"/>
    </row>
    <row r="159" spans="1:23" x14ac:dyDescent="0.25">
      <c r="A159" s="9"/>
      <c r="B159" s="64"/>
      <c r="C159" s="39"/>
      <c r="D159" s="42"/>
      <c r="E159" s="41"/>
      <c r="F159" s="43"/>
      <c r="G159" s="45"/>
      <c r="H159" s="45"/>
      <c r="I159" s="44"/>
      <c r="J159" s="51"/>
      <c r="K159" s="52"/>
      <c r="L159" s="5"/>
      <c r="M159" s="38"/>
      <c r="N159" s="9"/>
      <c r="O159" s="9"/>
      <c r="P159" s="4"/>
      <c r="Q159" s="4"/>
      <c r="R159" s="7"/>
      <c r="S159" s="7"/>
      <c r="T159" s="38"/>
      <c r="U159" s="36"/>
      <c r="V159" s="38"/>
      <c r="W159" s="37"/>
    </row>
    <row r="160" spans="1:23" x14ac:dyDescent="0.25">
      <c r="A160" s="9"/>
      <c r="B160" s="64"/>
      <c r="C160" s="39"/>
      <c r="D160" s="42"/>
      <c r="E160" s="41"/>
      <c r="F160" s="43"/>
      <c r="G160" s="45"/>
      <c r="H160" s="45"/>
      <c r="I160" s="44"/>
      <c r="J160" s="51"/>
      <c r="K160" s="52"/>
      <c r="L160" s="49"/>
      <c r="M160" s="38"/>
      <c r="N160" s="9"/>
      <c r="O160" s="9"/>
      <c r="P160" s="4"/>
      <c r="Q160" s="4"/>
      <c r="R160" s="7"/>
      <c r="S160" s="7"/>
      <c r="T160" s="38"/>
      <c r="U160" s="36"/>
      <c r="V160" s="38"/>
      <c r="W160" s="37"/>
    </row>
    <row r="161" spans="1:23" x14ac:dyDescent="0.25">
      <c r="A161" s="9"/>
      <c r="B161" s="64"/>
      <c r="C161" s="39"/>
      <c r="D161" s="42"/>
      <c r="E161" s="41"/>
      <c r="F161" s="43"/>
      <c r="G161" s="45"/>
      <c r="H161" s="45"/>
      <c r="I161" s="44"/>
      <c r="J161" s="51"/>
      <c r="K161" s="52"/>
      <c r="L161" s="5"/>
      <c r="M161" s="38"/>
      <c r="N161" s="9"/>
      <c r="O161" s="9"/>
      <c r="P161" s="4"/>
      <c r="Q161" s="4"/>
      <c r="R161" s="7"/>
      <c r="S161" s="7"/>
      <c r="T161" s="38"/>
      <c r="U161" s="36"/>
      <c r="V161" s="38"/>
      <c r="W161" s="37"/>
    </row>
    <row r="162" spans="1:23" x14ac:dyDescent="0.25">
      <c r="A162" s="9"/>
      <c r="B162" s="64"/>
      <c r="C162" s="39"/>
      <c r="D162" s="42"/>
      <c r="E162" s="41"/>
      <c r="F162" s="43"/>
      <c r="G162" s="45"/>
      <c r="H162" s="45"/>
      <c r="I162" s="44"/>
      <c r="J162" s="51"/>
      <c r="K162" s="52"/>
      <c r="L162" s="5"/>
      <c r="M162" s="38"/>
      <c r="N162" s="9"/>
      <c r="O162" s="9"/>
      <c r="P162" s="4"/>
      <c r="Q162" s="4"/>
      <c r="R162" s="7"/>
      <c r="S162" s="7"/>
      <c r="T162" s="38"/>
      <c r="U162" s="36"/>
      <c r="V162" s="38"/>
      <c r="W162" s="37"/>
    </row>
    <row r="163" spans="1:23" x14ac:dyDescent="0.25">
      <c r="A163" s="9"/>
      <c r="B163" s="64"/>
      <c r="C163" s="39"/>
      <c r="D163" s="42"/>
      <c r="E163" s="41"/>
      <c r="F163" s="43"/>
      <c r="G163" s="45"/>
      <c r="H163" s="45"/>
      <c r="I163" s="44"/>
      <c r="J163" s="51"/>
      <c r="K163" s="52"/>
      <c r="L163" s="5"/>
      <c r="M163" s="38"/>
      <c r="N163" s="9"/>
      <c r="O163" s="9"/>
      <c r="P163" s="4"/>
      <c r="Q163" s="4"/>
      <c r="R163" s="7"/>
      <c r="S163" s="7"/>
      <c r="T163" s="38"/>
      <c r="U163" s="36"/>
      <c r="V163" s="38"/>
      <c r="W163" s="37"/>
    </row>
    <row r="164" spans="1:23" x14ac:dyDescent="0.25">
      <c r="A164" s="9"/>
      <c r="B164" s="64"/>
      <c r="C164" s="39"/>
      <c r="D164" s="42"/>
      <c r="E164" s="41"/>
      <c r="F164" s="43"/>
      <c r="G164" s="45"/>
      <c r="H164" s="45"/>
      <c r="I164" s="44"/>
      <c r="J164" s="51"/>
      <c r="K164" s="52"/>
      <c r="L164" s="5"/>
      <c r="M164" s="38"/>
      <c r="N164" s="9"/>
      <c r="O164" s="9"/>
      <c r="P164" s="4"/>
      <c r="Q164" s="4"/>
      <c r="R164" s="7"/>
      <c r="S164" s="7"/>
      <c r="T164" s="38"/>
      <c r="U164" s="36"/>
      <c r="V164" s="38"/>
      <c r="W164" s="37"/>
    </row>
    <row r="165" spans="1:23" x14ac:dyDescent="0.25">
      <c r="A165" s="9"/>
      <c r="B165" s="64"/>
      <c r="C165" s="39"/>
      <c r="D165" s="42"/>
      <c r="E165" s="41"/>
      <c r="F165" s="43"/>
      <c r="G165" s="45"/>
      <c r="H165" s="45"/>
      <c r="I165" s="44"/>
      <c r="J165" s="51"/>
      <c r="K165" s="52"/>
      <c r="L165" s="5"/>
      <c r="M165" s="38"/>
      <c r="N165" s="9"/>
      <c r="O165" s="9"/>
      <c r="P165" s="4"/>
      <c r="Q165" s="4"/>
      <c r="R165" s="7"/>
      <c r="S165" s="7"/>
      <c r="T165" s="38"/>
      <c r="U165" s="36"/>
      <c r="V165" s="38"/>
      <c r="W165" s="37"/>
    </row>
    <row r="166" spans="1:23" x14ac:dyDescent="0.25">
      <c r="A166" s="9"/>
      <c r="B166" s="64"/>
      <c r="C166" s="39"/>
      <c r="D166" s="42"/>
      <c r="E166" s="41"/>
      <c r="F166" s="43"/>
      <c r="G166" s="45"/>
      <c r="H166" s="45"/>
      <c r="I166" s="44"/>
      <c r="J166" s="51"/>
      <c r="K166" s="52"/>
      <c r="L166" s="5"/>
      <c r="M166" s="38"/>
      <c r="N166" s="9"/>
      <c r="O166" s="9"/>
      <c r="P166" s="4"/>
      <c r="Q166" s="4"/>
      <c r="R166" s="7"/>
      <c r="S166" s="7"/>
      <c r="T166" s="38"/>
      <c r="U166" s="36"/>
      <c r="V166" s="38"/>
      <c r="W166" s="37"/>
    </row>
    <row r="167" spans="1:23" x14ac:dyDescent="0.25">
      <c r="A167" s="9"/>
      <c r="B167" s="64"/>
      <c r="C167" s="39"/>
      <c r="D167" s="42"/>
      <c r="E167" s="41"/>
      <c r="F167" s="43"/>
      <c r="G167" s="45"/>
      <c r="H167" s="45"/>
      <c r="I167" s="44"/>
      <c r="J167" s="51"/>
      <c r="K167" s="52"/>
      <c r="L167" s="5"/>
      <c r="M167" s="38"/>
      <c r="N167" s="9"/>
      <c r="O167" s="9"/>
      <c r="P167" s="4"/>
      <c r="Q167" s="4"/>
      <c r="R167" s="7"/>
      <c r="S167" s="7"/>
      <c r="T167" s="38"/>
      <c r="U167" s="36"/>
      <c r="V167" s="38"/>
      <c r="W167" s="37"/>
    </row>
    <row r="168" spans="1:23" x14ac:dyDescent="0.25">
      <c r="A168" s="9"/>
      <c r="B168" s="64"/>
      <c r="C168" s="39"/>
      <c r="D168" s="42"/>
      <c r="E168" s="41"/>
      <c r="F168" s="43"/>
      <c r="G168" s="45"/>
      <c r="H168" s="45"/>
      <c r="I168" s="44"/>
      <c r="J168" s="51"/>
      <c r="K168" s="52"/>
      <c r="L168" s="5"/>
      <c r="M168" s="38"/>
      <c r="N168" s="9"/>
      <c r="O168" s="9"/>
      <c r="P168" s="4"/>
      <c r="Q168" s="4"/>
      <c r="R168" s="7"/>
      <c r="S168" s="7"/>
      <c r="T168" s="38"/>
      <c r="U168" s="36"/>
      <c r="V168" s="38"/>
      <c r="W168" s="37"/>
    </row>
    <row r="169" spans="1:23" x14ac:dyDescent="0.25">
      <c r="A169" s="9"/>
      <c r="B169" s="64"/>
      <c r="C169" s="39"/>
      <c r="D169" s="42"/>
      <c r="E169" s="41"/>
      <c r="F169" s="43"/>
      <c r="G169" s="45"/>
      <c r="H169" s="45"/>
      <c r="I169" s="44"/>
      <c r="J169" s="51"/>
      <c r="K169" s="52"/>
      <c r="L169" s="5"/>
      <c r="M169" s="38"/>
      <c r="N169" s="9"/>
      <c r="O169" s="9"/>
      <c r="P169" s="4"/>
      <c r="Q169" s="4"/>
      <c r="R169" s="7"/>
      <c r="S169" s="7"/>
      <c r="T169" s="38"/>
      <c r="U169" s="36"/>
      <c r="V169" s="38"/>
      <c r="W169" s="37"/>
    </row>
    <row r="170" spans="1:23" x14ac:dyDescent="0.25">
      <c r="A170" s="9"/>
      <c r="B170" s="64"/>
      <c r="C170" s="39"/>
      <c r="D170" s="42"/>
      <c r="E170" s="41"/>
      <c r="F170" s="43"/>
      <c r="G170" s="45"/>
      <c r="H170" s="45"/>
      <c r="I170" s="44"/>
      <c r="J170" s="51"/>
      <c r="K170" s="52"/>
      <c r="L170" s="5"/>
      <c r="M170" s="38"/>
      <c r="N170" s="9"/>
      <c r="O170" s="9"/>
      <c r="P170" s="4"/>
      <c r="Q170" s="4"/>
      <c r="R170" s="7"/>
      <c r="S170" s="7"/>
      <c r="T170" s="38"/>
      <c r="U170" s="36"/>
      <c r="V170" s="38"/>
      <c r="W170" s="37"/>
    </row>
    <row r="171" spans="1:23" x14ac:dyDescent="0.25">
      <c r="A171" s="9"/>
      <c r="B171" s="64"/>
      <c r="C171" s="39"/>
      <c r="D171" s="42"/>
      <c r="E171" s="41"/>
      <c r="F171" s="43"/>
      <c r="G171" s="45"/>
      <c r="H171" s="45"/>
      <c r="I171" s="44"/>
      <c r="J171" s="51"/>
      <c r="K171" s="52"/>
      <c r="L171" s="5"/>
      <c r="M171" s="38"/>
      <c r="N171" s="9"/>
      <c r="O171" s="9"/>
      <c r="P171" s="4"/>
      <c r="Q171" s="4"/>
      <c r="R171" s="7"/>
      <c r="S171" s="7"/>
      <c r="T171" s="38"/>
      <c r="U171" s="36"/>
      <c r="V171" s="38"/>
      <c r="W171" s="37"/>
    </row>
    <row r="172" spans="1:23" x14ac:dyDescent="0.25">
      <c r="A172" s="9"/>
      <c r="B172" s="64"/>
      <c r="C172" s="39"/>
      <c r="D172" s="42"/>
      <c r="E172" s="41"/>
      <c r="F172" s="43"/>
      <c r="G172" s="45"/>
      <c r="H172" s="45"/>
      <c r="I172" s="44"/>
      <c r="J172" s="51"/>
      <c r="K172" s="52"/>
      <c r="L172" s="5"/>
      <c r="M172" s="38"/>
      <c r="N172" s="9"/>
      <c r="O172" s="9"/>
      <c r="P172" s="4"/>
      <c r="Q172" s="4"/>
      <c r="R172" s="7"/>
      <c r="S172" s="7"/>
      <c r="T172" s="38"/>
      <c r="U172" s="36"/>
      <c r="V172" s="38"/>
      <c r="W172" s="37"/>
    </row>
    <row r="173" spans="1:23" x14ac:dyDescent="0.25">
      <c r="A173" s="9"/>
      <c r="B173" s="64"/>
      <c r="C173" s="39"/>
      <c r="D173" s="42"/>
      <c r="E173" s="41"/>
      <c r="F173" s="43"/>
      <c r="G173" s="45"/>
      <c r="H173" s="45"/>
      <c r="I173" s="44"/>
      <c r="J173" s="51"/>
      <c r="K173" s="52"/>
      <c r="L173" s="5"/>
      <c r="M173" s="38"/>
      <c r="N173" s="9"/>
      <c r="O173" s="9"/>
      <c r="P173" s="4"/>
      <c r="Q173" s="4"/>
      <c r="R173" s="7"/>
      <c r="S173" s="7"/>
      <c r="T173" s="38"/>
      <c r="U173" s="36"/>
      <c r="V173" s="38"/>
      <c r="W173" s="37"/>
    </row>
    <row r="174" spans="1:23" x14ac:dyDescent="0.25">
      <c r="A174" s="9"/>
      <c r="B174" s="64"/>
      <c r="C174" s="39"/>
      <c r="D174" s="42"/>
      <c r="E174" s="41"/>
      <c r="F174" s="43"/>
      <c r="G174" s="45"/>
      <c r="H174" s="45"/>
      <c r="I174" s="44"/>
      <c r="J174" s="51"/>
      <c r="K174" s="52"/>
      <c r="L174" s="5"/>
      <c r="M174" s="38"/>
      <c r="N174" s="9"/>
      <c r="O174" s="9"/>
      <c r="P174" s="4"/>
      <c r="Q174" s="4"/>
      <c r="R174" s="7"/>
      <c r="S174" s="7"/>
      <c r="T174" s="38"/>
      <c r="U174" s="36"/>
      <c r="V174" s="38"/>
      <c r="W174" s="37"/>
    </row>
    <row r="175" spans="1:23" x14ac:dyDescent="0.25">
      <c r="A175" s="9"/>
      <c r="B175" s="64"/>
      <c r="C175" s="39"/>
      <c r="D175" s="42"/>
      <c r="E175" s="41"/>
      <c r="F175" s="43"/>
      <c r="G175" s="45"/>
      <c r="H175" s="45"/>
      <c r="I175" s="44"/>
      <c r="J175" s="51"/>
      <c r="K175" s="52"/>
      <c r="L175" s="5"/>
      <c r="M175" s="38"/>
      <c r="N175" s="9"/>
      <c r="O175" s="9"/>
      <c r="P175" s="4"/>
      <c r="Q175" s="4"/>
      <c r="R175" s="7"/>
      <c r="S175" s="7"/>
      <c r="T175" s="38"/>
      <c r="U175" s="36"/>
      <c r="V175" s="38"/>
      <c r="W175" s="37"/>
    </row>
    <row r="176" spans="1:23" x14ac:dyDescent="0.25">
      <c r="A176" s="9"/>
      <c r="B176" s="64"/>
      <c r="C176" s="39"/>
      <c r="D176" s="42"/>
      <c r="E176" s="41"/>
      <c r="F176" s="43"/>
      <c r="G176" s="45"/>
      <c r="H176" s="45"/>
      <c r="I176" s="44"/>
      <c r="J176" s="51"/>
      <c r="K176" s="52"/>
      <c r="L176" s="5"/>
      <c r="M176" s="38"/>
      <c r="N176" s="9"/>
      <c r="O176" s="9"/>
      <c r="P176" s="4"/>
      <c r="Q176" s="4"/>
      <c r="R176" s="7"/>
      <c r="S176" s="7"/>
      <c r="T176" s="38"/>
      <c r="U176" s="36"/>
      <c r="V176" s="38"/>
      <c r="W176" s="37"/>
    </row>
    <row r="177" spans="1:23" x14ac:dyDescent="0.25">
      <c r="A177" s="9"/>
      <c r="B177" s="64"/>
      <c r="C177" s="39"/>
      <c r="D177" s="42"/>
      <c r="E177" s="41"/>
      <c r="F177" s="43"/>
      <c r="G177" s="45"/>
      <c r="H177" s="45"/>
      <c r="I177" s="44"/>
      <c r="J177" s="51"/>
      <c r="K177" s="52"/>
      <c r="L177" s="5"/>
      <c r="M177" s="38"/>
      <c r="N177" s="9"/>
      <c r="O177" s="9"/>
      <c r="P177" s="4"/>
      <c r="Q177" s="4"/>
      <c r="R177" s="7"/>
      <c r="S177" s="7"/>
      <c r="T177" s="38"/>
      <c r="U177" s="36"/>
      <c r="V177" s="38"/>
      <c r="W177" s="37"/>
    </row>
    <row r="178" spans="1:23" x14ac:dyDescent="0.25">
      <c r="A178" s="9"/>
      <c r="B178" s="64"/>
      <c r="C178" s="39"/>
      <c r="D178" s="42"/>
      <c r="E178" s="41"/>
      <c r="F178" s="43"/>
      <c r="G178" s="45"/>
      <c r="H178" s="45"/>
      <c r="I178" s="44"/>
      <c r="J178" s="51"/>
      <c r="K178" s="52"/>
      <c r="L178" s="5"/>
      <c r="M178" s="38"/>
      <c r="N178" s="9"/>
      <c r="O178" s="9"/>
      <c r="P178" s="4"/>
      <c r="Q178" s="4"/>
      <c r="R178" s="7"/>
      <c r="S178" s="7"/>
      <c r="T178" s="38"/>
      <c r="U178" s="36"/>
      <c r="V178" s="38"/>
      <c r="W178" s="37"/>
    </row>
    <row r="179" spans="1:23" x14ac:dyDescent="0.25">
      <c r="A179" s="9"/>
      <c r="B179" s="64"/>
      <c r="C179" s="39"/>
      <c r="D179" s="42"/>
      <c r="E179" s="41"/>
      <c r="F179" s="43"/>
      <c r="G179" s="45"/>
      <c r="H179" s="45"/>
      <c r="I179" s="44"/>
      <c r="J179" s="51"/>
      <c r="K179" s="52"/>
      <c r="L179" s="5"/>
      <c r="M179" s="38"/>
      <c r="N179" s="9"/>
      <c r="O179" s="9"/>
      <c r="P179" s="4"/>
      <c r="Q179" s="4"/>
      <c r="R179" s="7"/>
      <c r="S179" s="7"/>
      <c r="T179" s="38"/>
      <c r="U179" s="36"/>
      <c r="V179" s="38"/>
      <c r="W179" s="37"/>
    </row>
    <row r="180" spans="1:23" x14ac:dyDescent="0.25">
      <c r="A180" s="9"/>
      <c r="B180" s="64"/>
      <c r="C180" s="39"/>
      <c r="D180" s="42"/>
      <c r="E180" s="41"/>
      <c r="F180" s="43"/>
      <c r="G180" s="45"/>
      <c r="H180" s="45"/>
      <c r="I180" s="44"/>
      <c r="J180" s="51"/>
      <c r="K180" s="52"/>
      <c r="L180" s="5"/>
      <c r="M180" s="38"/>
      <c r="N180" s="9"/>
      <c r="O180" s="9"/>
      <c r="P180" s="4"/>
      <c r="Q180" s="4"/>
      <c r="R180" s="7"/>
      <c r="S180" s="7"/>
      <c r="T180" s="38"/>
      <c r="U180" s="36"/>
      <c r="V180" s="38"/>
      <c r="W180" s="37"/>
    </row>
    <row r="181" spans="1:23" x14ac:dyDescent="0.25">
      <c r="A181" s="9"/>
      <c r="B181" s="64"/>
      <c r="C181" s="39"/>
      <c r="D181" s="42"/>
      <c r="E181" s="41"/>
      <c r="F181" s="43"/>
      <c r="G181" s="45"/>
      <c r="H181" s="45"/>
      <c r="I181" s="44"/>
      <c r="J181" s="51"/>
      <c r="K181" s="52"/>
      <c r="L181" s="5"/>
      <c r="M181" s="38"/>
      <c r="N181" s="9"/>
      <c r="O181" s="9"/>
      <c r="P181" s="4"/>
      <c r="Q181" s="4"/>
      <c r="R181" s="7"/>
      <c r="S181" s="7"/>
      <c r="T181" s="38"/>
      <c r="U181" s="36"/>
      <c r="V181" s="38"/>
      <c r="W181" s="37"/>
    </row>
    <row r="182" spans="1:23" x14ac:dyDescent="0.25">
      <c r="A182" s="9"/>
      <c r="B182" s="64"/>
      <c r="C182" s="39"/>
      <c r="D182" s="42"/>
      <c r="E182" s="41"/>
      <c r="F182" s="43"/>
      <c r="G182" s="45"/>
      <c r="H182" s="45"/>
      <c r="I182" s="44"/>
      <c r="J182" s="51"/>
      <c r="K182" s="52"/>
      <c r="L182" s="5"/>
      <c r="M182" s="38"/>
      <c r="N182" s="9"/>
      <c r="O182" s="9"/>
      <c r="P182" s="4"/>
      <c r="Q182" s="4"/>
      <c r="R182" s="7"/>
      <c r="S182" s="7"/>
      <c r="T182" s="38"/>
      <c r="U182" s="36"/>
      <c r="V182" s="38"/>
      <c r="W182" s="37"/>
    </row>
    <row r="183" spans="1:23" x14ac:dyDescent="0.25">
      <c r="A183" s="9"/>
      <c r="B183" s="64"/>
      <c r="C183" s="39"/>
      <c r="D183" s="42"/>
      <c r="E183" s="41"/>
      <c r="F183" s="43"/>
      <c r="G183" s="45"/>
      <c r="H183" s="45"/>
      <c r="I183" s="44"/>
      <c r="J183" s="51"/>
      <c r="K183" s="52"/>
      <c r="L183" s="5"/>
      <c r="M183" s="38"/>
      <c r="N183" s="9"/>
      <c r="O183" s="9"/>
      <c r="P183" s="4"/>
      <c r="Q183" s="4"/>
      <c r="R183" s="7"/>
      <c r="S183" s="7"/>
      <c r="T183" s="38"/>
      <c r="U183" s="36"/>
      <c r="V183" s="38"/>
      <c r="W183" s="37"/>
    </row>
    <row r="184" spans="1:23" x14ac:dyDescent="0.25">
      <c r="A184" s="9"/>
      <c r="B184" s="64"/>
      <c r="C184" s="39"/>
      <c r="D184" s="42"/>
      <c r="E184" s="41"/>
      <c r="F184" s="43"/>
      <c r="G184" s="45"/>
      <c r="H184" s="45"/>
      <c r="I184" s="44"/>
      <c r="J184" s="51"/>
      <c r="K184" s="52"/>
      <c r="L184" s="5"/>
      <c r="M184" s="38"/>
      <c r="N184" s="9"/>
      <c r="O184" s="9"/>
      <c r="P184" s="4"/>
      <c r="Q184" s="4"/>
      <c r="R184" s="7"/>
      <c r="S184" s="7"/>
      <c r="T184" s="38"/>
      <c r="U184" s="36"/>
      <c r="V184" s="38"/>
      <c r="W184" s="37"/>
    </row>
    <row r="185" spans="1:23" x14ac:dyDescent="0.25">
      <c r="A185" s="9"/>
      <c r="B185" s="64"/>
      <c r="C185" s="39"/>
      <c r="D185" s="42"/>
      <c r="E185" s="41"/>
      <c r="F185" s="43"/>
      <c r="G185" s="45"/>
      <c r="H185" s="45"/>
      <c r="I185" s="44"/>
      <c r="J185" s="51"/>
      <c r="K185" s="52"/>
      <c r="L185" s="5"/>
      <c r="M185" s="38"/>
      <c r="N185" s="9"/>
      <c r="O185" s="9"/>
      <c r="P185" s="4"/>
      <c r="Q185" s="4"/>
      <c r="R185" s="7"/>
      <c r="S185" s="7"/>
      <c r="T185" s="38"/>
      <c r="U185" s="36"/>
      <c r="V185" s="38"/>
      <c r="W185" s="37"/>
    </row>
    <row r="186" spans="1:23" x14ac:dyDescent="0.25">
      <c r="A186" s="9"/>
      <c r="B186" s="64"/>
      <c r="C186" s="39"/>
      <c r="D186" s="42"/>
      <c r="E186" s="41"/>
      <c r="F186" s="43"/>
      <c r="G186" s="45"/>
      <c r="H186" s="45"/>
      <c r="I186" s="44"/>
      <c r="J186" s="51"/>
      <c r="K186" s="52"/>
      <c r="L186" s="5"/>
      <c r="M186" s="38"/>
      <c r="N186" s="9"/>
      <c r="O186" s="9"/>
      <c r="P186" s="4"/>
      <c r="Q186" s="4"/>
      <c r="R186" s="7"/>
      <c r="S186" s="7"/>
      <c r="T186" s="38"/>
      <c r="U186" s="36"/>
      <c r="V186" s="38"/>
      <c r="W186" s="37"/>
    </row>
    <row r="187" spans="1:23" x14ac:dyDescent="0.25">
      <c r="A187" s="9"/>
      <c r="B187" s="64"/>
      <c r="C187" s="39"/>
      <c r="D187" s="42"/>
      <c r="E187" s="41"/>
      <c r="F187" s="43"/>
      <c r="G187" s="45"/>
      <c r="H187" s="45"/>
      <c r="I187" s="44"/>
      <c r="J187" s="51"/>
      <c r="K187" s="52"/>
      <c r="L187" s="5"/>
      <c r="M187" s="38"/>
      <c r="N187" s="9"/>
      <c r="O187" s="9"/>
      <c r="P187" s="4"/>
      <c r="Q187" s="4"/>
      <c r="R187" s="7"/>
      <c r="S187" s="7"/>
      <c r="T187" s="38"/>
      <c r="U187" s="36"/>
      <c r="V187" s="38"/>
      <c r="W187" s="37"/>
    </row>
    <row r="188" spans="1:23" x14ac:dyDescent="0.25">
      <c r="A188" s="9"/>
      <c r="B188" s="64"/>
      <c r="C188" s="39"/>
      <c r="D188" s="42"/>
      <c r="E188" s="41"/>
      <c r="F188" s="43"/>
      <c r="G188" s="45"/>
      <c r="H188" s="45"/>
      <c r="I188" s="44"/>
      <c r="J188" s="51"/>
      <c r="K188" s="52"/>
      <c r="L188" s="5"/>
      <c r="M188" s="38"/>
      <c r="N188" s="9"/>
      <c r="O188" s="9"/>
      <c r="P188" s="4"/>
      <c r="Q188" s="4"/>
      <c r="R188" s="7"/>
      <c r="S188" s="7"/>
      <c r="T188" s="38"/>
      <c r="U188" s="36"/>
      <c r="V188" s="38"/>
      <c r="W188" s="37"/>
    </row>
    <row r="189" spans="1:23" x14ac:dyDescent="0.25">
      <c r="A189" s="9"/>
      <c r="B189" s="64"/>
      <c r="C189" s="39"/>
      <c r="D189" s="42"/>
      <c r="E189" s="41"/>
      <c r="F189" s="43"/>
      <c r="G189" s="45"/>
      <c r="H189" s="45"/>
      <c r="I189" s="44"/>
      <c r="J189" s="51"/>
      <c r="K189" s="52"/>
      <c r="L189" s="5"/>
      <c r="M189" s="38"/>
      <c r="N189" s="9"/>
      <c r="O189" s="9"/>
      <c r="P189" s="4"/>
      <c r="Q189" s="4"/>
      <c r="R189" s="7"/>
      <c r="S189" s="7"/>
      <c r="T189" s="38"/>
      <c r="U189" s="36"/>
      <c r="V189" s="38"/>
      <c r="W189" s="37"/>
    </row>
    <row r="190" spans="1:23" x14ac:dyDescent="0.25">
      <c r="A190" s="9"/>
      <c r="B190" s="64"/>
      <c r="C190" s="39"/>
      <c r="D190" s="42"/>
      <c r="E190" s="41"/>
      <c r="F190" s="43"/>
      <c r="G190" s="45"/>
      <c r="H190" s="45"/>
      <c r="I190" s="44"/>
      <c r="J190" s="51"/>
      <c r="K190" s="52"/>
      <c r="L190" s="5"/>
      <c r="M190" s="38"/>
      <c r="N190" s="9"/>
      <c r="O190" s="9"/>
      <c r="P190" s="4"/>
      <c r="Q190" s="4"/>
      <c r="R190" s="7"/>
      <c r="S190" s="7"/>
      <c r="T190" s="38"/>
      <c r="U190" s="36"/>
      <c r="V190" s="38"/>
      <c r="W190" s="37"/>
    </row>
    <row r="191" spans="1:23" x14ac:dyDescent="0.25">
      <c r="A191" s="9"/>
      <c r="B191" s="64"/>
      <c r="C191" s="39"/>
      <c r="D191" s="42"/>
      <c r="E191" s="41"/>
      <c r="F191" s="43"/>
      <c r="G191" s="45"/>
      <c r="H191" s="45"/>
      <c r="I191" s="44"/>
      <c r="J191" s="51"/>
      <c r="K191" s="52"/>
      <c r="L191" s="5"/>
      <c r="M191" s="38"/>
      <c r="N191" s="9"/>
      <c r="O191" s="9"/>
      <c r="P191" s="4"/>
      <c r="Q191" s="4"/>
      <c r="R191" s="7"/>
      <c r="S191" s="7"/>
      <c r="T191" s="38"/>
      <c r="U191" s="36"/>
      <c r="V191" s="38"/>
      <c r="W191" s="37"/>
    </row>
    <row r="192" spans="1:23" x14ac:dyDescent="0.25">
      <c r="A192" s="9"/>
      <c r="B192" s="64"/>
      <c r="C192" s="39"/>
      <c r="D192" s="42"/>
      <c r="E192" s="41"/>
      <c r="F192" s="43"/>
      <c r="G192" s="45"/>
      <c r="H192" s="45"/>
      <c r="I192" s="44"/>
      <c r="J192" s="51"/>
      <c r="K192" s="52"/>
      <c r="L192" s="5"/>
      <c r="M192" s="38"/>
      <c r="N192" s="9"/>
      <c r="O192" s="9"/>
      <c r="P192" s="4"/>
      <c r="Q192" s="4"/>
      <c r="R192" s="7"/>
      <c r="S192" s="7"/>
      <c r="T192" s="38"/>
      <c r="U192" s="36"/>
      <c r="V192" s="38"/>
      <c r="W192" s="37"/>
    </row>
    <row r="193" spans="1:24" ht="15.75" thickBot="1" x14ac:dyDescent="0.3">
      <c r="A193" s="9"/>
      <c r="B193" s="64"/>
      <c r="C193" s="39"/>
      <c r="D193" s="42"/>
      <c r="E193" s="41"/>
      <c r="F193" s="41"/>
      <c r="G193" s="45"/>
      <c r="H193" s="45"/>
      <c r="I193" s="44"/>
      <c r="J193" s="51"/>
      <c r="K193" s="52"/>
      <c r="L193" s="5"/>
      <c r="M193" s="38"/>
      <c r="N193" s="9"/>
      <c r="O193" s="9"/>
      <c r="P193" s="4"/>
      <c r="Q193" s="4"/>
      <c r="R193" s="7"/>
      <c r="S193" s="7"/>
      <c r="T193" s="38"/>
      <c r="U193" s="36"/>
      <c r="V193" s="116"/>
      <c r="W193" s="117"/>
    </row>
    <row r="194" spans="1:24" ht="19.5" thickBot="1" x14ac:dyDescent="0.3">
      <c r="J194" s="51"/>
      <c r="K194" s="121"/>
      <c r="V194" s="120"/>
      <c r="W194" s="119"/>
      <c r="X194" s="98"/>
    </row>
    <row r="195" spans="1:24" ht="18.75" x14ac:dyDescent="0.25">
      <c r="J195" s="51"/>
      <c r="V195" s="98"/>
      <c r="W195" s="118"/>
      <c r="X195" s="9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X195"/>
  <sheetViews>
    <sheetView zoomScale="85" zoomScaleNormal="85" workbookViewId="0">
      <pane ySplit="1" topLeftCell="A8" activePane="bottomLeft" state="frozen"/>
      <selection pane="bottomLeft" activeCell="U42" sqref="U42"/>
    </sheetView>
  </sheetViews>
  <sheetFormatPr baseColWidth="10" defaultColWidth="11.42578125" defaultRowHeight="15" x14ac:dyDescent="0.25"/>
  <cols>
    <col min="1" max="2" width="11.42578125" style="28"/>
    <col min="3" max="4" width="11.42578125" style="40"/>
    <col min="5" max="5" width="11.42578125" style="83"/>
    <col min="6" max="6" width="12.140625" style="40" customWidth="1"/>
    <col min="7" max="8" width="11.42578125" style="46"/>
    <col min="9" max="9" width="41" style="40" bestFit="1" customWidth="1"/>
    <col min="10" max="10" width="11.42578125" style="84"/>
    <col min="11" max="11" width="11.42578125" style="27"/>
    <col min="12" max="12" width="6.140625" style="28" customWidth="1"/>
    <col min="13" max="13" width="13.7109375" style="28" customWidth="1"/>
    <col min="14" max="14" width="11.42578125" style="85"/>
    <col min="15" max="15" width="6" style="28" customWidth="1"/>
    <col min="16" max="17" width="7.42578125" style="28" customWidth="1"/>
    <col min="18" max="18" width="11.28515625" style="28" customWidth="1"/>
    <col min="19" max="19" width="11.42578125" style="28"/>
    <col min="20" max="20" width="7.5703125" style="28" customWidth="1"/>
    <col min="21" max="21" width="9.7109375" style="28" customWidth="1"/>
    <col min="22" max="22" width="12.28515625" style="28" bestFit="1" customWidth="1"/>
    <col min="23" max="16384" width="11.42578125" style="28"/>
  </cols>
  <sheetData>
    <row r="1" spans="1:24" s="27" customFormat="1" ht="45.75" customHeight="1" x14ac:dyDescent="0.25">
      <c r="A1" s="101" t="s">
        <v>0</v>
      </c>
      <c r="B1" s="101" t="s">
        <v>0</v>
      </c>
      <c r="C1" s="102" t="s">
        <v>1</v>
      </c>
      <c r="D1" s="103" t="s">
        <v>2</v>
      </c>
      <c r="E1" s="105" t="s">
        <v>3</v>
      </c>
      <c r="F1" s="108" t="s">
        <v>4</v>
      </c>
      <c r="G1" s="103" t="s">
        <v>5</v>
      </c>
      <c r="H1" s="103" t="s">
        <v>6</v>
      </c>
      <c r="I1" s="106" t="s">
        <v>7</v>
      </c>
      <c r="J1" s="104" t="s">
        <v>8</v>
      </c>
      <c r="K1" s="102" t="s">
        <v>9</v>
      </c>
      <c r="L1" s="102" t="s">
        <v>10</v>
      </c>
      <c r="M1" s="104" t="s">
        <v>11</v>
      </c>
      <c r="N1" s="101" t="s">
        <v>12</v>
      </c>
      <c r="O1" s="101" t="s">
        <v>13</v>
      </c>
      <c r="P1" s="101" t="s">
        <v>14</v>
      </c>
      <c r="Q1" s="101" t="s">
        <v>15</v>
      </c>
      <c r="R1" s="102" t="s">
        <v>16</v>
      </c>
      <c r="S1" s="102" t="s">
        <v>17</v>
      </c>
      <c r="T1" s="104" t="s">
        <v>19</v>
      </c>
      <c r="U1" s="104" t="s">
        <v>20</v>
      </c>
      <c r="V1" s="104" t="s">
        <v>21</v>
      </c>
      <c r="W1" s="104" t="s">
        <v>22</v>
      </c>
    </row>
    <row r="2" spans="1:24" x14ac:dyDescent="0.25">
      <c r="A2" s="9">
        <v>1</v>
      </c>
      <c r="B2" s="64">
        <f>1</f>
        <v>1</v>
      </c>
      <c r="C2" s="39">
        <v>5</v>
      </c>
      <c r="D2" s="42">
        <v>0</v>
      </c>
      <c r="E2" s="44">
        <v>0</v>
      </c>
      <c r="F2" s="43">
        <f>C2</f>
        <v>5</v>
      </c>
      <c r="G2" s="45">
        <v>0</v>
      </c>
      <c r="H2" s="45">
        <f>G2</f>
        <v>0</v>
      </c>
      <c r="I2" s="44" t="s">
        <v>23</v>
      </c>
      <c r="J2" s="51">
        <v>5</v>
      </c>
      <c r="K2" s="52">
        <f>L2+R2+S2</f>
        <v>0</v>
      </c>
      <c r="L2" s="5">
        <v>0</v>
      </c>
      <c r="M2" s="38">
        <f t="shared" ref="M2:M42" si="0">T2*U2</f>
        <v>0</v>
      </c>
      <c r="N2" s="9" t="s">
        <v>24</v>
      </c>
      <c r="O2" s="9" t="s">
        <v>25</v>
      </c>
      <c r="P2" s="4">
        <v>-75.564385000000001</v>
      </c>
      <c r="Q2" s="4">
        <v>6.292268</v>
      </c>
      <c r="R2" s="7">
        <v>0</v>
      </c>
      <c r="S2" s="7">
        <v>0</v>
      </c>
      <c r="T2" s="38">
        <f t="shared" ref="T2:T42" si="1">SIN(D2*6.28/360)*7300*9.8</f>
        <v>0</v>
      </c>
      <c r="U2" s="36">
        <f t="shared" ref="U2:U42" si="2">J2*1000/3600</f>
        <v>1.3888888888888888</v>
      </c>
      <c r="V2" s="38">
        <f t="shared" ref="V2:V42" si="3">(T2/9.8)*C2*0.00272</f>
        <v>0</v>
      </c>
      <c r="W2" s="37">
        <f t="shared" ref="W2:W42" si="4">C2/U2</f>
        <v>3.6</v>
      </c>
    </row>
    <row r="3" spans="1:24" x14ac:dyDescent="0.25">
      <c r="A3" s="9">
        <v>1</v>
      </c>
      <c r="B3" s="64">
        <f>B2+1</f>
        <v>2</v>
      </c>
      <c r="C3" s="39">
        <v>7</v>
      </c>
      <c r="D3" s="42">
        <v>0</v>
      </c>
      <c r="E3" s="41">
        <f>F2</f>
        <v>5</v>
      </c>
      <c r="F3" s="43">
        <f>E3+C3</f>
        <v>12</v>
      </c>
      <c r="G3" s="45">
        <v>0</v>
      </c>
      <c r="H3" s="45">
        <f t="shared" ref="H3:H42" si="5">H2+G3</f>
        <v>0</v>
      </c>
      <c r="I3" s="44" t="s">
        <v>27</v>
      </c>
      <c r="J3" s="51">
        <v>7</v>
      </c>
      <c r="K3" s="52">
        <f t="shared" ref="K3:K42" si="6">L3+R3+S3</f>
        <v>0</v>
      </c>
      <c r="L3" s="5">
        <v>0</v>
      </c>
      <c r="M3" s="38">
        <f t="shared" si="0"/>
        <v>0</v>
      </c>
      <c r="N3" s="9" t="s">
        <v>24</v>
      </c>
      <c r="O3" s="9" t="s">
        <v>25</v>
      </c>
      <c r="P3" s="4">
        <v>-75.564385000000001</v>
      </c>
      <c r="Q3" s="4">
        <v>6.292268</v>
      </c>
      <c r="R3" s="7">
        <v>0</v>
      </c>
      <c r="S3" s="7">
        <v>0</v>
      </c>
      <c r="T3" s="38">
        <f t="shared" si="1"/>
        <v>0</v>
      </c>
      <c r="U3" s="36">
        <f t="shared" si="2"/>
        <v>1.9444444444444444</v>
      </c>
      <c r="V3" s="38">
        <f t="shared" si="3"/>
        <v>0</v>
      </c>
      <c r="W3" s="37">
        <f t="shared" si="4"/>
        <v>3.6</v>
      </c>
      <c r="X3" s="28" t="s">
        <v>28</v>
      </c>
    </row>
    <row r="4" spans="1:24" x14ac:dyDescent="0.25">
      <c r="A4" s="9">
        <v>1</v>
      </c>
      <c r="B4" s="64">
        <f>B3+1</f>
        <v>3</v>
      </c>
      <c r="C4" s="39">
        <v>9</v>
      </c>
      <c r="D4" s="42">
        <v>0</v>
      </c>
      <c r="E4" s="41">
        <f t="shared" ref="E4:E42" si="7">F3</f>
        <v>12</v>
      </c>
      <c r="F4" s="43">
        <f t="shared" ref="F4:F42" si="8">E4+C4</f>
        <v>21</v>
      </c>
      <c r="G4" s="45">
        <v>0</v>
      </c>
      <c r="H4" s="45">
        <f t="shared" si="5"/>
        <v>0</v>
      </c>
      <c r="I4" s="44" t="s">
        <v>29</v>
      </c>
      <c r="J4" s="51">
        <v>9</v>
      </c>
      <c r="K4" s="52">
        <f t="shared" si="6"/>
        <v>0</v>
      </c>
      <c r="L4" s="5">
        <v>0</v>
      </c>
      <c r="M4" s="38">
        <f t="shared" si="0"/>
        <v>0</v>
      </c>
      <c r="N4" s="9" t="s">
        <v>24</v>
      </c>
      <c r="O4" s="9" t="s">
        <v>25</v>
      </c>
      <c r="P4" s="4">
        <v>-75.564385000000001</v>
      </c>
      <c r="Q4" s="4">
        <v>6.292268</v>
      </c>
      <c r="R4" s="7">
        <v>0</v>
      </c>
      <c r="S4" s="7">
        <v>0</v>
      </c>
      <c r="T4" s="38">
        <f t="shared" si="1"/>
        <v>0</v>
      </c>
      <c r="U4" s="36">
        <f t="shared" si="2"/>
        <v>2.5</v>
      </c>
      <c r="V4" s="38">
        <f t="shared" si="3"/>
        <v>0</v>
      </c>
      <c r="W4" s="37">
        <f t="shared" si="4"/>
        <v>3.6</v>
      </c>
    </row>
    <row r="5" spans="1:24" x14ac:dyDescent="0.25">
      <c r="A5" s="9">
        <v>1</v>
      </c>
      <c r="B5" s="64">
        <f>B4+1</f>
        <v>4</v>
      </c>
      <c r="C5" s="39">
        <v>11</v>
      </c>
      <c r="D5" s="42">
        <v>0</v>
      </c>
      <c r="E5" s="41">
        <f t="shared" si="7"/>
        <v>21</v>
      </c>
      <c r="F5" s="43">
        <f t="shared" si="8"/>
        <v>32</v>
      </c>
      <c r="G5" s="45">
        <v>0</v>
      </c>
      <c r="H5" s="45">
        <f t="shared" si="5"/>
        <v>0</v>
      </c>
      <c r="I5" s="44" t="s">
        <v>30</v>
      </c>
      <c r="J5" s="51">
        <v>11</v>
      </c>
      <c r="K5" s="52">
        <f t="shared" si="6"/>
        <v>0</v>
      </c>
      <c r="L5" s="5">
        <v>0</v>
      </c>
      <c r="M5" s="38">
        <f t="shared" si="0"/>
        <v>0</v>
      </c>
      <c r="N5" s="9" t="s">
        <v>24</v>
      </c>
      <c r="O5" s="9" t="s">
        <v>25</v>
      </c>
      <c r="P5" s="4">
        <v>-75.564385000000001</v>
      </c>
      <c r="Q5" s="4">
        <v>6.292268</v>
      </c>
      <c r="R5" s="7">
        <v>0</v>
      </c>
      <c r="S5" s="7">
        <v>0</v>
      </c>
      <c r="T5" s="38">
        <f t="shared" si="1"/>
        <v>0</v>
      </c>
      <c r="U5" s="36">
        <f t="shared" si="2"/>
        <v>3.0555555555555554</v>
      </c>
      <c r="V5" s="38">
        <f t="shared" si="3"/>
        <v>0</v>
      </c>
      <c r="W5" s="37">
        <f t="shared" si="4"/>
        <v>3.6</v>
      </c>
    </row>
    <row r="6" spans="1:24" ht="24" x14ac:dyDescent="0.25">
      <c r="A6" s="9">
        <v>2</v>
      </c>
      <c r="B6" s="64">
        <f t="shared" ref="B6:B42" si="9">B5+1</f>
        <v>5</v>
      </c>
      <c r="C6" s="39">
        <v>13</v>
      </c>
      <c r="D6" s="42">
        <v>0</v>
      </c>
      <c r="E6" s="41">
        <f t="shared" si="7"/>
        <v>32</v>
      </c>
      <c r="F6" s="43">
        <f t="shared" si="8"/>
        <v>45</v>
      </c>
      <c r="G6" s="45">
        <v>0</v>
      </c>
      <c r="H6" s="45">
        <f t="shared" si="5"/>
        <v>0</v>
      </c>
      <c r="I6" s="44" t="s">
        <v>31</v>
      </c>
      <c r="J6" s="51">
        <v>13</v>
      </c>
      <c r="K6" s="52">
        <f t="shared" si="6"/>
        <v>0</v>
      </c>
      <c r="L6" s="5">
        <v>0</v>
      </c>
      <c r="M6" s="38">
        <f t="shared" si="0"/>
        <v>0</v>
      </c>
      <c r="N6" s="9" t="s">
        <v>32</v>
      </c>
      <c r="O6" s="9" t="s">
        <v>33</v>
      </c>
      <c r="P6" s="4">
        <v>-75.564297999999994</v>
      </c>
      <c r="Q6" s="4">
        <v>6.2936170000000002</v>
      </c>
      <c r="R6" s="7">
        <v>0</v>
      </c>
      <c r="S6" s="7">
        <v>0</v>
      </c>
      <c r="T6" s="38">
        <f t="shared" si="1"/>
        <v>0</v>
      </c>
      <c r="U6" s="36">
        <f t="shared" si="2"/>
        <v>3.6111111111111112</v>
      </c>
      <c r="V6" s="38">
        <f t="shared" si="3"/>
        <v>0</v>
      </c>
      <c r="W6" s="37">
        <f t="shared" si="4"/>
        <v>3.6</v>
      </c>
    </row>
    <row r="7" spans="1:24" x14ac:dyDescent="0.25">
      <c r="A7" s="9">
        <v>3</v>
      </c>
      <c r="B7" s="64">
        <f t="shared" si="9"/>
        <v>6</v>
      </c>
      <c r="C7" s="39">
        <v>15</v>
      </c>
      <c r="D7" s="42">
        <v>0</v>
      </c>
      <c r="E7" s="41">
        <f t="shared" si="7"/>
        <v>45</v>
      </c>
      <c r="F7" s="43">
        <f t="shared" si="8"/>
        <v>60</v>
      </c>
      <c r="G7" s="45">
        <v>0</v>
      </c>
      <c r="H7" s="45">
        <f t="shared" si="5"/>
        <v>0</v>
      </c>
      <c r="I7" s="80" t="s">
        <v>34</v>
      </c>
      <c r="J7" s="51">
        <v>15</v>
      </c>
      <c r="K7" s="52">
        <f t="shared" si="6"/>
        <v>0</v>
      </c>
      <c r="L7" s="5">
        <v>0</v>
      </c>
      <c r="M7" s="38">
        <f t="shared" si="0"/>
        <v>0</v>
      </c>
      <c r="N7" s="9" t="s">
        <v>24</v>
      </c>
      <c r="O7" s="9" t="s">
        <v>25</v>
      </c>
      <c r="P7" s="4">
        <v>-75.565652</v>
      </c>
      <c r="Q7" s="4">
        <v>6.2921360000000002</v>
      </c>
      <c r="R7" s="7">
        <v>0</v>
      </c>
      <c r="S7" s="7">
        <v>0</v>
      </c>
      <c r="T7" s="38">
        <f t="shared" si="1"/>
        <v>0</v>
      </c>
      <c r="U7" s="36">
        <f t="shared" si="2"/>
        <v>4.166666666666667</v>
      </c>
      <c r="V7" s="38">
        <f t="shared" si="3"/>
        <v>0</v>
      </c>
      <c r="W7" s="37">
        <f t="shared" si="4"/>
        <v>3.5999999999999996</v>
      </c>
    </row>
    <row r="8" spans="1:24" x14ac:dyDescent="0.25">
      <c r="A8" s="9">
        <v>3</v>
      </c>
      <c r="B8" s="64">
        <f t="shared" si="9"/>
        <v>7</v>
      </c>
      <c r="C8" s="39">
        <v>17</v>
      </c>
      <c r="D8" s="42">
        <v>0</v>
      </c>
      <c r="E8" s="41">
        <f t="shared" si="7"/>
        <v>60</v>
      </c>
      <c r="F8" s="43">
        <f t="shared" si="8"/>
        <v>77</v>
      </c>
      <c r="G8" s="45">
        <v>0</v>
      </c>
      <c r="H8" s="45">
        <f t="shared" si="5"/>
        <v>0</v>
      </c>
      <c r="I8" s="44" t="s">
        <v>36</v>
      </c>
      <c r="J8" s="51">
        <v>17</v>
      </c>
      <c r="K8" s="52">
        <f t="shared" si="6"/>
        <v>0</v>
      </c>
      <c r="L8" s="5">
        <v>0</v>
      </c>
      <c r="M8" s="38">
        <f t="shared" si="0"/>
        <v>0</v>
      </c>
      <c r="N8" s="9" t="s">
        <v>24</v>
      </c>
      <c r="O8" s="9" t="s">
        <v>25</v>
      </c>
      <c r="P8" s="4">
        <v>-75.565652</v>
      </c>
      <c r="Q8" s="4">
        <v>6.2921360000000002</v>
      </c>
      <c r="R8" s="7">
        <v>0</v>
      </c>
      <c r="S8" s="7">
        <v>0</v>
      </c>
      <c r="T8" s="38">
        <f t="shared" si="1"/>
        <v>0</v>
      </c>
      <c r="U8" s="36">
        <f t="shared" si="2"/>
        <v>4.7222222222222223</v>
      </c>
      <c r="V8" s="38">
        <f t="shared" si="3"/>
        <v>0</v>
      </c>
      <c r="W8" s="37">
        <f t="shared" si="4"/>
        <v>3.6</v>
      </c>
    </row>
    <row r="9" spans="1:24" x14ac:dyDescent="0.25">
      <c r="A9" s="9">
        <v>3</v>
      </c>
      <c r="B9" s="64">
        <f t="shared" si="9"/>
        <v>8</v>
      </c>
      <c r="C9" s="39">
        <v>19</v>
      </c>
      <c r="D9" s="42">
        <v>0</v>
      </c>
      <c r="E9" s="41">
        <f t="shared" si="7"/>
        <v>77</v>
      </c>
      <c r="F9" s="43">
        <f t="shared" si="8"/>
        <v>96</v>
      </c>
      <c r="G9" s="45">
        <v>0</v>
      </c>
      <c r="H9" s="45">
        <f t="shared" si="5"/>
        <v>0</v>
      </c>
      <c r="I9" s="44" t="s">
        <v>37</v>
      </c>
      <c r="J9" s="51">
        <v>19</v>
      </c>
      <c r="K9" s="52">
        <f t="shared" si="6"/>
        <v>0</v>
      </c>
      <c r="L9" s="5">
        <v>0</v>
      </c>
      <c r="M9" s="38">
        <f t="shared" si="0"/>
        <v>0</v>
      </c>
      <c r="N9" s="9" t="s">
        <v>24</v>
      </c>
      <c r="O9" s="9" t="s">
        <v>25</v>
      </c>
      <c r="P9" s="4">
        <v>-75.565652</v>
      </c>
      <c r="Q9" s="4">
        <v>6.2921360000000002</v>
      </c>
      <c r="R9" s="7">
        <v>0</v>
      </c>
      <c r="S9" s="7">
        <v>0</v>
      </c>
      <c r="T9" s="38">
        <f t="shared" si="1"/>
        <v>0</v>
      </c>
      <c r="U9" s="36">
        <f t="shared" si="2"/>
        <v>5.2777777777777777</v>
      </c>
      <c r="V9" s="38">
        <f t="shared" si="3"/>
        <v>0</v>
      </c>
      <c r="W9" s="37">
        <f t="shared" si="4"/>
        <v>3.6</v>
      </c>
    </row>
    <row r="10" spans="1:24" x14ac:dyDescent="0.25">
      <c r="A10" s="9">
        <v>3</v>
      </c>
      <c r="B10" s="64">
        <f t="shared" si="9"/>
        <v>9</v>
      </c>
      <c r="C10" s="39">
        <v>21</v>
      </c>
      <c r="D10" s="42">
        <v>0</v>
      </c>
      <c r="E10" s="41">
        <f t="shared" si="7"/>
        <v>96</v>
      </c>
      <c r="F10" s="43">
        <f t="shared" si="8"/>
        <v>117</v>
      </c>
      <c r="G10" s="45">
        <v>0</v>
      </c>
      <c r="H10" s="45">
        <f t="shared" si="5"/>
        <v>0</v>
      </c>
      <c r="I10" s="44" t="s">
        <v>38</v>
      </c>
      <c r="J10" s="51">
        <v>21</v>
      </c>
      <c r="K10" s="52">
        <f t="shared" si="6"/>
        <v>0</v>
      </c>
      <c r="L10" s="5">
        <v>0</v>
      </c>
      <c r="M10" s="38">
        <f t="shared" si="0"/>
        <v>0</v>
      </c>
      <c r="N10" s="9" t="s">
        <v>24</v>
      </c>
      <c r="O10" s="9" t="s">
        <v>25</v>
      </c>
      <c r="P10" s="4">
        <v>-75.565652</v>
      </c>
      <c r="Q10" s="4">
        <v>6.2921360000000002</v>
      </c>
      <c r="R10" s="7">
        <v>0</v>
      </c>
      <c r="S10" s="7">
        <v>0</v>
      </c>
      <c r="T10" s="38">
        <f t="shared" si="1"/>
        <v>0</v>
      </c>
      <c r="U10" s="36">
        <f t="shared" si="2"/>
        <v>5.833333333333333</v>
      </c>
      <c r="V10" s="38">
        <f t="shared" si="3"/>
        <v>0</v>
      </c>
      <c r="W10" s="37">
        <f t="shared" si="4"/>
        <v>3.6</v>
      </c>
    </row>
    <row r="11" spans="1:24" x14ac:dyDescent="0.25">
      <c r="A11" s="9">
        <v>3</v>
      </c>
      <c r="B11" s="64">
        <f t="shared" si="9"/>
        <v>10</v>
      </c>
      <c r="C11" s="39">
        <v>23</v>
      </c>
      <c r="D11" s="42">
        <v>0</v>
      </c>
      <c r="E11" s="41">
        <f t="shared" si="7"/>
        <v>117</v>
      </c>
      <c r="F11" s="43">
        <f t="shared" si="8"/>
        <v>140</v>
      </c>
      <c r="G11" s="45">
        <v>0</v>
      </c>
      <c r="H11" s="45">
        <f t="shared" si="5"/>
        <v>0</v>
      </c>
      <c r="I11" s="44" t="s">
        <v>39</v>
      </c>
      <c r="J11" s="51">
        <v>23</v>
      </c>
      <c r="K11" s="52">
        <f t="shared" si="6"/>
        <v>0</v>
      </c>
      <c r="L11" s="5">
        <v>0</v>
      </c>
      <c r="M11" s="38">
        <f t="shared" si="0"/>
        <v>0</v>
      </c>
      <c r="N11" s="9" t="s">
        <v>24</v>
      </c>
      <c r="O11" s="9" t="s">
        <v>25</v>
      </c>
      <c r="P11" s="4">
        <v>-75.565652</v>
      </c>
      <c r="Q11" s="4">
        <v>6.2921360000000002</v>
      </c>
      <c r="R11" s="7">
        <v>0</v>
      </c>
      <c r="S11" s="7">
        <v>0</v>
      </c>
      <c r="T11" s="38">
        <f t="shared" si="1"/>
        <v>0</v>
      </c>
      <c r="U11" s="36">
        <f t="shared" si="2"/>
        <v>6.3888888888888893</v>
      </c>
      <c r="V11" s="38">
        <f t="shared" si="3"/>
        <v>0</v>
      </c>
      <c r="W11" s="37">
        <f t="shared" si="4"/>
        <v>3.5999999999999996</v>
      </c>
    </row>
    <row r="12" spans="1:24" x14ac:dyDescent="0.25">
      <c r="A12" s="9">
        <v>3</v>
      </c>
      <c r="B12" s="64">
        <f t="shared" si="9"/>
        <v>11</v>
      </c>
      <c r="C12" s="39">
        <v>25</v>
      </c>
      <c r="D12" s="42">
        <v>0</v>
      </c>
      <c r="E12" s="41">
        <f t="shared" si="7"/>
        <v>140</v>
      </c>
      <c r="F12" s="43">
        <f t="shared" si="8"/>
        <v>165</v>
      </c>
      <c r="G12" s="45">
        <v>0</v>
      </c>
      <c r="H12" s="45">
        <f t="shared" si="5"/>
        <v>0</v>
      </c>
      <c r="I12" s="44" t="s">
        <v>40</v>
      </c>
      <c r="J12" s="51">
        <v>25</v>
      </c>
      <c r="K12" s="52">
        <f t="shared" si="6"/>
        <v>0</v>
      </c>
      <c r="L12" s="5">
        <v>0</v>
      </c>
      <c r="M12" s="38">
        <f t="shared" si="0"/>
        <v>0</v>
      </c>
      <c r="N12" s="9" t="s">
        <v>24</v>
      </c>
      <c r="O12" s="9" t="s">
        <v>25</v>
      </c>
      <c r="P12" s="4">
        <v>-75.565652</v>
      </c>
      <c r="Q12" s="4">
        <v>6.2921360000000002</v>
      </c>
      <c r="R12" s="7">
        <v>0</v>
      </c>
      <c r="S12" s="7">
        <v>0</v>
      </c>
      <c r="T12" s="38">
        <f t="shared" si="1"/>
        <v>0</v>
      </c>
      <c r="U12" s="36">
        <f t="shared" si="2"/>
        <v>6.9444444444444446</v>
      </c>
      <c r="V12" s="38">
        <f t="shared" si="3"/>
        <v>0</v>
      </c>
      <c r="W12" s="37">
        <f t="shared" si="4"/>
        <v>3.6</v>
      </c>
    </row>
    <row r="13" spans="1:24" ht="24" x14ac:dyDescent="0.25">
      <c r="A13" s="9">
        <v>4</v>
      </c>
      <c r="B13" s="64">
        <f t="shared" si="9"/>
        <v>12</v>
      </c>
      <c r="C13" s="39">
        <v>27</v>
      </c>
      <c r="D13" s="42">
        <v>0</v>
      </c>
      <c r="E13" s="41">
        <f t="shared" si="7"/>
        <v>165</v>
      </c>
      <c r="F13" s="43">
        <f t="shared" si="8"/>
        <v>192</v>
      </c>
      <c r="G13" s="45">
        <v>0</v>
      </c>
      <c r="H13" s="45">
        <f t="shared" si="5"/>
        <v>0</v>
      </c>
      <c r="I13" s="44" t="s">
        <v>41</v>
      </c>
      <c r="J13" s="51">
        <v>27</v>
      </c>
      <c r="K13" s="52">
        <f t="shared" si="6"/>
        <v>0</v>
      </c>
      <c r="L13" s="5">
        <v>0</v>
      </c>
      <c r="M13" s="38">
        <f t="shared" si="0"/>
        <v>0</v>
      </c>
      <c r="N13" s="9" t="s">
        <v>42</v>
      </c>
      <c r="O13" s="9" t="s">
        <v>33</v>
      </c>
      <c r="P13" s="4">
        <v>-75.567119000000005</v>
      </c>
      <c r="Q13" s="4">
        <v>6.2905259999999998</v>
      </c>
      <c r="R13" s="7">
        <v>0</v>
      </c>
      <c r="S13" s="7">
        <v>0</v>
      </c>
      <c r="T13" s="38">
        <f t="shared" si="1"/>
        <v>0</v>
      </c>
      <c r="U13" s="36">
        <f t="shared" si="2"/>
        <v>7.5</v>
      </c>
      <c r="V13" s="38">
        <f t="shared" si="3"/>
        <v>0</v>
      </c>
      <c r="W13" s="37">
        <f t="shared" si="4"/>
        <v>3.6</v>
      </c>
    </row>
    <row r="14" spans="1:24" ht="24" x14ac:dyDescent="0.25">
      <c r="A14" s="9">
        <v>4</v>
      </c>
      <c r="B14" s="64">
        <f t="shared" si="9"/>
        <v>13</v>
      </c>
      <c r="C14" s="39">
        <v>29</v>
      </c>
      <c r="D14" s="42">
        <v>0</v>
      </c>
      <c r="E14" s="41">
        <f t="shared" si="7"/>
        <v>192</v>
      </c>
      <c r="F14" s="43">
        <f t="shared" si="8"/>
        <v>221</v>
      </c>
      <c r="G14" s="45">
        <v>0</v>
      </c>
      <c r="H14" s="45">
        <f t="shared" si="5"/>
        <v>0</v>
      </c>
      <c r="I14" s="44" t="s">
        <v>44</v>
      </c>
      <c r="J14" s="51">
        <v>29</v>
      </c>
      <c r="K14" s="52">
        <f t="shared" si="6"/>
        <v>0</v>
      </c>
      <c r="L14" s="5">
        <v>0</v>
      </c>
      <c r="M14" s="38">
        <f t="shared" si="0"/>
        <v>0</v>
      </c>
      <c r="N14" s="9" t="s">
        <v>42</v>
      </c>
      <c r="O14" s="9" t="s">
        <v>33</v>
      </c>
      <c r="P14" s="4">
        <v>-75.567119000000005</v>
      </c>
      <c r="Q14" s="4">
        <v>6.2905259999999998</v>
      </c>
      <c r="R14" s="7">
        <v>0</v>
      </c>
      <c r="S14" s="7">
        <v>0</v>
      </c>
      <c r="T14" s="38">
        <f t="shared" si="1"/>
        <v>0</v>
      </c>
      <c r="U14" s="36">
        <f t="shared" si="2"/>
        <v>8.0555555555555554</v>
      </c>
      <c r="V14" s="38">
        <f t="shared" si="3"/>
        <v>0</v>
      </c>
      <c r="W14" s="37">
        <f t="shared" si="4"/>
        <v>3.6</v>
      </c>
    </row>
    <row r="15" spans="1:24" ht="24" x14ac:dyDescent="0.25">
      <c r="A15" s="9">
        <v>5</v>
      </c>
      <c r="B15" s="64">
        <f t="shared" si="9"/>
        <v>14</v>
      </c>
      <c r="C15" s="39">
        <v>31</v>
      </c>
      <c r="D15" s="42">
        <v>0</v>
      </c>
      <c r="E15" s="41">
        <f t="shared" si="7"/>
        <v>221</v>
      </c>
      <c r="F15" s="43">
        <f t="shared" si="8"/>
        <v>252</v>
      </c>
      <c r="G15" s="45">
        <v>0</v>
      </c>
      <c r="H15" s="45">
        <f t="shared" si="5"/>
        <v>0</v>
      </c>
      <c r="I15" s="44" t="s">
        <v>45</v>
      </c>
      <c r="J15" s="51">
        <v>31</v>
      </c>
      <c r="K15" s="52">
        <f t="shared" si="6"/>
        <v>0</v>
      </c>
      <c r="L15" s="5">
        <v>0</v>
      </c>
      <c r="M15" s="38">
        <f t="shared" si="0"/>
        <v>0</v>
      </c>
      <c r="N15" s="9" t="s">
        <v>24</v>
      </c>
      <c r="O15" s="9" t="s">
        <v>33</v>
      </c>
      <c r="P15" s="4">
        <v>-75.567300000000003</v>
      </c>
      <c r="Q15" s="4">
        <v>6.2913079999999999</v>
      </c>
      <c r="R15" s="7">
        <v>0</v>
      </c>
      <c r="S15" s="7">
        <v>0</v>
      </c>
      <c r="T15" s="38">
        <f t="shared" si="1"/>
        <v>0</v>
      </c>
      <c r="U15" s="36">
        <f t="shared" si="2"/>
        <v>8.6111111111111107</v>
      </c>
      <c r="V15" s="38">
        <f t="shared" si="3"/>
        <v>0</v>
      </c>
      <c r="W15" s="37">
        <f t="shared" si="4"/>
        <v>3.6</v>
      </c>
    </row>
    <row r="16" spans="1:24" ht="24" x14ac:dyDescent="0.25">
      <c r="A16" s="9">
        <v>5</v>
      </c>
      <c r="B16" s="64">
        <f t="shared" si="9"/>
        <v>15</v>
      </c>
      <c r="C16" s="39">
        <v>33</v>
      </c>
      <c r="D16" s="42">
        <v>0</v>
      </c>
      <c r="E16" s="41">
        <f t="shared" si="7"/>
        <v>252</v>
      </c>
      <c r="F16" s="43">
        <f t="shared" si="8"/>
        <v>285</v>
      </c>
      <c r="G16" s="45">
        <v>0</v>
      </c>
      <c r="H16" s="45">
        <f t="shared" si="5"/>
        <v>0</v>
      </c>
      <c r="I16" s="44" t="s">
        <v>47</v>
      </c>
      <c r="J16" s="51">
        <v>33</v>
      </c>
      <c r="K16" s="52">
        <f t="shared" si="6"/>
        <v>0</v>
      </c>
      <c r="L16" s="5">
        <v>0</v>
      </c>
      <c r="M16" s="38">
        <f t="shared" si="0"/>
        <v>0</v>
      </c>
      <c r="N16" s="9" t="s">
        <v>24</v>
      </c>
      <c r="O16" s="9" t="s">
        <v>33</v>
      </c>
      <c r="P16" s="4">
        <v>-75.567300000000003</v>
      </c>
      <c r="Q16" s="4">
        <v>6.2913079999999999</v>
      </c>
      <c r="R16" s="7">
        <v>0</v>
      </c>
      <c r="S16" s="7">
        <v>0</v>
      </c>
      <c r="T16" s="38">
        <f t="shared" si="1"/>
        <v>0</v>
      </c>
      <c r="U16" s="36">
        <f t="shared" si="2"/>
        <v>9.1666666666666661</v>
      </c>
      <c r="V16" s="38">
        <f t="shared" si="3"/>
        <v>0</v>
      </c>
      <c r="W16" s="37">
        <f t="shared" si="4"/>
        <v>3.6</v>
      </c>
    </row>
    <row r="17" spans="1:23" ht="24" x14ac:dyDescent="0.25">
      <c r="A17" s="9">
        <v>6</v>
      </c>
      <c r="B17" s="64">
        <f t="shared" si="9"/>
        <v>16</v>
      </c>
      <c r="C17" s="39">
        <v>35</v>
      </c>
      <c r="D17" s="42">
        <v>0</v>
      </c>
      <c r="E17" s="41">
        <f t="shared" si="7"/>
        <v>285</v>
      </c>
      <c r="F17" s="43">
        <f t="shared" si="8"/>
        <v>320</v>
      </c>
      <c r="G17" s="45">
        <v>0</v>
      </c>
      <c r="H17" s="45">
        <f t="shared" si="5"/>
        <v>0</v>
      </c>
      <c r="I17" s="44" t="s">
        <v>48</v>
      </c>
      <c r="J17" s="51">
        <v>35</v>
      </c>
      <c r="K17" s="52">
        <f t="shared" si="6"/>
        <v>0</v>
      </c>
      <c r="L17" s="5">
        <v>0</v>
      </c>
      <c r="M17" s="38">
        <f t="shared" si="0"/>
        <v>0</v>
      </c>
      <c r="N17" s="9" t="s">
        <v>49</v>
      </c>
      <c r="O17" s="9" t="s">
        <v>33</v>
      </c>
      <c r="P17" s="4">
        <v>-75.566986</v>
      </c>
      <c r="Q17" s="4">
        <v>6.2918079999999996</v>
      </c>
      <c r="R17" s="7">
        <v>0</v>
      </c>
      <c r="S17" s="7">
        <v>0</v>
      </c>
      <c r="T17" s="38">
        <f t="shared" si="1"/>
        <v>0</v>
      </c>
      <c r="U17" s="36">
        <f t="shared" si="2"/>
        <v>9.7222222222222214</v>
      </c>
      <c r="V17" s="38">
        <f t="shared" si="3"/>
        <v>0</v>
      </c>
      <c r="W17" s="37">
        <f t="shared" si="4"/>
        <v>3.6</v>
      </c>
    </row>
    <row r="18" spans="1:23" x14ac:dyDescent="0.25">
      <c r="A18" s="9">
        <v>7</v>
      </c>
      <c r="B18" s="64">
        <f t="shared" si="9"/>
        <v>17</v>
      </c>
      <c r="C18" s="39">
        <v>37</v>
      </c>
      <c r="D18" s="42">
        <v>0</v>
      </c>
      <c r="E18" s="41">
        <f t="shared" si="7"/>
        <v>320</v>
      </c>
      <c r="F18" s="43">
        <f t="shared" si="8"/>
        <v>357</v>
      </c>
      <c r="G18" s="45">
        <v>0</v>
      </c>
      <c r="H18" s="45">
        <f t="shared" si="5"/>
        <v>0</v>
      </c>
      <c r="I18" s="44" t="s">
        <v>50</v>
      </c>
      <c r="J18" s="51">
        <v>37</v>
      </c>
      <c r="K18" s="52">
        <f t="shared" si="6"/>
        <v>0</v>
      </c>
      <c r="L18" s="5">
        <v>0</v>
      </c>
      <c r="M18" s="38">
        <f t="shared" si="0"/>
        <v>0</v>
      </c>
      <c r="N18" s="9" t="s">
        <v>24</v>
      </c>
      <c r="O18" s="9" t="s">
        <v>25</v>
      </c>
      <c r="P18" s="4">
        <v>-75.567998000000003</v>
      </c>
      <c r="Q18" s="4">
        <v>6.2921279999999999</v>
      </c>
      <c r="R18" s="7">
        <v>0</v>
      </c>
      <c r="S18" s="7">
        <v>0</v>
      </c>
      <c r="T18" s="38">
        <f t="shared" si="1"/>
        <v>0</v>
      </c>
      <c r="U18" s="36">
        <f t="shared" si="2"/>
        <v>10.277777777777779</v>
      </c>
      <c r="V18" s="38">
        <f t="shared" si="3"/>
        <v>0</v>
      </c>
      <c r="W18" s="37">
        <f t="shared" si="4"/>
        <v>3.5999999999999996</v>
      </c>
    </row>
    <row r="19" spans="1:23" x14ac:dyDescent="0.25">
      <c r="A19" s="9">
        <v>7</v>
      </c>
      <c r="B19" s="64">
        <f t="shared" si="9"/>
        <v>18</v>
      </c>
      <c r="C19" s="39">
        <v>39</v>
      </c>
      <c r="D19" s="42">
        <v>0</v>
      </c>
      <c r="E19" s="41">
        <f t="shared" si="7"/>
        <v>357</v>
      </c>
      <c r="F19" s="43">
        <f t="shared" si="8"/>
        <v>396</v>
      </c>
      <c r="G19" s="45">
        <v>0</v>
      </c>
      <c r="H19" s="45">
        <f t="shared" si="5"/>
        <v>0</v>
      </c>
      <c r="I19" s="44" t="s">
        <v>52</v>
      </c>
      <c r="J19" s="51">
        <v>39</v>
      </c>
      <c r="K19" s="52">
        <f t="shared" si="6"/>
        <v>0</v>
      </c>
      <c r="L19" s="5">
        <v>0</v>
      </c>
      <c r="M19" s="38">
        <f t="shared" si="0"/>
        <v>0</v>
      </c>
      <c r="N19" s="9" t="s">
        <v>24</v>
      </c>
      <c r="O19" s="9" t="s">
        <v>25</v>
      </c>
      <c r="P19" s="4">
        <v>-75.567998000000003</v>
      </c>
      <c r="Q19" s="4">
        <v>6.2921279999999999</v>
      </c>
      <c r="R19" s="7">
        <v>0</v>
      </c>
      <c r="S19" s="7">
        <v>0</v>
      </c>
      <c r="T19" s="38">
        <f t="shared" si="1"/>
        <v>0</v>
      </c>
      <c r="U19" s="36">
        <f t="shared" si="2"/>
        <v>10.833333333333334</v>
      </c>
      <c r="V19" s="38">
        <f t="shared" si="3"/>
        <v>0</v>
      </c>
      <c r="W19" s="37">
        <f t="shared" si="4"/>
        <v>3.5999999999999996</v>
      </c>
    </row>
    <row r="20" spans="1:23" x14ac:dyDescent="0.25">
      <c r="A20" s="9">
        <v>7</v>
      </c>
      <c r="B20" s="64">
        <f t="shared" si="9"/>
        <v>19</v>
      </c>
      <c r="C20" s="39">
        <v>41</v>
      </c>
      <c r="D20" s="42">
        <v>0</v>
      </c>
      <c r="E20" s="41">
        <f t="shared" si="7"/>
        <v>396</v>
      </c>
      <c r="F20" s="43">
        <f t="shared" si="8"/>
        <v>437</v>
      </c>
      <c r="G20" s="45">
        <v>0</v>
      </c>
      <c r="H20" s="45">
        <f t="shared" si="5"/>
        <v>0</v>
      </c>
      <c r="I20" s="44" t="s">
        <v>53</v>
      </c>
      <c r="J20" s="51">
        <v>41</v>
      </c>
      <c r="K20" s="52">
        <f t="shared" si="6"/>
        <v>0</v>
      </c>
      <c r="L20" s="5">
        <v>0</v>
      </c>
      <c r="M20" s="38">
        <f t="shared" si="0"/>
        <v>0</v>
      </c>
      <c r="N20" s="9" t="s">
        <v>24</v>
      </c>
      <c r="O20" s="9" t="s">
        <v>25</v>
      </c>
      <c r="P20" s="4">
        <v>-75.567998000000003</v>
      </c>
      <c r="Q20" s="4">
        <v>6.2921279999999999</v>
      </c>
      <c r="R20" s="7">
        <v>0</v>
      </c>
      <c r="S20" s="7">
        <v>0</v>
      </c>
      <c r="T20" s="38">
        <f t="shared" si="1"/>
        <v>0</v>
      </c>
      <c r="U20" s="36">
        <f t="shared" si="2"/>
        <v>11.388888888888889</v>
      </c>
      <c r="V20" s="38">
        <f t="shared" si="3"/>
        <v>0</v>
      </c>
      <c r="W20" s="37">
        <f t="shared" si="4"/>
        <v>3.6</v>
      </c>
    </row>
    <row r="21" spans="1:23" x14ac:dyDescent="0.25">
      <c r="A21" s="9">
        <v>8</v>
      </c>
      <c r="B21" s="64">
        <f t="shared" si="9"/>
        <v>20</v>
      </c>
      <c r="C21" s="39">
        <v>43</v>
      </c>
      <c r="D21" s="42">
        <v>0</v>
      </c>
      <c r="E21" s="41">
        <f t="shared" si="7"/>
        <v>437</v>
      </c>
      <c r="F21" s="43">
        <f t="shared" si="8"/>
        <v>480</v>
      </c>
      <c r="G21" s="45">
        <v>0</v>
      </c>
      <c r="H21" s="45">
        <f t="shared" si="5"/>
        <v>0</v>
      </c>
      <c r="I21" s="44" t="s">
        <v>54</v>
      </c>
      <c r="J21" s="51">
        <v>43</v>
      </c>
      <c r="K21" s="52">
        <f t="shared" si="6"/>
        <v>0</v>
      </c>
      <c r="L21" s="5">
        <v>0</v>
      </c>
      <c r="M21" s="38">
        <f t="shared" si="0"/>
        <v>0</v>
      </c>
      <c r="N21" s="9" t="s">
        <v>49</v>
      </c>
      <c r="O21" s="9" t="s">
        <v>25</v>
      </c>
      <c r="P21" s="4">
        <v>-75.568809000000002</v>
      </c>
      <c r="Q21" s="4">
        <v>6.292319</v>
      </c>
      <c r="R21" s="7">
        <v>0</v>
      </c>
      <c r="S21" s="7">
        <v>0</v>
      </c>
      <c r="T21" s="38">
        <f t="shared" si="1"/>
        <v>0</v>
      </c>
      <c r="U21" s="36">
        <f t="shared" si="2"/>
        <v>11.944444444444445</v>
      </c>
      <c r="V21" s="38">
        <f t="shared" si="3"/>
        <v>0</v>
      </c>
      <c r="W21" s="37">
        <f t="shared" si="4"/>
        <v>3.6</v>
      </c>
    </row>
    <row r="22" spans="1:23" x14ac:dyDescent="0.25">
      <c r="A22" s="9">
        <v>9</v>
      </c>
      <c r="B22" s="64">
        <f t="shared" si="9"/>
        <v>21</v>
      </c>
      <c r="C22" s="39">
        <v>45</v>
      </c>
      <c r="D22" s="42">
        <v>0</v>
      </c>
      <c r="E22" s="41">
        <f t="shared" si="7"/>
        <v>480</v>
      </c>
      <c r="F22" s="43">
        <f t="shared" si="8"/>
        <v>525</v>
      </c>
      <c r="G22" s="45">
        <v>0</v>
      </c>
      <c r="H22" s="45">
        <f t="shared" si="5"/>
        <v>0</v>
      </c>
      <c r="I22" s="44" t="s">
        <v>55</v>
      </c>
      <c r="J22" s="51">
        <v>45</v>
      </c>
      <c r="K22" s="52">
        <f t="shared" si="6"/>
        <v>0</v>
      </c>
      <c r="L22" s="5">
        <v>0</v>
      </c>
      <c r="M22" s="38">
        <f t="shared" si="0"/>
        <v>0</v>
      </c>
      <c r="N22" s="9" t="s">
        <v>56</v>
      </c>
      <c r="O22" s="9" t="s">
        <v>25</v>
      </c>
      <c r="P22" s="4">
        <v>-75.569447999999994</v>
      </c>
      <c r="Q22" s="4">
        <v>6.2916869999999996</v>
      </c>
      <c r="R22" s="7">
        <v>0</v>
      </c>
      <c r="S22" s="7">
        <v>0</v>
      </c>
      <c r="T22" s="38">
        <f t="shared" si="1"/>
        <v>0</v>
      </c>
      <c r="U22" s="36">
        <f t="shared" si="2"/>
        <v>12.5</v>
      </c>
      <c r="V22" s="38">
        <f t="shared" si="3"/>
        <v>0</v>
      </c>
      <c r="W22" s="37">
        <f t="shared" si="4"/>
        <v>3.6</v>
      </c>
    </row>
    <row r="23" spans="1:23" ht="129.75" customHeight="1" x14ac:dyDescent="0.25">
      <c r="A23" s="9">
        <v>10</v>
      </c>
      <c r="B23" s="64">
        <f t="shared" si="9"/>
        <v>22</v>
      </c>
      <c r="C23" s="39">
        <v>43</v>
      </c>
      <c r="D23" s="42">
        <v>0</v>
      </c>
      <c r="E23" s="41">
        <f t="shared" si="7"/>
        <v>525</v>
      </c>
      <c r="F23" s="43">
        <f t="shared" si="8"/>
        <v>568</v>
      </c>
      <c r="G23" s="45">
        <v>0</v>
      </c>
      <c r="H23" s="45">
        <f t="shared" si="5"/>
        <v>0</v>
      </c>
      <c r="I23" s="44" t="s">
        <v>57</v>
      </c>
      <c r="J23" s="51">
        <v>43</v>
      </c>
      <c r="K23" s="52">
        <f>L23+R23+S23</f>
        <v>0</v>
      </c>
      <c r="L23" s="5">
        <v>0</v>
      </c>
      <c r="M23" s="38">
        <f t="shared" si="0"/>
        <v>0</v>
      </c>
      <c r="N23" s="9" t="s">
        <v>24</v>
      </c>
      <c r="O23" s="9" t="s">
        <v>33</v>
      </c>
      <c r="P23" s="4">
        <v>-75.574360999999996</v>
      </c>
      <c r="Q23" s="4">
        <v>6.2933440000000003</v>
      </c>
      <c r="R23" s="7">
        <v>0</v>
      </c>
      <c r="S23" s="7">
        <v>0</v>
      </c>
      <c r="T23" s="38">
        <f t="shared" si="1"/>
        <v>0</v>
      </c>
      <c r="U23" s="36">
        <f t="shared" si="2"/>
        <v>11.944444444444445</v>
      </c>
      <c r="V23" s="38">
        <f t="shared" si="3"/>
        <v>0</v>
      </c>
      <c r="W23" s="37">
        <f t="shared" si="4"/>
        <v>3.6</v>
      </c>
    </row>
    <row r="24" spans="1:23" ht="129.75" customHeight="1" x14ac:dyDescent="0.25">
      <c r="A24" s="9">
        <v>10</v>
      </c>
      <c r="B24" s="64">
        <f t="shared" si="9"/>
        <v>23</v>
      </c>
      <c r="C24" s="39">
        <v>41</v>
      </c>
      <c r="D24" s="42">
        <v>0</v>
      </c>
      <c r="E24" s="41">
        <f t="shared" si="7"/>
        <v>568</v>
      </c>
      <c r="F24" s="43">
        <f t="shared" si="8"/>
        <v>609</v>
      </c>
      <c r="G24" s="45">
        <v>0</v>
      </c>
      <c r="H24" s="45">
        <f t="shared" si="5"/>
        <v>0</v>
      </c>
      <c r="I24" s="44" t="s">
        <v>59</v>
      </c>
      <c r="J24" s="51">
        <v>41</v>
      </c>
      <c r="K24" s="52">
        <f t="shared" si="6"/>
        <v>0</v>
      </c>
      <c r="L24" s="5">
        <v>0</v>
      </c>
      <c r="M24" s="38">
        <f t="shared" si="0"/>
        <v>0</v>
      </c>
      <c r="N24" s="9" t="s">
        <v>24</v>
      </c>
      <c r="O24" s="9" t="s">
        <v>33</v>
      </c>
      <c r="P24" s="4">
        <v>-75.574360999999996</v>
      </c>
      <c r="Q24" s="4">
        <v>6.2933440000000003</v>
      </c>
      <c r="R24" s="7">
        <v>0</v>
      </c>
      <c r="S24" s="7">
        <v>0</v>
      </c>
      <c r="T24" s="38">
        <f t="shared" si="1"/>
        <v>0</v>
      </c>
      <c r="U24" s="36">
        <f t="shared" si="2"/>
        <v>11.388888888888889</v>
      </c>
      <c r="V24" s="38">
        <f t="shared" si="3"/>
        <v>0</v>
      </c>
      <c r="W24" s="37">
        <f t="shared" si="4"/>
        <v>3.6</v>
      </c>
    </row>
    <row r="25" spans="1:23" ht="129.75" customHeight="1" x14ac:dyDescent="0.25">
      <c r="A25" s="9">
        <v>10</v>
      </c>
      <c r="B25" s="64">
        <f t="shared" si="9"/>
        <v>24</v>
      </c>
      <c r="C25" s="39">
        <v>39</v>
      </c>
      <c r="D25" s="42">
        <v>0</v>
      </c>
      <c r="E25" s="41">
        <f t="shared" si="7"/>
        <v>609</v>
      </c>
      <c r="F25" s="43">
        <f t="shared" si="8"/>
        <v>648</v>
      </c>
      <c r="G25" s="45">
        <v>0</v>
      </c>
      <c r="H25" s="45">
        <f t="shared" si="5"/>
        <v>0</v>
      </c>
      <c r="I25" s="44" t="s">
        <v>60</v>
      </c>
      <c r="J25" s="51">
        <v>39</v>
      </c>
      <c r="K25" s="52">
        <f t="shared" si="6"/>
        <v>0</v>
      </c>
      <c r="L25" s="5">
        <v>0</v>
      </c>
      <c r="M25" s="38">
        <f t="shared" si="0"/>
        <v>0</v>
      </c>
      <c r="N25" s="9" t="s">
        <v>24</v>
      </c>
      <c r="O25" s="9" t="s">
        <v>33</v>
      </c>
      <c r="P25" s="4">
        <v>-75.574360999999996</v>
      </c>
      <c r="Q25" s="4">
        <v>6.2933440000000003</v>
      </c>
      <c r="R25" s="7">
        <v>0</v>
      </c>
      <c r="S25" s="7">
        <v>0</v>
      </c>
      <c r="T25" s="38">
        <f t="shared" si="1"/>
        <v>0</v>
      </c>
      <c r="U25" s="36">
        <f t="shared" si="2"/>
        <v>10.833333333333334</v>
      </c>
      <c r="V25" s="38">
        <f t="shared" si="3"/>
        <v>0</v>
      </c>
      <c r="W25" s="37">
        <f t="shared" si="4"/>
        <v>3.5999999999999996</v>
      </c>
    </row>
    <row r="26" spans="1:23" ht="129.75" customHeight="1" x14ac:dyDescent="0.25">
      <c r="A26" s="9">
        <v>10</v>
      </c>
      <c r="B26" s="64">
        <f t="shared" si="9"/>
        <v>25</v>
      </c>
      <c r="C26" s="39">
        <v>37</v>
      </c>
      <c r="D26" s="42">
        <v>0</v>
      </c>
      <c r="E26" s="41">
        <f t="shared" si="7"/>
        <v>648</v>
      </c>
      <c r="F26" s="43">
        <f t="shared" si="8"/>
        <v>685</v>
      </c>
      <c r="G26" s="45">
        <v>0</v>
      </c>
      <c r="H26" s="45">
        <f t="shared" si="5"/>
        <v>0</v>
      </c>
      <c r="I26" s="44" t="s">
        <v>61</v>
      </c>
      <c r="J26" s="51">
        <v>37</v>
      </c>
      <c r="K26" s="52">
        <f t="shared" si="6"/>
        <v>0</v>
      </c>
      <c r="L26" s="5">
        <v>0</v>
      </c>
      <c r="M26" s="38">
        <f t="shared" si="0"/>
        <v>0</v>
      </c>
      <c r="N26" s="9" t="s">
        <v>24</v>
      </c>
      <c r="O26" s="9" t="s">
        <v>33</v>
      </c>
      <c r="P26" s="4">
        <v>-75.574360999999996</v>
      </c>
      <c r="Q26" s="4">
        <v>6.2933440000000003</v>
      </c>
      <c r="R26" s="7">
        <v>0</v>
      </c>
      <c r="S26" s="7">
        <v>0</v>
      </c>
      <c r="T26" s="38">
        <f t="shared" si="1"/>
        <v>0</v>
      </c>
      <c r="U26" s="36">
        <f t="shared" si="2"/>
        <v>10.277777777777779</v>
      </c>
      <c r="V26" s="38">
        <f t="shared" si="3"/>
        <v>0</v>
      </c>
      <c r="W26" s="37">
        <f t="shared" si="4"/>
        <v>3.5999999999999996</v>
      </c>
    </row>
    <row r="27" spans="1:23" ht="129.75" customHeight="1" x14ac:dyDescent="0.25">
      <c r="A27" s="9">
        <v>10</v>
      </c>
      <c r="B27" s="64">
        <f t="shared" si="9"/>
        <v>26</v>
      </c>
      <c r="C27" s="39">
        <v>35</v>
      </c>
      <c r="D27" s="42">
        <v>0</v>
      </c>
      <c r="E27" s="41">
        <f t="shared" si="7"/>
        <v>685</v>
      </c>
      <c r="F27" s="43">
        <f t="shared" si="8"/>
        <v>720</v>
      </c>
      <c r="G27" s="45">
        <v>0</v>
      </c>
      <c r="H27" s="45">
        <f t="shared" si="5"/>
        <v>0</v>
      </c>
      <c r="I27" s="44" t="s">
        <v>62</v>
      </c>
      <c r="J27" s="51">
        <v>35</v>
      </c>
      <c r="K27" s="52">
        <f t="shared" si="6"/>
        <v>0</v>
      </c>
      <c r="L27" s="5">
        <v>0</v>
      </c>
      <c r="M27" s="38">
        <f t="shared" si="0"/>
        <v>0</v>
      </c>
      <c r="N27" s="9" t="s">
        <v>24</v>
      </c>
      <c r="O27" s="9" t="s">
        <v>33</v>
      </c>
      <c r="P27" s="4">
        <v>-75.574360999999996</v>
      </c>
      <c r="Q27" s="4">
        <v>6.2933440000000003</v>
      </c>
      <c r="R27" s="7">
        <v>0</v>
      </c>
      <c r="S27" s="7">
        <v>0</v>
      </c>
      <c r="T27" s="38">
        <f t="shared" si="1"/>
        <v>0</v>
      </c>
      <c r="U27" s="36">
        <f t="shared" si="2"/>
        <v>9.7222222222222214</v>
      </c>
      <c r="V27" s="38">
        <f t="shared" si="3"/>
        <v>0</v>
      </c>
      <c r="W27" s="37">
        <f t="shared" si="4"/>
        <v>3.6</v>
      </c>
    </row>
    <row r="28" spans="1:23" ht="129.75" customHeight="1" x14ac:dyDescent="0.25">
      <c r="A28" s="9">
        <v>10</v>
      </c>
      <c r="B28" s="64">
        <f t="shared" si="9"/>
        <v>27</v>
      </c>
      <c r="C28" s="39">
        <v>33</v>
      </c>
      <c r="D28" s="42">
        <v>0</v>
      </c>
      <c r="E28" s="41">
        <f t="shared" si="7"/>
        <v>720</v>
      </c>
      <c r="F28" s="43">
        <f t="shared" si="8"/>
        <v>753</v>
      </c>
      <c r="G28" s="45">
        <v>0</v>
      </c>
      <c r="H28" s="45">
        <f t="shared" si="5"/>
        <v>0</v>
      </c>
      <c r="I28" s="44" t="s">
        <v>63</v>
      </c>
      <c r="J28" s="51">
        <v>33</v>
      </c>
      <c r="K28" s="52">
        <f t="shared" si="6"/>
        <v>0</v>
      </c>
      <c r="L28" s="5">
        <v>0</v>
      </c>
      <c r="M28" s="38">
        <f t="shared" si="0"/>
        <v>0</v>
      </c>
      <c r="N28" s="9" t="s">
        <v>24</v>
      </c>
      <c r="O28" s="9" t="s">
        <v>33</v>
      </c>
      <c r="P28" s="4">
        <v>-75.574360999999996</v>
      </c>
      <c r="Q28" s="4">
        <v>6.2933440000000003</v>
      </c>
      <c r="R28" s="7">
        <v>0</v>
      </c>
      <c r="S28" s="7">
        <v>0</v>
      </c>
      <c r="T28" s="38">
        <f t="shared" si="1"/>
        <v>0</v>
      </c>
      <c r="U28" s="36">
        <f t="shared" si="2"/>
        <v>9.1666666666666661</v>
      </c>
      <c r="V28" s="38">
        <f t="shared" si="3"/>
        <v>0</v>
      </c>
      <c r="W28" s="37">
        <f t="shared" si="4"/>
        <v>3.6</v>
      </c>
    </row>
    <row r="29" spans="1:23" ht="129.75" customHeight="1" x14ac:dyDescent="0.25">
      <c r="A29" s="9">
        <v>10</v>
      </c>
      <c r="B29" s="64">
        <f t="shared" si="9"/>
        <v>28</v>
      </c>
      <c r="C29" s="39">
        <v>31</v>
      </c>
      <c r="D29" s="42">
        <v>0</v>
      </c>
      <c r="E29" s="41">
        <f t="shared" si="7"/>
        <v>753</v>
      </c>
      <c r="F29" s="43">
        <f t="shared" si="8"/>
        <v>784</v>
      </c>
      <c r="G29" s="45">
        <v>0</v>
      </c>
      <c r="H29" s="45">
        <f t="shared" si="5"/>
        <v>0</v>
      </c>
      <c r="I29" s="44" t="s">
        <v>64</v>
      </c>
      <c r="J29" s="51">
        <v>31</v>
      </c>
      <c r="K29" s="52">
        <f t="shared" si="6"/>
        <v>0</v>
      </c>
      <c r="L29" s="5">
        <v>0</v>
      </c>
      <c r="M29" s="38">
        <f t="shared" si="0"/>
        <v>0</v>
      </c>
      <c r="N29" s="9" t="s">
        <v>24</v>
      </c>
      <c r="O29" s="9" t="s">
        <v>33</v>
      </c>
      <c r="P29" s="4">
        <v>-75.574360999999996</v>
      </c>
      <c r="Q29" s="4">
        <v>6.2933440000000003</v>
      </c>
      <c r="R29" s="7">
        <v>0</v>
      </c>
      <c r="S29" s="7">
        <v>0</v>
      </c>
      <c r="T29" s="38">
        <f t="shared" si="1"/>
        <v>0</v>
      </c>
      <c r="U29" s="36">
        <f t="shared" si="2"/>
        <v>8.6111111111111107</v>
      </c>
      <c r="V29" s="38">
        <f t="shared" si="3"/>
        <v>0</v>
      </c>
      <c r="W29" s="37">
        <f t="shared" si="4"/>
        <v>3.6</v>
      </c>
    </row>
    <row r="30" spans="1:23" ht="129.75" customHeight="1" x14ac:dyDescent="0.25">
      <c r="A30" s="9">
        <v>10</v>
      </c>
      <c r="B30" s="64">
        <f t="shared" si="9"/>
        <v>29</v>
      </c>
      <c r="C30" s="39">
        <v>29</v>
      </c>
      <c r="D30" s="42">
        <v>0</v>
      </c>
      <c r="E30" s="41">
        <f t="shared" si="7"/>
        <v>784</v>
      </c>
      <c r="F30" s="43">
        <f t="shared" si="8"/>
        <v>813</v>
      </c>
      <c r="G30" s="45">
        <v>0</v>
      </c>
      <c r="H30" s="45">
        <f t="shared" si="5"/>
        <v>0</v>
      </c>
      <c r="I30" s="44" t="s">
        <v>65</v>
      </c>
      <c r="J30" s="51">
        <v>29</v>
      </c>
      <c r="K30" s="52">
        <f t="shared" si="6"/>
        <v>0</v>
      </c>
      <c r="L30" s="5">
        <v>0</v>
      </c>
      <c r="M30" s="38">
        <f t="shared" si="0"/>
        <v>0</v>
      </c>
      <c r="N30" s="9" t="s">
        <v>24</v>
      </c>
      <c r="O30" s="9" t="s">
        <v>33</v>
      </c>
      <c r="P30" s="4">
        <v>-75.574360999999996</v>
      </c>
      <c r="Q30" s="4">
        <v>6.2933440000000003</v>
      </c>
      <c r="R30" s="7">
        <v>0</v>
      </c>
      <c r="S30" s="7">
        <v>0</v>
      </c>
      <c r="T30" s="38">
        <f t="shared" si="1"/>
        <v>0</v>
      </c>
      <c r="U30" s="36">
        <f t="shared" si="2"/>
        <v>8.0555555555555554</v>
      </c>
      <c r="V30" s="38">
        <f t="shared" si="3"/>
        <v>0</v>
      </c>
      <c r="W30" s="37">
        <f t="shared" si="4"/>
        <v>3.6</v>
      </c>
    </row>
    <row r="31" spans="1:23" ht="129.75" customHeight="1" x14ac:dyDescent="0.25">
      <c r="A31" s="9">
        <v>10</v>
      </c>
      <c r="B31" s="64">
        <f t="shared" si="9"/>
        <v>30</v>
      </c>
      <c r="C31" s="39">
        <v>27</v>
      </c>
      <c r="D31" s="42">
        <v>0</v>
      </c>
      <c r="E31" s="41">
        <f t="shared" si="7"/>
        <v>813</v>
      </c>
      <c r="F31" s="43">
        <f t="shared" si="8"/>
        <v>840</v>
      </c>
      <c r="G31" s="45">
        <v>0</v>
      </c>
      <c r="H31" s="45">
        <f t="shared" si="5"/>
        <v>0</v>
      </c>
      <c r="I31" s="44" t="s">
        <v>66</v>
      </c>
      <c r="J31" s="51">
        <v>27</v>
      </c>
      <c r="K31" s="52">
        <f t="shared" si="6"/>
        <v>0</v>
      </c>
      <c r="L31" s="5">
        <v>0</v>
      </c>
      <c r="M31" s="38">
        <f t="shared" si="0"/>
        <v>0</v>
      </c>
      <c r="N31" s="9" t="s">
        <v>24</v>
      </c>
      <c r="O31" s="9" t="s">
        <v>33</v>
      </c>
      <c r="P31" s="4">
        <v>-75.574360999999996</v>
      </c>
      <c r="Q31" s="4">
        <v>6.2933440000000003</v>
      </c>
      <c r="R31" s="7">
        <v>0</v>
      </c>
      <c r="S31" s="7">
        <v>0</v>
      </c>
      <c r="T31" s="38">
        <f t="shared" si="1"/>
        <v>0</v>
      </c>
      <c r="U31" s="36">
        <f t="shared" si="2"/>
        <v>7.5</v>
      </c>
      <c r="V31" s="38">
        <f t="shared" si="3"/>
        <v>0</v>
      </c>
      <c r="W31" s="37">
        <f t="shared" si="4"/>
        <v>3.6</v>
      </c>
    </row>
    <row r="32" spans="1:23" ht="129.75" customHeight="1" x14ac:dyDescent="0.25">
      <c r="A32" s="9">
        <v>10</v>
      </c>
      <c r="B32" s="64">
        <f t="shared" si="9"/>
        <v>31</v>
      </c>
      <c r="C32" s="39">
        <v>25</v>
      </c>
      <c r="D32" s="42">
        <v>0</v>
      </c>
      <c r="E32" s="41">
        <f t="shared" si="7"/>
        <v>840</v>
      </c>
      <c r="F32" s="43">
        <f t="shared" si="8"/>
        <v>865</v>
      </c>
      <c r="G32" s="45">
        <v>0</v>
      </c>
      <c r="H32" s="45">
        <f t="shared" si="5"/>
        <v>0</v>
      </c>
      <c r="I32" s="44" t="s">
        <v>67</v>
      </c>
      <c r="J32" s="51">
        <v>25</v>
      </c>
      <c r="K32" s="52">
        <f t="shared" si="6"/>
        <v>0</v>
      </c>
      <c r="L32" s="5">
        <v>0</v>
      </c>
      <c r="M32" s="38">
        <f t="shared" si="0"/>
        <v>0</v>
      </c>
      <c r="N32" s="9" t="s">
        <v>24</v>
      </c>
      <c r="O32" s="9" t="s">
        <v>33</v>
      </c>
      <c r="P32" s="4">
        <v>-75.574360999999996</v>
      </c>
      <c r="Q32" s="4">
        <v>6.2933440000000003</v>
      </c>
      <c r="R32" s="7">
        <v>0</v>
      </c>
      <c r="S32" s="7">
        <v>0</v>
      </c>
      <c r="T32" s="38">
        <f t="shared" si="1"/>
        <v>0</v>
      </c>
      <c r="U32" s="36">
        <f t="shared" si="2"/>
        <v>6.9444444444444446</v>
      </c>
      <c r="V32" s="38">
        <f t="shared" si="3"/>
        <v>0</v>
      </c>
      <c r="W32" s="37">
        <f t="shared" si="4"/>
        <v>3.6</v>
      </c>
    </row>
    <row r="33" spans="1:23" ht="129.75" customHeight="1" x14ac:dyDescent="0.25">
      <c r="A33" s="9">
        <v>10</v>
      </c>
      <c r="B33" s="64">
        <f t="shared" si="9"/>
        <v>32</v>
      </c>
      <c r="C33" s="39">
        <v>23</v>
      </c>
      <c r="D33" s="42">
        <v>0</v>
      </c>
      <c r="E33" s="41">
        <f t="shared" si="7"/>
        <v>865</v>
      </c>
      <c r="F33" s="43">
        <f t="shared" si="8"/>
        <v>888</v>
      </c>
      <c r="G33" s="45">
        <v>0</v>
      </c>
      <c r="H33" s="45">
        <f t="shared" si="5"/>
        <v>0</v>
      </c>
      <c r="I33" s="44" t="s">
        <v>68</v>
      </c>
      <c r="J33" s="51">
        <v>23</v>
      </c>
      <c r="K33" s="52">
        <f t="shared" si="6"/>
        <v>0</v>
      </c>
      <c r="L33" s="5">
        <v>0</v>
      </c>
      <c r="M33" s="38">
        <f t="shared" si="0"/>
        <v>0</v>
      </c>
      <c r="N33" s="9" t="s">
        <v>24</v>
      </c>
      <c r="O33" s="9" t="s">
        <v>33</v>
      </c>
      <c r="P33" s="4">
        <v>-75.574360999999996</v>
      </c>
      <c r="Q33" s="4">
        <v>6.2933440000000003</v>
      </c>
      <c r="R33" s="7">
        <v>0</v>
      </c>
      <c r="S33" s="7">
        <v>0</v>
      </c>
      <c r="T33" s="38">
        <f t="shared" si="1"/>
        <v>0</v>
      </c>
      <c r="U33" s="36">
        <f t="shared" si="2"/>
        <v>6.3888888888888893</v>
      </c>
      <c r="V33" s="38">
        <f t="shared" si="3"/>
        <v>0</v>
      </c>
      <c r="W33" s="37">
        <f t="shared" si="4"/>
        <v>3.5999999999999996</v>
      </c>
    </row>
    <row r="34" spans="1:23" ht="129.75" customHeight="1" x14ac:dyDescent="0.25">
      <c r="A34" s="9">
        <v>10</v>
      </c>
      <c r="B34" s="64">
        <f t="shared" si="9"/>
        <v>33</v>
      </c>
      <c r="C34" s="39">
        <v>21</v>
      </c>
      <c r="D34" s="42">
        <v>0</v>
      </c>
      <c r="E34" s="41">
        <f t="shared" si="7"/>
        <v>888</v>
      </c>
      <c r="F34" s="43">
        <f t="shared" si="8"/>
        <v>909</v>
      </c>
      <c r="G34" s="45">
        <v>0</v>
      </c>
      <c r="H34" s="45">
        <f t="shared" si="5"/>
        <v>0</v>
      </c>
      <c r="I34" s="44" t="s">
        <v>69</v>
      </c>
      <c r="J34" s="51">
        <v>21</v>
      </c>
      <c r="K34" s="52">
        <f t="shared" si="6"/>
        <v>0</v>
      </c>
      <c r="L34" s="5">
        <v>0</v>
      </c>
      <c r="M34" s="38">
        <f t="shared" si="0"/>
        <v>0</v>
      </c>
      <c r="N34" s="9" t="s">
        <v>24</v>
      </c>
      <c r="O34" s="9" t="s">
        <v>33</v>
      </c>
      <c r="P34" s="4">
        <v>-75.574360999999996</v>
      </c>
      <c r="Q34" s="4">
        <v>6.2933440000000003</v>
      </c>
      <c r="R34" s="7">
        <v>0</v>
      </c>
      <c r="S34" s="7">
        <v>0</v>
      </c>
      <c r="T34" s="38">
        <f t="shared" si="1"/>
        <v>0</v>
      </c>
      <c r="U34" s="36">
        <f t="shared" si="2"/>
        <v>5.833333333333333</v>
      </c>
      <c r="V34" s="38">
        <f t="shared" si="3"/>
        <v>0</v>
      </c>
      <c r="W34" s="37">
        <f t="shared" si="4"/>
        <v>3.6</v>
      </c>
    </row>
    <row r="35" spans="1:23" ht="129.75" customHeight="1" x14ac:dyDescent="0.25">
      <c r="A35" s="9">
        <v>10</v>
      </c>
      <c r="B35" s="64">
        <f t="shared" si="9"/>
        <v>34</v>
      </c>
      <c r="C35" s="39">
        <v>19</v>
      </c>
      <c r="D35" s="42">
        <v>0</v>
      </c>
      <c r="E35" s="41">
        <f t="shared" si="7"/>
        <v>909</v>
      </c>
      <c r="F35" s="43">
        <f t="shared" si="8"/>
        <v>928</v>
      </c>
      <c r="G35" s="45">
        <v>0</v>
      </c>
      <c r="H35" s="45">
        <f t="shared" si="5"/>
        <v>0</v>
      </c>
      <c r="I35" s="44" t="s">
        <v>70</v>
      </c>
      <c r="J35" s="51">
        <v>19</v>
      </c>
      <c r="K35" s="52">
        <f t="shared" si="6"/>
        <v>0</v>
      </c>
      <c r="L35" s="5">
        <v>0</v>
      </c>
      <c r="M35" s="38">
        <f t="shared" si="0"/>
        <v>0</v>
      </c>
      <c r="N35" s="9" t="s">
        <v>24</v>
      </c>
      <c r="O35" s="9" t="s">
        <v>33</v>
      </c>
      <c r="P35" s="4">
        <v>-75.574360999999996</v>
      </c>
      <c r="Q35" s="4">
        <v>6.2933440000000003</v>
      </c>
      <c r="R35" s="7">
        <v>0</v>
      </c>
      <c r="S35" s="7">
        <v>0</v>
      </c>
      <c r="T35" s="38">
        <f t="shared" si="1"/>
        <v>0</v>
      </c>
      <c r="U35" s="36">
        <f t="shared" si="2"/>
        <v>5.2777777777777777</v>
      </c>
      <c r="V35" s="38">
        <f t="shared" si="3"/>
        <v>0</v>
      </c>
      <c r="W35" s="37">
        <f t="shared" si="4"/>
        <v>3.6</v>
      </c>
    </row>
    <row r="36" spans="1:23" ht="129.75" customHeight="1" x14ac:dyDescent="0.25">
      <c r="A36" s="9">
        <v>10</v>
      </c>
      <c r="B36" s="64">
        <f t="shared" si="9"/>
        <v>35</v>
      </c>
      <c r="C36" s="39">
        <v>17</v>
      </c>
      <c r="D36" s="42">
        <v>0</v>
      </c>
      <c r="E36" s="41">
        <f t="shared" si="7"/>
        <v>928</v>
      </c>
      <c r="F36" s="43">
        <f t="shared" si="8"/>
        <v>945</v>
      </c>
      <c r="G36" s="45">
        <v>0</v>
      </c>
      <c r="H36" s="45">
        <f t="shared" si="5"/>
        <v>0</v>
      </c>
      <c r="I36" s="44" t="s">
        <v>71</v>
      </c>
      <c r="J36" s="51">
        <v>17</v>
      </c>
      <c r="K36" s="52">
        <f t="shared" si="6"/>
        <v>0</v>
      </c>
      <c r="L36" s="5">
        <v>0</v>
      </c>
      <c r="M36" s="38">
        <f t="shared" si="0"/>
        <v>0</v>
      </c>
      <c r="N36" s="9" t="s">
        <v>24</v>
      </c>
      <c r="O36" s="9" t="s">
        <v>33</v>
      </c>
      <c r="P36" s="4">
        <v>-75.574360999999996</v>
      </c>
      <c r="Q36" s="4">
        <v>6.2933440000000003</v>
      </c>
      <c r="R36" s="7">
        <v>0</v>
      </c>
      <c r="S36" s="7">
        <v>0</v>
      </c>
      <c r="T36" s="38">
        <f t="shared" si="1"/>
        <v>0</v>
      </c>
      <c r="U36" s="36">
        <f t="shared" si="2"/>
        <v>4.7222222222222223</v>
      </c>
      <c r="V36" s="38">
        <f t="shared" si="3"/>
        <v>0</v>
      </c>
      <c r="W36" s="37">
        <f t="shared" si="4"/>
        <v>3.6</v>
      </c>
    </row>
    <row r="37" spans="1:23" ht="129.75" customHeight="1" x14ac:dyDescent="0.25">
      <c r="A37" s="9">
        <v>10</v>
      </c>
      <c r="B37" s="64">
        <f t="shared" si="9"/>
        <v>36</v>
      </c>
      <c r="C37" s="39">
        <v>15</v>
      </c>
      <c r="D37" s="42">
        <v>0</v>
      </c>
      <c r="E37" s="41">
        <f t="shared" si="7"/>
        <v>945</v>
      </c>
      <c r="F37" s="43">
        <f t="shared" si="8"/>
        <v>960</v>
      </c>
      <c r="G37" s="45">
        <v>0</v>
      </c>
      <c r="H37" s="45">
        <f t="shared" si="5"/>
        <v>0</v>
      </c>
      <c r="I37" s="44" t="s">
        <v>72</v>
      </c>
      <c r="J37" s="51">
        <v>15</v>
      </c>
      <c r="K37" s="52">
        <f t="shared" si="6"/>
        <v>0</v>
      </c>
      <c r="L37" s="5">
        <v>0</v>
      </c>
      <c r="M37" s="38">
        <f t="shared" si="0"/>
        <v>0</v>
      </c>
      <c r="N37" s="9" t="s">
        <v>24</v>
      </c>
      <c r="O37" s="9" t="s">
        <v>33</v>
      </c>
      <c r="P37" s="4">
        <v>-75.574360999999996</v>
      </c>
      <c r="Q37" s="4">
        <v>6.2933440000000003</v>
      </c>
      <c r="R37" s="7">
        <v>0</v>
      </c>
      <c r="S37" s="7">
        <v>0</v>
      </c>
      <c r="T37" s="38">
        <f t="shared" si="1"/>
        <v>0</v>
      </c>
      <c r="U37" s="36">
        <f t="shared" si="2"/>
        <v>4.166666666666667</v>
      </c>
      <c r="V37" s="38">
        <f t="shared" si="3"/>
        <v>0</v>
      </c>
      <c r="W37" s="37">
        <f t="shared" si="4"/>
        <v>3.5999999999999996</v>
      </c>
    </row>
    <row r="38" spans="1:23" ht="129.75" customHeight="1" x14ac:dyDescent="0.25">
      <c r="A38" s="9">
        <v>10</v>
      </c>
      <c r="B38" s="64">
        <f t="shared" si="9"/>
        <v>37</v>
      </c>
      <c r="C38" s="39">
        <v>13</v>
      </c>
      <c r="D38" s="42">
        <v>0</v>
      </c>
      <c r="E38" s="41">
        <f t="shared" si="7"/>
        <v>960</v>
      </c>
      <c r="F38" s="43">
        <f t="shared" si="8"/>
        <v>973</v>
      </c>
      <c r="G38" s="45">
        <v>0</v>
      </c>
      <c r="H38" s="45">
        <f t="shared" si="5"/>
        <v>0</v>
      </c>
      <c r="I38" s="44" t="s">
        <v>73</v>
      </c>
      <c r="J38" s="51">
        <v>13</v>
      </c>
      <c r="K38" s="52">
        <f t="shared" si="6"/>
        <v>0</v>
      </c>
      <c r="L38" s="5">
        <v>0</v>
      </c>
      <c r="M38" s="38">
        <f t="shared" si="0"/>
        <v>0</v>
      </c>
      <c r="N38" s="9" t="s">
        <v>24</v>
      </c>
      <c r="O38" s="9" t="s">
        <v>33</v>
      </c>
      <c r="P38" s="4">
        <v>-75.574360999999996</v>
      </c>
      <c r="Q38" s="4">
        <v>6.2933440000000003</v>
      </c>
      <c r="R38" s="7">
        <v>0</v>
      </c>
      <c r="S38" s="7">
        <v>0</v>
      </c>
      <c r="T38" s="38">
        <f t="shared" si="1"/>
        <v>0</v>
      </c>
      <c r="U38" s="36">
        <f t="shared" si="2"/>
        <v>3.6111111111111112</v>
      </c>
      <c r="V38" s="38">
        <f t="shared" si="3"/>
        <v>0</v>
      </c>
      <c r="W38" s="37">
        <f t="shared" si="4"/>
        <v>3.6</v>
      </c>
    </row>
    <row r="39" spans="1:23" ht="129.75" customHeight="1" x14ac:dyDescent="0.25">
      <c r="A39" s="9">
        <v>10</v>
      </c>
      <c r="B39" s="64">
        <f t="shared" si="9"/>
        <v>38</v>
      </c>
      <c r="C39" s="39">
        <v>11</v>
      </c>
      <c r="D39" s="42">
        <v>0</v>
      </c>
      <c r="E39" s="41">
        <f t="shared" si="7"/>
        <v>973</v>
      </c>
      <c r="F39" s="43">
        <f t="shared" si="8"/>
        <v>984</v>
      </c>
      <c r="G39" s="45">
        <v>0</v>
      </c>
      <c r="H39" s="45">
        <f t="shared" si="5"/>
        <v>0</v>
      </c>
      <c r="I39" s="44" t="s">
        <v>74</v>
      </c>
      <c r="J39" s="51">
        <v>11</v>
      </c>
      <c r="K39" s="52">
        <f t="shared" si="6"/>
        <v>0</v>
      </c>
      <c r="L39" s="5">
        <v>0</v>
      </c>
      <c r="M39" s="38">
        <f t="shared" si="0"/>
        <v>0</v>
      </c>
      <c r="N39" s="9" t="s">
        <v>24</v>
      </c>
      <c r="O39" s="9" t="s">
        <v>33</v>
      </c>
      <c r="P39" s="4">
        <v>-75.574360999999996</v>
      </c>
      <c r="Q39" s="4">
        <v>6.2933440000000003</v>
      </c>
      <c r="R39" s="7">
        <v>0</v>
      </c>
      <c r="S39" s="7">
        <v>0</v>
      </c>
      <c r="T39" s="38">
        <f t="shared" si="1"/>
        <v>0</v>
      </c>
      <c r="U39" s="36">
        <f t="shared" si="2"/>
        <v>3.0555555555555554</v>
      </c>
      <c r="V39" s="38">
        <f t="shared" si="3"/>
        <v>0</v>
      </c>
      <c r="W39" s="37">
        <f t="shared" si="4"/>
        <v>3.6</v>
      </c>
    </row>
    <row r="40" spans="1:23" ht="24" x14ac:dyDescent="0.25">
      <c r="A40" s="9">
        <v>11</v>
      </c>
      <c r="B40" s="64">
        <f t="shared" si="9"/>
        <v>39</v>
      </c>
      <c r="C40" s="39">
        <v>9</v>
      </c>
      <c r="D40" s="42">
        <v>0</v>
      </c>
      <c r="E40" s="41">
        <f t="shared" si="7"/>
        <v>984</v>
      </c>
      <c r="F40" s="43">
        <f t="shared" si="8"/>
        <v>993</v>
      </c>
      <c r="G40" s="45">
        <v>0</v>
      </c>
      <c r="H40" s="45">
        <f t="shared" si="5"/>
        <v>0</v>
      </c>
      <c r="I40" s="44" t="s">
        <v>75</v>
      </c>
      <c r="J40" s="51">
        <v>9</v>
      </c>
      <c r="K40" s="52">
        <f t="shared" si="6"/>
        <v>0</v>
      </c>
      <c r="L40" s="5">
        <v>0</v>
      </c>
      <c r="M40" s="38">
        <f t="shared" si="0"/>
        <v>0</v>
      </c>
      <c r="N40" s="9" t="s">
        <v>49</v>
      </c>
      <c r="O40" s="9" t="s">
        <v>33</v>
      </c>
      <c r="P40" s="4">
        <v>-75.577188000000007</v>
      </c>
      <c r="Q40" s="4">
        <v>6.2941469999999997</v>
      </c>
      <c r="R40" s="7">
        <v>0</v>
      </c>
      <c r="S40" s="7">
        <v>0</v>
      </c>
      <c r="T40" s="38">
        <f t="shared" si="1"/>
        <v>0</v>
      </c>
      <c r="U40" s="36">
        <f t="shared" si="2"/>
        <v>2.5</v>
      </c>
      <c r="V40" s="38">
        <f t="shared" si="3"/>
        <v>0</v>
      </c>
      <c r="W40" s="37">
        <f t="shared" si="4"/>
        <v>3.6</v>
      </c>
    </row>
    <row r="41" spans="1:23" ht="24" x14ac:dyDescent="0.25">
      <c r="A41" s="9">
        <v>12</v>
      </c>
      <c r="B41" s="64">
        <f t="shared" si="9"/>
        <v>40</v>
      </c>
      <c r="C41" s="39">
        <v>7</v>
      </c>
      <c r="D41" s="42">
        <v>0</v>
      </c>
      <c r="E41" s="41">
        <f t="shared" si="7"/>
        <v>993</v>
      </c>
      <c r="F41" s="43">
        <f t="shared" si="8"/>
        <v>1000</v>
      </c>
      <c r="G41" s="45">
        <v>0</v>
      </c>
      <c r="H41" s="45">
        <f t="shared" si="5"/>
        <v>0</v>
      </c>
      <c r="I41" s="44" t="s">
        <v>76</v>
      </c>
      <c r="J41" s="51">
        <v>7</v>
      </c>
      <c r="K41" s="52">
        <f t="shared" si="6"/>
        <v>0</v>
      </c>
      <c r="L41" s="5">
        <v>0</v>
      </c>
      <c r="M41" s="38">
        <f t="shared" si="0"/>
        <v>0</v>
      </c>
      <c r="N41" s="9" t="s">
        <v>24</v>
      </c>
      <c r="O41" s="9" t="s">
        <v>33</v>
      </c>
      <c r="P41" s="4">
        <v>-75.576981000000004</v>
      </c>
      <c r="Q41" s="4">
        <v>6.2949130000000002</v>
      </c>
      <c r="R41" s="7">
        <v>0</v>
      </c>
      <c r="S41" s="7">
        <v>0</v>
      </c>
      <c r="T41" s="38">
        <f t="shared" si="1"/>
        <v>0</v>
      </c>
      <c r="U41" s="36">
        <f t="shared" si="2"/>
        <v>1.9444444444444444</v>
      </c>
      <c r="V41" s="38">
        <f t="shared" si="3"/>
        <v>0</v>
      </c>
      <c r="W41" s="37">
        <f t="shared" si="4"/>
        <v>3.6</v>
      </c>
    </row>
    <row r="42" spans="1:23" ht="24" x14ac:dyDescent="0.25">
      <c r="A42" s="9">
        <v>12</v>
      </c>
      <c r="B42" s="64">
        <f t="shared" si="9"/>
        <v>41</v>
      </c>
      <c r="C42" s="39">
        <v>5</v>
      </c>
      <c r="D42" s="42">
        <v>0</v>
      </c>
      <c r="E42" s="41">
        <f t="shared" si="7"/>
        <v>1000</v>
      </c>
      <c r="F42" s="43">
        <f t="shared" si="8"/>
        <v>1005</v>
      </c>
      <c r="G42" s="45">
        <v>0</v>
      </c>
      <c r="H42" s="45">
        <f t="shared" si="5"/>
        <v>0</v>
      </c>
      <c r="I42" s="44" t="s">
        <v>78</v>
      </c>
      <c r="J42" s="51">
        <v>5</v>
      </c>
      <c r="K42" s="52">
        <f t="shared" si="6"/>
        <v>0</v>
      </c>
      <c r="L42" s="5">
        <v>0</v>
      </c>
      <c r="M42" s="38">
        <f t="shared" si="0"/>
        <v>0</v>
      </c>
      <c r="N42" s="9" t="s">
        <v>24</v>
      </c>
      <c r="O42" s="9" t="s">
        <v>33</v>
      </c>
      <c r="P42" s="4">
        <v>-75.576981000000004</v>
      </c>
      <c r="Q42" s="4">
        <v>6.2949130000000002</v>
      </c>
      <c r="R42" s="7">
        <v>0</v>
      </c>
      <c r="S42" s="7">
        <v>0</v>
      </c>
      <c r="T42" s="38">
        <f t="shared" si="1"/>
        <v>0</v>
      </c>
      <c r="U42" s="36">
        <f t="shared" si="2"/>
        <v>1.3888888888888888</v>
      </c>
      <c r="V42" s="38">
        <f t="shared" si="3"/>
        <v>0</v>
      </c>
      <c r="W42" s="37">
        <f t="shared" si="4"/>
        <v>3.6</v>
      </c>
    </row>
    <row r="43" spans="1:23" x14ac:dyDescent="0.25">
      <c r="A43" s="9"/>
      <c r="B43" s="64"/>
      <c r="C43" s="39"/>
      <c r="D43" s="42"/>
      <c r="E43" s="41"/>
      <c r="F43" s="43"/>
      <c r="G43" s="45"/>
      <c r="H43" s="45"/>
      <c r="I43" s="44"/>
      <c r="J43" s="51"/>
      <c r="K43" s="52"/>
      <c r="L43" s="5"/>
      <c r="M43" s="38"/>
      <c r="N43" s="9"/>
      <c r="O43" s="9"/>
      <c r="P43" s="4"/>
      <c r="Q43" s="4"/>
      <c r="R43" s="7"/>
      <c r="S43" s="7"/>
      <c r="T43" s="38"/>
      <c r="U43" s="36"/>
      <c r="V43" s="38"/>
      <c r="W43" s="37"/>
    </row>
    <row r="44" spans="1:23" x14ac:dyDescent="0.25">
      <c r="A44" s="9"/>
      <c r="B44" s="64"/>
      <c r="C44" s="39"/>
      <c r="D44" s="42"/>
      <c r="E44" s="41"/>
      <c r="F44" s="43"/>
      <c r="G44" s="45"/>
      <c r="H44" s="45"/>
      <c r="I44" s="44"/>
      <c r="J44" s="51"/>
      <c r="K44" s="52"/>
      <c r="L44" s="5"/>
      <c r="M44" s="38"/>
      <c r="N44" s="9"/>
      <c r="O44" s="9"/>
      <c r="P44" s="4"/>
      <c r="Q44" s="4"/>
      <c r="R44" s="7"/>
      <c r="S44" s="7"/>
      <c r="T44" s="38"/>
      <c r="U44" s="36"/>
      <c r="V44" s="38"/>
      <c r="W44" s="37"/>
    </row>
    <row r="45" spans="1:23" x14ac:dyDescent="0.25">
      <c r="A45" s="9"/>
      <c r="B45" s="64"/>
      <c r="C45" s="39"/>
      <c r="D45" s="42"/>
      <c r="E45" s="41"/>
      <c r="F45" s="43"/>
      <c r="G45" s="45"/>
      <c r="H45" s="45"/>
      <c r="I45" s="44"/>
      <c r="J45" s="51"/>
      <c r="K45" s="52"/>
      <c r="L45" s="5"/>
      <c r="M45" s="38"/>
      <c r="N45" s="9"/>
      <c r="O45" s="9"/>
      <c r="P45" s="4"/>
      <c r="Q45" s="4"/>
      <c r="R45" s="7"/>
      <c r="S45" s="7"/>
      <c r="T45" s="38"/>
      <c r="U45" s="36"/>
      <c r="V45" s="38"/>
      <c r="W45" s="37"/>
    </row>
    <row r="46" spans="1:23" x14ac:dyDescent="0.25">
      <c r="A46" s="9"/>
      <c r="B46" s="64"/>
      <c r="C46" s="39"/>
      <c r="D46" s="42"/>
      <c r="E46" s="41"/>
      <c r="F46" s="43"/>
      <c r="G46" s="45"/>
      <c r="H46" s="45"/>
      <c r="I46" s="44"/>
      <c r="J46" s="51"/>
      <c r="K46" s="52"/>
      <c r="L46" s="5"/>
      <c r="M46" s="38"/>
      <c r="N46" s="9"/>
      <c r="O46" s="9"/>
      <c r="P46" s="4"/>
      <c r="Q46" s="4"/>
      <c r="R46" s="7"/>
      <c r="S46" s="7"/>
      <c r="T46" s="38"/>
      <c r="U46" s="36"/>
      <c r="V46" s="38"/>
      <c r="W46" s="37"/>
    </row>
    <row r="47" spans="1:23" x14ac:dyDescent="0.25">
      <c r="A47" s="9"/>
      <c r="B47" s="64"/>
      <c r="C47" s="39"/>
      <c r="D47" s="42"/>
      <c r="E47" s="41"/>
      <c r="F47" s="43"/>
      <c r="G47" s="45"/>
      <c r="H47" s="45"/>
      <c r="I47" s="44"/>
      <c r="J47" s="51"/>
      <c r="K47" s="52"/>
      <c r="L47" s="5"/>
      <c r="M47" s="38"/>
      <c r="N47" s="9"/>
      <c r="O47" s="9"/>
      <c r="P47" s="4"/>
      <c r="Q47" s="4"/>
      <c r="R47" s="7"/>
      <c r="S47" s="7"/>
      <c r="T47" s="38"/>
      <c r="U47" s="36"/>
      <c r="V47" s="38"/>
      <c r="W47" s="37"/>
    </row>
    <row r="48" spans="1:23" x14ac:dyDescent="0.25">
      <c r="A48" s="9"/>
      <c r="B48" s="64"/>
      <c r="C48" s="39"/>
      <c r="D48" s="42"/>
      <c r="E48" s="41"/>
      <c r="F48" s="43"/>
      <c r="G48" s="45"/>
      <c r="H48" s="45"/>
      <c r="I48" s="44"/>
      <c r="J48" s="51"/>
      <c r="K48" s="52"/>
      <c r="L48" s="5"/>
      <c r="M48" s="38"/>
      <c r="N48" s="9"/>
      <c r="O48" s="9"/>
      <c r="P48" s="4"/>
      <c r="Q48" s="4"/>
      <c r="R48" s="7"/>
      <c r="S48" s="7"/>
      <c r="T48" s="38"/>
      <c r="U48" s="36"/>
      <c r="V48" s="38"/>
      <c r="W48" s="37"/>
    </row>
    <row r="49" spans="1:23" x14ac:dyDescent="0.25">
      <c r="A49" s="9"/>
      <c r="B49" s="64"/>
      <c r="C49" s="39"/>
      <c r="D49" s="42"/>
      <c r="E49" s="41"/>
      <c r="F49" s="43"/>
      <c r="G49" s="45"/>
      <c r="H49" s="45"/>
      <c r="I49" s="44"/>
      <c r="J49" s="51"/>
      <c r="K49" s="52"/>
      <c r="L49" s="5"/>
      <c r="M49" s="38"/>
      <c r="N49" s="9"/>
      <c r="O49" s="9"/>
      <c r="P49" s="4"/>
      <c r="Q49" s="4"/>
      <c r="R49" s="7"/>
      <c r="S49" s="7"/>
      <c r="T49" s="38"/>
      <c r="U49" s="36"/>
      <c r="V49" s="38"/>
      <c r="W49" s="37"/>
    </row>
    <row r="50" spans="1:23" x14ac:dyDescent="0.25">
      <c r="A50" s="9"/>
      <c r="B50" s="64"/>
      <c r="C50" s="39"/>
      <c r="D50" s="42"/>
      <c r="E50" s="41"/>
      <c r="F50" s="43"/>
      <c r="G50" s="45"/>
      <c r="H50" s="45"/>
      <c r="I50" s="44"/>
      <c r="J50" s="51"/>
      <c r="K50" s="52"/>
      <c r="L50" s="5"/>
      <c r="M50" s="38"/>
      <c r="N50" s="9"/>
      <c r="O50" s="9"/>
      <c r="P50" s="4"/>
      <c r="Q50" s="4"/>
      <c r="R50" s="7"/>
      <c r="S50" s="7"/>
      <c r="T50" s="38"/>
      <c r="U50" s="36"/>
      <c r="V50" s="38"/>
      <c r="W50" s="37"/>
    </row>
    <row r="51" spans="1:23" x14ac:dyDescent="0.25">
      <c r="A51" s="9"/>
      <c r="B51" s="64"/>
      <c r="C51" s="39"/>
      <c r="D51" s="42"/>
      <c r="E51" s="41"/>
      <c r="F51" s="43"/>
      <c r="G51" s="45"/>
      <c r="H51" s="45"/>
      <c r="I51" s="44"/>
      <c r="J51" s="51"/>
      <c r="K51" s="52"/>
      <c r="L51" s="5"/>
      <c r="M51" s="38"/>
      <c r="N51" s="9"/>
      <c r="O51" s="9"/>
      <c r="P51" s="4"/>
      <c r="Q51" s="4"/>
      <c r="R51" s="7"/>
      <c r="S51" s="7"/>
      <c r="T51" s="38"/>
      <c r="U51" s="36"/>
      <c r="V51" s="38"/>
      <c r="W51" s="37"/>
    </row>
    <row r="52" spans="1:23" x14ac:dyDescent="0.25">
      <c r="A52" s="9"/>
      <c r="B52" s="64"/>
      <c r="C52" s="39"/>
      <c r="D52" s="42"/>
      <c r="E52" s="41"/>
      <c r="F52" s="43"/>
      <c r="G52" s="45"/>
      <c r="H52" s="45"/>
      <c r="I52" s="44"/>
      <c r="J52" s="51"/>
      <c r="K52" s="52"/>
      <c r="L52" s="5"/>
      <c r="M52" s="38"/>
      <c r="N52" s="9"/>
      <c r="O52" s="9"/>
      <c r="P52" s="4"/>
      <c r="Q52" s="4"/>
      <c r="R52" s="7"/>
      <c r="S52" s="7"/>
      <c r="T52" s="38"/>
      <c r="U52" s="36"/>
      <c r="V52" s="38"/>
      <c r="W52" s="37"/>
    </row>
    <row r="53" spans="1:23" x14ac:dyDescent="0.25">
      <c r="A53" s="9"/>
      <c r="B53" s="64"/>
      <c r="C53" s="39"/>
      <c r="D53" s="42"/>
      <c r="E53" s="41"/>
      <c r="F53" s="43"/>
      <c r="G53" s="45"/>
      <c r="H53" s="45"/>
      <c r="I53" s="44"/>
      <c r="J53" s="51"/>
      <c r="K53" s="52"/>
      <c r="L53" s="5"/>
      <c r="M53" s="38"/>
      <c r="N53" s="9"/>
      <c r="O53" s="9"/>
      <c r="P53" s="4"/>
      <c r="Q53" s="4"/>
      <c r="R53" s="7"/>
      <c r="S53" s="7"/>
      <c r="T53" s="38"/>
      <c r="U53" s="36"/>
      <c r="V53" s="38"/>
      <c r="W53" s="37"/>
    </row>
    <row r="54" spans="1:23" x14ac:dyDescent="0.25">
      <c r="A54" s="9"/>
      <c r="B54" s="64"/>
      <c r="C54" s="39"/>
      <c r="D54" s="42"/>
      <c r="E54" s="41"/>
      <c r="F54" s="43"/>
      <c r="G54" s="45"/>
      <c r="H54" s="45"/>
      <c r="I54" s="44"/>
      <c r="J54" s="51"/>
      <c r="K54" s="52"/>
      <c r="L54" s="5"/>
      <c r="M54" s="38"/>
      <c r="N54" s="9"/>
      <c r="O54" s="9"/>
      <c r="P54" s="4"/>
      <c r="Q54" s="4"/>
      <c r="R54" s="7"/>
      <c r="S54" s="7"/>
      <c r="T54" s="38"/>
      <c r="U54" s="36"/>
      <c r="V54" s="38"/>
      <c r="W54" s="37"/>
    </row>
    <row r="55" spans="1:23" x14ac:dyDescent="0.25">
      <c r="A55" s="9"/>
      <c r="B55" s="64"/>
      <c r="C55" s="39"/>
      <c r="D55" s="42"/>
      <c r="E55" s="41"/>
      <c r="F55" s="43"/>
      <c r="G55" s="45"/>
      <c r="H55" s="45"/>
      <c r="I55" s="44"/>
      <c r="J55" s="51"/>
      <c r="K55" s="52"/>
      <c r="L55" s="5"/>
      <c r="M55" s="38"/>
      <c r="N55" s="9"/>
      <c r="O55" s="9"/>
      <c r="P55" s="4"/>
      <c r="Q55" s="4"/>
      <c r="R55" s="7"/>
      <c r="S55" s="7"/>
      <c r="T55" s="38"/>
      <c r="U55" s="36"/>
      <c r="V55" s="38"/>
      <c r="W55" s="37"/>
    </row>
    <row r="56" spans="1:23" x14ac:dyDescent="0.25">
      <c r="A56" s="9"/>
      <c r="B56" s="64"/>
      <c r="C56" s="39"/>
      <c r="D56" s="42"/>
      <c r="E56" s="41"/>
      <c r="F56" s="43"/>
      <c r="G56" s="45"/>
      <c r="H56" s="45"/>
      <c r="I56" s="44"/>
      <c r="J56" s="51"/>
      <c r="K56" s="52"/>
      <c r="L56" s="5"/>
      <c r="M56" s="38"/>
      <c r="N56" s="9"/>
      <c r="O56" s="9"/>
      <c r="P56" s="4"/>
      <c r="Q56" s="4"/>
      <c r="R56" s="7"/>
      <c r="S56" s="7"/>
      <c r="T56" s="38"/>
      <c r="U56" s="36"/>
      <c r="V56" s="38"/>
      <c r="W56" s="37"/>
    </row>
    <row r="57" spans="1:23" x14ac:dyDescent="0.25">
      <c r="A57" s="9"/>
      <c r="B57" s="64"/>
      <c r="C57" s="39"/>
      <c r="D57" s="42"/>
      <c r="E57" s="41"/>
      <c r="F57" s="43"/>
      <c r="G57" s="45"/>
      <c r="H57" s="45"/>
      <c r="I57" s="44"/>
      <c r="J57" s="51"/>
      <c r="K57" s="52"/>
      <c r="L57" s="5"/>
      <c r="M57" s="38"/>
      <c r="N57" s="9"/>
      <c r="O57" s="9"/>
      <c r="P57" s="4"/>
      <c r="Q57" s="4"/>
      <c r="R57" s="7"/>
      <c r="S57" s="7"/>
      <c r="T57" s="38"/>
      <c r="U57" s="36"/>
      <c r="V57" s="38"/>
      <c r="W57" s="37"/>
    </row>
    <row r="58" spans="1:23" x14ac:dyDescent="0.25">
      <c r="A58" s="9"/>
      <c r="B58" s="64"/>
      <c r="C58" s="39"/>
      <c r="D58" s="42"/>
      <c r="E58" s="41"/>
      <c r="F58" s="43"/>
      <c r="G58" s="45"/>
      <c r="H58" s="45"/>
      <c r="I58" s="44"/>
      <c r="J58" s="51"/>
      <c r="K58" s="52"/>
      <c r="L58" s="5"/>
      <c r="M58" s="38"/>
      <c r="N58" s="9"/>
      <c r="O58" s="9"/>
      <c r="P58" s="4"/>
      <c r="Q58" s="4"/>
      <c r="R58" s="7"/>
      <c r="S58" s="7"/>
      <c r="T58" s="38"/>
      <c r="U58" s="36"/>
      <c r="V58" s="38"/>
      <c r="W58" s="37"/>
    </row>
    <row r="59" spans="1:23" x14ac:dyDescent="0.25">
      <c r="A59" s="9"/>
      <c r="B59" s="64"/>
      <c r="C59" s="39"/>
      <c r="D59" s="42"/>
      <c r="E59" s="41"/>
      <c r="F59" s="43"/>
      <c r="G59" s="45"/>
      <c r="H59" s="45"/>
      <c r="I59" s="44"/>
      <c r="J59" s="51"/>
      <c r="K59" s="52"/>
      <c r="L59" s="5"/>
      <c r="M59" s="38"/>
      <c r="N59" s="9"/>
      <c r="O59" s="9"/>
      <c r="P59" s="4"/>
      <c r="Q59" s="4"/>
      <c r="R59" s="7"/>
      <c r="S59" s="7"/>
      <c r="T59" s="38"/>
      <c r="U59" s="36"/>
      <c r="V59" s="38"/>
      <c r="W59" s="37"/>
    </row>
    <row r="60" spans="1:23" x14ac:dyDescent="0.25">
      <c r="A60" s="9"/>
      <c r="B60" s="64"/>
      <c r="C60" s="39"/>
      <c r="D60" s="42"/>
      <c r="E60" s="41"/>
      <c r="F60" s="43"/>
      <c r="G60" s="45"/>
      <c r="H60" s="45"/>
      <c r="I60" s="44"/>
      <c r="J60" s="51"/>
      <c r="K60" s="52"/>
      <c r="L60" s="5"/>
      <c r="M60" s="38"/>
      <c r="N60" s="9"/>
      <c r="O60" s="9"/>
      <c r="P60" s="4"/>
      <c r="Q60" s="4"/>
      <c r="R60" s="7"/>
      <c r="S60" s="7"/>
      <c r="T60" s="38"/>
      <c r="U60" s="36"/>
      <c r="V60" s="38"/>
      <c r="W60" s="37"/>
    </row>
    <row r="61" spans="1:23" x14ac:dyDescent="0.25">
      <c r="A61" s="9"/>
      <c r="B61" s="64"/>
      <c r="C61" s="39"/>
      <c r="D61" s="42"/>
      <c r="E61" s="41"/>
      <c r="F61" s="43"/>
      <c r="G61" s="45"/>
      <c r="H61" s="45"/>
      <c r="I61" s="44"/>
      <c r="J61" s="51"/>
      <c r="K61" s="52"/>
      <c r="L61" s="5"/>
      <c r="M61" s="38"/>
      <c r="N61" s="9"/>
      <c r="O61" s="9"/>
      <c r="P61" s="4"/>
      <c r="Q61" s="4"/>
      <c r="R61" s="7"/>
      <c r="S61" s="7"/>
      <c r="T61" s="38"/>
      <c r="U61" s="36"/>
      <c r="V61" s="38"/>
      <c r="W61" s="37"/>
    </row>
    <row r="62" spans="1:23" x14ac:dyDescent="0.25">
      <c r="A62" s="9"/>
      <c r="B62" s="64"/>
      <c r="C62" s="39"/>
      <c r="D62" s="42"/>
      <c r="E62" s="41"/>
      <c r="F62" s="43"/>
      <c r="G62" s="45"/>
      <c r="H62" s="45"/>
      <c r="I62" s="44"/>
      <c r="J62" s="51"/>
      <c r="K62" s="52"/>
      <c r="L62" s="5"/>
      <c r="M62" s="38"/>
      <c r="N62" s="9"/>
      <c r="O62" s="9"/>
      <c r="P62" s="4"/>
      <c r="Q62" s="4"/>
      <c r="R62" s="7"/>
      <c r="S62" s="7"/>
      <c r="T62" s="38"/>
      <c r="U62" s="36"/>
      <c r="V62" s="38"/>
      <c r="W62" s="37"/>
    </row>
    <row r="63" spans="1:23" x14ac:dyDescent="0.25">
      <c r="A63" s="9"/>
      <c r="B63" s="64"/>
      <c r="C63" s="39"/>
      <c r="D63" s="42"/>
      <c r="E63" s="41"/>
      <c r="F63" s="43"/>
      <c r="G63" s="45"/>
      <c r="H63" s="45"/>
      <c r="I63" s="44"/>
      <c r="J63" s="51"/>
      <c r="K63" s="52"/>
      <c r="L63" s="5"/>
      <c r="M63" s="38"/>
      <c r="N63" s="9"/>
      <c r="O63" s="9"/>
      <c r="P63" s="4"/>
      <c r="Q63" s="4"/>
      <c r="R63" s="7"/>
      <c r="S63" s="7"/>
      <c r="T63" s="38"/>
      <c r="U63" s="36"/>
      <c r="V63" s="38"/>
      <c r="W63" s="37"/>
    </row>
    <row r="64" spans="1:23" x14ac:dyDescent="0.25">
      <c r="A64" s="9"/>
      <c r="B64" s="64"/>
      <c r="C64" s="39"/>
      <c r="D64" s="42"/>
      <c r="E64" s="41"/>
      <c r="F64" s="43"/>
      <c r="G64" s="45"/>
      <c r="H64" s="45"/>
      <c r="I64" s="44"/>
      <c r="J64" s="51"/>
      <c r="K64" s="52"/>
      <c r="L64" s="5"/>
      <c r="M64" s="38"/>
      <c r="N64" s="9"/>
      <c r="O64" s="9"/>
      <c r="P64" s="4"/>
      <c r="Q64" s="4"/>
      <c r="R64" s="7"/>
      <c r="S64" s="7"/>
      <c r="T64" s="38"/>
      <c r="U64" s="36"/>
      <c r="V64" s="38"/>
      <c r="W64" s="37"/>
    </row>
    <row r="65" spans="1:23" x14ac:dyDescent="0.25">
      <c r="A65" s="9"/>
      <c r="B65" s="64"/>
      <c r="C65" s="39"/>
      <c r="D65" s="42"/>
      <c r="E65" s="41"/>
      <c r="F65" s="43"/>
      <c r="G65" s="45"/>
      <c r="H65" s="45"/>
      <c r="I65" s="44"/>
      <c r="J65" s="51"/>
      <c r="K65" s="52"/>
      <c r="L65" s="5"/>
      <c r="M65" s="38"/>
      <c r="N65" s="9"/>
      <c r="O65" s="9"/>
      <c r="P65" s="4"/>
      <c r="Q65" s="4"/>
      <c r="R65" s="7"/>
      <c r="S65" s="7"/>
      <c r="T65" s="38"/>
      <c r="U65" s="36"/>
      <c r="V65" s="38"/>
      <c r="W65" s="37"/>
    </row>
    <row r="66" spans="1:23" x14ac:dyDescent="0.25">
      <c r="A66" s="9"/>
      <c r="B66" s="64"/>
      <c r="C66" s="39"/>
      <c r="D66" s="42"/>
      <c r="E66" s="41"/>
      <c r="F66" s="43"/>
      <c r="G66" s="45"/>
      <c r="H66" s="45"/>
      <c r="I66" s="44"/>
      <c r="J66" s="51"/>
      <c r="K66" s="52"/>
      <c r="L66" s="5"/>
      <c r="M66" s="38"/>
      <c r="N66" s="9"/>
      <c r="O66" s="9"/>
      <c r="P66" s="4"/>
      <c r="Q66" s="4"/>
      <c r="R66" s="7"/>
      <c r="S66" s="7"/>
      <c r="T66" s="38"/>
      <c r="U66" s="36"/>
      <c r="V66" s="38"/>
      <c r="W66" s="37"/>
    </row>
    <row r="67" spans="1:23" x14ac:dyDescent="0.25">
      <c r="A67" s="9"/>
      <c r="B67" s="64"/>
      <c r="C67" s="39"/>
      <c r="D67" s="42"/>
      <c r="E67" s="41"/>
      <c r="F67" s="43"/>
      <c r="G67" s="45"/>
      <c r="H67" s="45"/>
      <c r="I67" s="44"/>
      <c r="J67" s="51"/>
      <c r="K67" s="52"/>
      <c r="L67" s="5"/>
      <c r="M67" s="38"/>
      <c r="N67" s="9"/>
      <c r="O67" s="9"/>
      <c r="P67" s="4"/>
      <c r="Q67" s="4"/>
      <c r="R67" s="7"/>
      <c r="S67" s="7"/>
      <c r="T67" s="38"/>
      <c r="U67" s="36"/>
      <c r="V67" s="38"/>
      <c r="W67" s="37"/>
    </row>
    <row r="68" spans="1:23" x14ac:dyDescent="0.25">
      <c r="A68" s="9"/>
      <c r="B68" s="64"/>
      <c r="C68" s="39"/>
      <c r="D68" s="42"/>
      <c r="E68" s="41"/>
      <c r="F68" s="43"/>
      <c r="G68" s="45"/>
      <c r="H68" s="45"/>
      <c r="I68" s="44"/>
      <c r="J68" s="51"/>
      <c r="K68" s="52"/>
      <c r="L68" s="5"/>
      <c r="M68" s="38"/>
      <c r="N68" s="9"/>
      <c r="O68" s="9"/>
      <c r="P68" s="4"/>
      <c r="Q68" s="4"/>
      <c r="R68" s="7"/>
      <c r="S68" s="7"/>
      <c r="T68" s="38"/>
      <c r="U68" s="36"/>
      <c r="V68" s="38"/>
      <c r="W68" s="37"/>
    </row>
    <row r="69" spans="1:23" x14ac:dyDescent="0.25">
      <c r="A69" s="9"/>
      <c r="B69" s="64"/>
      <c r="C69" s="39"/>
      <c r="D69" s="42"/>
      <c r="E69" s="41"/>
      <c r="F69" s="43"/>
      <c r="G69" s="45"/>
      <c r="H69" s="45"/>
      <c r="I69" s="44"/>
      <c r="J69" s="51"/>
      <c r="K69" s="52"/>
      <c r="L69" s="5"/>
      <c r="M69" s="38"/>
      <c r="N69" s="9"/>
      <c r="O69" s="9"/>
      <c r="P69" s="4"/>
      <c r="Q69" s="4"/>
      <c r="R69" s="7"/>
      <c r="S69" s="7"/>
      <c r="T69" s="38"/>
      <c r="U69" s="36"/>
      <c r="V69" s="38"/>
      <c r="W69" s="37"/>
    </row>
    <row r="70" spans="1:23" x14ac:dyDescent="0.25">
      <c r="A70" s="9"/>
      <c r="B70" s="64"/>
      <c r="C70" s="39"/>
      <c r="D70" s="42"/>
      <c r="E70" s="41"/>
      <c r="F70" s="43"/>
      <c r="G70" s="45"/>
      <c r="H70" s="45"/>
      <c r="I70" s="44"/>
      <c r="J70" s="51"/>
      <c r="K70" s="52"/>
      <c r="L70" s="5"/>
      <c r="M70" s="38"/>
      <c r="N70" s="9"/>
      <c r="O70" s="9"/>
      <c r="P70" s="4"/>
      <c r="Q70" s="4"/>
      <c r="R70" s="7"/>
      <c r="S70" s="7"/>
      <c r="T70" s="38"/>
      <c r="U70" s="36"/>
      <c r="V70" s="38"/>
      <c r="W70" s="37"/>
    </row>
    <row r="71" spans="1:23" x14ac:dyDescent="0.25">
      <c r="A71" s="9"/>
      <c r="B71" s="64"/>
      <c r="C71" s="39"/>
      <c r="D71" s="42"/>
      <c r="E71" s="41"/>
      <c r="F71" s="43"/>
      <c r="G71" s="45"/>
      <c r="H71" s="45"/>
      <c r="I71" s="44"/>
      <c r="J71" s="51"/>
      <c r="K71" s="52"/>
      <c r="L71" s="5"/>
      <c r="M71" s="38"/>
      <c r="N71" s="9"/>
      <c r="O71" s="9"/>
      <c r="P71" s="4"/>
      <c r="Q71" s="4"/>
      <c r="R71" s="7"/>
      <c r="S71" s="7"/>
      <c r="T71" s="38"/>
      <c r="U71" s="36"/>
      <c r="V71" s="38"/>
      <c r="W71" s="37"/>
    </row>
    <row r="72" spans="1:23" x14ac:dyDescent="0.25">
      <c r="A72" s="9"/>
      <c r="B72" s="64"/>
      <c r="C72" s="39"/>
      <c r="D72" s="42"/>
      <c r="E72" s="41"/>
      <c r="F72" s="43"/>
      <c r="G72" s="45"/>
      <c r="H72" s="45"/>
      <c r="I72" s="44"/>
      <c r="J72" s="51"/>
      <c r="K72" s="52"/>
      <c r="L72" s="5"/>
      <c r="M72" s="38"/>
      <c r="N72" s="9"/>
      <c r="O72" s="9"/>
      <c r="P72" s="4"/>
      <c r="Q72" s="4"/>
      <c r="R72" s="7"/>
      <c r="S72" s="7"/>
      <c r="T72" s="38"/>
      <c r="U72" s="36"/>
      <c r="V72" s="38"/>
      <c r="W72" s="37"/>
    </row>
    <row r="73" spans="1:23" x14ac:dyDescent="0.25">
      <c r="A73" s="9"/>
      <c r="B73" s="64"/>
      <c r="C73" s="39"/>
      <c r="D73" s="42"/>
      <c r="E73" s="41"/>
      <c r="F73" s="43"/>
      <c r="G73" s="45"/>
      <c r="H73" s="45"/>
      <c r="I73" s="44"/>
      <c r="J73" s="51"/>
      <c r="K73" s="52"/>
      <c r="L73" s="5"/>
      <c r="M73" s="38"/>
      <c r="N73" s="9"/>
      <c r="O73" s="9"/>
      <c r="P73" s="4"/>
      <c r="Q73" s="4"/>
      <c r="R73" s="7"/>
      <c r="S73" s="7"/>
      <c r="T73" s="38"/>
      <c r="U73" s="36"/>
      <c r="V73" s="38"/>
      <c r="W73" s="37"/>
    </row>
    <row r="74" spans="1:23" x14ac:dyDescent="0.25">
      <c r="A74" s="9"/>
      <c r="B74" s="64"/>
      <c r="C74" s="39"/>
      <c r="D74" s="42"/>
      <c r="E74" s="41"/>
      <c r="F74" s="43"/>
      <c r="G74" s="45"/>
      <c r="H74" s="45"/>
      <c r="I74" s="44"/>
      <c r="J74" s="51"/>
      <c r="K74" s="52"/>
      <c r="L74" s="5"/>
      <c r="M74" s="38"/>
      <c r="N74" s="9"/>
      <c r="O74" s="9"/>
      <c r="P74" s="4"/>
      <c r="Q74" s="4"/>
      <c r="R74" s="7"/>
      <c r="S74" s="7"/>
      <c r="T74" s="38"/>
      <c r="U74" s="36"/>
      <c r="V74" s="38"/>
      <c r="W74" s="37"/>
    </row>
    <row r="75" spans="1:23" x14ac:dyDescent="0.25">
      <c r="A75" s="9"/>
      <c r="B75" s="64"/>
      <c r="C75" s="39"/>
      <c r="D75" s="42"/>
      <c r="E75" s="41"/>
      <c r="F75" s="43"/>
      <c r="G75" s="45"/>
      <c r="H75" s="45"/>
      <c r="I75" s="44"/>
      <c r="J75" s="51"/>
      <c r="K75" s="52"/>
      <c r="L75" s="5"/>
      <c r="M75" s="38"/>
      <c r="N75" s="9"/>
      <c r="O75" s="9"/>
      <c r="P75" s="4"/>
      <c r="Q75" s="4"/>
      <c r="R75" s="7"/>
      <c r="S75" s="7"/>
      <c r="T75" s="38"/>
      <c r="U75" s="36"/>
      <c r="V75" s="38"/>
      <c r="W75" s="37"/>
    </row>
    <row r="76" spans="1:23" x14ac:dyDescent="0.25">
      <c r="A76" s="9"/>
      <c r="B76" s="64"/>
      <c r="C76" s="39"/>
      <c r="D76" s="42"/>
      <c r="E76" s="41"/>
      <c r="F76" s="43"/>
      <c r="G76" s="45"/>
      <c r="H76" s="45"/>
      <c r="I76" s="44"/>
      <c r="J76" s="51"/>
      <c r="K76" s="52"/>
      <c r="L76" s="5"/>
      <c r="M76" s="38"/>
      <c r="N76" s="9"/>
      <c r="O76" s="9"/>
      <c r="P76" s="4"/>
      <c r="Q76" s="4"/>
      <c r="R76" s="7"/>
      <c r="S76" s="7"/>
      <c r="T76" s="38"/>
      <c r="U76" s="36"/>
      <c r="V76" s="38"/>
      <c r="W76" s="37"/>
    </row>
    <row r="77" spans="1:23" x14ac:dyDescent="0.25">
      <c r="A77" s="9"/>
      <c r="B77" s="64"/>
      <c r="C77" s="39"/>
      <c r="D77" s="42"/>
      <c r="E77" s="41"/>
      <c r="F77" s="43"/>
      <c r="G77" s="45"/>
      <c r="H77" s="45"/>
      <c r="I77" s="44"/>
      <c r="J77" s="51"/>
      <c r="K77" s="52"/>
      <c r="L77" s="5"/>
      <c r="M77" s="38"/>
      <c r="N77" s="9"/>
      <c r="O77" s="9"/>
      <c r="P77" s="4"/>
      <c r="Q77" s="4"/>
      <c r="R77" s="7"/>
      <c r="S77" s="7"/>
      <c r="T77" s="38"/>
      <c r="U77" s="36"/>
      <c r="V77" s="38"/>
      <c r="W77" s="37"/>
    </row>
    <row r="78" spans="1:23" x14ac:dyDescent="0.25">
      <c r="A78" s="9"/>
      <c r="B78" s="64"/>
      <c r="C78" s="39"/>
      <c r="D78" s="42"/>
      <c r="E78" s="41"/>
      <c r="F78" s="43"/>
      <c r="G78" s="45"/>
      <c r="H78" s="45"/>
      <c r="I78" s="44"/>
      <c r="J78" s="51"/>
      <c r="K78" s="52"/>
      <c r="L78" s="5"/>
      <c r="M78" s="38"/>
      <c r="N78" s="9"/>
      <c r="O78" s="9"/>
      <c r="P78" s="4"/>
      <c r="Q78" s="4"/>
      <c r="R78" s="7"/>
      <c r="S78" s="7"/>
      <c r="T78" s="38"/>
      <c r="U78" s="36"/>
      <c r="V78" s="38"/>
      <c r="W78" s="37"/>
    </row>
    <row r="79" spans="1:23" x14ac:dyDescent="0.25">
      <c r="A79" s="9"/>
      <c r="B79" s="64"/>
      <c r="C79" s="39"/>
      <c r="D79" s="42"/>
      <c r="E79" s="41"/>
      <c r="F79" s="43"/>
      <c r="G79" s="45"/>
      <c r="H79" s="45"/>
      <c r="I79" s="44"/>
      <c r="J79" s="51"/>
      <c r="K79" s="52"/>
      <c r="L79" s="5"/>
      <c r="M79" s="38"/>
      <c r="N79" s="9"/>
      <c r="O79" s="9"/>
      <c r="P79" s="4"/>
      <c r="Q79" s="4"/>
      <c r="R79" s="7"/>
      <c r="S79" s="7"/>
      <c r="T79" s="38"/>
      <c r="U79" s="36"/>
      <c r="V79" s="38"/>
      <c r="W79" s="37"/>
    </row>
    <row r="80" spans="1:23" x14ac:dyDescent="0.25">
      <c r="A80" s="9"/>
      <c r="B80" s="64"/>
      <c r="C80" s="39"/>
      <c r="D80" s="42"/>
      <c r="E80" s="41"/>
      <c r="F80" s="43"/>
      <c r="G80" s="45"/>
      <c r="H80" s="45"/>
      <c r="I80" s="44"/>
      <c r="J80" s="51"/>
      <c r="K80" s="52"/>
      <c r="L80" s="5"/>
      <c r="M80" s="38"/>
      <c r="N80" s="9"/>
      <c r="O80" s="9"/>
      <c r="P80" s="4"/>
      <c r="Q80" s="4"/>
      <c r="R80" s="7"/>
      <c r="S80" s="7"/>
      <c r="T80" s="38"/>
      <c r="U80" s="36"/>
      <c r="V80" s="38"/>
      <c r="W80" s="37"/>
    </row>
    <row r="81" spans="1:23" x14ac:dyDescent="0.25">
      <c r="A81" s="9"/>
      <c r="B81" s="64"/>
      <c r="C81" s="39"/>
      <c r="D81" s="42"/>
      <c r="E81" s="41"/>
      <c r="F81" s="43"/>
      <c r="G81" s="45"/>
      <c r="H81" s="45"/>
      <c r="I81" s="44"/>
      <c r="J81" s="51"/>
      <c r="K81" s="52"/>
      <c r="L81" s="5"/>
      <c r="M81" s="38"/>
      <c r="N81" s="9"/>
      <c r="O81" s="9"/>
      <c r="P81" s="4"/>
      <c r="Q81" s="4"/>
      <c r="R81" s="7"/>
      <c r="S81" s="7"/>
      <c r="T81" s="38"/>
      <c r="U81" s="36"/>
      <c r="V81" s="38"/>
      <c r="W81" s="37"/>
    </row>
    <row r="82" spans="1:23" x14ac:dyDescent="0.25">
      <c r="A82" s="9"/>
      <c r="B82" s="64"/>
      <c r="C82" s="39"/>
      <c r="D82" s="42"/>
      <c r="E82" s="41"/>
      <c r="F82" s="43"/>
      <c r="G82" s="45"/>
      <c r="H82" s="45"/>
      <c r="I82" s="44"/>
      <c r="J82" s="51"/>
      <c r="K82" s="52"/>
      <c r="L82" s="5"/>
      <c r="M82" s="38"/>
      <c r="N82" s="9"/>
      <c r="O82" s="9"/>
      <c r="P82" s="4"/>
      <c r="Q82" s="4"/>
      <c r="R82" s="7"/>
      <c r="S82" s="7"/>
      <c r="T82" s="38"/>
      <c r="U82" s="36"/>
      <c r="V82" s="38"/>
      <c r="W82" s="37"/>
    </row>
    <row r="83" spans="1:23" x14ac:dyDescent="0.25">
      <c r="A83" s="9"/>
      <c r="B83" s="64"/>
      <c r="C83" s="39"/>
      <c r="D83" s="42"/>
      <c r="E83" s="41"/>
      <c r="F83" s="43"/>
      <c r="G83" s="45"/>
      <c r="H83" s="45"/>
      <c r="I83" s="44"/>
      <c r="J83" s="51"/>
      <c r="K83" s="52"/>
      <c r="L83" s="5"/>
      <c r="M83" s="38"/>
      <c r="N83" s="9"/>
      <c r="O83" s="9"/>
      <c r="P83" s="4"/>
      <c r="Q83" s="4"/>
      <c r="R83" s="7"/>
      <c r="S83" s="7"/>
      <c r="T83" s="38"/>
      <c r="U83" s="36"/>
      <c r="V83" s="38"/>
      <c r="W83" s="37"/>
    </row>
    <row r="84" spans="1:23" x14ac:dyDescent="0.25">
      <c r="A84" s="9"/>
      <c r="B84" s="64"/>
      <c r="C84" s="39"/>
      <c r="D84" s="42"/>
      <c r="E84" s="41"/>
      <c r="F84" s="43"/>
      <c r="G84" s="45"/>
      <c r="H84" s="45"/>
      <c r="I84" s="44"/>
      <c r="J84" s="51"/>
      <c r="K84" s="52"/>
      <c r="L84" s="5"/>
      <c r="M84" s="38"/>
      <c r="N84" s="9"/>
      <c r="O84" s="9"/>
      <c r="P84" s="4"/>
      <c r="Q84" s="4"/>
      <c r="R84" s="7"/>
      <c r="S84" s="7"/>
      <c r="T84" s="38"/>
      <c r="U84" s="36"/>
      <c r="V84" s="38"/>
      <c r="W84" s="37"/>
    </row>
    <row r="85" spans="1:23" x14ac:dyDescent="0.25">
      <c r="A85" s="9"/>
      <c r="B85" s="64"/>
      <c r="C85" s="39"/>
      <c r="D85" s="42"/>
      <c r="E85" s="41"/>
      <c r="F85" s="43"/>
      <c r="G85" s="45"/>
      <c r="H85" s="45"/>
      <c r="I85" s="44"/>
      <c r="J85" s="51"/>
      <c r="K85" s="52"/>
      <c r="L85" s="5"/>
      <c r="M85" s="38"/>
      <c r="N85" s="9"/>
      <c r="O85" s="9"/>
      <c r="P85" s="4"/>
      <c r="Q85" s="4"/>
      <c r="R85" s="7"/>
      <c r="S85" s="7"/>
      <c r="T85" s="38"/>
      <c r="U85" s="36"/>
      <c r="V85" s="38"/>
      <c r="W85" s="37"/>
    </row>
    <row r="86" spans="1:23" x14ac:dyDescent="0.25">
      <c r="A86" s="9"/>
      <c r="B86" s="64"/>
      <c r="C86" s="39"/>
      <c r="D86" s="42"/>
      <c r="E86" s="41"/>
      <c r="F86" s="43"/>
      <c r="G86" s="45"/>
      <c r="H86" s="45"/>
      <c r="I86" s="44"/>
      <c r="J86" s="51"/>
      <c r="K86" s="52"/>
      <c r="L86" s="5"/>
      <c r="M86" s="38"/>
      <c r="N86" s="9"/>
      <c r="O86" s="9"/>
      <c r="P86" s="4"/>
      <c r="Q86" s="4"/>
      <c r="R86" s="7"/>
      <c r="S86" s="7"/>
      <c r="T86" s="38"/>
      <c r="U86" s="36"/>
      <c r="V86" s="38"/>
      <c r="W86" s="37"/>
    </row>
    <row r="87" spans="1:23" x14ac:dyDescent="0.25">
      <c r="A87" s="9"/>
      <c r="B87" s="64"/>
      <c r="C87" s="39"/>
      <c r="D87" s="42"/>
      <c r="E87" s="41"/>
      <c r="F87" s="43"/>
      <c r="G87" s="45"/>
      <c r="H87" s="45"/>
      <c r="I87" s="44"/>
      <c r="J87" s="51"/>
      <c r="K87" s="52"/>
      <c r="L87" s="5"/>
      <c r="M87" s="38"/>
      <c r="N87" s="9"/>
      <c r="O87" s="9"/>
      <c r="P87" s="4"/>
      <c r="Q87" s="4"/>
      <c r="R87" s="7"/>
      <c r="S87" s="7"/>
      <c r="T87" s="38"/>
      <c r="U87" s="36"/>
      <c r="V87" s="38"/>
      <c r="W87" s="37"/>
    </row>
    <row r="88" spans="1:23" x14ac:dyDescent="0.25">
      <c r="A88" s="9"/>
      <c r="B88" s="64"/>
      <c r="C88" s="39"/>
      <c r="D88" s="42"/>
      <c r="E88" s="41"/>
      <c r="F88" s="43"/>
      <c r="G88" s="45"/>
      <c r="H88" s="45"/>
      <c r="I88" s="44"/>
      <c r="J88" s="51"/>
      <c r="K88" s="52"/>
      <c r="L88" s="5"/>
      <c r="M88" s="38"/>
      <c r="N88" s="9"/>
      <c r="O88" s="9"/>
      <c r="P88" s="4"/>
      <c r="Q88" s="4"/>
      <c r="R88" s="7"/>
      <c r="S88" s="7"/>
      <c r="T88" s="38"/>
      <c r="U88" s="36"/>
      <c r="V88" s="38"/>
      <c r="W88" s="37"/>
    </row>
    <row r="89" spans="1:23" x14ac:dyDescent="0.25">
      <c r="A89" s="9"/>
      <c r="B89" s="64"/>
      <c r="C89" s="39"/>
      <c r="D89" s="42"/>
      <c r="E89" s="41"/>
      <c r="F89" s="43"/>
      <c r="G89" s="45"/>
      <c r="H89" s="45"/>
      <c r="I89" s="44"/>
      <c r="J89" s="51"/>
      <c r="K89" s="52"/>
      <c r="L89" s="5"/>
      <c r="M89" s="38"/>
      <c r="N89" s="9"/>
      <c r="O89" s="9"/>
      <c r="P89" s="4"/>
      <c r="Q89" s="4"/>
      <c r="R89" s="7"/>
      <c r="S89" s="7"/>
      <c r="T89" s="38"/>
      <c r="U89" s="36"/>
      <c r="V89" s="38"/>
      <c r="W89" s="37"/>
    </row>
    <row r="90" spans="1:23" x14ac:dyDescent="0.25">
      <c r="A90" s="9"/>
      <c r="B90" s="64"/>
      <c r="C90" s="39"/>
      <c r="D90" s="42"/>
      <c r="E90" s="41"/>
      <c r="F90" s="43"/>
      <c r="G90" s="45"/>
      <c r="H90" s="45"/>
      <c r="I90" s="44"/>
      <c r="J90" s="51"/>
      <c r="K90" s="52"/>
      <c r="L90" s="5"/>
      <c r="M90" s="38"/>
      <c r="N90" s="9"/>
      <c r="O90" s="9"/>
      <c r="P90" s="4"/>
      <c r="Q90" s="4"/>
      <c r="R90" s="7"/>
      <c r="S90" s="7"/>
      <c r="T90" s="38"/>
      <c r="U90" s="36"/>
      <c r="V90" s="38"/>
      <c r="W90" s="37"/>
    </row>
    <row r="91" spans="1:23" x14ac:dyDescent="0.25">
      <c r="A91" s="9"/>
      <c r="B91" s="64"/>
      <c r="C91" s="39"/>
      <c r="D91" s="42"/>
      <c r="E91" s="41"/>
      <c r="F91" s="43"/>
      <c r="G91" s="45"/>
      <c r="H91" s="45"/>
      <c r="I91" s="44"/>
      <c r="J91" s="51"/>
      <c r="K91" s="52"/>
      <c r="L91" s="5"/>
      <c r="M91" s="38"/>
      <c r="N91" s="9"/>
      <c r="O91" s="9"/>
      <c r="P91" s="4"/>
      <c r="Q91" s="4"/>
      <c r="R91" s="7"/>
      <c r="S91" s="7"/>
      <c r="T91" s="38"/>
      <c r="U91" s="36"/>
      <c r="V91" s="38"/>
      <c r="W91" s="37"/>
    </row>
    <row r="92" spans="1:23" x14ac:dyDescent="0.25">
      <c r="A92" s="9"/>
      <c r="B92" s="64"/>
      <c r="C92" s="39"/>
      <c r="D92" s="42"/>
      <c r="E92" s="41"/>
      <c r="F92" s="43"/>
      <c r="G92" s="45"/>
      <c r="H92" s="45"/>
      <c r="I92" s="44"/>
      <c r="J92" s="51"/>
      <c r="K92" s="52"/>
      <c r="L92" s="5"/>
      <c r="M92" s="38"/>
      <c r="N92" s="9"/>
      <c r="O92" s="9"/>
      <c r="P92" s="4"/>
      <c r="Q92" s="4"/>
      <c r="R92" s="7"/>
      <c r="S92" s="7"/>
      <c r="T92" s="38"/>
      <c r="U92" s="36"/>
      <c r="V92" s="38"/>
      <c r="W92" s="37"/>
    </row>
    <row r="93" spans="1:23" x14ac:dyDescent="0.25">
      <c r="A93" s="9"/>
      <c r="B93" s="64"/>
      <c r="C93" s="39"/>
      <c r="D93" s="42"/>
      <c r="E93" s="41"/>
      <c r="F93" s="43"/>
      <c r="G93" s="45"/>
      <c r="H93" s="45"/>
      <c r="I93" s="44"/>
      <c r="J93" s="51"/>
      <c r="K93" s="52"/>
      <c r="L93" s="5"/>
      <c r="M93" s="38"/>
      <c r="N93" s="9"/>
      <c r="O93" s="9"/>
      <c r="P93" s="4"/>
      <c r="Q93" s="4"/>
      <c r="R93" s="7"/>
      <c r="S93" s="7"/>
      <c r="T93" s="38"/>
      <c r="U93" s="36"/>
      <c r="V93" s="38"/>
      <c r="W93" s="37"/>
    </row>
    <row r="94" spans="1:23" x14ac:dyDescent="0.25">
      <c r="A94" s="9"/>
      <c r="B94" s="64"/>
      <c r="C94" s="39"/>
      <c r="D94" s="42"/>
      <c r="E94" s="41"/>
      <c r="F94" s="43"/>
      <c r="G94" s="45"/>
      <c r="H94" s="45"/>
      <c r="I94" s="44"/>
      <c r="J94" s="51"/>
      <c r="K94" s="52"/>
      <c r="L94" s="5"/>
      <c r="M94" s="38"/>
      <c r="N94" s="9"/>
      <c r="O94" s="9"/>
      <c r="P94" s="4"/>
      <c r="Q94" s="4"/>
      <c r="R94" s="7"/>
      <c r="S94" s="7"/>
      <c r="T94" s="38"/>
      <c r="U94" s="36"/>
      <c r="V94" s="38"/>
      <c r="W94" s="37"/>
    </row>
    <row r="95" spans="1:23" x14ac:dyDescent="0.25">
      <c r="A95" s="9"/>
      <c r="B95" s="64"/>
      <c r="C95" s="39"/>
      <c r="D95" s="42"/>
      <c r="E95" s="41"/>
      <c r="F95" s="43"/>
      <c r="G95" s="45"/>
      <c r="H95" s="45"/>
      <c r="I95" s="44"/>
      <c r="J95" s="51"/>
      <c r="K95" s="52"/>
      <c r="L95" s="5"/>
      <c r="M95" s="38"/>
      <c r="N95" s="9"/>
      <c r="O95" s="9"/>
      <c r="P95" s="4"/>
      <c r="Q95" s="4"/>
      <c r="R95" s="7"/>
      <c r="S95" s="7"/>
      <c r="T95" s="38"/>
      <c r="U95" s="36"/>
      <c r="V95" s="38"/>
      <c r="W95" s="37"/>
    </row>
    <row r="96" spans="1:23" x14ac:dyDescent="0.25">
      <c r="A96" s="9"/>
      <c r="B96" s="64"/>
      <c r="C96" s="39"/>
      <c r="D96" s="42"/>
      <c r="E96" s="41"/>
      <c r="F96" s="43"/>
      <c r="G96" s="45"/>
      <c r="H96" s="45"/>
      <c r="I96" s="44"/>
      <c r="J96" s="51"/>
      <c r="K96" s="52"/>
      <c r="L96" s="5"/>
      <c r="M96" s="38"/>
      <c r="N96" s="9"/>
      <c r="O96" s="9"/>
      <c r="P96" s="4"/>
      <c r="Q96" s="4"/>
      <c r="R96" s="7"/>
      <c r="S96" s="7"/>
      <c r="T96" s="38"/>
      <c r="U96" s="36"/>
      <c r="V96" s="38"/>
      <c r="W96" s="37"/>
    </row>
    <row r="97" spans="1:23" x14ac:dyDescent="0.25">
      <c r="A97" s="9"/>
      <c r="B97" s="64"/>
      <c r="C97" s="39"/>
      <c r="D97" s="42"/>
      <c r="E97" s="41"/>
      <c r="F97" s="43"/>
      <c r="G97" s="45"/>
      <c r="H97" s="45"/>
      <c r="I97" s="44"/>
      <c r="J97" s="51"/>
      <c r="K97" s="52"/>
      <c r="L97" s="5"/>
      <c r="M97" s="38"/>
      <c r="N97" s="9"/>
      <c r="O97" s="9"/>
      <c r="P97" s="4"/>
      <c r="Q97" s="4"/>
      <c r="R97" s="7"/>
      <c r="S97" s="7"/>
      <c r="T97" s="38"/>
      <c r="U97" s="36"/>
      <c r="V97" s="38"/>
      <c r="W97" s="37"/>
    </row>
    <row r="98" spans="1:23" x14ac:dyDescent="0.25">
      <c r="A98" s="9"/>
      <c r="B98" s="64"/>
      <c r="C98" s="39"/>
      <c r="D98" s="42"/>
      <c r="E98" s="41"/>
      <c r="F98" s="43"/>
      <c r="G98" s="45"/>
      <c r="H98" s="45"/>
      <c r="I98" s="44"/>
      <c r="J98" s="51"/>
      <c r="K98" s="52"/>
      <c r="L98" s="5"/>
      <c r="M98" s="38"/>
      <c r="N98" s="9"/>
      <c r="O98" s="9"/>
      <c r="P98" s="4"/>
      <c r="Q98" s="4"/>
      <c r="R98" s="7"/>
      <c r="S98" s="7"/>
      <c r="T98" s="38"/>
      <c r="U98" s="36"/>
      <c r="V98" s="38"/>
      <c r="W98" s="37"/>
    </row>
    <row r="99" spans="1:23" x14ac:dyDescent="0.25">
      <c r="A99" s="9"/>
      <c r="B99" s="64"/>
      <c r="C99" s="39"/>
      <c r="D99" s="42"/>
      <c r="E99" s="41"/>
      <c r="F99" s="43"/>
      <c r="G99" s="45"/>
      <c r="H99" s="45"/>
      <c r="I99" s="44"/>
      <c r="J99" s="51"/>
      <c r="K99" s="52"/>
      <c r="L99" s="5"/>
      <c r="M99" s="38"/>
      <c r="N99" s="9"/>
      <c r="O99" s="9"/>
      <c r="P99" s="4"/>
      <c r="Q99" s="4"/>
      <c r="R99" s="7"/>
      <c r="S99" s="7"/>
      <c r="T99" s="38"/>
      <c r="U99" s="36"/>
      <c r="V99" s="38"/>
      <c r="W99" s="37"/>
    </row>
    <row r="100" spans="1:23" x14ac:dyDescent="0.25">
      <c r="A100" s="9"/>
      <c r="B100" s="64"/>
      <c r="C100" s="39"/>
      <c r="D100" s="42"/>
      <c r="E100" s="41"/>
      <c r="F100" s="43"/>
      <c r="G100" s="45"/>
      <c r="H100" s="45"/>
      <c r="I100" s="44"/>
      <c r="J100" s="51"/>
      <c r="K100" s="52"/>
      <c r="L100" s="5"/>
      <c r="M100" s="38"/>
      <c r="N100" s="9"/>
      <c r="O100" s="9"/>
      <c r="P100" s="4"/>
      <c r="Q100" s="4"/>
      <c r="R100" s="7"/>
      <c r="S100" s="7"/>
      <c r="T100" s="38"/>
      <c r="U100" s="36"/>
      <c r="V100" s="38"/>
      <c r="W100" s="37"/>
    </row>
    <row r="101" spans="1:23" x14ac:dyDescent="0.25">
      <c r="A101" s="9"/>
      <c r="B101" s="64"/>
      <c r="C101" s="39"/>
      <c r="D101" s="42"/>
      <c r="E101" s="41"/>
      <c r="F101" s="43"/>
      <c r="G101" s="45"/>
      <c r="H101" s="45"/>
      <c r="I101" s="44"/>
      <c r="J101" s="51"/>
      <c r="K101" s="52"/>
      <c r="L101" s="5"/>
      <c r="M101" s="38"/>
      <c r="N101" s="9"/>
      <c r="O101" s="9"/>
      <c r="P101" s="4"/>
      <c r="Q101" s="4"/>
      <c r="R101" s="7"/>
      <c r="S101" s="7"/>
      <c r="T101" s="38"/>
      <c r="U101" s="36"/>
      <c r="V101" s="38"/>
      <c r="W101" s="37"/>
    </row>
    <row r="102" spans="1:23" x14ac:dyDescent="0.25">
      <c r="A102" s="9"/>
      <c r="B102" s="64"/>
      <c r="C102" s="39"/>
      <c r="D102" s="42"/>
      <c r="E102" s="41"/>
      <c r="F102" s="43"/>
      <c r="G102" s="45"/>
      <c r="H102" s="45"/>
      <c r="I102" s="44"/>
      <c r="J102" s="51"/>
      <c r="K102" s="52"/>
      <c r="L102" s="5"/>
      <c r="M102" s="38"/>
      <c r="N102" s="9"/>
      <c r="O102" s="9"/>
      <c r="P102" s="4"/>
      <c r="Q102" s="4"/>
      <c r="R102" s="7"/>
      <c r="S102" s="7"/>
      <c r="T102" s="38"/>
      <c r="U102" s="36"/>
      <c r="V102" s="38"/>
      <c r="W102" s="37"/>
    </row>
    <row r="103" spans="1:23" x14ac:dyDescent="0.25">
      <c r="A103" s="9"/>
      <c r="B103" s="64"/>
      <c r="C103" s="39"/>
      <c r="D103" s="42"/>
      <c r="E103" s="41"/>
      <c r="F103" s="43"/>
      <c r="G103" s="45"/>
      <c r="H103" s="45"/>
      <c r="I103" s="44"/>
      <c r="J103" s="51"/>
      <c r="K103" s="52"/>
      <c r="L103" s="5"/>
      <c r="M103" s="38"/>
      <c r="N103" s="9"/>
      <c r="O103" s="9"/>
      <c r="P103" s="4"/>
      <c r="Q103" s="4"/>
      <c r="R103" s="7"/>
      <c r="S103" s="7"/>
      <c r="T103" s="38"/>
      <c r="U103" s="36"/>
      <c r="V103" s="38"/>
      <c r="W103" s="37"/>
    </row>
    <row r="104" spans="1:23" x14ac:dyDescent="0.25">
      <c r="A104" s="9"/>
      <c r="B104" s="64"/>
      <c r="C104" s="39"/>
      <c r="D104" s="42"/>
      <c r="E104" s="41"/>
      <c r="F104" s="43"/>
      <c r="G104" s="45"/>
      <c r="H104" s="45"/>
      <c r="I104" s="44"/>
      <c r="J104" s="51"/>
      <c r="K104" s="52"/>
      <c r="L104" s="5"/>
      <c r="M104" s="38"/>
      <c r="N104" s="9"/>
      <c r="O104" s="9"/>
      <c r="P104" s="4"/>
      <c r="Q104" s="4"/>
      <c r="R104" s="7"/>
      <c r="S104" s="7"/>
      <c r="T104" s="38"/>
      <c r="U104" s="36"/>
      <c r="V104" s="38"/>
      <c r="W104" s="37"/>
    </row>
    <row r="105" spans="1:23" x14ac:dyDescent="0.25">
      <c r="A105" s="9"/>
      <c r="B105" s="64"/>
      <c r="C105" s="39"/>
      <c r="D105" s="42"/>
      <c r="E105" s="41"/>
      <c r="F105" s="43"/>
      <c r="G105" s="45"/>
      <c r="H105" s="45"/>
      <c r="I105" s="44"/>
      <c r="J105" s="51"/>
      <c r="K105" s="52"/>
      <c r="L105" s="5"/>
      <c r="M105" s="38"/>
      <c r="N105" s="9"/>
      <c r="O105" s="9"/>
      <c r="P105" s="4"/>
      <c r="Q105" s="4"/>
      <c r="R105" s="7"/>
      <c r="S105" s="7"/>
      <c r="T105" s="38"/>
      <c r="U105" s="36"/>
      <c r="V105" s="38"/>
      <c r="W105" s="37"/>
    </row>
    <row r="106" spans="1:23" x14ac:dyDescent="0.25">
      <c r="A106" s="9"/>
      <c r="B106" s="64"/>
      <c r="C106" s="39"/>
      <c r="D106" s="42"/>
      <c r="E106" s="41"/>
      <c r="F106" s="43"/>
      <c r="G106" s="45"/>
      <c r="H106" s="45"/>
      <c r="I106" s="44"/>
      <c r="J106" s="51"/>
      <c r="K106" s="52"/>
      <c r="L106" s="5"/>
      <c r="M106" s="38"/>
      <c r="N106" s="9"/>
      <c r="O106" s="9"/>
      <c r="P106" s="4"/>
      <c r="Q106" s="4"/>
      <c r="R106" s="7"/>
      <c r="S106" s="7"/>
      <c r="T106" s="38"/>
      <c r="U106" s="36"/>
      <c r="V106" s="38"/>
      <c r="W106" s="37"/>
    </row>
    <row r="107" spans="1:23" x14ac:dyDescent="0.25">
      <c r="A107" s="9"/>
      <c r="B107" s="64"/>
      <c r="C107" s="39"/>
      <c r="D107" s="42"/>
      <c r="E107" s="41"/>
      <c r="F107" s="43"/>
      <c r="G107" s="45"/>
      <c r="H107" s="45"/>
      <c r="I107" s="44"/>
      <c r="J107" s="51"/>
      <c r="K107" s="52"/>
      <c r="L107" s="5"/>
      <c r="M107" s="38"/>
      <c r="N107" s="9"/>
      <c r="O107" s="9"/>
      <c r="P107" s="4"/>
      <c r="Q107" s="4"/>
      <c r="R107" s="7"/>
      <c r="S107" s="7"/>
      <c r="T107" s="38"/>
      <c r="U107" s="36"/>
      <c r="V107" s="38"/>
      <c r="W107" s="37"/>
    </row>
    <row r="108" spans="1:23" x14ac:dyDescent="0.25">
      <c r="A108" s="9"/>
      <c r="B108" s="64"/>
      <c r="C108" s="39"/>
      <c r="D108" s="42"/>
      <c r="E108" s="41"/>
      <c r="F108" s="43"/>
      <c r="G108" s="45"/>
      <c r="H108" s="45"/>
      <c r="I108" s="44"/>
      <c r="J108" s="51"/>
      <c r="K108" s="52"/>
      <c r="L108" s="5"/>
      <c r="M108" s="38"/>
      <c r="N108" s="9"/>
      <c r="O108" s="9"/>
      <c r="P108" s="4"/>
      <c r="Q108" s="4"/>
      <c r="R108" s="7"/>
      <c r="S108" s="7"/>
      <c r="T108" s="38"/>
      <c r="U108" s="36"/>
      <c r="V108" s="38"/>
      <c r="W108" s="37"/>
    </row>
    <row r="109" spans="1:23" x14ac:dyDescent="0.25">
      <c r="A109" s="9"/>
      <c r="B109" s="64"/>
      <c r="C109" s="39"/>
      <c r="D109" s="42"/>
      <c r="E109" s="41"/>
      <c r="F109" s="43"/>
      <c r="G109" s="45"/>
      <c r="H109" s="45"/>
      <c r="I109" s="44"/>
      <c r="J109" s="51"/>
      <c r="K109" s="52"/>
      <c r="L109" s="5"/>
      <c r="M109" s="38"/>
      <c r="N109" s="9"/>
      <c r="O109" s="9"/>
      <c r="P109" s="4"/>
      <c r="Q109" s="4"/>
      <c r="R109" s="7"/>
      <c r="S109" s="7"/>
      <c r="T109" s="38"/>
      <c r="U109" s="36"/>
      <c r="V109" s="38"/>
      <c r="W109" s="37"/>
    </row>
    <row r="110" spans="1:23" x14ac:dyDescent="0.25">
      <c r="A110" s="9"/>
      <c r="B110" s="64"/>
      <c r="C110" s="39"/>
      <c r="D110" s="42"/>
      <c r="E110" s="41"/>
      <c r="F110" s="43"/>
      <c r="G110" s="45"/>
      <c r="H110" s="45"/>
      <c r="I110" s="44"/>
      <c r="J110" s="51"/>
      <c r="K110" s="52"/>
      <c r="L110" s="5"/>
      <c r="M110" s="38"/>
      <c r="N110" s="9"/>
      <c r="O110" s="9"/>
      <c r="P110" s="4"/>
      <c r="Q110" s="4"/>
      <c r="R110" s="7"/>
      <c r="S110" s="7"/>
      <c r="T110" s="38"/>
      <c r="U110" s="36"/>
      <c r="V110" s="38"/>
      <c r="W110" s="37"/>
    </row>
    <row r="111" spans="1:23" x14ac:dyDescent="0.25">
      <c r="A111" s="9"/>
      <c r="B111" s="64"/>
      <c r="C111" s="39"/>
      <c r="D111" s="42"/>
      <c r="E111" s="41"/>
      <c r="F111" s="43"/>
      <c r="G111" s="45"/>
      <c r="H111" s="45"/>
      <c r="I111" s="44"/>
      <c r="J111" s="51"/>
      <c r="K111" s="52"/>
      <c r="L111" s="5"/>
      <c r="M111" s="38"/>
      <c r="N111" s="9"/>
      <c r="O111" s="9"/>
      <c r="P111" s="4"/>
      <c r="Q111" s="4"/>
      <c r="R111" s="7"/>
      <c r="S111" s="7"/>
      <c r="T111" s="38"/>
      <c r="U111" s="36"/>
      <c r="V111" s="38"/>
      <c r="W111" s="37"/>
    </row>
    <row r="112" spans="1:23" x14ac:dyDescent="0.25">
      <c r="A112" s="9"/>
      <c r="B112" s="64"/>
      <c r="C112" s="39"/>
      <c r="D112" s="42"/>
      <c r="E112" s="41"/>
      <c r="F112" s="43"/>
      <c r="G112" s="45"/>
      <c r="H112" s="45"/>
      <c r="I112" s="44"/>
      <c r="J112" s="51"/>
      <c r="K112" s="52"/>
      <c r="L112" s="5"/>
      <c r="M112" s="38"/>
      <c r="N112" s="9"/>
      <c r="O112" s="9"/>
      <c r="P112" s="4"/>
      <c r="Q112" s="4"/>
      <c r="R112" s="7"/>
      <c r="S112" s="7"/>
      <c r="T112" s="38"/>
      <c r="U112" s="36"/>
      <c r="V112" s="38"/>
      <c r="W112" s="37"/>
    </row>
    <row r="113" spans="1:23" x14ac:dyDescent="0.25">
      <c r="A113" s="9"/>
      <c r="B113" s="64"/>
      <c r="C113" s="39"/>
      <c r="D113" s="42"/>
      <c r="E113" s="41"/>
      <c r="F113" s="43"/>
      <c r="G113" s="45"/>
      <c r="H113" s="45"/>
      <c r="I113" s="44"/>
      <c r="J113" s="51"/>
      <c r="K113" s="52"/>
      <c r="L113" s="5"/>
      <c r="M113" s="38"/>
      <c r="N113" s="9"/>
      <c r="O113" s="9"/>
      <c r="P113" s="4"/>
      <c r="Q113" s="4"/>
      <c r="R113" s="7"/>
      <c r="S113" s="7"/>
      <c r="T113" s="38"/>
      <c r="U113" s="36"/>
      <c r="V113" s="38"/>
      <c r="W113" s="37"/>
    </row>
    <row r="114" spans="1:23" x14ac:dyDescent="0.25">
      <c r="A114" s="9"/>
      <c r="B114" s="64"/>
      <c r="C114" s="39"/>
      <c r="D114" s="42"/>
      <c r="E114" s="41"/>
      <c r="F114" s="43"/>
      <c r="G114" s="45"/>
      <c r="H114" s="45"/>
      <c r="I114" s="44"/>
      <c r="J114" s="51"/>
      <c r="K114" s="52"/>
      <c r="L114" s="5"/>
      <c r="M114" s="38"/>
      <c r="N114" s="9"/>
      <c r="O114" s="9"/>
      <c r="P114" s="4"/>
      <c r="Q114" s="4"/>
      <c r="R114" s="7"/>
      <c r="S114" s="7"/>
      <c r="T114" s="38"/>
      <c r="U114" s="36"/>
      <c r="V114" s="38"/>
      <c r="W114" s="37"/>
    </row>
    <row r="115" spans="1:23" x14ac:dyDescent="0.25">
      <c r="A115" s="9"/>
      <c r="B115" s="64"/>
      <c r="C115" s="39"/>
      <c r="D115" s="42"/>
      <c r="E115" s="41"/>
      <c r="F115" s="43"/>
      <c r="G115" s="45"/>
      <c r="H115" s="45"/>
      <c r="I115" s="44"/>
      <c r="J115" s="51"/>
      <c r="K115" s="52"/>
      <c r="L115" s="5"/>
      <c r="M115" s="38"/>
      <c r="N115" s="9"/>
      <c r="O115" s="9"/>
      <c r="P115" s="4"/>
      <c r="Q115" s="4"/>
      <c r="R115" s="7"/>
      <c r="S115" s="7"/>
      <c r="T115" s="38"/>
      <c r="U115" s="36"/>
      <c r="V115" s="38"/>
      <c r="W115" s="37"/>
    </row>
    <row r="116" spans="1:23" x14ac:dyDescent="0.25">
      <c r="A116" s="9"/>
      <c r="B116" s="64"/>
      <c r="C116" s="39"/>
      <c r="D116" s="42"/>
      <c r="E116" s="41"/>
      <c r="F116" s="43"/>
      <c r="G116" s="45"/>
      <c r="H116" s="45"/>
      <c r="I116" s="44"/>
      <c r="J116" s="51"/>
      <c r="K116" s="52"/>
      <c r="L116" s="5"/>
      <c r="M116" s="38"/>
      <c r="N116" s="9"/>
      <c r="O116" s="9"/>
      <c r="P116" s="4"/>
      <c r="Q116" s="4"/>
      <c r="R116" s="7"/>
      <c r="S116" s="7"/>
      <c r="T116" s="38"/>
      <c r="U116" s="36"/>
      <c r="V116" s="38"/>
      <c r="W116" s="37"/>
    </row>
    <row r="117" spans="1:23" x14ac:dyDescent="0.25">
      <c r="A117" s="9"/>
      <c r="B117" s="64"/>
      <c r="C117" s="39"/>
      <c r="D117" s="42"/>
      <c r="E117" s="41"/>
      <c r="F117" s="43"/>
      <c r="G117" s="45"/>
      <c r="H117" s="45"/>
      <c r="I117" s="44"/>
      <c r="J117" s="51"/>
      <c r="K117" s="52"/>
      <c r="L117" s="5"/>
      <c r="M117" s="38"/>
      <c r="N117" s="9"/>
      <c r="O117" s="9"/>
      <c r="P117" s="4"/>
      <c r="Q117" s="4"/>
      <c r="R117" s="7"/>
      <c r="S117" s="7"/>
      <c r="T117" s="38"/>
      <c r="U117" s="36"/>
      <c r="V117" s="38"/>
      <c r="W117" s="37"/>
    </row>
    <row r="118" spans="1:23" x14ac:dyDescent="0.25">
      <c r="A118" s="9"/>
      <c r="B118" s="64"/>
      <c r="C118" s="39"/>
      <c r="D118" s="42"/>
      <c r="E118" s="41"/>
      <c r="F118" s="43"/>
      <c r="G118" s="45"/>
      <c r="H118" s="45"/>
      <c r="I118" s="44"/>
      <c r="J118" s="51"/>
      <c r="K118" s="52"/>
      <c r="L118" s="5"/>
      <c r="M118" s="38"/>
      <c r="N118" s="9"/>
      <c r="O118" s="9"/>
      <c r="P118" s="4"/>
      <c r="Q118" s="4"/>
      <c r="R118" s="7"/>
      <c r="S118" s="7"/>
      <c r="T118" s="38"/>
      <c r="U118" s="36"/>
      <c r="V118" s="38"/>
      <c r="W118" s="37"/>
    </row>
    <row r="119" spans="1:23" x14ac:dyDescent="0.25">
      <c r="A119" s="9"/>
      <c r="B119" s="64"/>
      <c r="C119" s="39"/>
      <c r="D119" s="42"/>
      <c r="E119" s="41"/>
      <c r="F119" s="43"/>
      <c r="G119" s="45"/>
      <c r="H119" s="45"/>
      <c r="I119" s="44"/>
      <c r="J119" s="51"/>
      <c r="K119" s="52"/>
      <c r="L119" s="5"/>
      <c r="M119" s="38"/>
      <c r="N119" s="9"/>
      <c r="O119" s="9"/>
      <c r="P119" s="4"/>
      <c r="Q119" s="4"/>
      <c r="R119" s="7"/>
      <c r="S119" s="7"/>
      <c r="T119" s="38"/>
      <c r="U119" s="36"/>
      <c r="V119" s="38"/>
      <c r="W119" s="37"/>
    </row>
    <row r="120" spans="1:23" x14ac:dyDescent="0.25">
      <c r="A120" s="9"/>
      <c r="B120" s="64"/>
      <c r="C120" s="39"/>
      <c r="D120" s="42"/>
      <c r="E120" s="41"/>
      <c r="F120" s="43"/>
      <c r="G120" s="45"/>
      <c r="H120" s="45"/>
      <c r="I120" s="44"/>
      <c r="J120" s="51"/>
      <c r="K120" s="52"/>
      <c r="L120" s="5"/>
      <c r="M120" s="38"/>
      <c r="N120" s="9"/>
      <c r="O120" s="9"/>
      <c r="P120" s="4"/>
      <c r="Q120" s="4"/>
      <c r="R120" s="7"/>
      <c r="S120" s="7"/>
      <c r="T120" s="38"/>
      <c r="U120" s="36"/>
      <c r="V120" s="38"/>
      <c r="W120" s="37"/>
    </row>
    <row r="121" spans="1:23" x14ac:dyDescent="0.25">
      <c r="A121" s="9"/>
      <c r="B121" s="64"/>
      <c r="C121" s="39"/>
      <c r="D121" s="42"/>
      <c r="E121" s="41"/>
      <c r="F121" s="43"/>
      <c r="G121" s="45"/>
      <c r="H121" s="45"/>
      <c r="I121" s="44"/>
      <c r="J121" s="51"/>
      <c r="K121" s="52"/>
      <c r="L121" s="5"/>
      <c r="M121" s="38"/>
      <c r="N121" s="9"/>
      <c r="O121" s="9"/>
      <c r="P121" s="4"/>
      <c r="Q121" s="4"/>
      <c r="R121" s="7"/>
      <c r="S121" s="7"/>
      <c r="T121" s="38"/>
      <c r="U121" s="36"/>
      <c r="V121" s="38"/>
      <c r="W121" s="37"/>
    </row>
    <row r="122" spans="1:23" ht="59.25" customHeight="1" x14ac:dyDescent="0.25">
      <c r="A122" s="9"/>
      <c r="B122" s="64"/>
      <c r="C122" s="39"/>
      <c r="D122" s="42"/>
      <c r="E122" s="41"/>
      <c r="F122" s="43"/>
      <c r="G122" s="45"/>
      <c r="H122" s="45"/>
      <c r="I122" s="44"/>
      <c r="J122" s="51"/>
      <c r="K122" s="52"/>
      <c r="L122" s="5"/>
      <c r="M122" s="38"/>
      <c r="N122" s="9"/>
      <c r="O122" s="9"/>
      <c r="P122" s="4"/>
      <c r="Q122" s="4"/>
      <c r="R122" s="7"/>
      <c r="S122" s="7"/>
      <c r="T122" s="38"/>
      <c r="U122" s="36"/>
      <c r="V122" s="38"/>
      <c r="W122" s="37"/>
    </row>
    <row r="123" spans="1:23" ht="59.25" customHeight="1" x14ac:dyDescent="0.25">
      <c r="A123" s="9"/>
      <c r="B123" s="64"/>
      <c r="C123" s="39"/>
      <c r="D123" s="42"/>
      <c r="E123" s="41"/>
      <c r="F123" s="43"/>
      <c r="G123" s="45"/>
      <c r="H123" s="45"/>
      <c r="I123" s="44"/>
      <c r="J123" s="51"/>
      <c r="K123" s="52"/>
      <c r="L123" s="5"/>
      <c r="M123" s="38"/>
      <c r="N123" s="9"/>
      <c r="O123" s="9"/>
      <c r="P123" s="4"/>
      <c r="Q123" s="4"/>
      <c r="R123" s="7"/>
      <c r="S123" s="7"/>
      <c r="T123" s="38"/>
      <c r="U123" s="36"/>
      <c r="V123" s="38"/>
      <c r="W123" s="37"/>
    </row>
    <row r="124" spans="1:23" ht="59.25" customHeight="1" x14ac:dyDescent="0.25">
      <c r="A124" s="9"/>
      <c r="B124" s="64"/>
      <c r="C124" s="39"/>
      <c r="D124" s="42"/>
      <c r="E124" s="41"/>
      <c r="F124" s="43"/>
      <c r="G124" s="45"/>
      <c r="H124" s="45"/>
      <c r="I124" s="44"/>
      <c r="J124" s="51"/>
      <c r="K124" s="52"/>
      <c r="L124" s="5"/>
      <c r="M124" s="38"/>
      <c r="N124" s="9"/>
      <c r="O124" s="9"/>
      <c r="P124" s="4"/>
      <c r="Q124" s="4"/>
      <c r="R124" s="7"/>
      <c r="S124" s="7"/>
      <c r="T124" s="38"/>
      <c r="U124" s="36"/>
      <c r="V124" s="38"/>
      <c r="W124" s="37"/>
    </row>
    <row r="125" spans="1:23" ht="59.25" customHeight="1" x14ac:dyDescent="0.25">
      <c r="A125" s="9"/>
      <c r="B125" s="64"/>
      <c r="C125" s="39"/>
      <c r="D125" s="42"/>
      <c r="E125" s="41"/>
      <c r="F125" s="43"/>
      <c r="G125" s="45"/>
      <c r="H125" s="45"/>
      <c r="I125" s="44"/>
      <c r="J125" s="51"/>
      <c r="K125" s="52"/>
      <c r="L125" s="5"/>
      <c r="M125" s="38"/>
      <c r="N125" s="9"/>
      <c r="O125" s="9"/>
      <c r="P125" s="4"/>
      <c r="Q125" s="4"/>
      <c r="R125" s="7"/>
      <c r="S125" s="7"/>
      <c r="T125" s="38"/>
      <c r="U125" s="36"/>
      <c r="V125" s="38"/>
      <c r="W125" s="37"/>
    </row>
    <row r="126" spans="1:23" ht="59.25" customHeight="1" x14ac:dyDescent="0.25">
      <c r="A126" s="9"/>
      <c r="B126" s="64"/>
      <c r="C126" s="39"/>
      <c r="D126" s="42"/>
      <c r="E126" s="41"/>
      <c r="F126" s="43"/>
      <c r="G126" s="45"/>
      <c r="H126" s="45"/>
      <c r="I126" s="44"/>
      <c r="J126" s="51"/>
      <c r="K126" s="52"/>
      <c r="L126" s="5"/>
      <c r="M126" s="38"/>
      <c r="N126" s="9"/>
      <c r="O126" s="9"/>
      <c r="P126" s="4"/>
      <c r="Q126" s="4"/>
      <c r="R126" s="7"/>
      <c r="S126" s="7"/>
      <c r="T126" s="38"/>
      <c r="U126" s="36"/>
      <c r="V126" s="38"/>
      <c r="W126" s="37"/>
    </row>
    <row r="127" spans="1:23" ht="59.25" customHeight="1" x14ac:dyDescent="0.25">
      <c r="A127" s="9"/>
      <c r="B127" s="64"/>
      <c r="C127" s="39"/>
      <c r="D127" s="42"/>
      <c r="E127" s="41"/>
      <c r="F127" s="43"/>
      <c r="G127" s="45"/>
      <c r="H127" s="45"/>
      <c r="I127" s="44"/>
      <c r="J127" s="51"/>
      <c r="K127" s="52"/>
      <c r="L127" s="5"/>
      <c r="M127" s="38"/>
      <c r="N127" s="9"/>
      <c r="O127" s="9"/>
      <c r="P127" s="4"/>
      <c r="Q127" s="4"/>
      <c r="R127" s="7"/>
      <c r="S127" s="7"/>
      <c r="T127" s="38"/>
      <c r="U127" s="36"/>
      <c r="V127" s="38"/>
      <c r="W127" s="37"/>
    </row>
    <row r="128" spans="1:23" ht="59.25" customHeight="1" x14ac:dyDescent="0.25">
      <c r="A128" s="9"/>
      <c r="B128" s="64"/>
      <c r="C128" s="39"/>
      <c r="D128" s="42"/>
      <c r="E128" s="41"/>
      <c r="F128" s="43"/>
      <c r="G128" s="45"/>
      <c r="H128" s="45"/>
      <c r="I128" s="44"/>
      <c r="J128" s="51"/>
      <c r="K128" s="52"/>
      <c r="L128" s="5"/>
      <c r="M128" s="38"/>
      <c r="N128" s="9"/>
      <c r="O128" s="9"/>
      <c r="P128" s="4"/>
      <c r="Q128" s="4"/>
      <c r="R128" s="7"/>
      <c r="S128" s="7"/>
      <c r="T128" s="38"/>
      <c r="U128" s="36"/>
      <c r="V128" s="38"/>
      <c r="W128" s="37"/>
    </row>
    <row r="129" spans="1:23" ht="59.25" customHeight="1" x14ac:dyDescent="0.25">
      <c r="A129" s="9"/>
      <c r="B129" s="64"/>
      <c r="C129" s="39"/>
      <c r="D129" s="42"/>
      <c r="E129" s="41"/>
      <c r="F129" s="43"/>
      <c r="G129" s="45"/>
      <c r="H129" s="45"/>
      <c r="I129" s="44"/>
      <c r="J129" s="51"/>
      <c r="K129" s="52"/>
      <c r="L129" s="5"/>
      <c r="M129" s="38"/>
      <c r="N129" s="9"/>
      <c r="O129" s="9"/>
      <c r="P129" s="4"/>
      <c r="Q129" s="4"/>
      <c r="R129" s="7"/>
      <c r="S129" s="7"/>
      <c r="T129" s="38"/>
      <c r="U129" s="36"/>
      <c r="V129" s="38"/>
      <c r="W129" s="37"/>
    </row>
    <row r="130" spans="1:23" ht="59.25" customHeight="1" x14ac:dyDescent="0.25">
      <c r="A130" s="9"/>
      <c r="B130" s="64"/>
      <c r="C130" s="39"/>
      <c r="D130" s="42"/>
      <c r="E130" s="41"/>
      <c r="F130" s="43"/>
      <c r="G130" s="45"/>
      <c r="H130" s="45"/>
      <c r="I130" s="44"/>
      <c r="J130" s="51"/>
      <c r="K130" s="52"/>
      <c r="L130" s="5"/>
      <c r="M130" s="38"/>
      <c r="N130" s="9"/>
      <c r="O130" s="9"/>
      <c r="P130" s="4"/>
      <c r="Q130" s="4"/>
      <c r="R130" s="7"/>
      <c r="S130" s="7"/>
      <c r="T130" s="38"/>
      <c r="U130" s="36"/>
      <c r="V130" s="38"/>
      <c r="W130" s="37"/>
    </row>
    <row r="131" spans="1:23" s="25" customFormat="1" ht="102.75" customHeight="1" x14ac:dyDescent="0.25">
      <c r="A131" s="9"/>
      <c r="B131" s="64"/>
      <c r="C131" s="39"/>
      <c r="D131" s="42"/>
      <c r="E131" s="41"/>
      <c r="F131" s="43"/>
      <c r="G131" s="45"/>
      <c r="H131" s="45"/>
      <c r="I131" s="81"/>
      <c r="J131" s="51"/>
      <c r="K131" s="52"/>
      <c r="L131" s="5"/>
      <c r="M131" s="38"/>
      <c r="N131" s="9"/>
      <c r="O131" s="9"/>
      <c r="P131" s="4"/>
      <c r="Q131" s="4"/>
      <c r="R131" s="7"/>
      <c r="S131" s="7"/>
      <c r="T131" s="38"/>
      <c r="U131" s="36"/>
      <c r="V131" s="38"/>
      <c r="W131" s="37"/>
    </row>
    <row r="132" spans="1:23" s="25" customFormat="1" ht="102.75" customHeight="1" x14ac:dyDescent="0.25">
      <c r="A132" s="9"/>
      <c r="B132" s="64"/>
      <c r="C132" s="39"/>
      <c r="D132" s="42"/>
      <c r="E132" s="41"/>
      <c r="F132" s="43"/>
      <c r="G132" s="45"/>
      <c r="H132" s="45"/>
      <c r="I132" s="81"/>
      <c r="J132" s="51"/>
      <c r="K132" s="52"/>
      <c r="L132" s="5"/>
      <c r="M132" s="38"/>
      <c r="N132" s="9"/>
      <c r="O132" s="9"/>
      <c r="P132" s="4"/>
      <c r="Q132" s="4"/>
      <c r="R132" s="7"/>
      <c r="S132" s="7"/>
      <c r="T132" s="38"/>
      <c r="U132" s="36"/>
      <c r="V132" s="38"/>
      <c r="W132" s="37"/>
    </row>
    <row r="133" spans="1:23" s="25" customFormat="1" ht="102.75" customHeight="1" x14ac:dyDescent="0.25">
      <c r="A133" s="9"/>
      <c r="B133" s="64"/>
      <c r="C133" s="39"/>
      <c r="D133" s="42"/>
      <c r="E133" s="41"/>
      <c r="F133" s="43"/>
      <c r="G133" s="45"/>
      <c r="H133" s="45"/>
      <c r="I133" s="81"/>
      <c r="J133" s="51"/>
      <c r="K133" s="52"/>
      <c r="L133" s="5"/>
      <c r="M133" s="38"/>
      <c r="N133" s="9"/>
      <c r="O133" s="9"/>
      <c r="P133" s="4"/>
      <c r="Q133" s="4"/>
      <c r="R133" s="7"/>
      <c r="S133" s="7"/>
      <c r="T133" s="38"/>
      <c r="U133" s="36"/>
      <c r="V133" s="38"/>
      <c r="W133" s="37"/>
    </row>
    <row r="134" spans="1:23" s="25" customFormat="1" ht="102.75" customHeight="1" x14ac:dyDescent="0.25">
      <c r="A134" s="9"/>
      <c r="B134" s="64"/>
      <c r="C134" s="39"/>
      <c r="D134" s="42"/>
      <c r="E134" s="41"/>
      <c r="F134" s="43"/>
      <c r="G134" s="45"/>
      <c r="H134" s="45"/>
      <c r="I134" s="81"/>
      <c r="J134" s="51"/>
      <c r="K134" s="52"/>
      <c r="L134" s="5"/>
      <c r="M134" s="38"/>
      <c r="N134" s="9"/>
      <c r="O134" s="9"/>
      <c r="P134" s="4"/>
      <c r="Q134" s="4"/>
      <c r="R134" s="7"/>
      <c r="S134" s="7"/>
      <c r="T134" s="38"/>
      <c r="U134" s="36"/>
      <c r="V134" s="38"/>
      <c r="W134" s="37"/>
    </row>
    <row r="135" spans="1:23" s="25" customFormat="1" ht="102.75" customHeight="1" x14ac:dyDescent="0.25">
      <c r="A135" s="9"/>
      <c r="B135" s="64"/>
      <c r="C135" s="39"/>
      <c r="D135" s="42"/>
      <c r="E135" s="41"/>
      <c r="F135" s="43"/>
      <c r="G135" s="45"/>
      <c r="H135" s="45"/>
      <c r="I135" s="81"/>
      <c r="J135" s="51"/>
      <c r="K135" s="52"/>
      <c r="L135" s="5"/>
      <c r="M135" s="38"/>
      <c r="N135" s="9"/>
      <c r="O135" s="9"/>
      <c r="P135" s="4"/>
      <c r="Q135" s="4"/>
      <c r="R135" s="7"/>
      <c r="S135" s="7"/>
      <c r="T135" s="38"/>
      <c r="U135" s="36"/>
      <c r="V135" s="38"/>
      <c r="W135" s="37"/>
    </row>
    <row r="136" spans="1:23" s="25" customFormat="1" ht="102.75" customHeight="1" x14ac:dyDescent="0.25">
      <c r="A136" s="9"/>
      <c r="B136" s="64"/>
      <c r="C136" s="39"/>
      <c r="D136" s="42"/>
      <c r="E136" s="41"/>
      <c r="F136" s="43"/>
      <c r="G136" s="45"/>
      <c r="H136" s="45"/>
      <c r="I136" s="81"/>
      <c r="J136" s="51"/>
      <c r="K136" s="52"/>
      <c r="L136" s="5"/>
      <c r="M136" s="38"/>
      <c r="N136" s="9"/>
      <c r="O136" s="9"/>
      <c r="P136" s="4"/>
      <c r="Q136" s="4"/>
      <c r="R136" s="7"/>
      <c r="S136" s="7"/>
      <c r="T136" s="38"/>
      <c r="U136" s="36"/>
      <c r="V136" s="38"/>
      <c r="W136" s="37"/>
    </row>
    <row r="137" spans="1:23" s="25" customFormat="1" ht="102.75" customHeight="1" x14ac:dyDescent="0.25">
      <c r="A137" s="9"/>
      <c r="B137" s="64"/>
      <c r="C137" s="39"/>
      <c r="D137" s="42"/>
      <c r="E137" s="41"/>
      <c r="F137" s="43"/>
      <c r="G137" s="45"/>
      <c r="H137" s="45"/>
      <c r="I137" s="81"/>
      <c r="J137" s="51"/>
      <c r="K137" s="52"/>
      <c r="L137" s="5"/>
      <c r="M137" s="38"/>
      <c r="N137" s="9"/>
      <c r="O137" s="9"/>
      <c r="P137" s="4"/>
      <c r="Q137" s="4"/>
      <c r="R137" s="7"/>
      <c r="S137" s="7"/>
      <c r="T137" s="38"/>
      <c r="U137" s="36"/>
      <c r="V137" s="38"/>
      <c r="W137" s="37"/>
    </row>
    <row r="138" spans="1:23" s="25" customFormat="1" ht="102.75" customHeight="1" x14ac:dyDescent="0.25">
      <c r="A138" s="9"/>
      <c r="B138" s="64"/>
      <c r="C138" s="39"/>
      <c r="D138" s="42"/>
      <c r="E138" s="41"/>
      <c r="F138" s="43"/>
      <c r="G138" s="45"/>
      <c r="H138" s="45"/>
      <c r="I138" s="81"/>
      <c r="J138" s="51"/>
      <c r="K138" s="52"/>
      <c r="L138" s="5"/>
      <c r="M138" s="38"/>
      <c r="N138" s="9"/>
      <c r="O138" s="9"/>
      <c r="P138" s="4"/>
      <c r="Q138" s="4"/>
      <c r="R138" s="7"/>
      <c r="S138" s="7"/>
      <c r="T138" s="38"/>
      <c r="U138" s="36"/>
      <c r="V138" s="38"/>
      <c r="W138" s="37"/>
    </row>
    <row r="139" spans="1:23" s="25" customFormat="1" ht="102.75" customHeight="1" x14ac:dyDescent="0.25">
      <c r="A139" s="9"/>
      <c r="B139" s="64"/>
      <c r="C139" s="39"/>
      <c r="D139" s="42"/>
      <c r="E139" s="41"/>
      <c r="F139" s="43"/>
      <c r="G139" s="45"/>
      <c r="H139" s="45"/>
      <c r="I139" s="81"/>
      <c r="J139" s="51"/>
      <c r="K139" s="52"/>
      <c r="L139" s="5"/>
      <c r="M139" s="38"/>
      <c r="N139" s="9"/>
      <c r="O139" s="9"/>
      <c r="P139" s="4"/>
      <c r="Q139" s="4"/>
      <c r="R139" s="7"/>
      <c r="S139" s="7"/>
      <c r="T139" s="38"/>
      <c r="U139" s="36"/>
      <c r="V139" s="38"/>
      <c r="W139" s="37"/>
    </row>
    <row r="140" spans="1:23" s="25" customFormat="1" ht="102.75" customHeight="1" x14ac:dyDescent="0.25">
      <c r="A140" s="9"/>
      <c r="B140" s="64"/>
      <c r="C140" s="39"/>
      <c r="D140" s="42"/>
      <c r="E140" s="41"/>
      <c r="F140" s="43"/>
      <c r="G140" s="45"/>
      <c r="H140" s="45"/>
      <c r="I140" s="81"/>
      <c r="J140" s="51"/>
      <c r="K140" s="52"/>
      <c r="L140" s="5"/>
      <c r="M140" s="38"/>
      <c r="N140" s="9"/>
      <c r="O140" s="9"/>
      <c r="P140" s="4"/>
      <c r="Q140" s="4"/>
      <c r="R140" s="7"/>
      <c r="S140" s="7"/>
      <c r="T140" s="38"/>
      <c r="U140" s="36"/>
      <c r="V140" s="38"/>
      <c r="W140" s="37"/>
    </row>
    <row r="141" spans="1:23" s="25" customFormat="1" ht="102.75" customHeight="1" x14ac:dyDescent="0.25">
      <c r="A141" s="9"/>
      <c r="B141" s="64"/>
      <c r="C141" s="39"/>
      <c r="D141" s="42"/>
      <c r="E141" s="41"/>
      <c r="F141" s="43"/>
      <c r="G141" s="45"/>
      <c r="H141" s="45"/>
      <c r="I141" s="81"/>
      <c r="J141" s="51"/>
      <c r="K141" s="52"/>
      <c r="L141" s="5"/>
      <c r="M141" s="38"/>
      <c r="N141" s="9"/>
      <c r="O141" s="9"/>
      <c r="P141" s="4"/>
      <c r="Q141" s="4"/>
      <c r="R141" s="7"/>
      <c r="S141" s="7"/>
      <c r="T141" s="38"/>
      <c r="U141" s="36"/>
      <c r="V141" s="38"/>
      <c r="W141" s="37"/>
    </row>
    <row r="142" spans="1:23" s="25" customFormat="1" ht="102.75" customHeight="1" x14ac:dyDescent="0.25">
      <c r="A142" s="9"/>
      <c r="B142" s="64"/>
      <c r="C142" s="39"/>
      <c r="D142" s="42"/>
      <c r="E142" s="41"/>
      <c r="F142" s="43"/>
      <c r="G142" s="45"/>
      <c r="H142" s="45"/>
      <c r="I142" s="81"/>
      <c r="J142" s="51"/>
      <c r="K142" s="52"/>
      <c r="L142" s="5"/>
      <c r="M142" s="38"/>
      <c r="N142" s="9"/>
      <c r="O142" s="9"/>
      <c r="P142" s="4"/>
      <c r="Q142" s="4"/>
      <c r="R142" s="7"/>
      <c r="S142" s="7"/>
      <c r="T142" s="38"/>
      <c r="U142" s="36"/>
      <c r="V142" s="38"/>
      <c r="W142" s="37"/>
    </row>
    <row r="143" spans="1:23" s="25" customFormat="1" ht="102.75" customHeight="1" x14ac:dyDescent="0.25">
      <c r="A143" s="9"/>
      <c r="B143" s="64"/>
      <c r="C143" s="39"/>
      <c r="D143" s="42"/>
      <c r="E143" s="41"/>
      <c r="F143" s="43"/>
      <c r="G143" s="45"/>
      <c r="H143" s="45"/>
      <c r="I143" s="81"/>
      <c r="J143" s="51"/>
      <c r="K143" s="52"/>
      <c r="L143" s="5"/>
      <c r="M143" s="38"/>
      <c r="N143" s="9"/>
      <c r="O143" s="9"/>
      <c r="P143" s="4"/>
      <c r="Q143" s="4"/>
      <c r="R143" s="7"/>
      <c r="S143" s="7"/>
      <c r="T143" s="38"/>
      <c r="U143" s="36"/>
      <c r="V143" s="38"/>
      <c r="W143" s="37"/>
    </row>
    <row r="144" spans="1:23" s="25" customFormat="1" ht="102.75" customHeight="1" x14ac:dyDescent="0.25">
      <c r="A144" s="9"/>
      <c r="B144" s="64"/>
      <c r="C144" s="39"/>
      <c r="D144" s="42"/>
      <c r="E144" s="41"/>
      <c r="F144" s="43"/>
      <c r="G144" s="45"/>
      <c r="H144" s="45"/>
      <c r="I144" s="81"/>
      <c r="J144" s="51"/>
      <c r="K144" s="52"/>
      <c r="L144" s="5"/>
      <c r="M144" s="38"/>
      <c r="N144" s="9"/>
      <c r="O144" s="9"/>
      <c r="P144" s="4"/>
      <c r="Q144" s="4"/>
      <c r="R144" s="7"/>
      <c r="S144" s="7"/>
      <c r="T144" s="38"/>
      <c r="U144" s="36"/>
      <c r="V144" s="38"/>
      <c r="W144" s="37"/>
    </row>
    <row r="145" spans="1:23" s="25" customFormat="1" ht="102.75" customHeight="1" x14ac:dyDescent="0.25">
      <c r="A145" s="9"/>
      <c r="B145" s="64"/>
      <c r="C145" s="39"/>
      <c r="D145" s="42"/>
      <c r="E145" s="41"/>
      <c r="F145" s="43"/>
      <c r="G145" s="45"/>
      <c r="H145" s="45"/>
      <c r="I145" s="81"/>
      <c r="J145" s="51"/>
      <c r="K145" s="52"/>
      <c r="L145" s="5"/>
      <c r="M145" s="38"/>
      <c r="N145" s="9"/>
      <c r="O145" s="9"/>
      <c r="P145" s="4"/>
      <c r="Q145" s="4"/>
      <c r="R145" s="7"/>
      <c r="S145" s="7"/>
      <c r="T145" s="38"/>
      <c r="U145" s="36"/>
      <c r="V145" s="38"/>
      <c r="W145" s="37"/>
    </row>
    <row r="146" spans="1:23" s="25" customFormat="1" ht="102.75" customHeight="1" x14ac:dyDescent="0.25">
      <c r="A146" s="9"/>
      <c r="B146" s="64"/>
      <c r="C146" s="39"/>
      <c r="D146" s="42"/>
      <c r="E146" s="41"/>
      <c r="F146" s="43"/>
      <c r="G146" s="45"/>
      <c r="H146" s="45"/>
      <c r="I146" s="81"/>
      <c r="J146" s="51"/>
      <c r="K146" s="52"/>
      <c r="L146" s="5"/>
      <c r="M146" s="38"/>
      <c r="N146" s="9"/>
      <c r="O146" s="9"/>
      <c r="P146" s="4"/>
      <c r="Q146" s="4"/>
      <c r="R146" s="7"/>
      <c r="S146" s="7"/>
      <c r="T146" s="38"/>
      <c r="U146" s="36"/>
      <c r="V146" s="38"/>
      <c r="W146" s="37"/>
    </row>
    <row r="147" spans="1:23" s="25" customFormat="1" ht="102.75" customHeight="1" x14ac:dyDescent="0.25">
      <c r="A147" s="9"/>
      <c r="B147" s="64"/>
      <c r="C147" s="39"/>
      <c r="D147" s="42"/>
      <c r="E147" s="41"/>
      <c r="F147" s="43"/>
      <c r="G147" s="45"/>
      <c r="H147" s="45"/>
      <c r="I147" s="81"/>
      <c r="J147" s="51"/>
      <c r="K147" s="52"/>
      <c r="L147" s="5"/>
      <c r="M147" s="38"/>
      <c r="N147" s="9"/>
      <c r="O147" s="9"/>
      <c r="P147" s="4"/>
      <c r="Q147" s="4"/>
      <c r="R147" s="7"/>
      <c r="S147" s="7"/>
      <c r="T147" s="38"/>
      <c r="U147" s="36"/>
      <c r="V147" s="38"/>
      <c r="W147" s="37"/>
    </row>
    <row r="148" spans="1:23" s="25" customFormat="1" ht="102.75" customHeight="1" x14ac:dyDescent="0.25">
      <c r="A148" s="9"/>
      <c r="B148" s="64"/>
      <c r="C148" s="39"/>
      <c r="D148" s="42"/>
      <c r="E148" s="41"/>
      <c r="F148" s="43"/>
      <c r="G148" s="45"/>
      <c r="H148" s="45"/>
      <c r="I148" s="81"/>
      <c r="J148" s="51"/>
      <c r="K148" s="52"/>
      <c r="L148" s="5"/>
      <c r="M148" s="38"/>
      <c r="N148" s="9"/>
      <c r="O148" s="9"/>
      <c r="P148" s="4"/>
      <c r="Q148" s="4"/>
      <c r="R148" s="7"/>
      <c r="S148" s="7"/>
      <c r="T148" s="38"/>
      <c r="U148" s="36"/>
      <c r="V148" s="38"/>
      <c r="W148" s="37"/>
    </row>
    <row r="149" spans="1:23" s="25" customFormat="1" ht="102.75" customHeight="1" x14ac:dyDescent="0.25">
      <c r="A149" s="9"/>
      <c r="B149" s="64"/>
      <c r="C149" s="39"/>
      <c r="D149" s="42"/>
      <c r="E149" s="41"/>
      <c r="F149" s="43"/>
      <c r="G149" s="45"/>
      <c r="H149" s="45"/>
      <c r="I149" s="81"/>
      <c r="J149" s="51"/>
      <c r="K149" s="52"/>
      <c r="L149" s="5"/>
      <c r="M149" s="38"/>
      <c r="N149" s="9"/>
      <c r="O149" s="9"/>
      <c r="P149" s="4"/>
      <c r="Q149" s="4"/>
      <c r="R149" s="7"/>
      <c r="S149" s="7"/>
      <c r="T149" s="38"/>
      <c r="U149" s="36"/>
      <c r="V149" s="38"/>
      <c r="W149" s="37"/>
    </row>
    <row r="150" spans="1:23" s="25" customFormat="1" ht="102.75" customHeight="1" x14ac:dyDescent="0.25">
      <c r="A150" s="9"/>
      <c r="B150" s="64"/>
      <c r="C150" s="39"/>
      <c r="D150" s="42"/>
      <c r="E150" s="41"/>
      <c r="F150" s="43"/>
      <c r="G150" s="45"/>
      <c r="H150" s="45"/>
      <c r="I150" s="81"/>
      <c r="J150" s="51"/>
      <c r="K150" s="52"/>
      <c r="L150" s="5"/>
      <c r="M150" s="38"/>
      <c r="N150" s="9"/>
      <c r="O150" s="9"/>
      <c r="P150" s="4"/>
      <c r="Q150" s="4"/>
      <c r="R150" s="7"/>
      <c r="S150" s="7"/>
      <c r="T150" s="38"/>
      <c r="U150" s="36"/>
      <c r="V150" s="38"/>
      <c r="W150" s="37"/>
    </row>
    <row r="151" spans="1:23" s="25" customFormat="1" ht="102.75" customHeight="1" x14ac:dyDescent="0.25">
      <c r="A151" s="9"/>
      <c r="B151" s="64"/>
      <c r="C151" s="39"/>
      <c r="D151" s="42"/>
      <c r="E151" s="41"/>
      <c r="F151" s="43"/>
      <c r="G151" s="45"/>
      <c r="H151" s="45"/>
      <c r="I151" s="81"/>
      <c r="J151" s="51"/>
      <c r="K151" s="52"/>
      <c r="L151" s="5"/>
      <c r="M151" s="38"/>
      <c r="N151" s="9"/>
      <c r="O151" s="9"/>
      <c r="P151" s="4"/>
      <c r="Q151" s="4"/>
      <c r="R151" s="7"/>
      <c r="S151" s="7"/>
      <c r="T151" s="38"/>
      <c r="U151" s="36"/>
      <c r="V151" s="38"/>
      <c r="W151" s="37"/>
    </row>
    <row r="152" spans="1:23" s="25" customFormat="1" ht="102.75" customHeight="1" x14ac:dyDescent="0.25">
      <c r="A152" s="9"/>
      <c r="B152" s="64"/>
      <c r="C152" s="39"/>
      <c r="D152" s="42"/>
      <c r="E152" s="41"/>
      <c r="F152" s="43"/>
      <c r="G152" s="45"/>
      <c r="H152" s="45"/>
      <c r="I152" s="81"/>
      <c r="J152" s="51"/>
      <c r="K152" s="52"/>
      <c r="L152" s="5"/>
      <c r="M152" s="38"/>
      <c r="N152" s="9"/>
      <c r="O152" s="9"/>
      <c r="P152" s="4"/>
      <c r="Q152" s="4"/>
      <c r="R152" s="7"/>
      <c r="S152" s="7"/>
      <c r="T152" s="38"/>
      <c r="U152" s="36"/>
      <c r="V152" s="38"/>
      <c r="W152" s="37"/>
    </row>
    <row r="153" spans="1:23" s="25" customFormat="1" ht="102.75" customHeight="1" x14ac:dyDescent="0.25">
      <c r="A153" s="9"/>
      <c r="B153" s="64"/>
      <c r="C153" s="39"/>
      <c r="D153" s="42"/>
      <c r="E153" s="41"/>
      <c r="F153" s="43"/>
      <c r="G153" s="45"/>
      <c r="H153" s="45"/>
      <c r="I153" s="81"/>
      <c r="J153" s="51"/>
      <c r="K153" s="52"/>
      <c r="L153" s="5"/>
      <c r="M153" s="38"/>
      <c r="N153" s="9"/>
      <c r="O153" s="9"/>
      <c r="P153" s="4"/>
      <c r="Q153" s="4"/>
      <c r="R153" s="7"/>
      <c r="S153" s="7"/>
      <c r="T153" s="38"/>
      <c r="U153" s="36"/>
      <c r="V153" s="38"/>
      <c r="W153" s="37"/>
    </row>
    <row r="154" spans="1:23" s="25" customFormat="1" ht="102.75" customHeight="1" x14ac:dyDescent="0.25">
      <c r="A154" s="9"/>
      <c r="B154" s="64"/>
      <c r="C154" s="39"/>
      <c r="D154" s="42"/>
      <c r="E154" s="41"/>
      <c r="F154" s="43"/>
      <c r="G154" s="45"/>
      <c r="H154" s="45"/>
      <c r="I154" s="81"/>
      <c r="J154" s="51"/>
      <c r="K154" s="52"/>
      <c r="L154" s="5"/>
      <c r="M154" s="38"/>
      <c r="N154" s="9"/>
      <c r="O154" s="9"/>
      <c r="P154" s="4"/>
      <c r="Q154" s="4"/>
      <c r="R154" s="7"/>
      <c r="S154" s="7"/>
      <c r="T154" s="38"/>
      <c r="U154" s="36"/>
      <c r="V154" s="38"/>
      <c r="W154" s="37"/>
    </row>
    <row r="155" spans="1:23" s="25" customFormat="1" ht="102.75" customHeight="1" x14ac:dyDescent="0.25">
      <c r="A155" s="9"/>
      <c r="B155" s="64"/>
      <c r="C155" s="39"/>
      <c r="D155" s="42"/>
      <c r="E155" s="41"/>
      <c r="F155" s="43"/>
      <c r="G155" s="45"/>
      <c r="H155" s="45"/>
      <c r="I155" s="81"/>
      <c r="J155" s="51"/>
      <c r="K155" s="52"/>
      <c r="L155" s="5"/>
      <c r="M155" s="38"/>
      <c r="N155" s="9"/>
      <c r="O155" s="9"/>
      <c r="P155" s="4"/>
      <c r="Q155" s="4"/>
      <c r="R155" s="7"/>
      <c r="S155" s="7"/>
      <c r="T155" s="38"/>
      <c r="U155" s="36"/>
      <c r="V155" s="38"/>
      <c r="W155" s="37"/>
    </row>
    <row r="156" spans="1:23" x14ac:dyDescent="0.25">
      <c r="A156" s="9"/>
      <c r="B156" s="64"/>
      <c r="C156" s="39"/>
      <c r="D156" s="42"/>
      <c r="E156" s="41"/>
      <c r="F156" s="43"/>
      <c r="G156" s="45"/>
      <c r="H156" s="45"/>
      <c r="I156" s="44"/>
      <c r="J156" s="51"/>
      <c r="K156" s="52"/>
      <c r="L156" s="5"/>
      <c r="M156" s="38"/>
      <c r="N156" s="9"/>
      <c r="O156" s="9"/>
      <c r="P156" s="4"/>
      <c r="Q156" s="4"/>
      <c r="R156" s="7"/>
      <c r="S156" s="7"/>
      <c r="T156" s="38"/>
      <c r="U156" s="36"/>
      <c r="V156" s="38"/>
      <c r="W156" s="37"/>
    </row>
    <row r="157" spans="1:23" x14ac:dyDescent="0.25">
      <c r="A157" s="9"/>
      <c r="B157" s="64"/>
      <c r="C157" s="39"/>
      <c r="D157" s="42"/>
      <c r="E157" s="41"/>
      <c r="F157" s="43"/>
      <c r="G157" s="45"/>
      <c r="H157" s="45"/>
      <c r="I157" s="44"/>
      <c r="J157" s="51"/>
      <c r="K157" s="52"/>
      <c r="L157" s="5"/>
      <c r="M157" s="38"/>
      <c r="N157" s="9"/>
      <c r="O157" s="9"/>
      <c r="P157" s="4"/>
      <c r="Q157" s="4"/>
      <c r="R157" s="7"/>
      <c r="S157" s="7"/>
      <c r="T157" s="38"/>
      <c r="U157" s="36"/>
      <c r="V157" s="38"/>
      <c r="W157" s="37"/>
    </row>
    <row r="158" spans="1:23" x14ac:dyDescent="0.25">
      <c r="A158" s="9"/>
      <c r="B158" s="64"/>
      <c r="C158" s="39"/>
      <c r="D158" s="42"/>
      <c r="E158" s="41"/>
      <c r="F158" s="43"/>
      <c r="G158" s="45"/>
      <c r="H158" s="45"/>
      <c r="I158" s="44"/>
      <c r="J158" s="51"/>
      <c r="K158" s="52"/>
      <c r="L158" s="49"/>
      <c r="M158" s="38"/>
      <c r="N158" s="9"/>
      <c r="O158" s="9"/>
      <c r="P158" s="4"/>
      <c r="Q158" s="4"/>
      <c r="R158" s="7"/>
      <c r="S158" s="7"/>
      <c r="T158" s="38"/>
      <c r="U158" s="36"/>
      <c r="V158" s="38"/>
      <c r="W158" s="37"/>
    </row>
    <row r="159" spans="1:23" x14ac:dyDescent="0.25">
      <c r="A159" s="9"/>
      <c r="B159" s="64"/>
      <c r="C159" s="39"/>
      <c r="D159" s="42"/>
      <c r="E159" s="41"/>
      <c r="F159" s="43"/>
      <c r="G159" s="45"/>
      <c r="H159" s="45"/>
      <c r="I159" s="44"/>
      <c r="J159" s="51"/>
      <c r="K159" s="52"/>
      <c r="L159" s="5"/>
      <c r="M159" s="38"/>
      <c r="N159" s="9"/>
      <c r="O159" s="9"/>
      <c r="P159" s="4"/>
      <c r="Q159" s="4"/>
      <c r="R159" s="7"/>
      <c r="S159" s="7"/>
      <c r="T159" s="38"/>
      <c r="U159" s="36"/>
      <c r="V159" s="38"/>
      <c r="W159" s="37"/>
    </row>
    <row r="160" spans="1:23" x14ac:dyDescent="0.25">
      <c r="A160" s="9"/>
      <c r="B160" s="64"/>
      <c r="C160" s="39"/>
      <c r="D160" s="42"/>
      <c r="E160" s="41"/>
      <c r="F160" s="43"/>
      <c r="G160" s="45"/>
      <c r="H160" s="45"/>
      <c r="I160" s="44"/>
      <c r="J160" s="51"/>
      <c r="K160" s="52"/>
      <c r="L160" s="49"/>
      <c r="M160" s="38"/>
      <c r="N160" s="9"/>
      <c r="O160" s="9"/>
      <c r="P160" s="4"/>
      <c r="Q160" s="4"/>
      <c r="R160" s="7"/>
      <c r="S160" s="7"/>
      <c r="T160" s="38"/>
      <c r="U160" s="36"/>
      <c r="V160" s="38"/>
      <c r="W160" s="37"/>
    </row>
    <row r="161" spans="1:23" x14ac:dyDescent="0.25">
      <c r="A161" s="9"/>
      <c r="B161" s="64"/>
      <c r="C161" s="39"/>
      <c r="D161" s="42"/>
      <c r="E161" s="41"/>
      <c r="F161" s="43"/>
      <c r="G161" s="45"/>
      <c r="H161" s="45"/>
      <c r="I161" s="44"/>
      <c r="J161" s="51"/>
      <c r="K161" s="52"/>
      <c r="L161" s="5"/>
      <c r="M161" s="38"/>
      <c r="N161" s="9"/>
      <c r="O161" s="9"/>
      <c r="P161" s="4"/>
      <c r="Q161" s="4"/>
      <c r="R161" s="7"/>
      <c r="S161" s="7"/>
      <c r="T161" s="38"/>
      <c r="U161" s="36"/>
      <c r="V161" s="38"/>
      <c r="W161" s="37"/>
    </row>
    <row r="162" spans="1:23" x14ac:dyDescent="0.25">
      <c r="A162" s="9"/>
      <c r="B162" s="64"/>
      <c r="C162" s="39"/>
      <c r="D162" s="42"/>
      <c r="E162" s="41"/>
      <c r="F162" s="43"/>
      <c r="G162" s="45"/>
      <c r="H162" s="45"/>
      <c r="I162" s="44"/>
      <c r="J162" s="51"/>
      <c r="K162" s="52"/>
      <c r="L162" s="5"/>
      <c r="M162" s="38"/>
      <c r="N162" s="9"/>
      <c r="O162" s="9"/>
      <c r="P162" s="4"/>
      <c r="Q162" s="4"/>
      <c r="R162" s="7"/>
      <c r="S162" s="7"/>
      <c r="T162" s="38"/>
      <c r="U162" s="36"/>
      <c r="V162" s="38"/>
      <c r="W162" s="37"/>
    </row>
    <row r="163" spans="1:23" x14ac:dyDescent="0.25">
      <c r="A163" s="9"/>
      <c r="B163" s="64"/>
      <c r="C163" s="39"/>
      <c r="D163" s="42"/>
      <c r="E163" s="41"/>
      <c r="F163" s="43"/>
      <c r="G163" s="45"/>
      <c r="H163" s="45"/>
      <c r="I163" s="44"/>
      <c r="J163" s="51"/>
      <c r="K163" s="52"/>
      <c r="L163" s="5"/>
      <c r="M163" s="38"/>
      <c r="N163" s="9"/>
      <c r="O163" s="9"/>
      <c r="P163" s="4"/>
      <c r="Q163" s="4"/>
      <c r="R163" s="7"/>
      <c r="S163" s="7"/>
      <c r="T163" s="38"/>
      <c r="U163" s="36"/>
      <c r="V163" s="38"/>
      <c r="W163" s="37"/>
    </row>
    <row r="164" spans="1:23" x14ac:dyDescent="0.25">
      <c r="A164" s="9"/>
      <c r="B164" s="64"/>
      <c r="C164" s="39"/>
      <c r="D164" s="42"/>
      <c r="E164" s="41"/>
      <c r="F164" s="43"/>
      <c r="G164" s="45"/>
      <c r="H164" s="45"/>
      <c r="I164" s="44"/>
      <c r="J164" s="51"/>
      <c r="K164" s="52"/>
      <c r="L164" s="5"/>
      <c r="M164" s="38"/>
      <c r="N164" s="9"/>
      <c r="O164" s="9"/>
      <c r="P164" s="4"/>
      <c r="Q164" s="4"/>
      <c r="R164" s="7"/>
      <c r="S164" s="7"/>
      <c r="T164" s="38"/>
      <c r="U164" s="36"/>
      <c r="V164" s="38"/>
      <c r="W164" s="37"/>
    </row>
    <row r="165" spans="1:23" x14ac:dyDescent="0.25">
      <c r="A165" s="9"/>
      <c r="B165" s="64"/>
      <c r="C165" s="39"/>
      <c r="D165" s="42"/>
      <c r="E165" s="41"/>
      <c r="F165" s="43"/>
      <c r="G165" s="45"/>
      <c r="H165" s="45"/>
      <c r="I165" s="44"/>
      <c r="J165" s="51"/>
      <c r="K165" s="52"/>
      <c r="L165" s="5"/>
      <c r="M165" s="38"/>
      <c r="N165" s="9"/>
      <c r="O165" s="9"/>
      <c r="P165" s="4"/>
      <c r="Q165" s="4"/>
      <c r="R165" s="7"/>
      <c r="S165" s="7"/>
      <c r="T165" s="38"/>
      <c r="U165" s="36"/>
      <c r="V165" s="38"/>
      <c r="W165" s="37"/>
    </row>
    <row r="166" spans="1:23" x14ac:dyDescent="0.25">
      <c r="A166" s="9"/>
      <c r="B166" s="64"/>
      <c r="C166" s="39"/>
      <c r="D166" s="42"/>
      <c r="E166" s="41"/>
      <c r="F166" s="43"/>
      <c r="G166" s="45"/>
      <c r="H166" s="45"/>
      <c r="I166" s="44"/>
      <c r="J166" s="51"/>
      <c r="K166" s="52"/>
      <c r="L166" s="5"/>
      <c r="M166" s="38"/>
      <c r="N166" s="9"/>
      <c r="O166" s="9"/>
      <c r="P166" s="4"/>
      <c r="Q166" s="4"/>
      <c r="R166" s="7"/>
      <c r="S166" s="7"/>
      <c r="T166" s="38"/>
      <c r="U166" s="36"/>
      <c r="V166" s="38"/>
      <c r="W166" s="37"/>
    </row>
    <row r="167" spans="1:23" x14ac:dyDescent="0.25">
      <c r="A167" s="9"/>
      <c r="B167" s="64"/>
      <c r="C167" s="39"/>
      <c r="D167" s="42"/>
      <c r="E167" s="41"/>
      <c r="F167" s="43"/>
      <c r="G167" s="45"/>
      <c r="H167" s="45"/>
      <c r="I167" s="44"/>
      <c r="J167" s="51"/>
      <c r="K167" s="52"/>
      <c r="L167" s="5"/>
      <c r="M167" s="38"/>
      <c r="N167" s="9"/>
      <c r="O167" s="9"/>
      <c r="P167" s="4"/>
      <c r="Q167" s="4"/>
      <c r="R167" s="7"/>
      <c r="S167" s="7"/>
      <c r="T167" s="38"/>
      <c r="U167" s="36"/>
      <c r="V167" s="38"/>
      <c r="W167" s="37"/>
    </row>
    <row r="168" spans="1:23" x14ac:dyDescent="0.25">
      <c r="A168" s="9"/>
      <c r="B168" s="64"/>
      <c r="C168" s="39"/>
      <c r="D168" s="42"/>
      <c r="E168" s="41"/>
      <c r="F168" s="43"/>
      <c r="G168" s="45"/>
      <c r="H168" s="45"/>
      <c r="I168" s="44"/>
      <c r="J168" s="51"/>
      <c r="K168" s="52"/>
      <c r="L168" s="5"/>
      <c r="M168" s="38"/>
      <c r="N168" s="9"/>
      <c r="O168" s="9"/>
      <c r="P168" s="4"/>
      <c r="Q168" s="4"/>
      <c r="R168" s="7"/>
      <c r="S168" s="7"/>
      <c r="T168" s="38"/>
      <c r="U168" s="36"/>
      <c r="V168" s="38"/>
      <c r="W168" s="37"/>
    </row>
    <row r="169" spans="1:23" x14ac:dyDescent="0.25">
      <c r="A169" s="9"/>
      <c r="B169" s="64"/>
      <c r="C169" s="39"/>
      <c r="D169" s="42"/>
      <c r="E169" s="41"/>
      <c r="F169" s="43"/>
      <c r="G169" s="45"/>
      <c r="H169" s="45"/>
      <c r="I169" s="44"/>
      <c r="J169" s="51"/>
      <c r="K169" s="52"/>
      <c r="L169" s="5"/>
      <c r="M169" s="38"/>
      <c r="N169" s="9"/>
      <c r="O169" s="9"/>
      <c r="P169" s="4"/>
      <c r="Q169" s="4"/>
      <c r="R169" s="7"/>
      <c r="S169" s="7"/>
      <c r="T169" s="38"/>
      <c r="U169" s="36"/>
      <c r="V169" s="38"/>
      <c r="W169" s="37"/>
    </row>
    <row r="170" spans="1:23" x14ac:dyDescent="0.25">
      <c r="A170" s="9"/>
      <c r="B170" s="64"/>
      <c r="C170" s="39"/>
      <c r="D170" s="42"/>
      <c r="E170" s="41"/>
      <c r="F170" s="43"/>
      <c r="G170" s="45"/>
      <c r="H170" s="45"/>
      <c r="I170" s="44"/>
      <c r="J170" s="51"/>
      <c r="K170" s="52"/>
      <c r="L170" s="5"/>
      <c r="M170" s="38"/>
      <c r="N170" s="9"/>
      <c r="O170" s="9"/>
      <c r="P170" s="4"/>
      <c r="Q170" s="4"/>
      <c r="R170" s="7"/>
      <c r="S170" s="7"/>
      <c r="T170" s="38"/>
      <c r="U170" s="36"/>
      <c r="V170" s="38"/>
      <c r="W170" s="37"/>
    </row>
    <row r="171" spans="1:23" x14ac:dyDescent="0.25">
      <c r="A171" s="9"/>
      <c r="B171" s="64"/>
      <c r="C171" s="39"/>
      <c r="D171" s="42"/>
      <c r="E171" s="41"/>
      <c r="F171" s="43"/>
      <c r="G171" s="45"/>
      <c r="H171" s="45"/>
      <c r="I171" s="44"/>
      <c r="J171" s="51"/>
      <c r="K171" s="52"/>
      <c r="L171" s="5"/>
      <c r="M171" s="38"/>
      <c r="N171" s="9"/>
      <c r="O171" s="9"/>
      <c r="P171" s="4"/>
      <c r="Q171" s="4"/>
      <c r="R171" s="7"/>
      <c r="S171" s="7"/>
      <c r="T171" s="38"/>
      <c r="U171" s="36"/>
      <c r="V171" s="38"/>
      <c r="W171" s="37"/>
    </row>
    <row r="172" spans="1:23" x14ac:dyDescent="0.25">
      <c r="A172" s="9"/>
      <c r="B172" s="64"/>
      <c r="C172" s="39"/>
      <c r="D172" s="42"/>
      <c r="E172" s="41"/>
      <c r="F172" s="43"/>
      <c r="G172" s="45"/>
      <c r="H172" s="45"/>
      <c r="I172" s="44"/>
      <c r="J172" s="51"/>
      <c r="K172" s="52"/>
      <c r="L172" s="5"/>
      <c r="M172" s="38"/>
      <c r="N172" s="9"/>
      <c r="O172" s="9"/>
      <c r="P172" s="4"/>
      <c r="Q172" s="4"/>
      <c r="R172" s="7"/>
      <c r="S172" s="7"/>
      <c r="T172" s="38"/>
      <c r="U172" s="36"/>
      <c r="V172" s="38"/>
      <c r="W172" s="37"/>
    </row>
    <row r="173" spans="1:23" x14ac:dyDescent="0.25">
      <c r="A173" s="9"/>
      <c r="B173" s="64"/>
      <c r="C173" s="39"/>
      <c r="D173" s="42"/>
      <c r="E173" s="41"/>
      <c r="F173" s="43"/>
      <c r="G173" s="45"/>
      <c r="H173" s="45"/>
      <c r="I173" s="44"/>
      <c r="J173" s="51"/>
      <c r="K173" s="52"/>
      <c r="L173" s="5"/>
      <c r="M173" s="38"/>
      <c r="N173" s="9"/>
      <c r="O173" s="9"/>
      <c r="P173" s="4"/>
      <c r="Q173" s="4"/>
      <c r="R173" s="7"/>
      <c r="S173" s="7"/>
      <c r="T173" s="38"/>
      <c r="U173" s="36"/>
      <c r="V173" s="38"/>
      <c r="W173" s="37"/>
    </row>
    <row r="174" spans="1:23" x14ac:dyDescent="0.25">
      <c r="A174" s="9"/>
      <c r="B174" s="64"/>
      <c r="C174" s="39"/>
      <c r="D174" s="42"/>
      <c r="E174" s="41"/>
      <c r="F174" s="43"/>
      <c r="G174" s="45"/>
      <c r="H174" s="45"/>
      <c r="I174" s="44"/>
      <c r="J174" s="51"/>
      <c r="K174" s="52"/>
      <c r="L174" s="5"/>
      <c r="M174" s="38"/>
      <c r="N174" s="9"/>
      <c r="O174" s="9"/>
      <c r="P174" s="4"/>
      <c r="Q174" s="4"/>
      <c r="R174" s="7"/>
      <c r="S174" s="7"/>
      <c r="T174" s="38"/>
      <c r="U174" s="36"/>
      <c r="V174" s="38"/>
      <c r="W174" s="37"/>
    </row>
    <row r="175" spans="1:23" x14ac:dyDescent="0.25">
      <c r="A175" s="9"/>
      <c r="B175" s="64"/>
      <c r="C175" s="39"/>
      <c r="D175" s="42"/>
      <c r="E175" s="41"/>
      <c r="F175" s="43"/>
      <c r="G175" s="45"/>
      <c r="H175" s="45"/>
      <c r="I175" s="44"/>
      <c r="J175" s="51"/>
      <c r="K175" s="52"/>
      <c r="L175" s="5"/>
      <c r="M175" s="38"/>
      <c r="N175" s="9"/>
      <c r="O175" s="9"/>
      <c r="P175" s="4"/>
      <c r="Q175" s="4"/>
      <c r="R175" s="7"/>
      <c r="S175" s="7"/>
      <c r="T175" s="38"/>
      <c r="U175" s="36"/>
      <c r="V175" s="38"/>
      <c r="W175" s="37"/>
    </row>
    <row r="176" spans="1:23" x14ac:dyDescent="0.25">
      <c r="A176" s="9"/>
      <c r="B176" s="64"/>
      <c r="C176" s="39"/>
      <c r="D176" s="42"/>
      <c r="E176" s="41"/>
      <c r="F176" s="43"/>
      <c r="G176" s="45"/>
      <c r="H176" s="45"/>
      <c r="I176" s="44"/>
      <c r="J176" s="51"/>
      <c r="K176" s="52"/>
      <c r="L176" s="5"/>
      <c r="M176" s="38"/>
      <c r="N176" s="9"/>
      <c r="O176" s="9"/>
      <c r="P176" s="4"/>
      <c r="Q176" s="4"/>
      <c r="R176" s="7"/>
      <c r="S176" s="7"/>
      <c r="T176" s="38"/>
      <c r="U176" s="36"/>
      <c r="V176" s="38"/>
      <c r="W176" s="37"/>
    </row>
    <row r="177" spans="1:23" x14ac:dyDescent="0.25">
      <c r="A177" s="9"/>
      <c r="B177" s="64"/>
      <c r="C177" s="39"/>
      <c r="D177" s="42"/>
      <c r="E177" s="41"/>
      <c r="F177" s="43"/>
      <c r="G177" s="45"/>
      <c r="H177" s="45"/>
      <c r="I177" s="44"/>
      <c r="J177" s="51"/>
      <c r="K177" s="52"/>
      <c r="L177" s="5"/>
      <c r="M177" s="38"/>
      <c r="N177" s="9"/>
      <c r="O177" s="9"/>
      <c r="P177" s="4"/>
      <c r="Q177" s="4"/>
      <c r="R177" s="7"/>
      <c r="S177" s="7"/>
      <c r="T177" s="38"/>
      <c r="U177" s="36"/>
      <c r="V177" s="38"/>
      <c r="W177" s="37"/>
    </row>
    <row r="178" spans="1:23" x14ac:dyDescent="0.25">
      <c r="A178" s="9"/>
      <c r="B178" s="64"/>
      <c r="C178" s="39"/>
      <c r="D178" s="42"/>
      <c r="E178" s="41"/>
      <c r="F178" s="43"/>
      <c r="G178" s="45"/>
      <c r="H178" s="45"/>
      <c r="I178" s="44"/>
      <c r="J178" s="51"/>
      <c r="K178" s="52"/>
      <c r="L178" s="5"/>
      <c r="M178" s="38"/>
      <c r="N178" s="9"/>
      <c r="O178" s="9"/>
      <c r="P178" s="4"/>
      <c r="Q178" s="4"/>
      <c r="R178" s="7"/>
      <c r="S178" s="7"/>
      <c r="T178" s="38"/>
      <c r="U178" s="36"/>
      <c r="V178" s="38"/>
      <c r="W178" s="37"/>
    </row>
    <row r="179" spans="1:23" x14ac:dyDescent="0.25">
      <c r="A179" s="9"/>
      <c r="B179" s="64"/>
      <c r="C179" s="39"/>
      <c r="D179" s="42"/>
      <c r="E179" s="41"/>
      <c r="F179" s="43"/>
      <c r="G179" s="45"/>
      <c r="H179" s="45"/>
      <c r="I179" s="44"/>
      <c r="J179" s="51"/>
      <c r="K179" s="52"/>
      <c r="L179" s="5"/>
      <c r="M179" s="38"/>
      <c r="N179" s="9"/>
      <c r="O179" s="9"/>
      <c r="P179" s="4"/>
      <c r="Q179" s="4"/>
      <c r="R179" s="7"/>
      <c r="S179" s="7"/>
      <c r="T179" s="38"/>
      <c r="U179" s="36"/>
      <c r="V179" s="38"/>
      <c r="W179" s="37"/>
    </row>
    <row r="180" spans="1:23" x14ac:dyDescent="0.25">
      <c r="A180" s="9"/>
      <c r="B180" s="64"/>
      <c r="C180" s="39"/>
      <c r="D180" s="42"/>
      <c r="E180" s="41"/>
      <c r="F180" s="43"/>
      <c r="G180" s="45"/>
      <c r="H180" s="45"/>
      <c r="I180" s="44"/>
      <c r="J180" s="51"/>
      <c r="K180" s="52"/>
      <c r="L180" s="5"/>
      <c r="M180" s="38"/>
      <c r="N180" s="9"/>
      <c r="O180" s="9"/>
      <c r="P180" s="4"/>
      <c r="Q180" s="4"/>
      <c r="R180" s="7"/>
      <c r="S180" s="7"/>
      <c r="T180" s="38"/>
      <c r="U180" s="36"/>
      <c r="V180" s="38"/>
      <c r="W180" s="37"/>
    </row>
    <row r="181" spans="1:23" x14ac:dyDescent="0.25">
      <c r="A181" s="9"/>
      <c r="B181" s="64"/>
      <c r="C181" s="39"/>
      <c r="D181" s="42"/>
      <c r="E181" s="41"/>
      <c r="F181" s="43"/>
      <c r="G181" s="45"/>
      <c r="H181" s="45"/>
      <c r="I181" s="44"/>
      <c r="J181" s="51"/>
      <c r="K181" s="52"/>
      <c r="L181" s="5"/>
      <c r="M181" s="38"/>
      <c r="N181" s="9"/>
      <c r="O181" s="9"/>
      <c r="P181" s="4"/>
      <c r="Q181" s="4"/>
      <c r="R181" s="7"/>
      <c r="S181" s="7"/>
      <c r="T181" s="38"/>
      <c r="U181" s="36"/>
      <c r="V181" s="38"/>
      <c r="W181" s="37"/>
    </row>
    <row r="182" spans="1:23" x14ac:dyDescent="0.25">
      <c r="A182" s="9"/>
      <c r="B182" s="64"/>
      <c r="C182" s="39"/>
      <c r="D182" s="42"/>
      <c r="E182" s="41"/>
      <c r="F182" s="43"/>
      <c r="G182" s="45"/>
      <c r="H182" s="45"/>
      <c r="I182" s="44"/>
      <c r="J182" s="51"/>
      <c r="K182" s="52"/>
      <c r="L182" s="5"/>
      <c r="M182" s="38"/>
      <c r="N182" s="9"/>
      <c r="O182" s="9"/>
      <c r="P182" s="4"/>
      <c r="Q182" s="4"/>
      <c r="R182" s="7"/>
      <c r="S182" s="7"/>
      <c r="T182" s="38"/>
      <c r="U182" s="36"/>
      <c r="V182" s="38"/>
      <c r="W182" s="37"/>
    </row>
    <row r="183" spans="1:23" x14ac:dyDescent="0.25">
      <c r="A183" s="9"/>
      <c r="B183" s="64"/>
      <c r="C183" s="39"/>
      <c r="D183" s="42"/>
      <c r="E183" s="41"/>
      <c r="F183" s="43"/>
      <c r="G183" s="45"/>
      <c r="H183" s="45"/>
      <c r="I183" s="44"/>
      <c r="J183" s="51"/>
      <c r="K183" s="52"/>
      <c r="L183" s="5"/>
      <c r="M183" s="38"/>
      <c r="N183" s="9"/>
      <c r="O183" s="9"/>
      <c r="P183" s="4"/>
      <c r="Q183" s="4"/>
      <c r="R183" s="7"/>
      <c r="S183" s="7"/>
      <c r="T183" s="38"/>
      <c r="U183" s="36"/>
      <c r="V183" s="38"/>
      <c r="W183" s="37"/>
    </row>
    <row r="184" spans="1:23" x14ac:dyDescent="0.25">
      <c r="A184" s="9"/>
      <c r="B184" s="64"/>
      <c r="C184" s="39"/>
      <c r="D184" s="42"/>
      <c r="E184" s="41"/>
      <c r="F184" s="43"/>
      <c r="G184" s="45"/>
      <c r="H184" s="45"/>
      <c r="I184" s="44"/>
      <c r="J184" s="51"/>
      <c r="K184" s="52"/>
      <c r="L184" s="5"/>
      <c r="M184" s="38"/>
      <c r="N184" s="9"/>
      <c r="O184" s="9"/>
      <c r="P184" s="4"/>
      <c r="Q184" s="4"/>
      <c r="R184" s="7"/>
      <c r="S184" s="7"/>
      <c r="T184" s="38"/>
      <c r="U184" s="36"/>
      <c r="V184" s="38"/>
      <c r="W184" s="37"/>
    </row>
    <row r="185" spans="1:23" x14ac:dyDescent="0.25">
      <c r="A185" s="9"/>
      <c r="B185" s="64"/>
      <c r="C185" s="39"/>
      <c r="D185" s="42"/>
      <c r="E185" s="41"/>
      <c r="F185" s="43"/>
      <c r="G185" s="45"/>
      <c r="H185" s="45"/>
      <c r="I185" s="44"/>
      <c r="J185" s="51"/>
      <c r="K185" s="52"/>
      <c r="L185" s="5"/>
      <c r="M185" s="38"/>
      <c r="N185" s="9"/>
      <c r="O185" s="9"/>
      <c r="P185" s="4"/>
      <c r="Q185" s="4"/>
      <c r="R185" s="7"/>
      <c r="S185" s="7"/>
      <c r="T185" s="38"/>
      <c r="U185" s="36"/>
      <c r="V185" s="38"/>
      <c r="W185" s="37"/>
    </row>
    <row r="186" spans="1:23" x14ac:dyDescent="0.25">
      <c r="A186" s="9"/>
      <c r="B186" s="64"/>
      <c r="C186" s="39"/>
      <c r="D186" s="42"/>
      <c r="E186" s="41"/>
      <c r="F186" s="43"/>
      <c r="G186" s="45"/>
      <c r="H186" s="45"/>
      <c r="I186" s="44"/>
      <c r="J186" s="51"/>
      <c r="K186" s="52"/>
      <c r="L186" s="5"/>
      <c r="M186" s="38"/>
      <c r="N186" s="9"/>
      <c r="O186" s="9"/>
      <c r="P186" s="4"/>
      <c r="Q186" s="4"/>
      <c r="R186" s="7"/>
      <c r="S186" s="7"/>
      <c r="T186" s="38"/>
      <c r="U186" s="36"/>
      <c r="V186" s="38"/>
      <c r="W186" s="37"/>
    </row>
    <row r="187" spans="1:23" x14ac:dyDescent="0.25">
      <c r="A187" s="9"/>
      <c r="B187" s="64"/>
      <c r="C187" s="39"/>
      <c r="D187" s="42"/>
      <c r="E187" s="41"/>
      <c r="F187" s="43"/>
      <c r="G187" s="45"/>
      <c r="H187" s="45"/>
      <c r="I187" s="44"/>
      <c r="J187" s="51"/>
      <c r="K187" s="52"/>
      <c r="L187" s="5"/>
      <c r="M187" s="38"/>
      <c r="N187" s="9"/>
      <c r="O187" s="9"/>
      <c r="P187" s="4"/>
      <c r="Q187" s="4"/>
      <c r="R187" s="7"/>
      <c r="S187" s="7"/>
      <c r="T187" s="38"/>
      <c r="U187" s="36"/>
      <c r="V187" s="38"/>
      <c r="W187" s="37"/>
    </row>
    <row r="188" spans="1:23" x14ac:dyDescent="0.25">
      <c r="A188" s="9"/>
      <c r="B188" s="64"/>
      <c r="C188" s="39"/>
      <c r="D188" s="42"/>
      <c r="E188" s="41"/>
      <c r="F188" s="43"/>
      <c r="G188" s="45"/>
      <c r="H188" s="45"/>
      <c r="I188" s="44"/>
      <c r="J188" s="51"/>
      <c r="K188" s="52"/>
      <c r="L188" s="5"/>
      <c r="M188" s="38"/>
      <c r="N188" s="9"/>
      <c r="O188" s="9"/>
      <c r="P188" s="4"/>
      <c r="Q188" s="4"/>
      <c r="R188" s="7"/>
      <c r="S188" s="7"/>
      <c r="T188" s="38"/>
      <c r="U188" s="36"/>
      <c r="V188" s="38"/>
      <c r="W188" s="37"/>
    </row>
    <row r="189" spans="1:23" x14ac:dyDescent="0.25">
      <c r="A189" s="9"/>
      <c r="B189" s="64"/>
      <c r="C189" s="39"/>
      <c r="D189" s="42"/>
      <c r="E189" s="41"/>
      <c r="F189" s="43"/>
      <c r="G189" s="45"/>
      <c r="H189" s="45"/>
      <c r="I189" s="44"/>
      <c r="J189" s="51"/>
      <c r="K189" s="52"/>
      <c r="L189" s="5"/>
      <c r="M189" s="38"/>
      <c r="N189" s="9"/>
      <c r="O189" s="9"/>
      <c r="P189" s="4"/>
      <c r="Q189" s="4"/>
      <c r="R189" s="7"/>
      <c r="S189" s="7"/>
      <c r="T189" s="38"/>
      <c r="U189" s="36"/>
      <c r="V189" s="38"/>
      <c r="W189" s="37"/>
    </row>
    <row r="190" spans="1:23" x14ac:dyDescent="0.25">
      <c r="A190" s="9"/>
      <c r="B190" s="64"/>
      <c r="C190" s="39"/>
      <c r="D190" s="42"/>
      <c r="E190" s="41"/>
      <c r="F190" s="43"/>
      <c r="G190" s="45"/>
      <c r="H190" s="45"/>
      <c r="I190" s="44"/>
      <c r="J190" s="51"/>
      <c r="K190" s="52"/>
      <c r="L190" s="5"/>
      <c r="M190" s="38"/>
      <c r="N190" s="9"/>
      <c r="O190" s="9"/>
      <c r="P190" s="4"/>
      <c r="Q190" s="4"/>
      <c r="R190" s="7"/>
      <c r="S190" s="7"/>
      <c r="T190" s="38"/>
      <c r="U190" s="36"/>
      <c r="V190" s="38"/>
      <c r="W190" s="37"/>
    </row>
    <row r="191" spans="1:23" x14ac:dyDescent="0.25">
      <c r="A191" s="9"/>
      <c r="B191" s="64"/>
      <c r="C191" s="39"/>
      <c r="D191" s="42"/>
      <c r="E191" s="41"/>
      <c r="F191" s="43"/>
      <c r="G191" s="45"/>
      <c r="H191" s="45"/>
      <c r="I191" s="44"/>
      <c r="J191" s="51"/>
      <c r="K191" s="52"/>
      <c r="L191" s="5"/>
      <c r="M191" s="38"/>
      <c r="N191" s="9"/>
      <c r="O191" s="9"/>
      <c r="P191" s="4"/>
      <c r="Q191" s="4"/>
      <c r="R191" s="7"/>
      <c r="S191" s="7"/>
      <c r="T191" s="38"/>
      <c r="U191" s="36"/>
      <c r="V191" s="38"/>
      <c r="W191" s="37"/>
    </row>
    <row r="192" spans="1:23" x14ac:dyDescent="0.25">
      <c r="A192" s="9"/>
      <c r="B192" s="64"/>
      <c r="C192" s="39"/>
      <c r="D192" s="42"/>
      <c r="E192" s="41"/>
      <c r="F192" s="43"/>
      <c r="G192" s="45"/>
      <c r="H192" s="45"/>
      <c r="I192" s="44"/>
      <c r="J192" s="51"/>
      <c r="K192" s="52"/>
      <c r="L192" s="5"/>
      <c r="M192" s="38"/>
      <c r="N192" s="9"/>
      <c r="O192" s="9"/>
      <c r="P192" s="4"/>
      <c r="Q192" s="4"/>
      <c r="R192" s="7"/>
      <c r="S192" s="7"/>
      <c r="T192" s="38"/>
      <c r="U192" s="36"/>
      <c r="V192" s="38"/>
      <c r="W192" s="37"/>
    </row>
    <row r="193" spans="1:24" ht="15.75" thickBot="1" x14ac:dyDescent="0.3">
      <c r="A193" s="9"/>
      <c r="B193" s="64"/>
      <c r="C193" s="39"/>
      <c r="D193" s="42"/>
      <c r="E193" s="41"/>
      <c r="F193" s="41"/>
      <c r="G193" s="45"/>
      <c r="H193" s="45"/>
      <c r="I193" s="44"/>
      <c r="J193" s="51"/>
      <c r="K193" s="52"/>
      <c r="L193" s="5"/>
      <c r="M193" s="38"/>
      <c r="N193" s="9"/>
      <c r="O193" s="9"/>
      <c r="P193" s="4"/>
      <c r="Q193" s="4"/>
      <c r="R193" s="7"/>
      <c r="S193" s="7"/>
      <c r="T193" s="38"/>
      <c r="U193" s="36"/>
      <c r="V193" s="116"/>
      <c r="W193" s="117"/>
    </row>
    <row r="194" spans="1:24" ht="19.5" thickBot="1" x14ac:dyDescent="0.3">
      <c r="J194" s="51"/>
      <c r="K194" s="121"/>
      <c r="V194" s="120"/>
      <c r="W194" s="119"/>
      <c r="X194" s="98"/>
    </row>
    <row r="195" spans="1:24" ht="18.75" x14ac:dyDescent="0.25">
      <c r="J195" s="51"/>
      <c r="V195" s="98"/>
      <c r="W195" s="118"/>
      <c r="X195" s="9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X195"/>
  <sheetViews>
    <sheetView zoomScale="85" zoomScaleNormal="85" workbookViewId="0">
      <pane ySplit="1" topLeftCell="A2" activePane="bottomLeft" state="frozen"/>
      <selection pane="bottomLeft" activeCell="J22" sqref="J22"/>
    </sheetView>
  </sheetViews>
  <sheetFormatPr baseColWidth="10" defaultColWidth="11.42578125" defaultRowHeight="15" x14ac:dyDescent="0.25"/>
  <cols>
    <col min="1" max="2" width="11.42578125" style="28"/>
    <col min="3" max="4" width="11.42578125" style="40"/>
    <col min="5" max="5" width="11.42578125" style="83"/>
    <col min="6" max="6" width="12.140625" style="40" customWidth="1"/>
    <col min="7" max="8" width="11.42578125" style="46"/>
    <col min="9" max="9" width="41" style="40" bestFit="1" customWidth="1"/>
    <col min="10" max="10" width="11.42578125" style="84"/>
    <col min="11" max="11" width="11.42578125" style="27"/>
    <col min="12" max="12" width="6.140625" style="28" customWidth="1"/>
    <col min="13" max="13" width="13.7109375" style="28" customWidth="1"/>
    <col min="14" max="14" width="11.42578125" style="85"/>
    <col min="15" max="15" width="6" style="28" customWidth="1"/>
    <col min="16" max="17" width="7.42578125" style="28" customWidth="1"/>
    <col min="18" max="18" width="11.28515625" style="28" customWidth="1"/>
    <col min="19" max="19" width="11.42578125" style="28"/>
    <col min="20" max="20" width="7.5703125" style="28" customWidth="1"/>
    <col min="21" max="21" width="9.7109375" style="28" customWidth="1"/>
    <col min="22" max="22" width="12.28515625" style="28" bestFit="1" customWidth="1"/>
    <col min="23" max="16384" width="11.42578125" style="28"/>
  </cols>
  <sheetData>
    <row r="1" spans="1:24" s="27" customFormat="1" ht="45.75" customHeight="1" x14ac:dyDescent="0.25">
      <c r="A1" s="101" t="s">
        <v>0</v>
      </c>
      <c r="B1" s="101" t="s">
        <v>0</v>
      </c>
      <c r="C1" s="102" t="s">
        <v>1</v>
      </c>
      <c r="D1" s="103" t="s">
        <v>2</v>
      </c>
      <c r="E1" s="105" t="s">
        <v>3</v>
      </c>
      <c r="F1" s="108" t="s">
        <v>4</v>
      </c>
      <c r="G1" s="103" t="s">
        <v>5</v>
      </c>
      <c r="H1" s="103" t="s">
        <v>6</v>
      </c>
      <c r="I1" s="106" t="s">
        <v>7</v>
      </c>
      <c r="J1" s="104" t="s">
        <v>8</v>
      </c>
      <c r="K1" s="102" t="s">
        <v>9</v>
      </c>
      <c r="L1" s="102" t="s">
        <v>10</v>
      </c>
      <c r="M1" s="104" t="s">
        <v>11</v>
      </c>
      <c r="N1" s="101" t="s">
        <v>12</v>
      </c>
      <c r="O1" s="101" t="s">
        <v>13</v>
      </c>
      <c r="P1" s="101" t="s">
        <v>14</v>
      </c>
      <c r="Q1" s="101" t="s">
        <v>15</v>
      </c>
      <c r="R1" s="102" t="s">
        <v>16</v>
      </c>
      <c r="S1" s="102" t="s">
        <v>17</v>
      </c>
      <c r="T1" s="104" t="s">
        <v>19</v>
      </c>
      <c r="U1" s="104" t="s">
        <v>20</v>
      </c>
      <c r="V1" s="104" t="s">
        <v>21</v>
      </c>
      <c r="W1" s="104" t="s">
        <v>22</v>
      </c>
    </row>
    <row r="2" spans="1:24" x14ac:dyDescent="0.25">
      <c r="A2" s="9">
        <v>1</v>
      </c>
      <c r="B2" s="64">
        <f>1</f>
        <v>1</v>
      </c>
      <c r="C2" s="39">
        <v>5</v>
      </c>
      <c r="D2" s="42">
        <v>1</v>
      </c>
      <c r="E2" s="44">
        <v>0</v>
      </c>
      <c r="F2" s="43">
        <f>C2</f>
        <v>5</v>
      </c>
      <c r="G2" s="45">
        <v>0</v>
      </c>
      <c r="H2" s="45">
        <f>G2</f>
        <v>0</v>
      </c>
      <c r="I2" s="44" t="s">
        <v>23</v>
      </c>
      <c r="J2" s="51">
        <v>5</v>
      </c>
      <c r="K2" s="52">
        <f>L2+R2+S2</f>
        <v>0</v>
      </c>
      <c r="L2" s="5">
        <v>0</v>
      </c>
      <c r="M2" s="38">
        <f t="shared" ref="M2:M42" si="0">T2*U2</f>
        <v>1733.211474390075</v>
      </c>
      <c r="N2" s="9" t="s">
        <v>24</v>
      </c>
      <c r="O2" s="9" t="s">
        <v>25</v>
      </c>
      <c r="P2" s="4">
        <v>-75.564385000000001</v>
      </c>
      <c r="Q2" s="4">
        <v>6.292268</v>
      </c>
      <c r="R2" s="7">
        <v>0</v>
      </c>
      <c r="S2" s="7">
        <v>0</v>
      </c>
      <c r="T2" s="38">
        <f t="shared" ref="T2:T42" si="1">SIN(D2*6.28/360)*7300*9.8</f>
        <v>1247.9122615608539</v>
      </c>
      <c r="U2" s="36">
        <f t="shared" ref="U2:U42" si="2">J2*1000/3600</f>
        <v>1.3888888888888888</v>
      </c>
      <c r="V2" s="38">
        <f t="shared" ref="V2:V42" si="3">(T2/9.8)*C2*0.00272</f>
        <v>1.7317966078803688</v>
      </c>
      <c r="W2" s="37">
        <f t="shared" ref="W2:W42" si="4">C2/U2</f>
        <v>3.6</v>
      </c>
    </row>
    <row r="3" spans="1:24" x14ac:dyDescent="0.25">
      <c r="A3" s="9">
        <v>1</v>
      </c>
      <c r="B3" s="64">
        <f>B2+1</f>
        <v>2</v>
      </c>
      <c r="C3" s="39">
        <v>5</v>
      </c>
      <c r="D3" s="42">
        <v>2</v>
      </c>
      <c r="E3" s="41">
        <f>F2</f>
        <v>5</v>
      </c>
      <c r="F3" s="43">
        <f>E3+C3</f>
        <v>10</v>
      </c>
      <c r="G3" s="45">
        <v>0</v>
      </c>
      <c r="H3" s="45">
        <f t="shared" ref="H3:H42" si="5">H2+G3</f>
        <v>0</v>
      </c>
      <c r="I3" s="44" t="s">
        <v>27</v>
      </c>
      <c r="J3" s="51">
        <v>6</v>
      </c>
      <c r="K3" s="52">
        <f t="shared" ref="K3:K42" si="6">L3+R3+S3</f>
        <v>0</v>
      </c>
      <c r="L3" s="5">
        <v>0</v>
      </c>
      <c r="M3" s="38">
        <f t="shared" si="0"/>
        <v>4159.0746371101732</v>
      </c>
      <c r="N3" s="9" t="s">
        <v>24</v>
      </c>
      <c r="O3" s="9" t="s">
        <v>25</v>
      </c>
      <c r="P3" s="4">
        <v>-75.564385000000001</v>
      </c>
      <c r="Q3" s="4">
        <v>6.292268</v>
      </c>
      <c r="R3" s="7">
        <v>0</v>
      </c>
      <c r="S3" s="7">
        <v>0</v>
      </c>
      <c r="T3" s="38">
        <f t="shared" si="1"/>
        <v>2495.4447822661036</v>
      </c>
      <c r="U3" s="36">
        <f t="shared" si="2"/>
        <v>1.6666666666666667</v>
      </c>
      <c r="V3" s="38">
        <f t="shared" si="3"/>
        <v>3.4630662284509195</v>
      </c>
      <c r="W3" s="37">
        <f t="shared" si="4"/>
        <v>3</v>
      </c>
      <c r="X3" s="28" t="s">
        <v>28</v>
      </c>
    </row>
    <row r="4" spans="1:24" x14ac:dyDescent="0.25">
      <c r="A4" s="9">
        <v>1</v>
      </c>
      <c r="B4" s="64">
        <f>B3+1</f>
        <v>3</v>
      </c>
      <c r="C4" s="39">
        <v>5</v>
      </c>
      <c r="D4" s="42">
        <v>3</v>
      </c>
      <c r="E4" s="41">
        <f t="shared" ref="E4:E42" si="7">F3</f>
        <v>10</v>
      </c>
      <c r="F4" s="43">
        <f t="shared" ref="F4:F42" si="8">E4+C4</f>
        <v>15</v>
      </c>
      <c r="G4" s="45">
        <v>0</v>
      </c>
      <c r="H4" s="45">
        <f t="shared" si="5"/>
        <v>0</v>
      </c>
      <c r="I4" s="44" t="s">
        <v>29</v>
      </c>
      <c r="J4" s="51">
        <v>7</v>
      </c>
      <c r="K4" s="52">
        <f t="shared" si="6"/>
        <v>0</v>
      </c>
      <c r="L4" s="5">
        <v>0</v>
      </c>
      <c r="M4" s="38">
        <f t="shared" si="0"/>
        <v>7276.5348771415156</v>
      </c>
      <c r="N4" s="9" t="s">
        <v>24</v>
      </c>
      <c r="O4" s="9" t="s">
        <v>25</v>
      </c>
      <c r="P4" s="4">
        <v>-75.564385000000001</v>
      </c>
      <c r="Q4" s="4">
        <v>6.292268</v>
      </c>
      <c r="R4" s="7">
        <v>0</v>
      </c>
      <c r="S4" s="7">
        <v>0</v>
      </c>
      <c r="T4" s="38">
        <f t="shared" si="1"/>
        <v>3742.2179368156367</v>
      </c>
      <c r="U4" s="36">
        <f t="shared" si="2"/>
        <v>1.9444444444444444</v>
      </c>
      <c r="V4" s="38">
        <f t="shared" si="3"/>
        <v>5.1932820347645574</v>
      </c>
      <c r="W4" s="37">
        <f t="shared" si="4"/>
        <v>2.5714285714285716</v>
      </c>
    </row>
    <row r="5" spans="1:24" x14ac:dyDescent="0.25">
      <c r="A5" s="9">
        <v>1</v>
      </c>
      <c r="B5" s="64">
        <f>B4+1</f>
        <v>4</v>
      </c>
      <c r="C5" s="39">
        <v>5</v>
      </c>
      <c r="D5" s="42">
        <v>4</v>
      </c>
      <c r="E5" s="41">
        <f t="shared" si="7"/>
        <v>15</v>
      </c>
      <c r="F5" s="43">
        <f t="shared" si="8"/>
        <v>20</v>
      </c>
      <c r="G5" s="45">
        <v>0</v>
      </c>
      <c r="H5" s="45">
        <f t="shared" si="5"/>
        <v>0</v>
      </c>
      <c r="I5" s="44" t="s">
        <v>30</v>
      </c>
      <c r="J5" s="51">
        <v>8</v>
      </c>
      <c r="K5" s="52">
        <f t="shared" si="6"/>
        <v>0</v>
      </c>
      <c r="L5" s="5">
        <v>0</v>
      </c>
      <c r="M5" s="38">
        <f t="shared" si="0"/>
        <v>11084.11629107815</v>
      </c>
      <c r="N5" s="9" t="s">
        <v>24</v>
      </c>
      <c r="O5" s="9" t="s">
        <v>25</v>
      </c>
      <c r="P5" s="4">
        <v>-75.564385000000001</v>
      </c>
      <c r="Q5" s="4">
        <v>6.292268</v>
      </c>
      <c r="R5" s="7">
        <v>0</v>
      </c>
      <c r="S5" s="7">
        <v>0</v>
      </c>
      <c r="T5" s="38">
        <f t="shared" si="1"/>
        <v>4987.8523309851671</v>
      </c>
      <c r="U5" s="36">
        <f t="shared" si="2"/>
        <v>2.2222222222222223</v>
      </c>
      <c r="V5" s="38">
        <f t="shared" si="3"/>
        <v>6.9219175205508439</v>
      </c>
      <c r="W5" s="37">
        <f t="shared" si="4"/>
        <v>2.25</v>
      </c>
    </row>
    <row r="6" spans="1:24" ht="24" x14ac:dyDescent="0.25">
      <c r="A6" s="9">
        <v>2</v>
      </c>
      <c r="B6" s="64">
        <f t="shared" ref="B6:B42" si="9">B5+1</f>
        <v>5</v>
      </c>
      <c r="C6" s="39">
        <v>5</v>
      </c>
      <c r="D6" s="42">
        <v>5</v>
      </c>
      <c r="E6" s="41">
        <f t="shared" si="7"/>
        <v>20</v>
      </c>
      <c r="F6" s="43">
        <f t="shared" si="8"/>
        <v>25</v>
      </c>
      <c r="G6" s="45">
        <v>0</v>
      </c>
      <c r="H6" s="45">
        <f t="shared" si="5"/>
        <v>0</v>
      </c>
      <c r="I6" s="44" t="s">
        <v>31</v>
      </c>
      <c r="J6" s="51">
        <v>9</v>
      </c>
      <c r="K6" s="52">
        <f t="shared" si="6"/>
        <v>0</v>
      </c>
      <c r="L6" s="5">
        <v>0</v>
      </c>
      <c r="M6" s="38">
        <f t="shared" si="0"/>
        <v>15579.92229269061</v>
      </c>
      <c r="N6" s="9" t="s">
        <v>32</v>
      </c>
      <c r="O6" s="9" t="s">
        <v>33</v>
      </c>
      <c r="P6" s="4">
        <v>-75.564297999999994</v>
      </c>
      <c r="Q6" s="4">
        <v>6.2936170000000002</v>
      </c>
      <c r="R6" s="7">
        <v>0</v>
      </c>
      <c r="S6" s="7">
        <v>0</v>
      </c>
      <c r="T6" s="38">
        <f t="shared" si="1"/>
        <v>6231.968917076244</v>
      </c>
      <c r="U6" s="36">
        <f t="shared" si="2"/>
        <v>2.5</v>
      </c>
      <c r="V6" s="38">
        <f t="shared" si="3"/>
        <v>8.648446660432338</v>
      </c>
      <c r="W6" s="37">
        <f t="shared" si="4"/>
        <v>2</v>
      </c>
    </row>
    <row r="7" spans="1:24" x14ac:dyDescent="0.25">
      <c r="A7" s="9">
        <v>3</v>
      </c>
      <c r="B7" s="64">
        <f t="shared" si="9"/>
        <v>6</v>
      </c>
      <c r="C7" s="39">
        <v>5</v>
      </c>
      <c r="D7" s="42">
        <v>6</v>
      </c>
      <c r="E7" s="41">
        <f t="shared" si="7"/>
        <v>25</v>
      </c>
      <c r="F7" s="43">
        <f t="shared" si="8"/>
        <v>30</v>
      </c>
      <c r="G7" s="45">
        <v>0</v>
      </c>
      <c r="H7" s="45">
        <f t="shared" si="5"/>
        <v>0</v>
      </c>
      <c r="I7" s="80" t="s">
        <v>34</v>
      </c>
      <c r="J7" s="51">
        <v>10</v>
      </c>
      <c r="K7" s="52">
        <f t="shared" si="6"/>
        <v>0</v>
      </c>
      <c r="L7" s="5">
        <v>0</v>
      </c>
      <c r="M7" s="38">
        <f t="shared" si="0"/>
        <v>20761.636414613386</v>
      </c>
      <c r="N7" s="9" t="s">
        <v>24</v>
      </c>
      <c r="O7" s="9" t="s">
        <v>25</v>
      </c>
      <c r="P7" s="4">
        <v>-75.565652</v>
      </c>
      <c r="Q7" s="4">
        <v>6.2921360000000002</v>
      </c>
      <c r="R7" s="7">
        <v>0</v>
      </c>
      <c r="S7" s="7">
        <v>0</v>
      </c>
      <c r="T7" s="38">
        <f t="shared" si="1"/>
        <v>7474.1891092608184</v>
      </c>
      <c r="U7" s="36">
        <f t="shared" si="2"/>
        <v>2.7777777777777777</v>
      </c>
      <c r="V7" s="38">
        <f t="shared" si="3"/>
        <v>10.372344069994606</v>
      </c>
      <c r="W7" s="37">
        <f t="shared" si="4"/>
        <v>1.8</v>
      </c>
    </row>
    <row r="8" spans="1:24" x14ac:dyDescent="0.25">
      <c r="A8" s="9">
        <v>3</v>
      </c>
      <c r="B8" s="64">
        <f t="shared" si="9"/>
        <v>7</v>
      </c>
      <c r="C8" s="39">
        <v>5</v>
      </c>
      <c r="D8" s="42">
        <v>7</v>
      </c>
      <c r="E8" s="41">
        <f t="shared" si="7"/>
        <v>30</v>
      </c>
      <c r="F8" s="43">
        <f t="shared" si="8"/>
        <v>35</v>
      </c>
      <c r="G8" s="45">
        <v>0</v>
      </c>
      <c r="H8" s="45">
        <f t="shared" si="5"/>
        <v>0</v>
      </c>
      <c r="I8" s="44" t="s">
        <v>36</v>
      </c>
      <c r="J8" s="51">
        <v>11</v>
      </c>
      <c r="K8" s="52">
        <f t="shared" si="6"/>
        <v>0</v>
      </c>
      <c r="L8" s="5">
        <v>0</v>
      </c>
      <c r="M8" s="38">
        <f t="shared" si="0"/>
        <v>26626.523301843859</v>
      </c>
      <c r="N8" s="9" t="s">
        <v>24</v>
      </c>
      <c r="O8" s="9" t="s">
        <v>25</v>
      </c>
      <c r="P8" s="4">
        <v>-75.565652</v>
      </c>
      <c r="Q8" s="4">
        <v>6.2921360000000002</v>
      </c>
      <c r="R8" s="7">
        <v>0</v>
      </c>
      <c r="S8" s="7">
        <v>0</v>
      </c>
      <c r="T8" s="38">
        <f t="shared" si="1"/>
        <v>8714.1348987852634</v>
      </c>
      <c r="U8" s="36">
        <f t="shared" si="2"/>
        <v>3.0555555555555554</v>
      </c>
      <c r="V8" s="38">
        <f t="shared" si="3"/>
        <v>12.093085165661181</v>
      </c>
      <c r="W8" s="37">
        <f t="shared" si="4"/>
        <v>1.6363636363636365</v>
      </c>
    </row>
    <row r="9" spans="1:24" x14ac:dyDescent="0.25">
      <c r="A9" s="9">
        <v>3</v>
      </c>
      <c r="B9" s="64">
        <f t="shared" si="9"/>
        <v>8</v>
      </c>
      <c r="C9" s="39">
        <v>5</v>
      </c>
      <c r="D9" s="42">
        <v>8</v>
      </c>
      <c r="E9" s="41">
        <f t="shared" si="7"/>
        <v>35</v>
      </c>
      <c r="F9" s="43">
        <f t="shared" si="8"/>
        <v>40</v>
      </c>
      <c r="G9" s="45">
        <v>0</v>
      </c>
      <c r="H9" s="45">
        <f t="shared" si="5"/>
        <v>0</v>
      </c>
      <c r="I9" s="44" t="s">
        <v>37</v>
      </c>
      <c r="J9" s="51">
        <v>12</v>
      </c>
      <c r="K9" s="52">
        <f t="shared" si="6"/>
        <v>0</v>
      </c>
      <c r="L9" s="5">
        <v>0</v>
      </c>
      <c r="M9" s="38">
        <f t="shared" si="0"/>
        <v>33171.429896662623</v>
      </c>
      <c r="N9" s="9" t="s">
        <v>24</v>
      </c>
      <c r="O9" s="9" t="s">
        <v>25</v>
      </c>
      <c r="P9" s="4">
        <v>-75.565652</v>
      </c>
      <c r="Q9" s="4">
        <v>6.2921360000000002</v>
      </c>
      <c r="R9" s="7">
        <v>0</v>
      </c>
      <c r="S9" s="7">
        <v>0</v>
      </c>
      <c r="T9" s="38">
        <f t="shared" si="1"/>
        <v>9951.4289689987872</v>
      </c>
      <c r="U9" s="36">
        <f t="shared" si="2"/>
        <v>3.3333333333333335</v>
      </c>
      <c r="V9" s="38">
        <f t="shared" si="3"/>
        <v>13.810146324324847</v>
      </c>
      <c r="W9" s="37">
        <f t="shared" si="4"/>
        <v>1.5</v>
      </c>
    </row>
    <row r="10" spans="1:24" x14ac:dyDescent="0.25">
      <c r="A10" s="9">
        <v>3</v>
      </c>
      <c r="B10" s="64">
        <f t="shared" si="9"/>
        <v>9</v>
      </c>
      <c r="C10" s="39">
        <v>5</v>
      </c>
      <c r="D10" s="42">
        <v>9</v>
      </c>
      <c r="E10" s="41">
        <f t="shared" si="7"/>
        <v>40</v>
      </c>
      <c r="F10" s="43">
        <f t="shared" si="8"/>
        <v>45</v>
      </c>
      <c r="G10" s="45">
        <v>0</v>
      </c>
      <c r="H10" s="45">
        <f t="shared" si="5"/>
        <v>0</v>
      </c>
      <c r="I10" s="44" t="s">
        <v>38</v>
      </c>
      <c r="J10" s="51">
        <v>13</v>
      </c>
      <c r="K10" s="52">
        <f t="shared" si="6"/>
        <v>0</v>
      </c>
      <c r="L10" s="5">
        <v>0</v>
      </c>
      <c r="M10" s="38">
        <f t="shared" si="0"/>
        <v>40392.786814507221</v>
      </c>
      <c r="N10" s="9" t="s">
        <v>24</v>
      </c>
      <c r="O10" s="9" t="s">
        <v>25</v>
      </c>
      <c r="P10" s="4">
        <v>-75.565652</v>
      </c>
      <c r="Q10" s="4">
        <v>6.2921360000000002</v>
      </c>
      <c r="R10" s="7">
        <v>0</v>
      </c>
      <c r="S10" s="7">
        <v>0</v>
      </c>
      <c r="T10" s="38">
        <f t="shared" si="1"/>
        <v>11185.69481017123</v>
      </c>
      <c r="U10" s="36">
        <f t="shared" si="2"/>
        <v>3.6111111111111112</v>
      </c>
      <c r="V10" s="38">
        <f t="shared" si="3"/>
        <v>15.523005042686604</v>
      </c>
      <c r="W10" s="37">
        <f t="shared" si="4"/>
        <v>1.3846153846153846</v>
      </c>
    </row>
    <row r="11" spans="1:24" x14ac:dyDescent="0.25">
      <c r="A11" s="9">
        <v>3</v>
      </c>
      <c r="B11" s="64">
        <f t="shared" si="9"/>
        <v>10</v>
      </c>
      <c r="C11" s="39">
        <v>5</v>
      </c>
      <c r="D11" s="42">
        <v>10</v>
      </c>
      <c r="E11" s="41">
        <f t="shared" si="7"/>
        <v>45</v>
      </c>
      <c r="F11" s="43">
        <f t="shared" si="8"/>
        <v>50</v>
      </c>
      <c r="G11" s="45">
        <v>0</v>
      </c>
      <c r="H11" s="45">
        <f t="shared" si="5"/>
        <v>0</v>
      </c>
      <c r="I11" s="44" t="s">
        <v>39</v>
      </c>
      <c r="J11" s="51">
        <v>14</v>
      </c>
      <c r="K11" s="52">
        <f t="shared" si="6"/>
        <v>0</v>
      </c>
      <c r="L11" s="5">
        <v>0</v>
      </c>
      <c r="M11" s="38">
        <f t="shared" si="0"/>
        <v>48286.609910254083</v>
      </c>
      <c r="N11" s="9" t="s">
        <v>24</v>
      </c>
      <c r="O11" s="9" t="s">
        <v>25</v>
      </c>
      <c r="P11" s="4">
        <v>-75.565652</v>
      </c>
      <c r="Q11" s="4">
        <v>6.2921360000000002</v>
      </c>
      <c r="R11" s="7">
        <v>0</v>
      </c>
      <c r="S11" s="7">
        <v>0</v>
      </c>
      <c r="T11" s="38">
        <f t="shared" si="1"/>
        <v>12416.556834065335</v>
      </c>
      <c r="U11" s="36">
        <f t="shared" si="2"/>
        <v>3.8888888888888888</v>
      </c>
      <c r="V11" s="38">
        <f t="shared" si="3"/>
        <v>17.231140096253935</v>
      </c>
      <c r="W11" s="37">
        <f t="shared" si="4"/>
        <v>1.2857142857142858</v>
      </c>
    </row>
    <row r="12" spans="1:24" x14ac:dyDescent="0.25">
      <c r="A12" s="9">
        <v>3</v>
      </c>
      <c r="B12" s="64">
        <f t="shared" si="9"/>
        <v>11</v>
      </c>
      <c r="C12" s="39">
        <v>5</v>
      </c>
      <c r="D12" s="42">
        <v>10</v>
      </c>
      <c r="E12" s="41">
        <f t="shared" si="7"/>
        <v>50</v>
      </c>
      <c r="F12" s="43">
        <f t="shared" si="8"/>
        <v>55</v>
      </c>
      <c r="G12" s="45">
        <v>0</v>
      </c>
      <c r="H12" s="45">
        <f t="shared" si="5"/>
        <v>0</v>
      </c>
      <c r="I12" s="44" t="s">
        <v>40</v>
      </c>
      <c r="J12" s="51">
        <v>15</v>
      </c>
      <c r="K12" s="52">
        <f t="shared" si="6"/>
        <v>0</v>
      </c>
      <c r="L12" s="5">
        <v>0</v>
      </c>
      <c r="M12" s="38">
        <f t="shared" si="0"/>
        <v>51735.653475272236</v>
      </c>
      <c r="N12" s="9" t="s">
        <v>24</v>
      </c>
      <c r="O12" s="9" t="s">
        <v>25</v>
      </c>
      <c r="P12" s="4">
        <v>-75.565652</v>
      </c>
      <c r="Q12" s="4">
        <v>6.2921360000000002</v>
      </c>
      <c r="R12" s="7">
        <v>0</v>
      </c>
      <c r="S12" s="7">
        <v>0</v>
      </c>
      <c r="T12" s="38">
        <f t="shared" si="1"/>
        <v>12416.556834065335</v>
      </c>
      <c r="U12" s="36">
        <f t="shared" si="2"/>
        <v>4.166666666666667</v>
      </c>
      <c r="V12" s="38">
        <f t="shared" si="3"/>
        <v>17.231140096253935</v>
      </c>
      <c r="W12" s="37">
        <f t="shared" si="4"/>
        <v>1.2</v>
      </c>
    </row>
    <row r="13" spans="1:24" ht="24" x14ac:dyDescent="0.25">
      <c r="A13" s="9">
        <v>4</v>
      </c>
      <c r="B13" s="64">
        <f t="shared" si="9"/>
        <v>12</v>
      </c>
      <c r="C13" s="39">
        <v>5</v>
      </c>
      <c r="D13" s="42">
        <v>10</v>
      </c>
      <c r="E13" s="41">
        <f t="shared" si="7"/>
        <v>55</v>
      </c>
      <c r="F13" s="43">
        <f t="shared" si="8"/>
        <v>60</v>
      </c>
      <c r="G13" s="45">
        <v>0</v>
      </c>
      <c r="H13" s="45">
        <f t="shared" si="5"/>
        <v>0</v>
      </c>
      <c r="I13" s="44" t="s">
        <v>41</v>
      </c>
      <c r="J13" s="51">
        <v>16</v>
      </c>
      <c r="K13" s="52">
        <f t="shared" si="6"/>
        <v>0</v>
      </c>
      <c r="L13" s="5">
        <v>0</v>
      </c>
      <c r="M13" s="38">
        <f t="shared" si="0"/>
        <v>55184.697040290383</v>
      </c>
      <c r="N13" s="9" t="s">
        <v>42</v>
      </c>
      <c r="O13" s="9" t="s">
        <v>33</v>
      </c>
      <c r="P13" s="4">
        <v>-75.567119000000005</v>
      </c>
      <c r="Q13" s="4">
        <v>6.2905259999999998</v>
      </c>
      <c r="R13" s="7">
        <v>0</v>
      </c>
      <c r="S13" s="7">
        <v>0</v>
      </c>
      <c r="T13" s="38">
        <f t="shared" si="1"/>
        <v>12416.556834065335</v>
      </c>
      <c r="U13" s="36">
        <f t="shared" si="2"/>
        <v>4.4444444444444446</v>
      </c>
      <c r="V13" s="38">
        <f t="shared" si="3"/>
        <v>17.231140096253935</v>
      </c>
      <c r="W13" s="37">
        <f t="shared" si="4"/>
        <v>1.125</v>
      </c>
    </row>
    <row r="14" spans="1:24" ht="24" x14ac:dyDescent="0.25">
      <c r="A14" s="9">
        <v>4</v>
      </c>
      <c r="B14" s="64">
        <f t="shared" si="9"/>
        <v>13</v>
      </c>
      <c r="C14" s="39">
        <v>5</v>
      </c>
      <c r="D14" s="42">
        <v>10</v>
      </c>
      <c r="E14" s="41">
        <f t="shared" si="7"/>
        <v>60</v>
      </c>
      <c r="F14" s="43">
        <f t="shared" si="8"/>
        <v>65</v>
      </c>
      <c r="G14" s="45">
        <v>0</v>
      </c>
      <c r="H14" s="45">
        <f t="shared" si="5"/>
        <v>0</v>
      </c>
      <c r="I14" s="44" t="s">
        <v>44</v>
      </c>
      <c r="J14" s="51">
        <v>17</v>
      </c>
      <c r="K14" s="52">
        <f t="shared" si="6"/>
        <v>0</v>
      </c>
      <c r="L14" s="5">
        <v>0</v>
      </c>
      <c r="M14" s="38">
        <f t="shared" si="0"/>
        <v>58633.740605308529</v>
      </c>
      <c r="N14" s="9" t="s">
        <v>42</v>
      </c>
      <c r="O14" s="9" t="s">
        <v>33</v>
      </c>
      <c r="P14" s="4">
        <v>-75.567119000000005</v>
      </c>
      <c r="Q14" s="4">
        <v>6.2905259999999998</v>
      </c>
      <c r="R14" s="7">
        <v>0</v>
      </c>
      <c r="S14" s="7">
        <v>0</v>
      </c>
      <c r="T14" s="38">
        <f t="shared" si="1"/>
        <v>12416.556834065335</v>
      </c>
      <c r="U14" s="36">
        <f t="shared" si="2"/>
        <v>4.7222222222222223</v>
      </c>
      <c r="V14" s="38">
        <f t="shared" si="3"/>
        <v>17.231140096253935</v>
      </c>
      <c r="W14" s="37">
        <f t="shared" si="4"/>
        <v>1.0588235294117647</v>
      </c>
    </row>
    <row r="15" spans="1:24" ht="24" x14ac:dyDescent="0.25">
      <c r="A15" s="9">
        <v>5</v>
      </c>
      <c r="B15" s="64">
        <f t="shared" si="9"/>
        <v>14</v>
      </c>
      <c r="C15" s="39">
        <v>5</v>
      </c>
      <c r="D15" s="42">
        <v>10</v>
      </c>
      <c r="E15" s="41">
        <f t="shared" si="7"/>
        <v>65</v>
      </c>
      <c r="F15" s="43">
        <f t="shared" si="8"/>
        <v>70</v>
      </c>
      <c r="G15" s="45">
        <v>0</v>
      </c>
      <c r="H15" s="45">
        <f t="shared" si="5"/>
        <v>0</v>
      </c>
      <c r="I15" s="44" t="s">
        <v>45</v>
      </c>
      <c r="J15" s="51">
        <v>18</v>
      </c>
      <c r="K15" s="52">
        <f t="shared" si="6"/>
        <v>0</v>
      </c>
      <c r="L15" s="5">
        <v>0</v>
      </c>
      <c r="M15" s="38">
        <f t="shared" si="0"/>
        <v>62082.784170326675</v>
      </c>
      <c r="N15" s="9" t="s">
        <v>24</v>
      </c>
      <c r="O15" s="9" t="s">
        <v>33</v>
      </c>
      <c r="P15" s="4">
        <v>-75.567300000000003</v>
      </c>
      <c r="Q15" s="4">
        <v>6.2913079999999999</v>
      </c>
      <c r="R15" s="7">
        <v>0</v>
      </c>
      <c r="S15" s="7">
        <v>0</v>
      </c>
      <c r="T15" s="38">
        <f t="shared" si="1"/>
        <v>12416.556834065335</v>
      </c>
      <c r="U15" s="36">
        <f t="shared" si="2"/>
        <v>5</v>
      </c>
      <c r="V15" s="38">
        <f t="shared" si="3"/>
        <v>17.231140096253935</v>
      </c>
      <c r="W15" s="37">
        <f t="shared" si="4"/>
        <v>1</v>
      </c>
    </row>
    <row r="16" spans="1:24" ht="24" x14ac:dyDescent="0.25">
      <c r="A16" s="9">
        <v>5</v>
      </c>
      <c r="B16" s="64">
        <f t="shared" si="9"/>
        <v>15</v>
      </c>
      <c r="C16" s="39">
        <v>5</v>
      </c>
      <c r="D16" s="42">
        <v>10</v>
      </c>
      <c r="E16" s="41">
        <f t="shared" si="7"/>
        <v>70</v>
      </c>
      <c r="F16" s="43">
        <f t="shared" si="8"/>
        <v>75</v>
      </c>
      <c r="G16" s="45">
        <v>0</v>
      </c>
      <c r="H16" s="45">
        <f t="shared" si="5"/>
        <v>0</v>
      </c>
      <c r="I16" s="44" t="s">
        <v>47</v>
      </c>
      <c r="J16" s="51">
        <v>19</v>
      </c>
      <c r="K16" s="52">
        <f t="shared" si="6"/>
        <v>0</v>
      </c>
      <c r="L16" s="5">
        <v>0</v>
      </c>
      <c r="M16" s="38">
        <f t="shared" si="0"/>
        <v>65531.827735344821</v>
      </c>
      <c r="N16" s="9" t="s">
        <v>24</v>
      </c>
      <c r="O16" s="9" t="s">
        <v>33</v>
      </c>
      <c r="P16" s="4">
        <v>-75.567300000000003</v>
      </c>
      <c r="Q16" s="4">
        <v>6.2913079999999999</v>
      </c>
      <c r="R16" s="7">
        <v>0</v>
      </c>
      <c r="S16" s="7">
        <v>0</v>
      </c>
      <c r="T16" s="38">
        <f t="shared" si="1"/>
        <v>12416.556834065335</v>
      </c>
      <c r="U16" s="36">
        <f t="shared" si="2"/>
        <v>5.2777777777777777</v>
      </c>
      <c r="V16" s="38">
        <f t="shared" si="3"/>
        <v>17.231140096253935</v>
      </c>
      <c r="W16" s="37">
        <f t="shared" si="4"/>
        <v>0.94736842105263164</v>
      </c>
    </row>
    <row r="17" spans="1:23" ht="24" x14ac:dyDescent="0.25">
      <c r="A17" s="9">
        <v>6</v>
      </c>
      <c r="B17" s="64">
        <f t="shared" si="9"/>
        <v>16</v>
      </c>
      <c r="C17" s="39">
        <v>5</v>
      </c>
      <c r="D17" s="42">
        <v>10</v>
      </c>
      <c r="E17" s="41">
        <f t="shared" si="7"/>
        <v>75</v>
      </c>
      <c r="F17" s="43">
        <f t="shared" si="8"/>
        <v>80</v>
      </c>
      <c r="G17" s="45">
        <v>0</v>
      </c>
      <c r="H17" s="45">
        <f t="shared" si="5"/>
        <v>0</v>
      </c>
      <c r="I17" s="44" t="s">
        <v>48</v>
      </c>
      <c r="J17" s="51">
        <v>20</v>
      </c>
      <c r="K17" s="52">
        <f t="shared" si="6"/>
        <v>0</v>
      </c>
      <c r="L17" s="5">
        <v>0</v>
      </c>
      <c r="M17" s="38">
        <f t="shared" si="0"/>
        <v>68980.871300362967</v>
      </c>
      <c r="N17" s="9" t="s">
        <v>49</v>
      </c>
      <c r="O17" s="9" t="s">
        <v>33</v>
      </c>
      <c r="P17" s="4">
        <v>-75.566986</v>
      </c>
      <c r="Q17" s="4">
        <v>6.2918079999999996</v>
      </c>
      <c r="R17" s="7">
        <v>0</v>
      </c>
      <c r="S17" s="7">
        <v>0</v>
      </c>
      <c r="T17" s="38">
        <f t="shared" si="1"/>
        <v>12416.556834065335</v>
      </c>
      <c r="U17" s="36">
        <f t="shared" si="2"/>
        <v>5.5555555555555554</v>
      </c>
      <c r="V17" s="38">
        <f t="shared" si="3"/>
        <v>17.231140096253935</v>
      </c>
      <c r="W17" s="37">
        <f t="shared" si="4"/>
        <v>0.9</v>
      </c>
    </row>
    <row r="18" spans="1:23" x14ac:dyDescent="0.25">
      <c r="A18" s="9">
        <v>7</v>
      </c>
      <c r="B18" s="64">
        <f t="shared" si="9"/>
        <v>17</v>
      </c>
      <c r="C18" s="39">
        <v>5</v>
      </c>
      <c r="D18" s="42">
        <v>10</v>
      </c>
      <c r="E18" s="41">
        <f t="shared" si="7"/>
        <v>80</v>
      </c>
      <c r="F18" s="43">
        <f t="shared" si="8"/>
        <v>85</v>
      </c>
      <c r="G18" s="45">
        <v>0</v>
      </c>
      <c r="H18" s="45">
        <f t="shared" si="5"/>
        <v>0</v>
      </c>
      <c r="I18" s="44" t="s">
        <v>50</v>
      </c>
      <c r="J18" s="51">
        <v>21</v>
      </c>
      <c r="K18" s="52">
        <f t="shared" si="6"/>
        <v>0</v>
      </c>
      <c r="L18" s="5">
        <v>0</v>
      </c>
      <c r="M18" s="38">
        <f t="shared" si="0"/>
        <v>72429.914865381113</v>
      </c>
      <c r="N18" s="9" t="s">
        <v>24</v>
      </c>
      <c r="O18" s="9" t="s">
        <v>25</v>
      </c>
      <c r="P18" s="4">
        <v>-75.567998000000003</v>
      </c>
      <c r="Q18" s="4">
        <v>6.2921279999999999</v>
      </c>
      <c r="R18" s="7">
        <v>0</v>
      </c>
      <c r="S18" s="7">
        <v>0</v>
      </c>
      <c r="T18" s="38">
        <f t="shared" si="1"/>
        <v>12416.556834065335</v>
      </c>
      <c r="U18" s="36">
        <f t="shared" si="2"/>
        <v>5.833333333333333</v>
      </c>
      <c r="V18" s="38">
        <f t="shared" si="3"/>
        <v>17.231140096253935</v>
      </c>
      <c r="W18" s="37">
        <f t="shared" si="4"/>
        <v>0.85714285714285721</v>
      </c>
    </row>
    <row r="19" spans="1:23" x14ac:dyDescent="0.25">
      <c r="A19" s="9">
        <v>7</v>
      </c>
      <c r="B19" s="64">
        <f t="shared" si="9"/>
        <v>18</v>
      </c>
      <c r="C19" s="39">
        <v>5</v>
      </c>
      <c r="D19" s="42">
        <v>10</v>
      </c>
      <c r="E19" s="41">
        <f t="shared" si="7"/>
        <v>85</v>
      </c>
      <c r="F19" s="43">
        <f t="shared" si="8"/>
        <v>90</v>
      </c>
      <c r="G19" s="45">
        <v>0</v>
      </c>
      <c r="H19" s="45">
        <f t="shared" si="5"/>
        <v>0</v>
      </c>
      <c r="I19" s="44" t="s">
        <v>52</v>
      </c>
      <c r="J19" s="51">
        <v>22</v>
      </c>
      <c r="K19" s="52">
        <f t="shared" si="6"/>
        <v>0</v>
      </c>
      <c r="L19" s="5">
        <v>0</v>
      </c>
      <c r="M19" s="38">
        <f t="shared" si="0"/>
        <v>75878.95843039926</v>
      </c>
      <c r="N19" s="9" t="s">
        <v>24</v>
      </c>
      <c r="O19" s="9" t="s">
        <v>25</v>
      </c>
      <c r="P19" s="4">
        <v>-75.567998000000003</v>
      </c>
      <c r="Q19" s="4">
        <v>6.2921279999999999</v>
      </c>
      <c r="R19" s="7">
        <v>0</v>
      </c>
      <c r="S19" s="7">
        <v>0</v>
      </c>
      <c r="T19" s="38">
        <f t="shared" si="1"/>
        <v>12416.556834065335</v>
      </c>
      <c r="U19" s="36">
        <f t="shared" si="2"/>
        <v>6.1111111111111107</v>
      </c>
      <c r="V19" s="38">
        <f t="shared" si="3"/>
        <v>17.231140096253935</v>
      </c>
      <c r="W19" s="37">
        <f t="shared" si="4"/>
        <v>0.81818181818181823</v>
      </c>
    </row>
    <row r="20" spans="1:23" x14ac:dyDescent="0.25">
      <c r="A20" s="9">
        <v>7</v>
      </c>
      <c r="B20" s="64">
        <f t="shared" si="9"/>
        <v>19</v>
      </c>
      <c r="C20" s="39">
        <v>5</v>
      </c>
      <c r="D20" s="42">
        <v>10</v>
      </c>
      <c r="E20" s="41">
        <f t="shared" si="7"/>
        <v>90</v>
      </c>
      <c r="F20" s="43">
        <f t="shared" si="8"/>
        <v>95</v>
      </c>
      <c r="G20" s="45">
        <v>0</v>
      </c>
      <c r="H20" s="45">
        <f t="shared" si="5"/>
        <v>0</v>
      </c>
      <c r="I20" s="44" t="s">
        <v>53</v>
      </c>
      <c r="J20" s="51">
        <v>23</v>
      </c>
      <c r="K20" s="52">
        <f t="shared" si="6"/>
        <v>0</v>
      </c>
      <c r="L20" s="5">
        <v>0</v>
      </c>
      <c r="M20" s="38">
        <f t="shared" si="0"/>
        <v>79328.00199541742</v>
      </c>
      <c r="N20" s="9" t="s">
        <v>24</v>
      </c>
      <c r="O20" s="9" t="s">
        <v>25</v>
      </c>
      <c r="P20" s="4">
        <v>-75.567998000000003</v>
      </c>
      <c r="Q20" s="4">
        <v>6.2921279999999999</v>
      </c>
      <c r="R20" s="7">
        <v>0</v>
      </c>
      <c r="S20" s="7">
        <v>0</v>
      </c>
      <c r="T20" s="38">
        <f t="shared" si="1"/>
        <v>12416.556834065335</v>
      </c>
      <c r="U20" s="36">
        <f t="shared" si="2"/>
        <v>6.3888888888888893</v>
      </c>
      <c r="V20" s="38">
        <f t="shared" si="3"/>
        <v>17.231140096253935</v>
      </c>
      <c r="W20" s="37">
        <f t="shared" si="4"/>
        <v>0.78260869565217384</v>
      </c>
    </row>
    <row r="21" spans="1:23" x14ac:dyDescent="0.25">
      <c r="A21" s="9">
        <v>8</v>
      </c>
      <c r="B21" s="64">
        <f t="shared" si="9"/>
        <v>20</v>
      </c>
      <c r="C21" s="39">
        <v>5</v>
      </c>
      <c r="D21" s="42">
        <v>10</v>
      </c>
      <c r="E21" s="41">
        <f t="shared" si="7"/>
        <v>95</v>
      </c>
      <c r="F21" s="43">
        <f t="shared" si="8"/>
        <v>100</v>
      </c>
      <c r="G21" s="45">
        <v>0</v>
      </c>
      <c r="H21" s="45">
        <f t="shared" si="5"/>
        <v>0</v>
      </c>
      <c r="I21" s="44" t="s">
        <v>54</v>
      </c>
      <c r="J21" s="51">
        <v>24</v>
      </c>
      <c r="K21" s="52">
        <f t="shared" si="6"/>
        <v>0</v>
      </c>
      <c r="L21" s="5">
        <v>0</v>
      </c>
      <c r="M21" s="38">
        <f t="shared" si="0"/>
        <v>82777.045560435567</v>
      </c>
      <c r="N21" s="9" t="s">
        <v>49</v>
      </c>
      <c r="O21" s="9" t="s">
        <v>25</v>
      </c>
      <c r="P21" s="4">
        <v>-75.568809000000002</v>
      </c>
      <c r="Q21" s="4">
        <v>6.292319</v>
      </c>
      <c r="R21" s="7">
        <v>0</v>
      </c>
      <c r="S21" s="7">
        <v>0</v>
      </c>
      <c r="T21" s="38">
        <f t="shared" si="1"/>
        <v>12416.556834065335</v>
      </c>
      <c r="U21" s="36">
        <f t="shared" si="2"/>
        <v>6.666666666666667</v>
      </c>
      <c r="V21" s="38">
        <f t="shared" si="3"/>
        <v>17.231140096253935</v>
      </c>
      <c r="W21" s="37">
        <f t="shared" si="4"/>
        <v>0.75</v>
      </c>
    </row>
    <row r="22" spans="1:23" x14ac:dyDescent="0.25">
      <c r="A22" s="9">
        <v>9</v>
      </c>
      <c r="B22" s="64">
        <f t="shared" si="9"/>
        <v>21</v>
      </c>
      <c r="C22" s="39">
        <v>5</v>
      </c>
      <c r="D22" s="42">
        <v>10</v>
      </c>
      <c r="E22" s="41">
        <f t="shared" si="7"/>
        <v>100</v>
      </c>
      <c r="F22" s="43">
        <f t="shared" si="8"/>
        <v>105</v>
      </c>
      <c r="G22" s="45">
        <v>0</v>
      </c>
      <c r="H22" s="45">
        <f t="shared" si="5"/>
        <v>0</v>
      </c>
      <c r="I22" s="44" t="s">
        <v>55</v>
      </c>
      <c r="J22" s="51">
        <v>25</v>
      </c>
      <c r="K22" s="52">
        <f t="shared" si="6"/>
        <v>0</v>
      </c>
      <c r="L22" s="5">
        <v>0</v>
      </c>
      <c r="M22" s="38">
        <f t="shared" si="0"/>
        <v>86226.089125453727</v>
      </c>
      <c r="N22" s="9" t="s">
        <v>56</v>
      </c>
      <c r="O22" s="9" t="s">
        <v>25</v>
      </c>
      <c r="P22" s="4">
        <v>-75.569447999999994</v>
      </c>
      <c r="Q22" s="4">
        <v>6.2916869999999996</v>
      </c>
      <c r="R22" s="7">
        <v>0</v>
      </c>
      <c r="S22" s="7">
        <v>0</v>
      </c>
      <c r="T22" s="38">
        <f t="shared" si="1"/>
        <v>12416.556834065335</v>
      </c>
      <c r="U22" s="36">
        <f t="shared" si="2"/>
        <v>6.9444444444444446</v>
      </c>
      <c r="V22" s="38">
        <f t="shared" si="3"/>
        <v>17.231140096253935</v>
      </c>
      <c r="W22" s="37">
        <f t="shared" si="4"/>
        <v>0.72</v>
      </c>
    </row>
    <row r="23" spans="1:23" ht="129.75" customHeight="1" x14ac:dyDescent="0.25">
      <c r="A23" s="9">
        <v>10</v>
      </c>
      <c r="B23" s="64">
        <f t="shared" si="9"/>
        <v>22</v>
      </c>
      <c r="C23" s="39">
        <v>5</v>
      </c>
      <c r="D23" s="42">
        <v>10</v>
      </c>
      <c r="E23" s="41">
        <f t="shared" si="7"/>
        <v>105</v>
      </c>
      <c r="F23" s="43">
        <f t="shared" si="8"/>
        <v>110</v>
      </c>
      <c r="G23" s="45">
        <v>0</v>
      </c>
      <c r="H23" s="45">
        <f t="shared" si="5"/>
        <v>0</v>
      </c>
      <c r="I23" s="44" t="s">
        <v>57</v>
      </c>
      <c r="J23" s="51">
        <v>24</v>
      </c>
      <c r="K23" s="52">
        <f>L23+R23+S23</f>
        <v>0</v>
      </c>
      <c r="L23" s="5">
        <v>0</v>
      </c>
      <c r="M23" s="38">
        <f t="shared" si="0"/>
        <v>82777.045560435567</v>
      </c>
      <c r="N23" s="9" t="s">
        <v>24</v>
      </c>
      <c r="O23" s="9" t="s">
        <v>33</v>
      </c>
      <c r="P23" s="4">
        <v>-75.574360999999996</v>
      </c>
      <c r="Q23" s="4">
        <v>6.2933440000000003</v>
      </c>
      <c r="R23" s="7">
        <v>0</v>
      </c>
      <c r="S23" s="7">
        <v>0</v>
      </c>
      <c r="T23" s="38">
        <f t="shared" si="1"/>
        <v>12416.556834065335</v>
      </c>
      <c r="U23" s="36">
        <f t="shared" si="2"/>
        <v>6.666666666666667</v>
      </c>
      <c r="V23" s="38">
        <f t="shared" si="3"/>
        <v>17.231140096253935</v>
      </c>
      <c r="W23" s="37">
        <f t="shared" si="4"/>
        <v>0.75</v>
      </c>
    </row>
    <row r="24" spans="1:23" ht="129.75" customHeight="1" x14ac:dyDescent="0.25">
      <c r="A24" s="9">
        <v>10</v>
      </c>
      <c r="B24" s="64">
        <f t="shared" si="9"/>
        <v>23</v>
      </c>
      <c r="C24" s="39">
        <v>5</v>
      </c>
      <c r="D24" s="42">
        <v>10</v>
      </c>
      <c r="E24" s="41">
        <f t="shared" si="7"/>
        <v>110</v>
      </c>
      <c r="F24" s="43">
        <f t="shared" si="8"/>
        <v>115</v>
      </c>
      <c r="G24" s="45">
        <v>0</v>
      </c>
      <c r="H24" s="45">
        <f t="shared" si="5"/>
        <v>0</v>
      </c>
      <c r="I24" s="44" t="s">
        <v>59</v>
      </c>
      <c r="J24" s="51">
        <v>23</v>
      </c>
      <c r="K24" s="52">
        <f t="shared" si="6"/>
        <v>0</v>
      </c>
      <c r="L24" s="5">
        <v>0</v>
      </c>
      <c r="M24" s="38">
        <f t="shared" si="0"/>
        <v>79328.00199541742</v>
      </c>
      <c r="N24" s="9" t="s">
        <v>24</v>
      </c>
      <c r="O24" s="9" t="s">
        <v>33</v>
      </c>
      <c r="P24" s="4">
        <v>-75.574360999999996</v>
      </c>
      <c r="Q24" s="4">
        <v>6.2933440000000003</v>
      </c>
      <c r="R24" s="7">
        <v>0</v>
      </c>
      <c r="S24" s="7">
        <v>0</v>
      </c>
      <c r="T24" s="38">
        <f t="shared" si="1"/>
        <v>12416.556834065335</v>
      </c>
      <c r="U24" s="36">
        <f t="shared" si="2"/>
        <v>6.3888888888888893</v>
      </c>
      <c r="V24" s="38">
        <f t="shared" si="3"/>
        <v>17.231140096253935</v>
      </c>
      <c r="W24" s="37">
        <f t="shared" si="4"/>
        <v>0.78260869565217384</v>
      </c>
    </row>
    <row r="25" spans="1:23" ht="129.75" customHeight="1" x14ac:dyDescent="0.25">
      <c r="A25" s="9">
        <v>10</v>
      </c>
      <c r="B25" s="64">
        <f>B24+1</f>
        <v>24</v>
      </c>
      <c r="C25" s="39">
        <v>5</v>
      </c>
      <c r="D25" s="42">
        <v>10</v>
      </c>
      <c r="E25" s="41">
        <f>F24</f>
        <v>115</v>
      </c>
      <c r="F25" s="43">
        <f t="shared" si="8"/>
        <v>120</v>
      </c>
      <c r="G25" s="45">
        <v>0</v>
      </c>
      <c r="H25" s="45">
        <f>H24+G25</f>
        <v>0</v>
      </c>
      <c r="I25" s="44" t="s">
        <v>60</v>
      </c>
      <c r="J25" s="51">
        <v>22</v>
      </c>
      <c r="K25" s="52">
        <f t="shared" si="6"/>
        <v>0</v>
      </c>
      <c r="L25" s="5">
        <v>0</v>
      </c>
      <c r="M25" s="38">
        <f t="shared" si="0"/>
        <v>75878.95843039926</v>
      </c>
      <c r="N25" s="9" t="s">
        <v>24</v>
      </c>
      <c r="O25" s="9" t="s">
        <v>33</v>
      </c>
      <c r="P25" s="4">
        <v>-75.574360999999996</v>
      </c>
      <c r="Q25" s="4">
        <v>6.2933440000000003</v>
      </c>
      <c r="R25" s="7">
        <v>0</v>
      </c>
      <c r="S25" s="7">
        <v>0</v>
      </c>
      <c r="T25" s="38">
        <f t="shared" si="1"/>
        <v>12416.556834065335</v>
      </c>
      <c r="U25" s="36">
        <f t="shared" si="2"/>
        <v>6.1111111111111107</v>
      </c>
      <c r="V25" s="38">
        <f t="shared" si="3"/>
        <v>17.231140096253935</v>
      </c>
      <c r="W25" s="37">
        <f t="shared" si="4"/>
        <v>0.81818181818181823</v>
      </c>
    </row>
    <row r="26" spans="1:23" ht="129.75" customHeight="1" x14ac:dyDescent="0.25">
      <c r="A26" s="9">
        <v>10</v>
      </c>
      <c r="B26" s="64">
        <f t="shared" si="9"/>
        <v>25</v>
      </c>
      <c r="C26" s="39">
        <v>5</v>
      </c>
      <c r="D26" s="42">
        <v>10</v>
      </c>
      <c r="E26" s="41">
        <f t="shared" si="7"/>
        <v>120</v>
      </c>
      <c r="F26" s="43">
        <f t="shared" si="8"/>
        <v>125</v>
      </c>
      <c r="G26" s="45">
        <v>0</v>
      </c>
      <c r="H26" s="45">
        <f t="shared" si="5"/>
        <v>0</v>
      </c>
      <c r="I26" s="44" t="s">
        <v>61</v>
      </c>
      <c r="J26" s="51">
        <v>21</v>
      </c>
      <c r="K26" s="52">
        <f t="shared" si="6"/>
        <v>0</v>
      </c>
      <c r="L26" s="5">
        <v>0</v>
      </c>
      <c r="M26" s="38">
        <f t="shared" si="0"/>
        <v>72429.914865381113</v>
      </c>
      <c r="N26" s="9" t="s">
        <v>24</v>
      </c>
      <c r="O26" s="9" t="s">
        <v>33</v>
      </c>
      <c r="P26" s="4">
        <v>-75.574360999999996</v>
      </c>
      <c r="Q26" s="4">
        <v>6.2933440000000003</v>
      </c>
      <c r="R26" s="7">
        <v>0</v>
      </c>
      <c r="S26" s="7">
        <v>0</v>
      </c>
      <c r="T26" s="38">
        <f t="shared" si="1"/>
        <v>12416.556834065335</v>
      </c>
      <c r="U26" s="36">
        <f t="shared" si="2"/>
        <v>5.833333333333333</v>
      </c>
      <c r="V26" s="38">
        <f t="shared" si="3"/>
        <v>17.231140096253935</v>
      </c>
      <c r="W26" s="37">
        <f t="shared" si="4"/>
        <v>0.85714285714285721</v>
      </c>
    </row>
    <row r="27" spans="1:23" ht="129.75" customHeight="1" x14ac:dyDescent="0.25">
      <c r="A27" s="9">
        <v>10</v>
      </c>
      <c r="B27" s="64">
        <f t="shared" si="9"/>
        <v>26</v>
      </c>
      <c r="C27" s="39">
        <v>5</v>
      </c>
      <c r="D27" s="42">
        <v>10</v>
      </c>
      <c r="E27" s="41">
        <f t="shared" si="7"/>
        <v>125</v>
      </c>
      <c r="F27" s="43">
        <f t="shared" si="8"/>
        <v>130</v>
      </c>
      <c r="G27" s="45">
        <v>0</v>
      </c>
      <c r="H27" s="45">
        <f t="shared" si="5"/>
        <v>0</v>
      </c>
      <c r="I27" s="44" t="s">
        <v>62</v>
      </c>
      <c r="J27" s="51">
        <v>20</v>
      </c>
      <c r="K27" s="52">
        <f t="shared" si="6"/>
        <v>0</v>
      </c>
      <c r="L27" s="5">
        <v>0</v>
      </c>
      <c r="M27" s="38">
        <f t="shared" si="0"/>
        <v>68980.871300362967</v>
      </c>
      <c r="N27" s="9" t="s">
        <v>24</v>
      </c>
      <c r="O27" s="9" t="s">
        <v>33</v>
      </c>
      <c r="P27" s="4">
        <v>-75.574360999999996</v>
      </c>
      <c r="Q27" s="4">
        <v>6.2933440000000003</v>
      </c>
      <c r="R27" s="7">
        <v>0</v>
      </c>
      <c r="S27" s="7">
        <v>0</v>
      </c>
      <c r="T27" s="38">
        <f t="shared" si="1"/>
        <v>12416.556834065335</v>
      </c>
      <c r="U27" s="36">
        <f t="shared" si="2"/>
        <v>5.5555555555555554</v>
      </c>
      <c r="V27" s="38">
        <f t="shared" si="3"/>
        <v>17.231140096253935</v>
      </c>
      <c r="W27" s="37">
        <f t="shared" si="4"/>
        <v>0.9</v>
      </c>
    </row>
    <row r="28" spans="1:23" ht="129.75" customHeight="1" x14ac:dyDescent="0.25">
      <c r="A28" s="9">
        <v>10</v>
      </c>
      <c r="B28" s="64">
        <f t="shared" si="9"/>
        <v>27</v>
      </c>
      <c r="C28" s="39">
        <v>5</v>
      </c>
      <c r="D28" s="42">
        <v>10</v>
      </c>
      <c r="E28" s="41">
        <f t="shared" si="7"/>
        <v>130</v>
      </c>
      <c r="F28" s="43">
        <f t="shared" si="8"/>
        <v>135</v>
      </c>
      <c r="G28" s="45">
        <v>0</v>
      </c>
      <c r="H28" s="45">
        <f t="shared" si="5"/>
        <v>0</v>
      </c>
      <c r="I28" s="44" t="s">
        <v>63</v>
      </c>
      <c r="J28" s="51">
        <v>19</v>
      </c>
      <c r="K28" s="52">
        <f t="shared" si="6"/>
        <v>0</v>
      </c>
      <c r="L28" s="5">
        <v>0</v>
      </c>
      <c r="M28" s="38">
        <f t="shared" si="0"/>
        <v>65531.827735344821</v>
      </c>
      <c r="N28" s="9" t="s">
        <v>24</v>
      </c>
      <c r="O28" s="9" t="s">
        <v>33</v>
      </c>
      <c r="P28" s="4">
        <v>-75.574360999999996</v>
      </c>
      <c r="Q28" s="4">
        <v>6.2933440000000003</v>
      </c>
      <c r="R28" s="7">
        <v>0</v>
      </c>
      <c r="S28" s="7">
        <v>0</v>
      </c>
      <c r="T28" s="38">
        <f t="shared" si="1"/>
        <v>12416.556834065335</v>
      </c>
      <c r="U28" s="36">
        <f t="shared" si="2"/>
        <v>5.2777777777777777</v>
      </c>
      <c r="V28" s="38">
        <f t="shared" si="3"/>
        <v>17.231140096253935</v>
      </c>
      <c r="W28" s="37">
        <f t="shared" si="4"/>
        <v>0.94736842105263164</v>
      </c>
    </row>
    <row r="29" spans="1:23" ht="129.75" customHeight="1" x14ac:dyDescent="0.25">
      <c r="A29" s="9">
        <v>10</v>
      </c>
      <c r="B29" s="64">
        <f t="shared" si="9"/>
        <v>28</v>
      </c>
      <c r="C29" s="39">
        <v>5</v>
      </c>
      <c r="D29" s="42">
        <v>10</v>
      </c>
      <c r="E29" s="41">
        <f t="shared" si="7"/>
        <v>135</v>
      </c>
      <c r="F29" s="43">
        <f t="shared" si="8"/>
        <v>140</v>
      </c>
      <c r="G29" s="45">
        <v>0</v>
      </c>
      <c r="H29" s="45">
        <f t="shared" si="5"/>
        <v>0</v>
      </c>
      <c r="I29" s="44" t="s">
        <v>64</v>
      </c>
      <c r="J29" s="51">
        <v>18</v>
      </c>
      <c r="K29" s="52">
        <f t="shared" si="6"/>
        <v>0</v>
      </c>
      <c r="L29" s="5">
        <v>0</v>
      </c>
      <c r="M29" s="38">
        <f t="shared" si="0"/>
        <v>62082.784170326675</v>
      </c>
      <c r="N29" s="9" t="s">
        <v>24</v>
      </c>
      <c r="O29" s="9" t="s">
        <v>33</v>
      </c>
      <c r="P29" s="4">
        <v>-75.574360999999996</v>
      </c>
      <c r="Q29" s="4">
        <v>6.2933440000000003</v>
      </c>
      <c r="R29" s="7">
        <v>0</v>
      </c>
      <c r="S29" s="7">
        <v>0</v>
      </c>
      <c r="T29" s="38">
        <f t="shared" si="1"/>
        <v>12416.556834065335</v>
      </c>
      <c r="U29" s="36">
        <f t="shared" si="2"/>
        <v>5</v>
      </c>
      <c r="V29" s="38">
        <f t="shared" si="3"/>
        <v>17.231140096253935</v>
      </c>
      <c r="W29" s="37">
        <f t="shared" si="4"/>
        <v>1</v>
      </c>
    </row>
    <row r="30" spans="1:23" ht="129.75" customHeight="1" x14ac:dyDescent="0.25">
      <c r="A30" s="9">
        <v>10</v>
      </c>
      <c r="B30" s="64">
        <f t="shared" si="9"/>
        <v>29</v>
      </c>
      <c r="C30" s="39">
        <v>5</v>
      </c>
      <c r="D30" s="42">
        <v>10</v>
      </c>
      <c r="E30" s="41">
        <f t="shared" si="7"/>
        <v>140</v>
      </c>
      <c r="F30" s="43">
        <f t="shared" si="8"/>
        <v>145</v>
      </c>
      <c r="G30" s="45">
        <v>0</v>
      </c>
      <c r="H30" s="45">
        <f t="shared" si="5"/>
        <v>0</v>
      </c>
      <c r="I30" s="44" t="s">
        <v>65</v>
      </c>
      <c r="J30" s="51">
        <v>17</v>
      </c>
      <c r="K30" s="52">
        <f t="shared" si="6"/>
        <v>0</v>
      </c>
      <c r="L30" s="5">
        <v>0</v>
      </c>
      <c r="M30" s="38">
        <f t="shared" si="0"/>
        <v>58633.740605308529</v>
      </c>
      <c r="N30" s="9" t="s">
        <v>24</v>
      </c>
      <c r="O30" s="9" t="s">
        <v>33</v>
      </c>
      <c r="P30" s="4">
        <v>-75.574360999999996</v>
      </c>
      <c r="Q30" s="4">
        <v>6.2933440000000003</v>
      </c>
      <c r="R30" s="7">
        <v>0</v>
      </c>
      <c r="S30" s="7">
        <v>0</v>
      </c>
      <c r="T30" s="38">
        <f t="shared" si="1"/>
        <v>12416.556834065335</v>
      </c>
      <c r="U30" s="36">
        <f t="shared" si="2"/>
        <v>4.7222222222222223</v>
      </c>
      <c r="V30" s="38">
        <f t="shared" si="3"/>
        <v>17.231140096253935</v>
      </c>
      <c r="W30" s="37">
        <f t="shared" si="4"/>
        <v>1.0588235294117647</v>
      </c>
    </row>
    <row r="31" spans="1:23" ht="129.75" customHeight="1" x14ac:dyDescent="0.25">
      <c r="A31" s="9">
        <v>10</v>
      </c>
      <c r="B31" s="64">
        <f t="shared" si="9"/>
        <v>30</v>
      </c>
      <c r="C31" s="39">
        <v>5</v>
      </c>
      <c r="D31" s="42">
        <v>10</v>
      </c>
      <c r="E31" s="41">
        <f t="shared" si="7"/>
        <v>145</v>
      </c>
      <c r="F31" s="43">
        <f t="shared" si="8"/>
        <v>150</v>
      </c>
      <c r="G31" s="45">
        <v>0</v>
      </c>
      <c r="H31" s="45">
        <f t="shared" si="5"/>
        <v>0</v>
      </c>
      <c r="I31" s="44" t="s">
        <v>66</v>
      </c>
      <c r="J31" s="51">
        <v>16</v>
      </c>
      <c r="K31" s="52">
        <f t="shared" si="6"/>
        <v>0</v>
      </c>
      <c r="L31" s="5">
        <v>0</v>
      </c>
      <c r="M31" s="38">
        <f t="shared" si="0"/>
        <v>55184.697040290383</v>
      </c>
      <c r="N31" s="9" t="s">
        <v>24</v>
      </c>
      <c r="O31" s="9" t="s">
        <v>33</v>
      </c>
      <c r="P31" s="4">
        <v>-75.574360999999996</v>
      </c>
      <c r="Q31" s="4">
        <v>6.2933440000000003</v>
      </c>
      <c r="R31" s="7">
        <v>0</v>
      </c>
      <c r="S31" s="7">
        <v>0</v>
      </c>
      <c r="T31" s="38">
        <f t="shared" si="1"/>
        <v>12416.556834065335</v>
      </c>
      <c r="U31" s="36">
        <f t="shared" si="2"/>
        <v>4.4444444444444446</v>
      </c>
      <c r="V31" s="38">
        <f t="shared" si="3"/>
        <v>17.231140096253935</v>
      </c>
      <c r="W31" s="37">
        <f t="shared" si="4"/>
        <v>1.125</v>
      </c>
    </row>
    <row r="32" spans="1:23" ht="129.75" customHeight="1" x14ac:dyDescent="0.25">
      <c r="A32" s="9">
        <v>10</v>
      </c>
      <c r="B32" s="64">
        <f t="shared" si="9"/>
        <v>31</v>
      </c>
      <c r="C32" s="39">
        <v>5</v>
      </c>
      <c r="D32" s="42">
        <v>10</v>
      </c>
      <c r="E32" s="41">
        <f t="shared" si="7"/>
        <v>150</v>
      </c>
      <c r="F32" s="43">
        <f t="shared" si="8"/>
        <v>155</v>
      </c>
      <c r="G32" s="45">
        <v>0</v>
      </c>
      <c r="H32" s="45">
        <f t="shared" si="5"/>
        <v>0</v>
      </c>
      <c r="I32" s="44" t="s">
        <v>67</v>
      </c>
      <c r="J32" s="51">
        <v>15</v>
      </c>
      <c r="K32" s="52">
        <f t="shared" si="6"/>
        <v>0</v>
      </c>
      <c r="L32" s="5">
        <v>0</v>
      </c>
      <c r="M32" s="38">
        <f t="shared" si="0"/>
        <v>51735.653475272236</v>
      </c>
      <c r="N32" s="9" t="s">
        <v>24</v>
      </c>
      <c r="O32" s="9" t="s">
        <v>33</v>
      </c>
      <c r="P32" s="4">
        <v>-75.574360999999996</v>
      </c>
      <c r="Q32" s="4">
        <v>6.2933440000000003</v>
      </c>
      <c r="R32" s="7">
        <v>0</v>
      </c>
      <c r="S32" s="7">
        <v>0</v>
      </c>
      <c r="T32" s="38">
        <f t="shared" si="1"/>
        <v>12416.556834065335</v>
      </c>
      <c r="U32" s="36">
        <f t="shared" si="2"/>
        <v>4.166666666666667</v>
      </c>
      <c r="V32" s="38">
        <f t="shared" si="3"/>
        <v>17.231140096253935</v>
      </c>
      <c r="W32" s="37">
        <f t="shared" si="4"/>
        <v>1.2</v>
      </c>
    </row>
    <row r="33" spans="1:23" ht="129.75" customHeight="1" x14ac:dyDescent="0.25">
      <c r="A33" s="9">
        <v>10</v>
      </c>
      <c r="B33" s="64">
        <f t="shared" si="9"/>
        <v>32</v>
      </c>
      <c r="C33" s="39">
        <v>5</v>
      </c>
      <c r="D33" s="42">
        <v>10</v>
      </c>
      <c r="E33" s="41">
        <f t="shared" si="7"/>
        <v>155</v>
      </c>
      <c r="F33" s="43">
        <f t="shared" si="8"/>
        <v>160</v>
      </c>
      <c r="G33" s="45">
        <v>0</v>
      </c>
      <c r="H33" s="45">
        <f t="shared" si="5"/>
        <v>0</v>
      </c>
      <c r="I33" s="44" t="s">
        <v>68</v>
      </c>
      <c r="J33" s="51">
        <v>14</v>
      </c>
      <c r="K33" s="52">
        <f t="shared" si="6"/>
        <v>0</v>
      </c>
      <c r="L33" s="5">
        <v>0</v>
      </c>
      <c r="M33" s="38">
        <f t="shared" si="0"/>
        <v>48286.609910254083</v>
      </c>
      <c r="N33" s="9" t="s">
        <v>24</v>
      </c>
      <c r="O33" s="9" t="s">
        <v>33</v>
      </c>
      <c r="P33" s="4">
        <v>-75.574360999999996</v>
      </c>
      <c r="Q33" s="4">
        <v>6.2933440000000003</v>
      </c>
      <c r="R33" s="7">
        <v>0</v>
      </c>
      <c r="S33" s="7">
        <v>0</v>
      </c>
      <c r="T33" s="38">
        <f t="shared" si="1"/>
        <v>12416.556834065335</v>
      </c>
      <c r="U33" s="36">
        <f t="shared" si="2"/>
        <v>3.8888888888888888</v>
      </c>
      <c r="V33" s="38">
        <f t="shared" si="3"/>
        <v>17.231140096253935</v>
      </c>
      <c r="W33" s="37">
        <f t="shared" si="4"/>
        <v>1.2857142857142858</v>
      </c>
    </row>
    <row r="34" spans="1:23" ht="129.75" customHeight="1" x14ac:dyDescent="0.25">
      <c r="A34" s="9">
        <v>10</v>
      </c>
      <c r="B34" s="64">
        <f t="shared" si="9"/>
        <v>33</v>
      </c>
      <c r="C34" s="39">
        <v>5</v>
      </c>
      <c r="D34" s="42">
        <v>10</v>
      </c>
      <c r="E34" s="41">
        <f t="shared" si="7"/>
        <v>160</v>
      </c>
      <c r="F34" s="43">
        <f t="shared" si="8"/>
        <v>165</v>
      </c>
      <c r="G34" s="45">
        <v>0</v>
      </c>
      <c r="H34" s="45">
        <f t="shared" si="5"/>
        <v>0</v>
      </c>
      <c r="I34" s="44" t="s">
        <v>69</v>
      </c>
      <c r="J34" s="51">
        <v>13</v>
      </c>
      <c r="K34" s="52">
        <f t="shared" si="6"/>
        <v>0</v>
      </c>
      <c r="L34" s="5">
        <v>0</v>
      </c>
      <c r="M34" s="38">
        <f t="shared" si="0"/>
        <v>44837.566345235937</v>
      </c>
      <c r="N34" s="9" t="s">
        <v>24</v>
      </c>
      <c r="O34" s="9" t="s">
        <v>33</v>
      </c>
      <c r="P34" s="4">
        <v>-75.574360999999996</v>
      </c>
      <c r="Q34" s="4">
        <v>6.2933440000000003</v>
      </c>
      <c r="R34" s="7">
        <v>0</v>
      </c>
      <c r="S34" s="7">
        <v>0</v>
      </c>
      <c r="T34" s="38">
        <f t="shared" si="1"/>
        <v>12416.556834065335</v>
      </c>
      <c r="U34" s="36">
        <f t="shared" si="2"/>
        <v>3.6111111111111112</v>
      </c>
      <c r="V34" s="38">
        <f t="shared" si="3"/>
        <v>17.231140096253935</v>
      </c>
      <c r="W34" s="37">
        <f t="shared" si="4"/>
        <v>1.3846153846153846</v>
      </c>
    </row>
    <row r="35" spans="1:23" ht="129.75" customHeight="1" x14ac:dyDescent="0.25">
      <c r="A35" s="9">
        <v>10</v>
      </c>
      <c r="B35" s="64">
        <f t="shared" si="9"/>
        <v>34</v>
      </c>
      <c r="C35" s="39">
        <v>5</v>
      </c>
      <c r="D35" s="42">
        <v>10</v>
      </c>
      <c r="E35" s="41">
        <f t="shared" si="7"/>
        <v>165</v>
      </c>
      <c r="F35" s="43">
        <f t="shared" si="8"/>
        <v>170</v>
      </c>
      <c r="G35" s="45">
        <v>0</v>
      </c>
      <c r="H35" s="45">
        <f t="shared" si="5"/>
        <v>0</v>
      </c>
      <c r="I35" s="44" t="s">
        <v>70</v>
      </c>
      <c r="J35" s="51">
        <v>12</v>
      </c>
      <c r="K35" s="52">
        <f t="shared" si="6"/>
        <v>0</v>
      </c>
      <c r="L35" s="5">
        <v>0</v>
      </c>
      <c r="M35" s="38">
        <f t="shared" si="0"/>
        <v>41388.522780217783</v>
      </c>
      <c r="N35" s="9" t="s">
        <v>24</v>
      </c>
      <c r="O35" s="9" t="s">
        <v>33</v>
      </c>
      <c r="P35" s="4">
        <v>-75.574360999999996</v>
      </c>
      <c r="Q35" s="4">
        <v>6.2933440000000003</v>
      </c>
      <c r="R35" s="7">
        <v>0</v>
      </c>
      <c r="S35" s="7">
        <v>0</v>
      </c>
      <c r="T35" s="38">
        <f t="shared" si="1"/>
        <v>12416.556834065335</v>
      </c>
      <c r="U35" s="36">
        <f t="shared" si="2"/>
        <v>3.3333333333333335</v>
      </c>
      <c r="V35" s="38">
        <f t="shared" si="3"/>
        <v>17.231140096253935</v>
      </c>
      <c r="W35" s="37">
        <f t="shared" si="4"/>
        <v>1.5</v>
      </c>
    </row>
    <row r="36" spans="1:23" ht="129.75" customHeight="1" x14ac:dyDescent="0.25">
      <c r="A36" s="9">
        <v>10</v>
      </c>
      <c r="B36" s="64">
        <f t="shared" si="9"/>
        <v>35</v>
      </c>
      <c r="C36" s="39">
        <v>5</v>
      </c>
      <c r="D36" s="42">
        <v>10</v>
      </c>
      <c r="E36" s="41">
        <f t="shared" si="7"/>
        <v>170</v>
      </c>
      <c r="F36" s="43">
        <f t="shared" si="8"/>
        <v>175</v>
      </c>
      <c r="G36" s="45">
        <v>0</v>
      </c>
      <c r="H36" s="45">
        <f t="shared" si="5"/>
        <v>0</v>
      </c>
      <c r="I36" s="44" t="s">
        <v>71</v>
      </c>
      <c r="J36" s="51">
        <v>11</v>
      </c>
      <c r="K36" s="52">
        <f t="shared" si="6"/>
        <v>0</v>
      </c>
      <c r="L36" s="5">
        <v>0</v>
      </c>
      <c r="M36" s="38">
        <f t="shared" si="0"/>
        <v>37939.47921519963</v>
      </c>
      <c r="N36" s="9" t="s">
        <v>24</v>
      </c>
      <c r="O36" s="9" t="s">
        <v>33</v>
      </c>
      <c r="P36" s="4">
        <v>-75.574360999999996</v>
      </c>
      <c r="Q36" s="4">
        <v>6.2933440000000003</v>
      </c>
      <c r="R36" s="7">
        <v>0</v>
      </c>
      <c r="S36" s="7">
        <v>0</v>
      </c>
      <c r="T36" s="38">
        <f t="shared" si="1"/>
        <v>12416.556834065335</v>
      </c>
      <c r="U36" s="36">
        <f t="shared" si="2"/>
        <v>3.0555555555555554</v>
      </c>
      <c r="V36" s="38">
        <f t="shared" si="3"/>
        <v>17.231140096253935</v>
      </c>
      <c r="W36" s="37">
        <f t="shared" si="4"/>
        <v>1.6363636363636365</v>
      </c>
    </row>
    <row r="37" spans="1:23" ht="129.75" customHeight="1" x14ac:dyDescent="0.25">
      <c r="A37" s="9">
        <v>10</v>
      </c>
      <c r="B37" s="64">
        <f t="shared" si="9"/>
        <v>36</v>
      </c>
      <c r="C37" s="39">
        <v>5</v>
      </c>
      <c r="D37" s="42">
        <v>10</v>
      </c>
      <c r="E37" s="41">
        <f t="shared" si="7"/>
        <v>175</v>
      </c>
      <c r="F37" s="43">
        <f t="shared" si="8"/>
        <v>180</v>
      </c>
      <c r="G37" s="45">
        <v>0</v>
      </c>
      <c r="H37" s="45">
        <f t="shared" si="5"/>
        <v>0</v>
      </c>
      <c r="I37" s="44" t="s">
        <v>72</v>
      </c>
      <c r="J37" s="51">
        <v>10</v>
      </c>
      <c r="K37" s="52">
        <f t="shared" si="6"/>
        <v>0</v>
      </c>
      <c r="L37" s="5">
        <v>0</v>
      </c>
      <c r="M37" s="38">
        <f t="shared" si="0"/>
        <v>34490.435650181484</v>
      </c>
      <c r="N37" s="9" t="s">
        <v>24</v>
      </c>
      <c r="O37" s="9" t="s">
        <v>33</v>
      </c>
      <c r="P37" s="4">
        <v>-75.574360999999996</v>
      </c>
      <c r="Q37" s="4">
        <v>6.2933440000000003</v>
      </c>
      <c r="R37" s="7">
        <v>0</v>
      </c>
      <c r="S37" s="7">
        <v>0</v>
      </c>
      <c r="T37" s="38">
        <f t="shared" si="1"/>
        <v>12416.556834065335</v>
      </c>
      <c r="U37" s="36">
        <f t="shared" si="2"/>
        <v>2.7777777777777777</v>
      </c>
      <c r="V37" s="38">
        <f t="shared" si="3"/>
        <v>17.231140096253935</v>
      </c>
      <c r="W37" s="37">
        <f t="shared" si="4"/>
        <v>1.8</v>
      </c>
    </row>
    <row r="38" spans="1:23" ht="129.75" customHeight="1" x14ac:dyDescent="0.25">
      <c r="A38" s="9">
        <v>10</v>
      </c>
      <c r="B38" s="64">
        <f t="shared" si="9"/>
        <v>37</v>
      </c>
      <c r="C38" s="39">
        <v>5</v>
      </c>
      <c r="D38" s="42">
        <v>10</v>
      </c>
      <c r="E38" s="41">
        <f t="shared" si="7"/>
        <v>180</v>
      </c>
      <c r="F38" s="43">
        <f t="shared" si="8"/>
        <v>185</v>
      </c>
      <c r="G38" s="45">
        <v>0</v>
      </c>
      <c r="H38" s="45">
        <f t="shared" si="5"/>
        <v>0</v>
      </c>
      <c r="I38" s="44" t="s">
        <v>73</v>
      </c>
      <c r="J38" s="51">
        <v>9</v>
      </c>
      <c r="K38" s="52">
        <f t="shared" si="6"/>
        <v>0</v>
      </c>
      <c r="L38" s="5">
        <v>0</v>
      </c>
      <c r="M38" s="38">
        <f t="shared" si="0"/>
        <v>31041.392085163337</v>
      </c>
      <c r="N38" s="9" t="s">
        <v>24</v>
      </c>
      <c r="O38" s="9" t="s">
        <v>33</v>
      </c>
      <c r="P38" s="4">
        <v>-75.574360999999996</v>
      </c>
      <c r="Q38" s="4">
        <v>6.2933440000000003</v>
      </c>
      <c r="R38" s="7">
        <v>0</v>
      </c>
      <c r="S38" s="7">
        <v>0</v>
      </c>
      <c r="T38" s="38">
        <f t="shared" si="1"/>
        <v>12416.556834065335</v>
      </c>
      <c r="U38" s="36">
        <f t="shared" si="2"/>
        <v>2.5</v>
      </c>
      <c r="V38" s="38">
        <f t="shared" si="3"/>
        <v>17.231140096253935</v>
      </c>
      <c r="W38" s="37">
        <f t="shared" si="4"/>
        <v>2</v>
      </c>
    </row>
    <row r="39" spans="1:23" ht="129.75" customHeight="1" x14ac:dyDescent="0.25">
      <c r="A39" s="9">
        <v>10</v>
      </c>
      <c r="B39" s="64">
        <f t="shared" si="9"/>
        <v>38</v>
      </c>
      <c r="C39" s="39">
        <v>5</v>
      </c>
      <c r="D39" s="42">
        <v>10</v>
      </c>
      <c r="E39" s="41">
        <f t="shared" si="7"/>
        <v>185</v>
      </c>
      <c r="F39" s="43">
        <f t="shared" si="8"/>
        <v>190</v>
      </c>
      <c r="G39" s="45">
        <v>0</v>
      </c>
      <c r="H39" s="45">
        <f t="shared" si="5"/>
        <v>0</v>
      </c>
      <c r="I39" s="44" t="s">
        <v>74</v>
      </c>
      <c r="J39" s="51">
        <v>8</v>
      </c>
      <c r="K39" s="52">
        <f t="shared" si="6"/>
        <v>0</v>
      </c>
      <c r="L39" s="5">
        <v>0</v>
      </c>
      <c r="M39" s="38">
        <f t="shared" si="0"/>
        <v>27592.348520145191</v>
      </c>
      <c r="N39" s="9" t="s">
        <v>24</v>
      </c>
      <c r="O39" s="9" t="s">
        <v>33</v>
      </c>
      <c r="P39" s="4">
        <v>-75.574360999999996</v>
      </c>
      <c r="Q39" s="4">
        <v>6.2933440000000003</v>
      </c>
      <c r="R39" s="7">
        <v>0</v>
      </c>
      <c r="S39" s="7">
        <v>0</v>
      </c>
      <c r="T39" s="38">
        <f t="shared" si="1"/>
        <v>12416.556834065335</v>
      </c>
      <c r="U39" s="36">
        <f t="shared" si="2"/>
        <v>2.2222222222222223</v>
      </c>
      <c r="V39" s="38">
        <f t="shared" si="3"/>
        <v>17.231140096253935</v>
      </c>
      <c r="W39" s="37">
        <f t="shared" si="4"/>
        <v>2.25</v>
      </c>
    </row>
    <row r="40" spans="1:23" ht="24" x14ac:dyDescent="0.25">
      <c r="A40" s="9">
        <v>11</v>
      </c>
      <c r="B40" s="64">
        <f t="shared" si="9"/>
        <v>39</v>
      </c>
      <c r="C40" s="39">
        <v>5</v>
      </c>
      <c r="D40" s="42">
        <v>10</v>
      </c>
      <c r="E40" s="41">
        <f t="shared" si="7"/>
        <v>190</v>
      </c>
      <c r="F40" s="43">
        <f t="shared" si="8"/>
        <v>195</v>
      </c>
      <c r="G40" s="45">
        <v>0</v>
      </c>
      <c r="H40" s="45">
        <f t="shared" si="5"/>
        <v>0</v>
      </c>
      <c r="I40" s="44" t="s">
        <v>75</v>
      </c>
      <c r="J40" s="51">
        <v>7</v>
      </c>
      <c r="K40" s="52">
        <f t="shared" si="6"/>
        <v>0</v>
      </c>
      <c r="L40" s="5">
        <v>0</v>
      </c>
      <c r="M40" s="38">
        <f t="shared" si="0"/>
        <v>24143.304955127041</v>
      </c>
      <c r="N40" s="9" t="s">
        <v>49</v>
      </c>
      <c r="O40" s="9" t="s">
        <v>33</v>
      </c>
      <c r="P40" s="4">
        <v>-75.577188000000007</v>
      </c>
      <c r="Q40" s="4">
        <v>6.2941469999999997</v>
      </c>
      <c r="R40" s="7">
        <v>0</v>
      </c>
      <c r="S40" s="7">
        <v>0</v>
      </c>
      <c r="T40" s="38">
        <f t="shared" si="1"/>
        <v>12416.556834065335</v>
      </c>
      <c r="U40" s="36">
        <f t="shared" si="2"/>
        <v>1.9444444444444444</v>
      </c>
      <c r="V40" s="38">
        <f t="shared" si="3"/>
        <v>17.231140096253935</v>
      </c>
      <c r="W40" s="37">
        <f t="shared" si="4"/>
        <v>2.5714285714285716</v>
      </c>
    </row>
    <row r="41" spans="1:23" ht="24" x14ac:dyDescent="0.25">
      <c r="A41" s="9">
        <v>12</v>
      </c>
      <c r="B41" s="64">
        <f t="shared" si="9"/>
        <v>40</v>
      </c>
      <c r="C41" s="39">
        <v>5</v>
      </c>
      <c r="D41" s="42">
        <v>10</v>
      </c>
      <c r="E41" s="41">
        <f t="shared" si="7"/>
        <v>195</v>
      </c>
      <c r="F41" s="43">
        <f t="shared" si="8"/>
        <v>200</v>
      </c>
      <c r="G41" s="45">
        <v>0</v>
      </c>
      <c r="H41" s="45">
        <f t="shared" si="5"/>
        <v>0</v>
      </c>
      <c r="I41" s="44" t="s">
        <v>76</v>
      </c>
      <c r="J41" s="51">
        <v>6</v>
      </c>
      <c r="K41" s="52">
        <f t="shared" si="6"/>
        <v>0</v>
      </c>
      <c r="L41" s="5">
        <v>0</v>
      </c>
      <c r="M41" s="38">
        <f t="shared" si="0"/>
        <v>20694.261390108892</v>
      </c>
      <c r="N41" s="9" t="s">
        <v>24</v>
      </c>
      <c r="O41" s="9" t="s">
        <v>33</v>
      </c>
      <c r="P41" s="4">
        <v>-75.576981000000004</v>
      </c>
      <c r="Q41" s="4">
        <v>6.2949130000000002</v>
      </c>
      <c r="R41" s="7">
        <v>0</v>
      </c>
      <c r="S41" s="7">
        <v>0</v>
      </c>
      <c r="T41" s="38">
        <f t="shared" si="1"/>
        <v>12416.556834065335</v>
      </c>
      <c r="U41" s="36">
        <f t="shared" si="2"/>
        <v>1.6666666666666667</v>
      </c>
      <c r="V41" s="38">
        <f t="shared" si="3"/>
        <v>17.231140096253935</v>
      </c>
      <c r="W41" s="37">
        <f t="shared" si="4"/>
        <v>3</v>
      </c>
    </row>
    <row r="42" spans="1:23" ht="24" x14ac:dyDescent="0.25">
      <c r="A42" s="9">
        <v>12</v>
      </c>
      <c r="B42" s="64">
        <f t="shared" si="9"/>
        <v>41</v>
      </c>
      <c r="C42" s="39">
        <v>5</v>
      </c>
      <c r="D42" s="42">
        <v>10</v>
      </c>
      <c r="E42" s="41">
        <f t="shared" si="7"/>
        <v>200</v>
      </c>
      <c r="F42" s="43">
        <f t="shared" si="8"/>
        <v>205</v>
      </c>
      <c r="G42" s="45">
        <v>0</v>
      </c>
      <c r="H42" s="45">
        <f t="shared" si="5"/>
        <v>0</v>
      </c>
      <c r="I42" s="44" t="s">
        <v>78</v>
      </c>
      <c r="J42" s="51">
        <v>5</v>
      </c>
      <c r="K42" s="52">
        <f t="shared" si="6"/>
        <v>0</v>
      </c>
      <c r="L42" s="5">
        <v>0</v>
      </c>
      <c r="M42" s="38">
        <f t="shared" si="0"/>
        <v>17245.217825090742</v>
      </c>
      <c r="N42" s="9" t="s">
        <v>24</v>
      </c>
      <c r="O42" s="9" t="s">
        <v>33</v>
      </c>
      <c r="P42" s="4">
        <v>-75.576981000000004</v>
      </c>
      <c r="Q42" s="4">
        <v>6.2949130000000002</v>
      </c>
      <c r="R42" s="7">
        <v>0</v>
      </c>
      <c r="S42" s="7">
        <v>0</v>
      </c>
      <c r="T42" s="38">
        <f t="shared" si="1"/>
        <v>12416.556834065335</v>
      </c>
      <c r="U42" s="36">
        <f t="shared" si="2"/>
        <v>1.3888888888888888</v>
      </c>
      <c r="V42" s="38">
        <f t="shared" si="3"/>
        <v>17.231140096253935</v>
      </c>
      <c r="W42" s="37">
        <f t="shared" si="4"/>
        <v>3.6</v>
      </c>
    </row>
    <row r="43" spans="1:23" x14ac:dyDescent="0.25">
      <c r="A43" s="9"/>
      <c r="B43" s="64"/>
      <c r="C43" s="39"/>
      <c r="D43" s="42"/>
      <c r="E43" s="41"/>
      <c r="F43" s="43"/>
      <c r="G43" s="45"/>
      <c r="H43" s="45"/>
      <c r="I43" s="44"/>
      <c r="J43" s="51"/>
      <c r="K43" s="52"/>
      <c r="L43" s="5"/>
      <c r="M43" s="38"/>
      <c r="N43" s="9"/>
      <c r="O43" s="9"/>
      <c r="P43" s="4"/>
      <c r="Q43" s="4"/>
      <c r="R43" s="7"/>
      <c r="S43" s="7"/>
      <c r="T43" s="38"/>
      <c r="U43" s="36"/>
      <c r="V43" s="38"/>
      <c r="W43" s="37"/>
    </row>
    <row r="44" spans="1:23" x14ac:dyDescent="0.25">
      <c r="A44" s="9"/>
      <c r="B44" s="64"/>
      <c r="C44" s="39"/>
      <c r="D44" s="42"/>
      <c r="E44" s="41"/>
      <c r="F44" s="43"/>
      <c r="G44" s="45"/>
      <c r="H44" s="45"/>
      <c r="I44" s="44"/>
      <c r="J44" s="51"/>
      <c r="K44" s="52"/>
      <c r="L44" s="5"/>
      <c r="M44" s="38"/>
      <c r="N44" s="9"/>
      <c r="O44" s="9"/>
      <c r="P44" s="4"/>
      <c r="Q44" s="4"/>
      <c r="R44" s="7"/>
      <c r="S44" s="7"/>
      <c r="T44" s="38"/>
      <c r="U44" s="36"/>
      <c r="V44" s="38"/>
      <c r="W44" s="37"/>
    </row>
    <row r="45" spans="1:23" x14ac:dyDescent="0.25">
      <c r="A45" s="9"/>
      <c r="B45" s="64"/>
      <c r="C45" s="39"/>
      <c r="D45" s="42"/>
      <c r="E45" s="41"/>
      <c r="F45" s="43"/>
      <c r="G45" s="45"/>
      <c r="H45" s="45"/>
      <c r="I45" s="44"/>
      <c r="J45" s="51"/>
      <c r="K45" s="52"/>
      <c r="L45" s="5"/>
      <c r="M45" s="38"/>
      <c r="N45" s="9"/>
      <c r="O45" s="9"/>
      <c r="P45" s="4"/>
      <c r="Q45" s="4"/>
      <c r="R45" s="7"/>
      <c r="S45" s="7"/>
      <c r="T45" s="38"/>
      <c r="U45" s="36"/>
      <c r="V45" s="38"/>
      <c r="W45" s="37"/>
    </row>
    <row r="46" spans="1:23" x14ac:dyDescent="0.25">
      <c r="A46" s="9"/>
      <c r="B46" s="64"/>
      <c r="C46" s="39"/>
      <c r="D46" s="42"/>
      <c r="E46" s="41"/>
      <c r="F46" s="43"/>
      <c r="G46" s="45"/>
      <c r="H46" s="45"/>
      <c r="I46" s="44"/>
      <c r="J46" s="51"/>
      <c r="K46" s="52"/>
      <c r="L46" s="5"/>
      <c r="M46" s="38"/>
      <c r="N46" s="9"/>
      <c r="O46" s="9"/>
      <c r="P46" s="4"/>
      <c r="Q46" s="4"/>
      <c r="R46" s="7"/>
      <c r="S46" s="7"/>
      <c r="T46" s="38"/>
      <c r="U46" s="36"/>
      <c r="V46" s="38"/>
      <c r="W46" s="37"/>
    </row>
    <row r="47" spans="1:23" x14ac:dyDescent="0.25">
      <c r="A47" s="9"/>
      <c r="B47" s="64"/>
      <c r="C47" s="39"/>
      <c r="D47" s="42"/>
      <c r="E47" s="41"/>
      <c r="F47" s="43"/>
      <c r="G47" s="45"/>
      <c r="H47" s="45"/>
      <c r="I47" s="44"/>
      <c r="J47" s="51"/>
      <c r="K47" s="52"/>
      <c r="L47" s="5"/>
      <c r="M47" s="38"/>
      <c r="N47" s="9"/>
      <c r="O47" s="9"/>
      <c r="P47" s="4"/>
      <c r="Q47" s="4"/>
      <c r="R47" s="7"/>
      <c r="S47" s="7"/>
      <c r="T47" s="38"/>
      <c r="U47" s="36"/>
      <c r="V47" s="38"/>
      <c r="W47" s="37"/>
    </row>
    <row r="48" spans="1:23" x14ac:dyDescent="0.25">
      <c r="A48" s="9"/>
      <c r="B48" s="64"/>
      <c r="C48" s="39"/>
      <c r="D48" s="42"/>
      <c r="E48" s="41"/>
      <c r="F48" s="43"/>
      <c r="G48" s="45"/>
      <c r="H48" s="45"/>
      <c r="I48" s="44"/>
      <c r="J48" s="51"/>
      <c r="K48" s="52"/>
      <c r="L48" s="5"/>
      <c r="M48" s="38"/>
      <c r="N48" s="9"/>
      <c r="O48" s="9"/>
      <c r="P48" s="4"/>
      <c r="Q48" s="4"/>
      <c r="R48" s="7"/>
      <c r="S48" s="7"/>
      <c r="T48" s="38"/>
      <c r="U48" s="36"/>
      <c r="V48" s="38"/>
      <c r="W48" s="37"/>
    </row>
    <row r="49" spans="1:23" x14ac:dyDescent="0.25">
      <c r="A49" s="9"/>
      <c r="B49" s="64"/>
      <c r="C49" s="39"/>
      <c r="D49" s="42"/>
      <c r="E49" s="41"/>
      <c r="F49" s="43"/>
      <c r="G49" s="45"/>
      <c r="H49" s="45"/>
      <c r="I49" s="44"/>
      <c r="J49" s="51"/>
      <c r="K49" s="52"/>
      <c r="L49" s="5"/>
      <c r="M49" s="38"/>
      <c r="N49" s="9"/>
      <c r="O49" s="9"/>
      <c r="P49" s="4"/>
      <c r="Q49" s="4"/>
      <c r="R49" s="7"/>
      <c r="S49" s="7"/>
      <c r="T49" s="38"/>
      <c r="U49" s="36"/>
      <c r="V49" s="38"/>
      <c r="W49" s="37"/>
    </row>
    <row r="50" spans="1:23" x14ac:dyDescent="0.25">
      <c r="A50" s="9"/>
      <c r="B50" s="64"/>
      <c r="C50" s="39"/>
      <c r="D50" s="42"/>
      <c r="E50" s="41"/>
      <c r="F50" s="43"/>
      <c r="G50" s="45"/>
      <c r="H50" s="45"/>
      <c r="I50" s="44"/>
      <c r="J50" s="51"/>
      <c r="K50" s="52"/>
      <c r="L50" s="5"/>
      <c r="M50" s="38"/>
      <c r="N50" s="9"/>
      <c r="O50" s="9"/>
      <c r="P50" s="4"/>
      <c r="Q50" s="4"/>
      <c r="R50" s="7"/>
      <c r="S50" s="7"/>
      <c r="T50" s="38"/>
      <c r="U50" s="36"/>
      <c r="V50" s="38"/>
      <c r="W50" s="37"/>
    </row>
    <row r="51" spans="1:23" x14ac:dyDescent="0.25">
      <c r="A51" s="9"/>
      <c r="B51" s="64"/>
      <c r="C51" s="39"/>
      <c r="D51" s="42"/>
      <c r="E51" s="41"/>
      <c r="F51" s="43"/>
      <c r="G51" s="45"/>
      <c r="H51" s="45"/>
      <c r="I51" s="44"/>
      <c r="J51" s="51"/>
      <c r="K51" s="52"/>
      <c r="L51" s="5"/>
      <c r="M51" s="38"/>
      <c r="N51" s="9"/>
      <c r="O51" s="9"/>
      <c r="P51" s="4"/>
      <c r="Q51" s="4"/>
      <c r="R51" s="7"/>
      <c r="S51" s="7"/>
      <c r="T51" s="38"/>
      <c r="U51" s="36"/>
      <c r="V51" s="38"/>
      <c r="W51" s="37"/>
    </row>
    <row r="52" spans="1:23" x14ac:dyDescent="0.25">
      <c r="A52" s="9"/>
      <c r="B52" s="64"/>
      <c r="C52" s="39"/>
      <c r="D52" s="42"/>
      <c r="E52" s="41"/>
      <c r="F52" s="43"/>
      <c r="G52" s="45"/>
      <c r="H52" s="45"/>
      <c r="I52" s="44"/>
      <c r="J52" s="51"/>
      <c r="K52" s="52"/>
      <c r="L52" s="5"/>
      <c r="M52" s="38"/>
      <c r="N52" s="9"/>
      <c r="O52" s="9"/>
      <c r="P52" s="4"/>
      <c r="Q52" s="4"/>
      <c r="R52" s="7"/>
      <c r="S52" s="7"/>
      <c r="T52" s="38"/>
      <c r="U52" s="36"/>
      <c r="V52" s="38"/>
      <c r="W52" s="37"/>
    </row>
    <row r="53" spans="1:23" x14ac:dyDescent="0.25">
      <c r="A53" s="9"/>
      <c r="B53" s="64"/>
      <c r="C53" s="39"/>
      <c r="D53" s="42"/>
      <c r="E53" s="41"/>
      <c r="F53" s="43"/>
      <c r="G53" s="45"/>
      <c r="H53" s="45"/>
      <c r="I53" s="44"/>
      <c r="J53" s="51"/>
      <c r="K53" s="52"/>
      <c r="L53" s="5"/>
      <c r="M53" s="38"/>
      <c r="N53" s="9"/>
      <c r="O53" s="9"/>
      <c r="P53" s="4"/>
      <c r="Q53" s="4"/>
      <c r="R53" s="7"/>
      <c r="S53" s="7"/>
      <c r="T53" s="38"/>
      <c r="U53" s="36"/>
      <c r="V53" s="38"/>
      <c r="W53" s="37"/>
    </row>
    <row r="54" spans="1:23" x14ac:dyDescent="0.25">
      <c r="A54" s="9"/>
      <c r="B54" s="64"/>
      <c r="C54" s="39"/>
      <c r="D54" s="42"/>
      <c r="E54" s="41"/>
      <c r="F54" s="43"/>
      <c r="G54" s="45"/>
      <c r="H54" s="45"/>
      <c r="I54" s="44"/>
      <c r="J54" s="51"/>
      <c r="K54" s="52"/>
      <c r="L54" s="5"/>
      <c r="M54" s="38"/>
      <c r="N54" s="9"/>
      <c r="O54" s="9"/>
      <c r="P54" s="4"/>
      <c r="Q54" s="4"/>
      <c r="R54" s="7"/>
      <c r="S54" s="7"/>
      <c r="T54" s="38"/>
      <c r="U54" s="36"/>
      <c r="V54" s="38"/>
      <c r="W54" s="37"/>
    </row>
    <row r="55" spans="1:23" x14ac:dyDescent="0.25">
      <c r="A55" s="9"/>
      <c r="B55" s="64"/>
      <c r="C55" s="39"/>
      <c r="D55" s="42"/>
      <c r="E55" s="41"/>
      <c r="F55" s="43"/>
      <c r="G55" s="45"/>
      <c r="H55" s="45"/>
      <c r="I55" s="44"/>
      <c r="J55" s="51"/>
      <c r="K55" s="52"/>
      <c r="L55" s="5"/>
      <c r="M55" s="38"/>
      <c r="N55" s="9"/>
      <c r="O55" s="9"/>
      <c r="P55" s="4"/>
      <c r="Q55" s="4"/>
      <c r="R55" s="7"/>
      <c r="S55" s="7"/>
      <c r="T55" s="38"/>
      <c r="U55" s="36"/>
      <c r="V55" s="38"/>
      <c r="W55" s="37"/>
    </row>
    <row r="56" spans="1:23" x14ac:dyDescent="0.25">
      <c r="A56" s="9"/>
      <c r="B56" s="64"/>
      <c r="C56" s="39"/>
      <c r="D56" s="42"/>
      <c r="E56" s="41"/>
      <c r="F56" s="43"/>
      <c r="G56" s="45"/>
      <c r="H56" s="45"/>
      <c r="I56" s="44"/>
      <c r="J56" s="51"/>
      <c r="K56" s="52"/>
      <c r="L56" s="5"/>
      <c r="M56" s="38"/>
      <c r="N56" s="9"/>
      <c r="O56" s="9"/>
      <c r="P56" s="4"/>
      <c r="Q56" s="4"/>
      <c r="R56" s="7"/>
      <c r="S56" s="7"/>
      <c r="T56" s="38"/>
      <c r="U56" s="36"/>
      <c r="V56" s="38"/>
      <c r="W56" s="37"/>
    </row>
    <row r="57" spans="1:23" x14ac:dyDescent="0.25">
      <c r="A57" s="9"/>
      <c r="B57" s="64"/>
      <c r="C57" s="39"/>
      <c r="D57" s="42"/>
      <c r="E57" s="41"/>
      <c r="F57" s="43"/>
      <c r="G57" s="45"/>
      <c r="H57" s="45"/>
      <c r="I57" s="44"/>
      <c r="J57" s="51"/>
      <c r="K57" s="52"/>
      <c r="L57" s="5"/>
      <c r="M57" s="38"/>
      <c r="N57" s="9"/>
      <c r="O57" s="9"/>
      <c r="P57" s="4"/>
      <c r="Q57" s="4"/>
      <c r="R57" s="7"/>
      <c r="S57" s="7"/>
      <c r="T57" s="38"/>
      <c r="U57" s="36"/>
      <c r="V57" s="38"/>
      <c r="W57" s="37"/>
    </row>
    <row r="58" spans="1:23" x14ac:dyDescent="0.25">
      <c r="A58" s="9"/>
      <c r="B58" s="64"/>
      <c r="C58" s="39"/>
      <c r="D58" s="42"/>
      <c r="E58" s="41"/>
      <c r="F58" s="43"/>
      <c r="G58" s="45"/>
      <c r="H58" s="45"/>
      <c r="I58" s="44"/>
      <c r="J58" s="51"/>
      <c r="K58" s="52"/>
      <c r="L58" s="5"/>
      <c r="M58" s="38"/>
      <c r="N58" s="9"/>
      <c r="O58" s="9"/>
      <c r="P58" s="4"/>
      <c r="Q58" s="4"/>
      <c r="R58" s="7"/>
      <c r="S58" s="7"/>
      <c r="T58" s="38"/>
      <c r="U58" s="36"/>
      <c r="V58" s="38"/>
      <c r="W58" s="37"/>
    </row>
    <row r="59" spans="1:23" x14ac:dyDescent="0.25">
      <c r="A59" s="9"/>
      <c r="B59" s="64"/>
      <c r="C59" s="39"/>
      <c r="D59" s="42"/>
      <c r="E59" s="41"/>
      <c r="F59" s="43"/>
      <c r="G59" s="45"/>
      <c r="H59" s="45"/>
      <c r="I59" s="44"/>
      <c r="J59" s="51"/>
      <c r="K59" s="52"/>
      <c r="L59" s="5"/>
      <c r="M59" s="38"/>
      <c r="N59" s="9"/>
      <c r="O59" s="9"/>
      <c r="P59" s="4"/>
      <c r="Q59" s="4"/>
      <c r="R59" s="7"/>
      <c r="S59" s="7"/>
      <c r="T59" s="38"/>
      <c r="U59" s="36"/>
      <c r="V59" s="38"/>
      <c r="W59" s="37"/>
    </row>
    <row r="60" spans="1:23" x14ac:dyDescent="0.25">
      <c r="A60" s="9"/>
      <c r="B60" s="64"/>
      <c r="C60" s="39"/>
      <c r="D60" s="42"/>
      <c r="E60" s="41"/>
      <c r="F60" s="43"/>
      <c r="G60" s="45"/>
      <c r="H60" s="45"/>
      <c r="I60" s="44"/>
      <c r="J60" s="51"/>
      <c r="K60" s="52"/>
      <c r="L60" s="5"/>
      <c r="M60" s="38"/>
      <c r="N60" s="9"/>
      <c r="O60" s="9"/>
      <c r="P60" s="4"/>
      <c r="Q60" s="4"/>
      <c r="R60" s="7"/>
      <c r="S60" s="7"/>
      <c r="T60" s="38"/>
      <c r="U60" s="36"/>
      <c r="V60" s="38"/>
      <c r="W60" s="37"/>
    </row>
    <row r="61" spans="1:23" x14ac:dyDescent="0.25">
      <c r="A61" s="9"/>
      <c r="B61" s="64"/>
      <c r="C61" s="39"/>
      <c r="D61" s="42"/>
      <c r="E61" s="41"/>
      <c r="F61" s="43"/>
      <c r="G61" s="45"/>
      <c r="H61" s="45"/>
      <c r="I61" s="44"/>
      <c r="J61" s="51"/>
      <c r="K61" s="52"/>
      <c r="L61" s="5"/>
      <c r="M61" s="38"/>
      <c r="N61" s="9"/>
      <c r="O61" s="9"/>
      <c r="P61" s="4"/>
      <c r="Q61" s="4"/>
      <c r="R61" s="7"/>
      <c r="S61" s="7"/>
      <c r="T61" s="38"/>
      <c r="U61" s="36"/>
      <c r="V61" s="38"/>
      <c r="W61" s="37"/>
    </row>
    <row r="62" spans="1:23" x14ac:dyDescent="0.25">
      <c r="A62" s="9"/>
      <c r="B62" s="64"/>
      <c r="C62" s="39"/>
      <c r="D62" s="42"/>
      <c r="E62" s="41"/>
      <c r="F62" s="43"/>
      <c r="G62" s="45"/>
      <c r="H62" s="45"/>
      <c r="I62" s="44"/>
      <c r="J62" s="51"/>
      <c r="K62" s="52"/>
      <c r="L62" s="5"/>
      <c r="M62" s="38"/>
      <c r="N62" s="9"/>
      <c r="O62" s="9"/>
      <c r="P62" s="4"/>
      <c r="Q62" s="4"/>
      <c r="R62" s="7"/>
      <c r="S62" s="7"/>
      <c r="T62" s="38"/>
      <c r="U62" s="36"/>
      <c r="V62" s="38"/>
      <c r="W62" s="37"/>
    </row>
    <row r="63" spans="1:23" x14ac:dyDescent="0.25">
      <c r="A63" s="9"/>
      <c r="B63" s="64"/>
      <c r="C63" s="39"/>
      <c r="D63" s="42"/>
      <c r="E63" s="41"/>
      <c r="F63" s="43"/>
      <c r="G63" s="45"/>
      <c r="H63" s="45"/>
      <c r="I63" s="44"/>
      <c r="J63" s="51"/>
      <c r="K63" s="52"/>
      <c r="L63" s="5"/>
      <c r="M63" s="38"/>
      <c r="N63" s="9"/>
      <c r="O63" s="9"/>
      <c r="P63" s="4"/>
      <c r="Q63" s="4"/>
      <c r="R63" s="7"/>
      <c r="S63" s="7"/>
      <c r="T63" s="38"/>
      <c r="U63" s="36"/>
      <c r="V63" s="38"/>
      <c r="W63" s="37"/>
    </row>
    <row r="64" spans="1:23" x14ac:dyDescent="0.25">
      <c r="A64" s="9"/>
      <c r="B64" s="64"/>
      <c r="C64" s="39"/>
      <c r="D64" s="42"/>
      <c r="E64" s="41"/>
      <c r="F64" s="43"/>
      <c r="G64" s="45"/>
      <c r="H64" s="45"/>
      <c r="I64" s="44"/>
      <c r="J64" s="51"/>
      <c r="K64" s="52"/>
      <c r="L64" s="5"/>
      <c r="M64" s="38"/>
      <c r="N64" s="9"/>
      <c r="O64" s="9"/>
      <c r="P64" s="4"/>
      <c r="Q64" s="4"/>
      <c r="R64" s="7"/>
      <c r="S64" s="7"/>
      <c r="T64" s="38"/>
      <c r="U64" s="36"/>
      <c r="V64" s="38"/>
      <c r="W64" s="37"/>
    </row>
    <row r="65" spans="1:23" x14ac:dyDescent="0.25">
      <c r="A65" s="9"/>
      <c r="B65" s="64"/>
      <c r="C65" s="39"/>
      <c r="D65" s="42"/>
      <c r="E65" s="41"/>
      <c r="F65" s="43"/>
      <c r="G65" s="45"/>
      <c r="H65" s="45"/>
      <c r="I65" s="44"/>
      <c r="J65" s="51"/>
      <c r="K65" s="52"/>
      <c r="L65" s="5"/>
      <c r="M65" s="38"/>
      <c r="N65" s="9"/>
      <c r="O65" s="9"/>
      <c r="P65" s="4"/>
      <c r="Q65" s="4"/>
      <c r="R65" s="7"/>
      <c r="S65" s="7"/>
      <c r="T65" s="38"/>
      <c r="U65" s="36"/>
      <c r="V65" s="38"/>
      <c r="W65" s="37"/>
    </row>
    <row r="66" spans="1:23" x14ac:dyDescent="0.25">
      <c r="A66" s="9"/>
      <c r="B66" s="64"/>
      <c r="C66" s="39"/>
      <c r="D66" s="42"/>
      <c r="E66" s="41"/>
      <c r="F66" s="43"/>
      <c r="G66" s="45"/>
      <c r="H66" s="45"/>
      <c r="I66" s="44"/>
      <c r="J66" s="51"/>
      <c r="K66" s="52"/>
      <c r="L66" s="5"/>
      <c r="M66" s="38"/>
      <c r="N66" s="9"/>
      <c r="O66" s="9"/>
      <c r="P66" s="4"/>
      <c r="Q66" s="4"/>
      <c r="R66" s="7"/>
      <c r="S66" s="7"/>
      <c r="T66" s="38"/>
      <c r="U66" s="36"/>
      <c r="V66" s="38"/>
      <c r="W66" s="37"/>
    </row>
    <row r="67" spans="1:23" x14ac:dyDescent="0.25">
      <c r="A67" s="9"/>
      <c r="B67" s="64"/>
      <c r="C67" s="39"/>
      <c r="D67" s="42"/>
      <c r="E67" s="41"/>
      <c r="F67" s="43"/>
      <c r="G67" s="45"/>
      <c r="H67" s="45"/>
      <c r="I67" s="44"/>
      <c r="J67" s="51"/>
      <c r="K67" s="52"/>
      <c r="L67" s="5"/>
      <c r="M67" s="38"/>
      <c r="N67" s="9"/>
      <c r="O67" s="9"/>
      <c r="P67" s="4"/>
      <c r="Q67" s="4"/>
      <c r="R67" s="7"/>
      <c r="S67" s="7"/>
      <c r="T67" s="38"/>
      <c r="U67" s="36"/>
      <c r="V67" s="38"/>
      <c r="W67" s="37"/>
    </row>
    <row r="68" spans="1:23" x14ac:dyDescent="0.25">
      <c r="A68" s="9"/>
      <c r="B68" s="64"/>
      <c r="C68" s="39"/>
      <c r="D68" s="42"/>
      <c r="E68" s="41"/>
      <c r="F68" s="43"/>
      <c r="G68" s="45"/>
      <c r="H68" s="45"/>
      <c r="I68" s="44"/>
      <c r="J68" s="51"/>
      <c r="K68" s="52"/>
      <c r="L68" s="5"/>
      <c r="M68" s="38"/>
      <c r="N68" s="9"/>
      <c r="O68" s="9"/>
      <c r="P68" s="4"/>
      <c r="Q68" s="4"/>
      <c r="R68" s="7"/>
      <c r="S68" s="7"/>
      <c r="T68" s="38"/>
      <c r="U68" s="36"/>
      <c r="V68" s="38"/>
      <c r="W68" s="37"/>
    </row>
    <row r="69" spans="1:23" x14ac:dyDescent="0.25">
      <c r="A69" s="9"/>
      <c r="B69" s="64"/>
      <c r="C69" s="39"/>
      <c r="D69" s="42"/>
      <c r="E69" s="41"/>
      <c r="F69" s="43"/>
      <c r="G69" s="45"/>
      <c r="H69" s="45"/>
      <c r="I69" s="44"/>
      <c r="J69" s="51"/>
      <c r="K69" s="52"/>
      <c r="L69" s="5"/>
      <c r="M69" s="38"/>
      <c r="N69" s="9"/>
      <c r="O69" s="9"/>
      <c r="P69" s="4"/>
      <c r="Q69" s="4"/>
      <c r="R69" s="7"/>
      <c r="S69" s="7"/>
      <c r="T69" s="38"/>
      <c r="U69" s="36"/>
      <c r="V69" s="38"/>
      <c r="W69" s="37"/>
    </row>
    <row r="70" spans="1:23" x14ac:dyDescent="0.25">
      <c r="A70" s="9"/>
      <c r="B70" s="64"/>
      <c r="C70" s="39"/>
      <c r="D70" s="42"/>
      <c r="E70" s="41"/>
      <c r="F70" s="43"/>
      <c r="G70" s="45"/>
      <c r="H70" s="45"/>
      <c r="I70" s="44"/>
      <c r="J70" s="51"/>
      <c r="K70" s="52"/>
      <c r="L70" s="5"/>
      <c r="M70" s="38"/>
      <c r="N70" s="9"/>
      <c r="O70" s="9"/>
      <c r="P70" s="4"/>
      <c r="Q70" s="4"/>
      <c r="R70" s="7"/>
      <c r="S70" s="7"/>
      <c r="T70" s="38"/>
      <c r="U70" s="36"/>
      <c r="V70" s="38"/>
      <c r="W70" s="37"/>
    </row>
    <row r="71" spans="1:23" x14ac:dyDescent="0.25">
      <c r="A71" s="9"/>
      <c r="B71" s="64"/>
      <c r="C71" s="39"/>
      <c r="D71" s="42"/>
      <c r="E71" s="41"/>
      <c r="F71" s="43"/>
      <c r="G71" s="45"/>
      <c r="H71" s="45"/>
      <c r="I71" s="44"/>
      <c r="J71" s="51"/>
      <c r="K71" s="52"/>
      <c r="L71" s="5"/>
      <c r="M71" s="38"/>
      <c r="N71" s="9"/>
      <c r="O71" s="9"/>
      <c r="P71" s="4"/>
      <c r="Q71" s="4"/>
      <c r="R71" s="7"/>
      <c r="S71" s="7"/>
      <c r="T71" s="38"/>
      <c r="U71" s="36"/>
      <c r="V71" s="38"/>
      <c r="W71" s="37"/>
    </row>
    <row r="72" spans="1:23" x14ac:dyDescent="0.25">
      <c r="A72" s="9"/>
      <c r="B72" s="64"/>
      <c r="C72" s="39"/>
      <c r="D72" s="42"/>
      <c r="E72" s="41"/>
      <c r="F72" s="43"/>
      <c r="G72" s="45"/>
      <c r="H72" s="45"/>
      <c r="I72" s="44"/>
      <c r="J72" s="51"/>
      <c r="K72" s="52"/>
      <c r="L72" s="5"/>
      <c r="M72" s="38"/>
      <c r="N72" s="9"/>
      <c r="O72" s="9"/>
      <c r="P72" s="4"/>
      <c r="Q72" s="4"/>
      <c r="R72" s="7"/>
      <c r="S72" s="7"/>
      <c r="T72" s="38"/>
      <c r="U72" s="36"/>
      <c r="V72" s="38"/>
      <c r="W72" s="37"/>
    </row>
    <row r="73" spans="1:23" x14ac:dyDescent="0.25">
      <c r="A73" s="9"/>
      <c r="B73" s="64"/>
      <c r="C73" s="39"/>
      <c r="D73" s="42"/>
      <c r="E73" s="41"/>
      <c r="F73" s="43"/>
      <c r="G73" s="45"/>
      <c r="H73" s="45"/>
      <c r="I73" s="44"/>
      <c r="J73" s="51"/>
      <c r="K73" s="52"/>
      <c r="L73" s="5"/>
      <c r="M73" s="38"/>
      <c r="N73" s="9"/>
      <c r="O73" s="9"/>
      <c r="P73" s="4"/>
      <c r="Q73" s="4"/>
      <c r="R73" s="7"/>
      <c r="S73" s="7"/>
      <c r="T73" s="38"/>
      <c r="U73" s="36"/>
      <c r="V73" s="38"/>
      <c r="W73" s="37"/>
    </row>
    <row r="74" spans="1:23" x14ac:dyDescent="0.25">
      <c r="A74" s="9"/>
      <c r="B74" s="64"/>
      <c r="C74" s="39"/>
      <c r="D74" s="42"/>
      <c r="E74" s="41"/>
      <c r="F74" s="43"/>
      <c r="G74" s="45"/>
      <c r="H74" s="45"/>
      <c r="I74" s="44"/>
      <c r="J74" s="51"/>
      <c r="K74" s="52"/>
      <c r="L74" s="5"/>
      <c r="M74" s="38"/>
      <c r="N74" s="9"/>
      <c r="O74" s="9"/>
      <c r="P74" s="4"/>
      <c r="Q74" s="4"/>
      <c r="R74" s="7"/>
      <c r="S74" s="7"/>
      <c r="T74" s="38"/>
      <c r="U74" s="36"/>
      <c r="V74" s="38"/>
      <c r="W74" s="37"/>
    </row>
    <row r="75" spans="1:23" x14ac:dyDescent="0.25">
      <c r="A75" s="9"/>
      <c r="B75" s="64"/>
      <c r="C75" s="39"/>
      <c r="D75" s="42"/>
      <c r="E75" s="41"/>
      <c r="F75" s="43"/>
      <c r="G75" s="45"/>
      <c r="H75" s="45"/>
      <c r="I75" s="44"/>
      <c r="J75" s="51"/>
      <c r="K75" s="52"/>
      <c r="L75" s="5"/>
      <c r="M75" s="38"/>
      <c r="N75" s="9"/>
      <c r="O75" s="9"/>
      <c r="P75" s="4"/>
      <c r="Q75" s="4"/>
      <c r="R75" s="7"/>
      <c r="S75" s="7"/>
      <c r="T75" s="38"/>
      <c r="U75" s="36"/>
      <c r="V75" s="38"/>
      <c r="W75" s="37"/>
    </row>
    <row r="76" spans="1:23" x14ac:dyDescent="0.25">
      <c r="A76" s="9"/>
      <c r="B76" s="64"/>
      <c r="C76" s="39"/>
      <c r="D76" s="42"/>
      <c r="E76" s="41"/>
      <c r="F76" s="43"/>
      <c r="G76" s="45"/>
      <c r="H76" s="45"/>
      <c r="I76" s="44"/>
      <c r="J76" s="51"/>
      <c r="K76" s="52"/>
      <c r="L76" s="5"/>
      <c r="M76" s="38"/>
      <c r="N76" s="9"/>
      <c r="O76" s="9"/>
      <c r="P76" s="4"/>
      <c r="Q76" s="4"/>
      <c r="R76" s="7"/>
      <c r="S76" s="7"/>
      <c r="T76" s="38"/>
      <c r="U76" s="36"/>
      <c r="V76" s="38"/>
      <c r="W76" s="37"/>
    </row>
    <row r="77" spans="1:23" x14ac:dyDescent="0.25">
      <c r="A77" s="9"/>
      <c r="B77" s="64"/>
      <c r="C77" s="39"/>
      <c r="D77" s="42"/>
      <c r="E77" s="41"/>
      <c r="F77" s="43"/>
      <c r="G77" s="45"/>
      <c r="H77" s="45"/>
      <c r="I77" s="44"/>
      <c r="J77" s="51"/>
      <c r="K77" s="52"/>
      <c r="L77" s="5"/>
      <c r="M77" s="38"/>
      <c r="N77" s="9"/>
      <c r="O77" s="9"/>
      <c r="P77" s="4"/>
      <c r="Q77" s="4"/>
      <c r="R77" s="7"/>
      <c r="S77" s="7"/>
      <c r="T77" s="38"/>
      <c r="U77" s="36"/>
      <c r="V77" s="38"/>
      <c r="W77" s="37"/>
    </row>
    <row r="78" spans="1:23" x14ac:dyDescent="0.25">
      <c r="A78" s="9"/>
      <c r="B78" s="64"/>
      <c r="C78" s="39"/>
      <c r="D78" s="42"/>
      <c r="E78" s="41"/>
      <c r="F78" s="43"/>
      <c r="G78" s="45"/>
      <c r="H78" s="45"/>
      <c r="I78" s="44"/>
      <c r="J78" s="51"/>
      <c r="K78" s="52"/>
      <c r="L78" s="5"/>
      <c r="M78" s="38"/>
      <c r="N78" s="9"/>
      <c r="O78" s="9"/>
      <c r="P78" s="4"/>
      <c r="Q78" s="4"/>
      <c r="R78" s="7"/>
      <c r="S78" s="7"/>
      <c r="T78" s="38"/>
      <c r="U78" s="36"/>
      <c r="V78" s="38"/>
      <c r="W78" s="37"/>
    </row>
    <row r="79" spans="1:23" x14ac:dyDescent="0.25">
      <c r="A79" s="9"/>
      <c r="B79" s="64"/>
      <c r="C79" s="39"/>
      <c r="D79" s="42"/>
      <c r="E79" s="41"/>
      <c r="F79" s="43"/>
      <c r="G79" s="45"/>
      <c r="H79" s="45"/>
      <c r="I79" s="44"/>
      <c r="J79" s="51"/>
      <c r="K79" s="52"/>
      <c r="L79" s="5"/>
      <c r="M79" s="38"/>
      <c r="N79" s="9"/>
      <c r="O79" s="9"/>
      <c r="P79" s="4"/>
      <c r="Q79" s="4"/>
      <c r="R79" s="7"/>
      <c r="S79" s="7"/>
      <c r="T79" s="38"/>
      <c r="U79" s="36"/>
      <c r="V79" s="38"/>
      <c r="W79" s="37"/>
    </row>
    <row r="80" spans="1:23" x14ac:dyDescent="0.25">
      <c r="A80" s="9"/>
      <c r="B80" s="64"/>
      <c r="C80" s="39"/>
      <c r="D80" s="42"/>
      <c r="E80" s="41"/>
      <c r="F80" s="43"/>
      <c r="G80" s="45"/>
      <c r="H80" s="45"/>
      <c r="I80" s="44"/>
      <c r="J80" s="51"/>
      <c r="K80" s="52"/>
      <c r="L80" s="5"/>
      <c r="M80" s="38"/>
      <c r="N80" s="9"/>
      <c r="O80" s="9"/>
      <c r="P80" s="4"/>
      <c r="Q80" s="4"/>
      <c r="R80" s="7"/>
      <c r="S80" s="7"/>
      <c r="T80" s="38"/>
      <c r="U80" s="36"/>
      <c r="V80" s="38"/>
      <c r="W80" s="37"/>
    </row>
    <row r="81" spans="1:23" x14ac:dyDescent="0.25">
      <c r="A81" s="9"/>
      <c r="B81" s="64"/>
      <c r="C81" s="39"/>
      <c r="D81" s="42"/>
      <c r="E81" s="41"/>
      <c r="F81" s="43"/>
      <c r="G81" s="45"/>
      <c r="H81" s="45"/>
      <c r="I81" s="44"/>
      <c r="J81" s="51"/>
      <c r="K81" s="52"/>
      <c r="L81" s="5"/>
      <c r="M81" s="38"/>
      <c r="N81" s="9"/>
      <c r="O81" s="9"/>
      <c r="P81" s="4"/>
      <c r="Q81" s="4"/>
      <c r="R81" s="7"/>
      <c r="S81" s="7"/>
      <c r="T81" s="38"/>
      <c r="U81" s="36"/>
      <c r="V81" s="38"/>
      <c r="W81" s="37"/>
    </row>
    <row r="82" spans="1:23" x14ac:dyDescent="0.25">
      <c r="A82" s="9"/>
      <c r="B82" s="64"/>
      <c r="C82" s="39"/>
      <c r="D82" s="42"/>
      <c r="E82" s="41"/>
      <c r="F82" s="43"/>
      <c r="G82" s="45"/>
      <c r="H82" s="45"/>
      <c r="I82" s="44"/>
      <c r="J82" s="51"/>
      <c r="K82" s="52"/>
      <c r="L82" s="5"/>
      <c r="M82" s="38"/>
      <c r="N82" s="9"/>
      <c r="O82" s="9"/>
      <c r="P82" s="4"/>
      <c r="Q82" s="4"/>
      <c r="R82" s="7"/>
      <c r="S82" s="7"/>
      <c r="T82" s="38"/>
      <c r="U82" s="36"/>
      <c r="V82" s="38"/>
      <c r="W82" s="37"/>
    </row>
    <row r="83" spans="1:23" x14ac:dyDescent="0.25">
      <c r="A83" s="9"/>
      <c r="B83" s="64"/>
      <c r="C83" s="39"/>
      <c r="D83" s="42"/>
      <c r="E83" s="41"/>
      <c r="F83" s="43"/>
      <c r="G83" s="45"/>
      <c r="H83" s="45"/>
      <c r="I83" s="44"/>
      <c r="J83" s="51"/>
      <c r="K83" s="52"/>
      <c r="L83" s="5"/>
      <c r="M83" s="38"/>
      <c r="N83" s="9"/>
      <c r="O83" s="9"/>
      <c r="P83" s="4"/>
      <c r="Q83" s="4"/>
      <c r="R83" s="7"/>
      <c r="S83" s="7"/>
      <c r="T83" s="38"/>
      <c r="U83" s="36"/>
      <c r="V83" s="38"/>
      <c r="W83" s="37"/>
    </row>
    <row r="84" spans="1:23" x14ac:dyDescent="0.25">
      <c r="A84" s="9"/>
      <c r="B84" s="64"/>
      <c r="C84" s="39"/>
      <c r="D84" s="42"/>
      <c r="E84" s="41"/>
      <c r="F84" s="43"/>
      <c r="G84" s="45"/>
      <c r="H84" s="45"/>
      <c r="I84" s="44"/>
      <c r="J84" s="51"/>
      <c r="K84" s="52"/>
      <c r="L84" s="5"/>
      <c r="M84" s="38"/>
      <c r="N84" s="9"/>
      <c r="O84" s="9"/>
      <c r="P84" s="4"/>
      <c r="Q84" s="4"/>
      <c r="R84" s="7"/>
      <c r="S84" s="7"/>
      <c r="T84" s="38"/>
      <c r="U84" s="36"/>
      <c r="V84" s="38"/>
      <c r="W84" s="37"/>
    </row>
    <row r="85" spans="1:23" x14ac:dyDescent="0.25">
      <c r="A85" s="9"/>
      <c r="B85" s="64"/>
      <c r="C85" s="39"/>
      <c r="D85" s="42"/>
      <c r="E85" s="41"/>
      <c r="F85" s="43"/>
      <c r="G85" s="45"/>
      <c r="H85" s="45"/>
      <c r="I85" s="44"/>
      <c r="J85" s="51"/>
      <c r="K85" s="52"/>
      <c r="L85" s="5"/>
      <c r="M85" s="38"/>
      <c r="N85" s="9"/>
      <c r="O85" s="9"/>
      <c r="P85" s="4"/>
      <c r="Q85" s="4"/>
      <c r="R85" s="7"/>
      <c r="S85" s="7"/>
      <c r="T85" s="38"/>
      <c r="U85" s="36"/>
      <c r="V85" s="38"/>
      <c r="W85" s="37"/>
    </row>
    <row r="86" spans="1:23" x14ac:dyDescent="0.25">
      <c r="A86" s="9"/>
      <c r="B86" s="64"/>
      <c r="C86" s="39"/>
      <c r="D86" s="42"/>
      <c r="E86" s="41"/>
      <c r="F86" s="43"/>
      <c r="G86" s="45"/>
      <c r="H86" s="45"/>
      <c r="I86" s="44"/>
      <c r="J86" s="51"/>
      <c r="K86" s="52"/>
      <c r="L86" s="5"/>
      <c r="M86" s="38"/>
      <c r="N86" s="9"/>
      <c r="O86" s="9"/>
      <c r="P86" s="4"/>
      <c r="Q86" s="4"/>
      <c r="R86" s="7"/>
      <c r="S86" s="7"/>
      <c r="T86" s="38"/>
      <c r="U86" s="36"/>
      <c r="V86" s="38"/>
      <c r="W86" s="37"/>
    </row>
    <row r="87" spans="1:23" x14ac:dyDescent="0.25">
      <c r="A87" s="9"/>
      <c r="B87" s="64"/>
      <c r="C87" s="39"/>
      <c r="D87" s="42"/>
      <c r="E87" s="41"/>
      <c r="F87" s="43"/>
      <c r="G87" s="45"/>
      <c r="H87" s="45"/>
      <c r="I87" s="44"/>
      <c r="J87" s="51"/>
      <c r="K87" s="52"/>
      <c r="L87" s="5"/>
      <c r="M87" s="38"/>
      <c r="N87" s="9"/>
      <c r="O87" s="9"/>
      <c r="P87" s="4"/>
      <c r="Q87" s="4"/>
      <c r="R87" s="7"/>
      <c r="S87" s="7"/>
      <c r="T87" s="38"/>
      <c r="U87" s="36"/>
      <c r="V87" s="38"/>
      <c r="W87" s="37"/>
    </row>
    <row r="88" spans="1:23" x14ac:dyDescent="0.25">
      <c r="A88" s="9"/>
      <c r="B88" s="64"/>
      <c r="C88" s="39"/>
      <c r="D88" s="42"/>
      <c r="E88" s="41"/>
      <c r="F88" s="43"/>
      <c r="G88" s="45"/>
      <c r="H88" s="45"/>
      <c r="I88" s="44"/>
      <c r="J88" s="51"/>
      <c r="K88" s="52"/>
      <c r="L88" s="5"/>
      <c r="M88" s="38"/>
      <c r="N88" s="9"/>
      <c r="O88" s="9"/>
      <c r="P88" s="4"/>
      <c r="Q88" s="4"/>
      <c r="R88" s="7"/>
      <c r="S88" s="7"/>
      <c r="T88" s="38"/>
      <c r="U88" s="36"/>
      <c r="V88" s="38"/>
      <c r="W88" s="37"/>
    </row>
    <row r="89" spans="1:23" x14ac:dyDescent="0.25">
      <c r="A89" s="9"/>
      <c r="B89" s="64"/>
      <c r="C89" s="39"/>
      <c r="D89" s="42"/>
      <c r="E89" s="41"/>
      <c r="F89" s="43"/>
      <c r="G89" s="45"/>
      <c r="H89" s="45"/>
      <c r="I89" s="44"/>
      <c r="J89" s="51"/>
      <c r="K89" s="52"/>
      <c r="L89" s="5"/>
      <c r="M89" s="38"/>
      <c r="N89" s="9"/>
      <c r="O89" s="9"/>
      <c r="P89" s="4"/>
      <c r="Q89" s="4"/>
      <c r="R89" s="7"/>
      <c r="S89" s="7"/>
      <c r="T89" s="38"/>
      <c r="U89" s="36"/>
      <c r="V89" s="38"/>
      <c r="W89" s="37"/>
    </row>
    <row r="90" spans="1:23" x14ac:dyDescent="0.25">
      <c r="A90" s="9"/>
      <c r="B90" s="64"/>
      <c r="C90" s="39"/>
      <c r="D90" s="42"/>
      <c r="E90" s="41"/>
      <c r="F90" s="43"/>
      <c r="G90" s="45"/>
      <c r="H90" s="45"/>
      <c r="I90" s="44"/>
      <c r="J90" s="51"/>
      <c r="K90" s="52"/>
      <c r="L90" s="5"/>
      <c r="M90" s="38"/>
      <c r="N90" s="9"/>
      <c r="O90" s="9"/>
      <c r="P90" s="4"/>
      <c r="Q90" s="4"/>
      <c r="R90" s="7"/>
      <c r="S90" s="7"/>
      <c r="T90" s="38"/>
      <c r="U90" s="36"/>
      <c r="V90" s="38"/>
      <c r="W90" s="37"/>
    </row>
    <row r="91" spans="1:23" x14ac:dyDescent="0.25">
      <c r="A91" s="9"/>
      <c r="B91" s="64"/>
      <c r="C91" s="39"/>
      <c r="D91" s="42"/>
      <c r="E91" s="41"/>
      <c r="F91" s="43"/>
      <c r="G91" s="45"/>
      <c r="H91" s="45"/>
      <c r="I91" s="44"/>
      <c r="J91" s="51"/>
      <c r="K91" s="52"/>
      <c r="L91" s="5"/>
      <c r="M91" s="38"/>
      <c r="N91" s="9"/>
      <c r="O91" s="9"/>
      <c r="P91" s="4"/>
      <c r="Q91" s="4"/>
      <c r="R91" s="7"/>
      <c r="S91" s="7"/>
      <c r="T91" s="38"/>
      <c r="U91" s="36"/>
      <c r="V91" s="38"/>
      <c r="W91" s="37"/>
    </row>
    <row r="92" spans="1:23" x14ac:dyDescent="0.25">
      <c r="A92" s="9"/>
      <c r="B92" s="64"/>
      <c r="C92" s="39"/>
      <c r="D92" s="42"/>
      <c r="E92" s="41"/>
      <c r="F92" s="43"/>
      <c r="G92" s="45"/>
      <c r="H92" s="45"/>
      <c r="I92" s="44"/>
      <c r="J92" s="51"/>
      <c r="K92" s="52"/>
      <c r="L92" s="5"/>
      <c r="M92" s="38"/>
      <c r="N92" s="9"/>
      <c r="O92" s="9"/>
      <c r="P92" s="4"/>
      <c r="Q92" s="4"/>
      <c r="R92" s="7"/>
      <c r="S92" s="7"/>
      <c r="T92" s="38"/>
      <c r="U92" s="36"/>
      <c r="V92" s="38"/>
      <c r="W92" s="37"/>
    </row>
    <row r="93" spans="1:23" x14ac:dyDescent="0.25">
      <c r="A93" s="9"/>
      <c r="B93" s="64"/>
      <c r="C93" s="39"/>
      <c r="D93" s="42"/>
      <c r="E93" s="41"/>
      <c r="F93" s="43"/>
      <c r="G93" s="45"/>
      <c r="H93" s="45"/>
      <c r="I93" s="44"/>
      <c r="J93" s="51"/>
      <c r="K93" s="52"/>
      <c r="L93" s="5"/>
      <c r="M93" s="38"/>
      <c r="N93" s="9"/>
      <c r="O93" s="9"/>
      <c r="P93" s="4"/>
      <c r="Q93" s="4"/>
      <c r="R93" s="7"/>
      <c r="S93" s="7"/>
      <c r="T93" s="38"/>
      <c r="U93" s="36"/>
      <c r="V93" s="38"/>
      <c r="W93" s="37"/>
    </row>
    <row r="94" spans="1:23" x14ac:dyDescent="0.25">
      <c r="A94" s="9"/>
      <c r="B94" s="64"/>
      <c r="C94" s="39"/>
      <c r="D94" s="42"/>
      <c r="E94" s="41"/>
      <c r="F94" s="43"/>
      <c r="G94" s="45"/>
      <c r="H94" s="45"/>
      <c r="I94" s="44"/>
      <c r="J94" s="51"/>
      <c r="K94" s="52"/>
      <c r="L94" s="5"/>
      <c r="M94" s="38"/>
      <c r="N94" s="9"/>
      <c r="O94" s="9"/>
      <c r="P94" s="4"/>
      <c r="Q94" s="4"/>
      <c r="R94" s="7"/>
      <c r="S94" s="7"/>
      <c r="T94" s="38"/>
      <c r="U94" s="36"/>
      <c r="V94" s="38"/>
      <c r="W94" s="37"/>
    </row>
    <row r="95" spans="1:23" x14ac:dyDescent="0.25">
      <c r="A95" s="9"/>
      <c r="B95" s="64"/>
      <c r="C95" s="39"/>
      <c r="D95" s="42"/>
      <c r="E95" s="41"/>
      <c r="F95" s="43"/>
      <c r="G95" s="45"/>
      <c r="H95" s="45"/>
      <c r="I95" s="44"/>
      <c r="J95" s="51"/>
      <c r="K95" s="52"/>
      <c r="L95" s="5"/>
      <c r="M95" s="38"/>
      <c r="N95" s="9"/>
      <c r="O95" s="9"/>
      <c r="P95" s="4"/>
      <c r="Q95" s="4"/>
      <c r="R95" s="7"/>
      <c r="S95" s="7"/>
      <c r="T95" s="38"/>
      <c r="U95" s="36"/>
      <c r="V95" s="38"/>
      <c r="W95" s="37"/>
    </row>
    <row r="96" spans="1:23" x14ac:dyDescent="0.25">
      <c r="A96" s="9"/>
      <c r="B96" s="64"/>
      <c r="C96" s="39"/>
      <c r="D96" s="42"/>
      <c r="E96" s="41"/>
      <c r="F96" s="43"/>
      <c r="G96" s="45"/>
      <c r="H96" s="45"/>
      <c r="I96" s="44"/>
      <c r="J96" s="51"/>
      <c r="K96" s="52"/>
      <c r="L96" s="5"/>
      <c r="M96" s="38"/>
      <c r="N96" s="9"/>
      <c r="O96" s="9"/>
      <c r="P96" s="4"/>
      <c r="Q96" s="4"/>
      <c r="R96" s="7"/>
      <c r="S96" s="7"/>
      <c r="T96" s="38"/>
      <c r="U96" s="36"/>
      <c r="V96" s="38"/>
      <c r="W96" s="37"/>
    </row>
    <row r="97" spans="1:23" x14ac:dyDescent="0.25">
      <c r="A97" s="9"/>
      <c r="B97" s="64"/>
      <c r="C97" s="39"/>
      <c r="D97" s="42"/>
      <c r="E97" s="41"/>
      <c r="F97" s="43"/>
      <c r="G97" s="45"/>
      <c r="H97" s="45"/>
      <c r="I97" s="44"/>
      <c r="J97" s="51"/>
      <c r="K97" s="52"/>
      <c r="L97" s="5"/>
      <c r="M97" s="38"/>
      <c r="N97" s="9"/>
      <c r="O97" s="9"/>
      <c r="P97" s="4"/>
      <c r="Q97" s="4"/>
      <c r="R97" s="7"/>
      <c r="S97" s="7"/>
      <c r="T97" s="38"/>
      <c r="U97" s="36"/>
      <c r="V97" s="38"/>
      <c r="W97" s="37"/>
    </row>
    <row r="98" spans="1:23" x14ac:dyDescent="0.25">
      <c r="A98" s="9"/>
      <c r="B98" s="64"/>
      <c r="C98" s="39"/>
      <c r="D98" s="42"/>
      <c r="E98" s="41"/>
      <c r="F98" s="43"/>
      <c r="G98" s="45"/>
      <c r="H98" s="45"/>
      <c r="I98" s="44"/>
      <c r="J98" s="51"/>
      <c r="K98" s="52"/>
      <c r="L98" s="5"/>
      <c r="M98" s="38"/>
      <c r="N98" s="9"/>
      <c r="O98" s="9"/>
      <c r="P98" s="4"/>
      <c r="Q98" s="4"/>
      <c r="R98" s="7"/>
      <c r="S98" s="7"/>
      <c r="T98" s="38"/>
      <c r="U98" s="36"/>
      <c r="V98" s="38"/>
      <c r="W98" s="37"/>
    </row>
    <row r="99" spans="1:23" x14ac:dyDescent="0.25">
      <c r="A99" s="9"/>
      <c r="B99" s="64"/>
      <c r="C99" s="39"/>
      <c r="D99" s="42"/>
      <c r="E99" s="41"/>
      <c r="F99" s="43"/>
      <c r="G99" s="45"/>
      <c r="H99" s="45"/>
      <c r="I99" s="44"/>
      <c r="J99" s="51"/>
      <c r="K99" s="52"/>
      <c r="L99" s="5"/>
      <c r="M99" s="38"/>
      <c r="N99" s="9"/>
      <c r="O99" s="9"/>
      <c r="P99" s="4"/>
      <c r="Q99" s="4"/>
      <c r="R99" s="7"/>
      <c r="S99" s="7"/>
      <c r="T99" s="38"/>
      <c r="U99" s="36"/>
      <c r="V99" s="38"/>
      <c r="W99" s="37"/>
    </row>
    <row r="100" spans="1:23" x14ac:dyDescent="0.25">
      <c r="A100" s="9"/>
      <c r="B100" s="64"/>
      <c r="C100" s="39"/>
      <c r="D100" s="42"/>
      <c r="E100" s="41"/>
      <c r="F100" s="43"/>
      <c r="G100" s="45"/>
      <c r="H100" s="45"/>
      <c r="I100" s="44"/>
      <c r="J100" s="51"/>
      <c r="K100" s="52"/>
      <c r="L100" s="5"/>
      <c r="M100" s="38"/>
      <c r="N100" s="9"/>
      <c r="O100" s="9"/>
      <c r="P100" s="4"/>
      <c r="Q100" s="4"/>
      <c r="R100" s="7"/>
      <c r="S100" s="7"/>
      <c r="T100" s="38"/>
      <c r="U100" s="36"/>
      <c r="V100" s="38"/>
      <c r="W100" s="37"/>
    </row>
    <row r="101" spans="1:23" x14ac:dyDescent="0.25">
      <c r="A101" s="9"/>
      <c r="B101" s="64"/>
      <c r="C101" s="39"/>
      <c r="D101" s="42"/>
      <c r="E101" s="41"/>
      <c r="F101" s="43"/>
      <c r="G101" s="45"/>
      <c r="H101" s="45"/>
      <c r="I101" s="44"/>
      <c r="J101" s="51"/>
      <c r="K101" s="52"/>
      <c r="L101" s="5"/>
      <c r="M101" s="38"/>
      <c r="N101" s="9"/>
      <c r="O101" s="9"/>
      <c r="P101" s="4"/>
      <c r="Q101" s="4"/>
      <c r="R101" s="7"/>
      <c r="S101" s="7"/>
      <c r="T101" s="38"/>
      <c r="U101" s="36"/>
      <c r="V101" s="38"/>
      <c r="W101" s="37"/>
    </row>
    <row r="102" spans="1:23" x14ac:dyDescent="0.25">
      <c r="A102" s="9"/>
      <c r="B102" s="64"/>
      <c r="C102" s="39"/>
      <c r="D102" s="42"/>
      <c r="E102" s="41"/>
      <c r="F102" s="43"/>
      <c r="G102" s="45"/>
      <c r="H102" s="45"/>
      <c r="I102" s="44"/>
      <c r="J102" s="51"/>
      <c r="K102" s="52"/>
      <c r="L102" s="5"/>
      <c r="M102" s="38"/>
      <c r="N102" s="9"/>
      <c r="O102" s="9"/>
      <c r="P102" s="4"/>
      <c r="Q102" s="4"/>
      <c r="R102" s="7"/>
      <c r="S102" s="7"/>
      <c r="T102" s="38"/>
      <c r="U102" s="36"/>
      <c r="V102" s="38"/>
      <c r="W102" s="37"/>
    </row>
    <row r="103" spans="1:23" x14ac:dyDescent="0.25">
      <c r="A103" s="9"/>
      <c r="B103" s="64"/>
      <c r="C103" s="39"/>
      <c r="D103" s="42"/>
      <c r="E103" s="41"/>
      <c r="F103" s="43"/>
      <c r="G103" s="45"/>
      <c r="H103" s="45"/>
      <c r="I103" s="44"/>
      <c r="J103" s="51"/>
      <c r="K103" s="52"/>
      <c r="L103" s="5"/>
      <c r="M103" s="38"/>
      <c r="N103" s="9"/>
      <c r="O103" s="9"/>
      <c r="P103" s="4"/>
      <c r="Q103" s="4"/>
      <c r="R103" s="7"/>
      <c r="S103" s="7"/>
      <c r="T103" s="38"/>
      <c r="U103" s="36"/>
      <c r="V103" s="38"/>
      <c r="W103" s="37"/>
    </row>
    <row r="104" spans="1:23" x14ac:dyDescent="0.25">
      <c r="A104" s="9"/>
      <c r="B104" s="64"/>
      <c r="C104" s="39"/>
      <c r="D104" s="42"/>
      <c r="E104" s="41"/>
      <c r="F104" s="43"/>
      <c r="G104" s="45"/>
      <c r="H104" s="45"/>
      <c r="I104" s="44"/>
      <c r="J104" s="51"/>
      <c r="K104" s="52"/>
      <c r="L104" s="5"/>
      <c r="M104" s="38"/>
      <c r="N104" s="9"/>
      <c r="O104" s="9"/>
      <c r="P104" s="4"/>
      <c r="Q104" s="4"/>
      <c r="R104" s="7"/>
      <c r="S104" s="7"/>
      <c r="T104" s="38"/>
      <c r="U104" s="36"/>
      <c r="V104" s="38"/>
      <c r="W104" s="37"/>
    </row>
    <row r="105" spans="1:23" x14ac:dyDescent="0.25">
      <c r="A105" s="9"/>
      <c r="B105" s="64"/>
      <c r="C105" s="39"/>
      <c r="D105" s="42"/>
      <c r="E105" s="41"/>
      <c r="F105" s="43"/>
      <c r="G105" s="45"/>
      <c r="H105" s="45"/>
      <c r="I105" s="44"/>
      <c r="J105" s="51"/>
      <c r="K105" s="52"/>
      <c r="L105" s="5"/>
      <c r="M105" s="38"/>
      <c r="N105" s="9"/>
      <c r="O105" s="9"/>
      <c r="P105" s="4"/>
      <c r="Q105" s="4"/>
      <c r="R105" s="7"/>
      <c r="S105" s="7"/>
      <c r="T105" s="38"/>
      <c r="U105" s="36"/>
      <c r="V105" s="38"/>
      <c r="W105" s="37"/>
    </row>
    <row r="106" spans="1:23" x14ac:dyDescent="0.25">
      <c r="A106" s="9"/>
      <c r="B106" s="64"/>
      <c r="C106" s="39"/>
      <c r="D106" s="42"/>
      <c r="E106" s="41"/>
      <c r="F106" s="43"/>
      <c r="G106" s="45"/>
      <c r="H106" s="45"/>
      <c r="I106" s="44"/>
      <c r="J106" s="51"/>
      <c r="K106" s="52"/>
      <c r="L106" s="5"/>
      <c r="M106" s="38"/>
      <c r="N106" s="9"/>
      <c r="O106" s="9"/>
      <c r="P106" s="4"/>
      <c r="Q106" s="4"/>
      <c r="R106" s="7"/>
      <c r="S106" s="7"/>
      <c r="T106" s="38"/>
      <c r="U106" s="36"/>
      <c r="V106" s="38"/>
      <c r="W106" s="37"/>
    </row>
    <row r="107" spans="1:23" x14ac:dyDescent="0.25">
      <c r="A107" s="9"/>
      <c r="B107" s="64"/>
      <c r="C107" s="39"/>
      <c r="D107" s="42"/>
      <c r="E107" s="41"/>
      <c r="F107" s="43"/>
      <c r="G107" s="45"/>
      <c r="H107" s="45"/>
      <c r="I107" s="44"/>
      <c r="J107" s="51"/>
      <c r="K107" s="52"/>
      <c r="L107" s="5"/>
      <c r="M107" s="38"/>
      <c r="N107" s="9"/>
      <c r="O107" s="9"/>
      <c r="P107" s="4"/>
      <c r="Q107" s="4"/>
      <c r="R107" s="7"/>
      <c r="S107" s="7"/>
      <c r="T107" s="38"/>
      <c r="U107" s="36"/>
      <c r="V107" s="38"/>
      <c r="W107" s="37"/>
    </row>
    <row r="108" spans="1:23" x14ac:dyDescent="0.25">
      <c r="A108" s="9"/>
      <c r="B108" s="64"/>
      <c r="C108" s="39"/>
      <c r="D108" s="42"/>
      <c r="E108" s="41"/>
      <c r="F108" s="43"/>
      <c r="G108" s="45"/>
      <c r="H108" s="45"/>
      <c r="I108" s="44"/>
      <c r="J108" s="51"/>
      <c r="K108" s="52"/>
      <c r="L108" s="5"/>
      <c r="M108" s="38"/>
      <c r="N108" s="9"/>
      <c r="O108" s="9"/>
      <c r="P108" s="4"/>
      <c r="Q108" s="4"/>
      <c r="R108" s="7"/>
      <c r="S108" s="7"/>
      <c r="T108" s="38"/>
      <c r="U108" s="36"/>
      <c r="V108" s="38"/>
      <c r="W108" s="37"/>
    </row>
    <row r="109" spans="1:23" x14ac:dyDescent="0.25">
      <c r="A109" s="9"/>
      <c r="B109" s="64"/>
      <c r="C109" s="39"/>
      <c r="D109" s="42"/>
      <c r="E109" s="41"/>
      <c r="F109" s="43"/>
      <c r="G109" s="45"/>
      <c r="H109" s="45"/>
      <c r="I109" s="44"/>
      <c r="J109" s="51"/>
      <c r="K109" s="52"/>
      <c r="L109" s="5"/>
      <c r="M109" s="38"/>
      <c r="N109" s="9"/>
      <c r="O109" s="9"/>
      <c r="P109" s="4"/>
      <c r="Q109" s="4"/>
      <c r="R109" s="7"/>
      <c r="S109" s="7"/>
      <c r="T109" s="38"/>
      <c r="U109" s="36"/>
      <c r="V109" s="38"/>
      <c r="W109" s="37"/>
    </row>
    <row r="110" spans="1:23" x14ac:dyDescent="0.25">
      <c r="A110" s="9"/>
      <c r="B110" s="64"/>
      <c r="C110" s="39"/>
      <c r="D110" s="42"/>
      <c r="E110" s="41"/>
      <c r="F110" s="43"/>
      <c r="G110" s="45"/>
      <c r="H110" s="45"/>
      <c r="I110" s="44"/>
      <c r="J110" s="51"/>
      <c r="K110" s="52"/>
      <c r="L110" s="5"/>
      <c r="M110" s="38"/>
      <c r="N110" s="9"/>
      <c r="O110" s="9"/>
      <c r="P110" s="4"/>
      <c r="Q110" s="4"/>
      <c r="R110" s="7"/>
      <c r="S110" s="7"/>
      <c r="T110" s="38"/>
      <c r="U110" s="36"/>
      <c r="V110" s="38"/>
      <c r="W110" s="37"/>
    </row>
    <row r="111" spans="1:23" x14ac:dyDescent="0.25">
      <c r="A111" s="9"/>
      <c r="B111" s="64"/>
      <c r="C111" s="39"/>
      <c r="D111" s="42"/>
      <c r="E111" s="41"/>
      <c r="F111" s="43"/>
      <c r="G111" s="45"/>
      <c r="H111" s="45"/>
      <c r="I111" s="44"/>
      <c r="J111" s="51"/>
      <c r="K111" s="52"/>
      <c r="L111" s="5"/>
      <c r="M111" s="38"/>
      <c r="N111" s="9"/>
      <c r="O111" s="9"/>
      <c r="P111" s="4"/>
      <c r="Q111" s="4"/>
      <c r="R111" s="7"/>
      <c r="S111" s="7"/>
      <c r="T111" s="38"/>
      <c r="U111" s="36"/>
      <c r="V111" s="38"/>
      <c r="W111" s="37"/>
    </row>
    <row r="112" spans="1:23" x14ac:dyDescent="0.25">
      <c r="A112" s="9"/>
      <c r="B112" s="64"/>
      <c r="C112" s="39"/>
      <c r="D112" s="42"/>
      <c r="E112" s="41"/>
      <c r="F112" s="43"/>
      <c r="G112" s="45"/>
      <c r="H112" s="45"/>
      <c r="I112" s="44"/>
      <c r="J112" s="51"/>
      <c r="K112" s="52"/>
      <c r="L112" s="5"/>
      <c r="M112" s="38"/>
      <c r="N112" s="9"/>
      <c r="O112" s="9"/>
      <c r="P112" s="4"/>
      <c r="Q112" s="4"/>
      <c r="R112" s="7"/>
      <c r="S112" s="7"/>
      <c r="T112" s="38"/>
      <c r="U112" s="36"/>
      <c r="V112" s="38"/>
      <c r="W112" s="37"/>
    </row>
    <row r="113" spans="1:23" x14ac:dyDescent="0.25">
      <c r="A113" s="9"/>
      <c r="B113" s="64"/>
      <c r="C113" s="39"/>
      <c r="D113" s="42"/>
      <c r="E113" s="41"/>
      <c r="F113" s="43"/>
      <c r="G113" s="45"/>
      <c r="H113" s="45"/>
      <c r="I113" s="44"/>
      <c r="J113" s="51"/>
      <c r="K113" s="52"/>
      <c r="L113" s="5"/>
      <c r="M113" s="38"/>
      <c r="N113" s="9"/>
      <c r="O113" s="9"/>
      <c r="P113" s="4"/>
      <c r="Q113" s="4"/>
      <c r="R113" s="7"/>
      <c r="S113" s="7"/>
      <c r="T113" s="38"/>
      <c r="U113" s="36"/>
      <c r="V113" s="38"/>
      <c r="W113" s="37"/>
    </row>
    <row r="114" spans="1:23" x14ac:dyDescent="0.25">
      <c r="A114" s="9"/>
      <c r="B114" s="64"/>
      <c r="C114" s="39"/>
      <c r="D114" s="42"/>
      <c r="E114" s="41"/>
      <c r="F114" s="43"/>
      <c r="G114" s="45"/>
      <c r="H114" s="45"/>
      <c r="I114" s="44"/>
      <c r="J114" s="51"/>
      <c r="K114" s="52"/>
      <c r="L114" s="5"/>
      <c r="M114" s="38"/>
      <c r="N114" s="9"/>
      <c r="O114" s="9"/>
      <c r="P114" s="4"/>
      <c r="Q114" s="4"/>
      <c r="R114" s="7"/>
      <c r="S114" s="7"/>
      <c r="T114" s="38"/>
      <c r="U114" s="36"/>
      <c r="V114" s="38"/>
      <c r="W114" s="37"/>
    </row>
    <row r="115" spans="1:23" x14ac:dyDescent="0.25">
      <c r="A115" s="9"/>
      <c r="B115" s="64"/>
      <c r="C115" s="39"/>
      <c r="D115" s="42"/>
      <c r="E115" s="41"/>
      <c r="F115" s="43"/>
      <c r="G115" s="45"/>
      <c r="H115" s="45"/>
      <c r="I115" s="44"/>
      <c r="J115" s="51"/>
      <c r="K115" s="52"/>
      <c r="L115" s="5"/>
      <c r="M115" s="38"/>
      <c r="N115" s="9"/>
      <c r="O115" s="9"/>
      <c r="P115" s="4"/>
      <c r="Q115" s="4"/>
      <c r="R115" s="7"/>
      <c r="S115" s="7"/>
      <c r="T115" s="38"/>
      <c r="U115" s="36"/>
      <c r="V115" s="38"/>
      <c r="W115" s="37"/>
    </row>
    <row r="116" spans="1:23" x14ac:dyDescent="0.25">
      <c r="A116" s="9"/>
      <c r="B116" s="64"/>
      <c r="C116" s="39"/>
      <c r="D116" s="42"/>
      <c r="E116" s="41"/>
      <c r="F116" s="43"/>
      <c r="G116" s="45"/>
      <c r="H116" s="45"/>
      <c r="I116" s="44"/>
      <c r="J116" s="51"/>
      <c r="K116" s="52"/>
      <c r="L116" s="5"/>
      <c r="M116" s="38"/>
      <c r="N116" s="9"/>
      <c r="O116" s="9"/>
      <c r="P116" s="4"/>
      <c r="Q116" s="4"/>
      <c r="R116" s="7"/>
      <c r="S116" s="7"/>
      <c r="T116" s="38"/>
      <c r="U116" s="36"/>
      <c r="V116" s="38"/>
      <c r="W116" s="37"/>
    </row>
    <row r="117" spans="1:23" x14ac:dyDescent="0.25">
      <c r="A117" s="9"/>
      <c r="B117" s="64"/>
      <c r="C117" s="39"/>
      <c r="D117" s="42"/>
      <c r="E117" s="41"/>
      <c r="F117" s="43"/>
      <c r="G117" s="45"/>
      <c r="H117" s="45"/>
      <c r="I117" s="44"/>
      <c r="J117" s="51"/>
      <c r="K117" s="52"/>
      <c r="L117" s="5"/>
      <c r="M117" s="38"/>
      <c r="N117" s="9"/>
      <c r="O117" s="9"/>
      <c r="P117" s="4"/>
      <c r="Q117" s="4"/>
      <c r="R117" s="7"/>
      <c r="S117" s="7"/>
      <c r="T117" s="38"/>
      <c r="U117" s="36"/>
      <c r="V117" s="38"/>
      <c r="W117" s="37"/>
    </row>
    <row r="118" spans="1:23" x14ac:dyDescent="0.25">
      <c r="A118" s="9"/>
      <c r="B118" s="64"/>
      <c r="C118" s="39"/>
      <c r="D118" s="42"/>
      <c r="E118" s="41"/>
      <c r="F118" s="43"/>
      <c r="G118" s="45"/>
      <c r="H118" s="45"/>
      <c r="I118" s="44"/>
      <c r="J118" s="51"/>
      <c r="K118" s="52"/>
      <c r="L118" s="5"/>
      <c r="M118" s="38"/>
      <c r="N118" s="9"/>
      <c r="O118" s="9"/>
      <c r="P118" s="4"/>
      <c r="Q118" s="4"/>
      <c r="R118" s="7"/>
      <c r="S118" s="7"/>
      <c r="T118" s="38"/>
      <c r="U118" s="36"/>
      <c r="V118" s="38"/>
      <c r="W118" s="37"/>
    </row>
    <row r="119" spans="1:23" x14ac:dyDescent="0.25">
      <c r="A119" s="9"/>
      <c r="B119" s="64"/>
      <c r="C119" s="39"/>
      <c r="D119" s="42"/>
      <c r="E119" s="41"/>
      <c r="F119" s="43"/>
      <c r="G119" s="45"/>
      <c r="H119" s="45"/>
      <c r="I119" s="44"/>
      <c r="J119" s="51"/>
      <c r="K119" s="52"/>
      <c r="L119" s="5"/>
      <c r="M119" s="38"/>
      <c r="N119" s="9"/>
      <c r="O119" s="9"/>
      <c r="P119" s="4"/>
      <c r="Q119" s="4"/>
      <c r="R119" s="7"/>
      <c r="S119" s="7"/>
      <c r="T119" s="38"/>
      <c r="U119" s="36"/>
      <c r="V119" s="38"/>
      <c r="W119" s="37"/>
    </row>
    <row r="120" spans="1:23" x14ac:dyDescent="0.25">
      <c r="A120" s="9"/>
      <c r="B120" s="64"/>
      <c r="C120" s="39"/>
      <c r="D120" s="42"/>
      <c r="E120" s="41"/>
      <c r="F120" s="43"/>
      <c r="G120" s="45"/>
      <c r="H120" s="45"/>
      <c r="I120" s="44"/>
      <c r="J120" s="51"/>
      <c r="K120" s="52"/>
      <c r="L120" s="5"/>
      <c r="M120" s="38"/>
      <c r="N120" s="9"/>
      <c r="O120" s="9"/>
      <c r="P120" s="4"/>
      <c r="Q120" s="4"/>
      <c r="R120" s="7"/>
      <c r="S120" s="7"/>
      <c r="T120" s="38"/>
      <c r="U120" s="36"/>
      <c r="V120" s="38"/>
      <c r="W120" s="37"/>
    </row>
    <row r="121" spans="1:23" x14ac:dyDescent="0.25">
      <c r="A121" s="9"/>
      <c r="B121" s="64"/>
      <c r="C121" s="39"/>
      <c r="D121" s="42"/>
      <c r="E121" s="41"/>
      <c r="F121" s="43"/>
      <c r="G121" s="45"/>
      <c r="H121" s="45"/>
      <c r="I121" s="44"/>
      <c r="J121" s="51"/>
      <c r="K121" s="52"/>
      <c r="L121" s="5"/>
      <c r="M121" s="38"/>
      <c r="N121" s="9"/>
      <c r="O121" s="9"/>
      <c r="P121" s="4"/>
      <c r="Q121" s="4"/>
      <c r="R121" s="7"/>
      <c r="S121" s="7"/>
      <c r="T121" s="38"/>
      <c r="U121" s="36"/>
      <c r="V121" s="38"/>
      <c r="W121" s="37"/>
    </row>
    <row r="122" spans="1:23" ht="59.25" customHeight="1" x14ac:dyDescent="0.25">
      <c r="A122" s="9"/>
      <c r="B122" s="64"/>
      <c r="C122" s="39"/>
      <c r="D122" s="42"/>
      <c r="E122" s="41"/>
      <c r="F122" s="43"/>
      <c r="G122" s="45"/>
      <c r="H122" s="45"/>
      <c r="I122" s="44"/>
      <c r="J122" s="51"/>
      <c r="K122" s="52"/>
      <c r="L122" s="5"/>
      <c r="M122" s="38"/>
      <c r="N122" s="9"/>
      <c r="O122" s="9"/>
      <c r="P122" s="4"/>
      <c r="Q122" s="4"/>
      <c r="R122" s="7"/>
      <c r="S122" s="7"/>
      <c r="T122" s="38"/>
      <c r="U122" s="36"/>
      <c r="V122" s="38"/>
      <c r="W122" s="37"/>
    </row>
    <row r="123" spans="1:23" ht="59.25" customHeight="1" x14ac:dyDescent="0.25">
      <c r="A123" s="9"/>
      <c r="B123" s="64"/>
      <c r="C123" s="39"/>
      <c r="D123" s="42"/>
      <c r="E123" s="41"/>
      <c r="F123" s="43"/>
      <c r="G123" s="45"/>
      <c r="H123" s="45"/>
      <c r="I123" s="44"/>
      <c r="J123" s="51"/>
      <c r="K123" s="52"/>
      <c r="L123" s="5"/>
      <c r="M123" s="38"/>
      <c r="N123" s="9"/>
      <c r="O123" s="9"/>
      <c r="P123" s="4"/>
      <c r="Q123" s="4"/>
      <c r="R123" s="7"/>
      <c r="S123" s="7"/>
      <c r="T123" s="38"/>
      <c r="U123" s="36"/>
      <c r="V123" s="38"/>
      <c r="W123" s="37"/>
    </row>
    <row r="124" spans="1:23" ht="59.25" customHeight="1" x14ac:dyDescent="0.25">
      <c r="A124" s="9"/>
      <c r="B124" s="64"/>
      <c r="C124" s="39"/>
      <c r="D124" s="42"/>
      <c r="E124" s="41"/>
      <c r="F124" s="43"/>
      <c r="G124" s="45"/>
      <c r="H124" s="45"/>
      <c r="I124" s="44"/>
      <c r="J124" s="51"/>
      <c r="K124" s="52"/>
      <c r="L124" s="5"/>
      <c r="M124" s="38"/>
      <c r="N124" s="9"/>
      <c r="O124" s="9"/>
      <c r="P124" s="4"/>
      <c r="Q124" s="4"/>
      <c r="R124" s="7"/>
      <c r="S124" s="7"/>
      <c r="T124" s="38"/>
      <c r="U124" s="36"/>
      <c r="V124" s="38"/>
      <c r="W124" s="37"/>
    </row>
    <row r="125" spans="1:23" ht="59.25" customHeight="1" x14ac:dyDescent="0.25">
      <c r="A125" s="9"/>
      <c r="B125" s="64"/>
      <c r="C125" s="39"/>
      <c r="D125" s="42"/>
      <c r="E125" s="41"/>
      <c r="F125" s="43"/>
      <c r="G125" s="45"/>
      <c r="H125" s="45"/>
      <c r="I125" s="44"/>
      <c r="J125" s="51"/>
      <c r="K125" s="52"/>
      <c r="L125" s="5"/>
      <c r="M125" s="38"/>
      <c r="N125" s="9"/>
      <c r="O125" s="9"/>
      <c r="P125" s="4"/>
      <c r="Q125" s="4"/>
      <c r="R125" s="7"/>
      <c r="S125" s="7"/>
      <c r="T125" s="38"/>
      <c r="U125" s="36"/>
      <c r="V125" s="38"/>
      <c r="W125" s="37"/>
    </row>
    <row r="126" spans="1:23" ht="59.25" customHeight="1" x14ac:dyDescent="0.25">
      <c r="A126" s="9"/>
      <c r="B126" s="64"/>
      <c r="C126" s="39"/>
      <c r="D126" s="42"/>
      <c r="E126" s="41"/>
      <c r="F126" s="43"/>
      <c r="G126" s="45"/>
      <c r="H126" s="45"/>
      <c r="I126" s="44"/>
      <c r="J126" s="51"/>
      <c r="K126" s="52"/>
      <c r="L126" s="5"/>
      <c r="M126" s="38"/>
      <c r="N126" s="9"/>
      <c r="O126" s="9"/>
      <c r="P126" s="4"/>
      <c r="Q126" s="4"/>
      <c r="R126" s="7"/>
      <c r="S126" s="7"/>
      <c r="T126" s="38"/>
      <c r="U126" s="36"/>
      <c r="V126" s="38"/>
      <c r="W126" s="37"/>
    </row>
    <row r="127" spans="1:23" ht="59.25" customHeight="1" x14ac:dyDescent="0.25">
      <c r="A127" s="9"/>
      <c r="B127" s="64"/>
      <c r="C127" s="39"/>
      <c r="D127" s="42"/>
      <c r="E127" s="41"/>
      <c r="F127" s="43"/>
      <c r="G127" s="45"/>
      <c r="H127" s="45"/>
      <c r="I127" s="44"/>
      <c r="J127" s="51"/>
      <c r="K127" s="52"/>
      <c r="L127" s="5"/>
      <c r="M127" s="38"/>
      <c r="N127" s="9"/>
      <c r="O127" s="9"/>
      <c r="P127" s="4"/>
      <c r="Q127" s="4"/>
      <c r="R127" s="7"/>
      <c r="S127" s="7"/>
      <c r="T127" s="38"/>
      <c r="U127" s="36"/>
      <c r="V127" s="38"/>
      <c r="W127" s="37"/>
    </row>
    <row r="128" spans="1:23" ht="59.25" customHeight="1" x14ac:dyDescent="0.25">
      <c r="A128" s="9"/>
      <c r="B128" s="64"/>
      <c r="C128" s="39"/>
      <c r="D128" s="42"/>
      <c r="E128" s="41"/>
      <c r="F128" s="43"/>
      <c r="G128" s="45"/>
      <c r="H128" s="45"/>
      <c r="I128" s="44"/>
      <c r="J128" s="51"/>
      <c r="K128" s="52"/>
      <c r="L128" s="5"/>
      <c r="M128" s="38"/>
      <c r="N128" s="9"/>
      <c r="O128" s="9"/>
      <c r="P128" s="4"/>
      <c r="Q128" s="4"/>
      <c r="R128" s="7"/>
      <c r="S128" s="7"/>
      <c r="T128" s="38"/>
      <c r="U128" s="36"/>
      <c r="V128" s="38"/>
      <c r="W128" s="37"/>
    </row>
    <row r="129" spans="1:23" ht="59.25" customHeight="1" x14ac:dyDescent="0.25">
      <c r="A129" s="9"/>
      <c r="B129" s="64"/>
      <c r="C129" s="39"/>
      <c r="D129" s="42"/>
      <c r="E129" s="41"/>
      <c r="F129" s="43"/>
      <c r="G129" s="45"/>
      <c r="H129" s="45"/>
      <c r="I129" s="44"/>
      <c r="J129" s="51"/>
      <c r="K129" s="52"/>
      <c r="L129" s="5"/>
      <c r="M129" s="38"/>
      <c r="N129" s="9"/>
      <c r="O129" s="9"/>
      <c r="P129" s="4"/>
      <c r="Q129" s="4"/>
      <c r="R129" s="7"/>
      <c r="S129" s="7"/>
      <c r="T129" s="38"/>
      <c r="U129" s="36"/>
      <c r="V129" s="38"/>
      <c r="W129" s="37"/>
    </row>
    <row r="130" spans="1:23" ht="59.25" customHeight="1" x14ac:dyDescent="0.25">
      <c r="A130" s="9"/>
      <c r="B130" s="64"/>
      <c r="C130" s="39"/>
      <c r="D130" s="42"/>
      <c r="E130" s="41"/>
      <c r="F130" s="43"/>
      <c r="G130" s="45"/>
      <c r="H130" s="45"/>
      <c r="I130" s="44"/>
      <c r="J130" s="51"/>
      <c r="K130" s="52"/>
      <c r="L130" s="5"/>
      <c r="M130" s="38"/>
      <c r="N130" s="9"/>
      <c r="O130" s="9"/>
      <c r="P130" s="4"/>
      <c r="Q130" s="4"/>
      <c r="R130" s="7"/>
      <c r="S130" s="7"/>
      <c r="T130" s="38"/>
      <c r="U130" s="36"/>
      <c r="V130" s="38"/>
      <c r="W130" s="37"/>
    </row>
    <row r="131" spans="1:23" s="25" customFormat="1" ht="102.75" customHeight="1" x14ac:dyDescent="0.25">
      <c r="A131" s="9"/>
      <c r="B131" s="64"/>
      <c r="C131" s="39"/>
      <c r="D131" s="42"/>
      <c r="E131" s="41"/>
      <c r="F131" s="43"/>
      <c r="G131" s="45"/>
      <c r="H131" s="45"/>
      <c r="I131" s="81"/>
      <c r="J131" s="51"/>
      <c r="K131" s="52"/>
      <c r="L131" s="5"/>
      <c r="M131" s="38"/>
      <c r="N131" s="9"/>
      <c r="O131" s="9"/>
      <c r="P131" s="4"/>
      <c r="Q131" s="4"/>
      <c r="R131" s="7"/>
      <c r="S131" s="7"/>
      <c r="T131" s="38"/>
      <c r="U131" s="36"/>
      <c r="V131" s="38"/>
      <c r="W131" s="37"/>
    </row>
    <row r="132" spans="1:23" s="25" customFormat="1" ht="102.75" customHeight="1" x14ac:dyDescent="0.25">
      <c r="A132" s="9"/>
      <c r="B132" s="64"/>
      <c r="C132" s="39"/>
      <c r="D132" s="42"/>
      <c r="E132" s="41"/>
      <c r="F132" s="43"/>
      <c r="G132" s="45"/>
      <c r="H132" s="45"/>
      <c r="I132" s="81"/>
      <c r="J132" s="51"/>
      <c r="K132" s="52"/>
      <c r="L132" s="5"/>
      <c r="M132" s="38"/>
      <c r="N132" s="9"/>
      <c r="O132" s="9"/>
      <c r="P132" s="4"/>
      <c r="Q132" s="4"/>
      <c r="R132" s="7"/>
      <c r="S132" s="7"/>
      <c r="T132" s="38"/>
      <c r="U132" s="36"/>
      <c r="V132" s="38"/>
      <c r="W132" s="37"/>
    </row>
    <row r="133" spans="1:23" s="25" customFormat="1" ht="102.75" customHeight="1" x14ac:dyDescent="0.25">
      <c r="A133" s="9"/>
      <c r="B133" s="64"/>
      <c r="C133" s="39"/>
      <c r="D133" s="42"/>
      <c r="E133" s="41"/>
      <c r="F133" s="43"/>
      <c r="G133" s="45"/>
      <c r="H133" s="45"/>
      <c r="I133" s="81"/>
      <c r="J133" s="51"/>
      <c r="K133" s="52"/>
      <c r="L133" s="5"/>
      <c r="M133" s="38"/>
      <c r="N133" s="9"/>
      <c r="O133" s="9"/>
      <c r="P133" s="4"/>
      <c r="Q133" s="4"/>
      <c r="R133" s="7"/>
      <c r="S133" s="7"/>
      <c r="T133" s="38"/>
      <c r="U133" s="36"/>
      <c r="V133" s="38"/>
      <c r="W133" s="37"/>
    </row>
    <row r="134" spans="1:23" s="25" customFormat="1" ht="102.75" customHeight="1" x14ac:dyDescent="0.25">
      <c r="A134" s="9"/>
      <c r="B134" s="64"/>
      <c r="C134" s="39"/>
      <c r="D134" s="42"/>
      <c r="E134" s="41"/>
      <c r="F134" s="43"/>
      <c r="G134" s="45"/>
      <c r="H134" s="45"/>
      <c r="I134" s="81"/>
      <c r="J134" s="51"/>
      <c r="K134" s="52"/>
      <c r="L134" s="5"/>
      <c r="M134" s="38"/>
      <c r="N134" s="9"/>
      <c r="O134" s="9"/>
      <c r="P134" s="4"/>
      <c r="Q134" s="4"/>
      <c r="R134" s="7"/>
      <c r="S134" s="7"/>
      <c r="T134" s="38"/>
      <c r="U134" s="36"/>
      <c r="V134" s="38"/>
      <c r="W134" s="37"/>
    </row>
    <row r="135" spans="1:23" s="25" customFormat="1" ht="102.75" customHeight="1" x14ac:dyDescent="0.25">
      <c r="A135" s="9"/>
      <c r="B135" s="64"/>
      <c r="C135" s="39"/>
      <c r="D135" s="42"/>
      <c r="E135" s="41"/>
      <c r="F135" s="43"/>
      <c r="G135" s="45"/>
      <c r="H135" s="45"/>
      <c r="I135" s="81"/>
      <c r="J135" s="51"/>
      <c r="K135" s="52"/>
      <c r="L135" s="5"/>
      <c r="M135" s="38"/>
      <c r="N135" s="9"/>
      <c r="O135" s="9"/>
      <c r="P135" s="4"/>
      <c r="Q135" s="4"/>
      <c r="R135" s="7"/>
      <c r="S135" s="7"/>
      <c r="T135" s="38"/>
      <c r="U135" s="36"/>
      <c r="V135" s="38"/>
      <c r="W135" s="37"/>
    </row>
    <row r="136" spans="1:23" s="25" customFormat="1" ht="102.75" customHeight="1" x14ac:dyDescent="0.25">
      <c r="A136" s="9"/>
      <c r="B136" s="64"/>
      <c r="C136" s="39"/>
      <c r="D136" s="42"/>
      <c r="E136" s="41"/>
      <c r="F136" s="43"/>
      <c r="G136" s="45"/>
      <c r="H136" s="45"/>
      <c r="I136" s="81"/>
      <c r="J136" s="51"/>
      <c r="K136" s="52"/>
      <c r="L136" s="5"/>
      <c r="M136" s="38"/>
      <c r="N136" s="9"/>
      <c r="O136" s="9"/>
      <c r="P136" s="4"/>
      <c r="Q136" s="4"/>
      <c r="R136" s="7"/>
      <c r="S136" s="7"/>
      <c r="T136" s="38"/>
      <c r="U136" s="36"/>
      <c r="V136" s="38"/>
      <c r="W136" s="37"/>
    </row>
    <row r="137" spans="1:23" s="25" customFormat="1" ht="102.75" customHeight="1" x14ac:dyDescent="0.25">
      <c r="A137" s="9"/>
      <c r="B137" s="64"/>
      <c r="C137" s="39"/>
      <c r="D137" s="42"/>
      <c r="E137" s="41"/>
      <c r="F137" s="43"/>
      <c r="G137" s="45"/>
      <c r="H137" s="45"/>
      <c r="I137" s="81"/>
      <c r="J137" s="51"/>
      <c r="K137" s="52"/>
      <c r="L137" s="5"/>
      <c r="M137" s="38"/>
      <c r="N137" s="9"/>
      <c r="O137" s="9"/>
      <c r="P137" s="4"/>
      <c r="Q137" s="4"/>
      <c r="R137" s="7"/>
      <c r="S137" s="7"/>
      <c r="T137" s="38"/>
      <c r="U137" s="36"/>
      <c r="V137" s="38"/>
      <c r="W137" s="37"/>
    </row>
    <row r="138" spans="1:23" s="25" customFormat="1" ht="102.75" customHeight="1" x14ac:dyDescent="0.25">
      <c r="A138" s="9"/>
      <c r="B138" s="64"/>
      <c r="C138" s="39"/>
      <c r="D138" s="42"/>
      <c r="E138" s="41"/>
      <c r="F138" s="43"/>
      <c r="G138" s="45"/>
      <c r="H138" s="45"/>
      <c r="I138" s="81"/>
      <c r="J138" s="51"/>
      <c r="K138" s="52"/>
      <c r="L138" s="5"/>
      <c r="M138" s="38"/>
      <c r="N138" s="9"/>
      <c r="O138" s="9"/>
      <c r="P138" s="4"/>
      <c r="Q138" s="4"/>
      <c r="R138" s="7"/>
      <c r="S138" s="7"/>
      <c r="T138" s="38"/>
      <c r="U138" s="36"/>
      <c r="V138" s="38"/>
      <c r="W138" s="37"/>
    </row>
    <row r="139" spans="1:23" s="25" customFormat="1" ht="102.75" customHeight="1" x14ac:dyDescent="0.25">
      <c r="A139" s="9"/>
      <c r="B139" s="64"/>
      <c r="C139" s="39"/>
      <c r="D139" s="42"/>
      <c r="E139" s="41"/>
      <c r="F139" s="43"/>
      <c r="G139" s="45"/>
      <c r="H139" s="45"/>
      <c r="I139" s="81"/>
      <c r="J139" s="51"/>
      <c r="K139" s="52"/>
      <c r="L139" s="5"/>
      <c r="M139" s="38"/>
      <c r="N139" s="9"/>
      <c r="O139" s="9"/>
      <c r="P139" s="4"/>
      <c r="Q139" s="4"/>
      <c r="R139" s="7"/>
      <c r="S139" s="7"/>
      <c r="T139" s="38"/>
      <c r="U139" s="36"/>
      <c r="V139" s="38"/>
      <c r="W139" s="37"/>
    </row>
    <row r="140" spans="1:23" s="25" customFormat="1" ht="102.75" customHeight="1" x14ac:dyDescent="0.25">
      <c r="A140" s="9"/>
      <c r="B140" s="64"/>
      <c r="C140" s="39"/>
      <c r="D140" s="42"/>
      <c r="E140" s="41"/>
      <c r="F140" s="43"/>
      <c r="G140" s="45"/>
      <c r="H140" s="45"/>
      <c r="I140" s="81"/>
      <c r="J140" s="51"/>
      <c r="K140" s="52"/>
      <c r="L140" s="5"/>
      <c r="M140" s="38"/>
      <c r="N140" s="9"/>
      <c r="O140" s="9"/>
      <c r="P140" s="4"/>
      <c r="Q140" s="4"/>
      <c r="R140" s="7"/>
      <c r="S140" s="7"/>
      <c r="T140" s="38"/>
      <c r="U140" s="36"/>
      <c r="V140" s="38"/>
      <c r="W140" s="37"/>
    </row>
    <row r="141" spans="1:23" s="25" customFormat="1" ht="102.75" customHeight="1" x14ac:dyDescent="0.25">
      <c r="A141" s="9"/>
      <c r="B141" s="64"/>
      <c r="C141" s="39"/>
      <c r="D141" s="42"/>
      <c r="E141" s="41"/>
      <c r="F141" s="43"/>
      <c r="G141" s="45"/>
      <c r="H141" s="45"/>
      <c r="I141" s="81"/>
      <c r="J141" s="51"/>
      <c r="K141" s="52"/>
      <c r="L141" s="5"/>
      <c r="M141" s="38"/>
      <c r="N141" s="9"/>
      <c r="O141" s="9"/>
      <c r="P141" s="4"/>
      <c r="Q141" s="4"/>
      <c r="R141" s="7"/>
      <c r="S141" s="7"/>
      <c r="T141" s="38"/>
      <c r="U141" s="36"/>
      <c r="V141" s="38"/>
      <c r="W141" s="37"/>
    </row>
    <row r="142" spans="1:23" s="25" customFormat="1" ht="102.75" customHeight="1" x14ac:dyDescent="0.25">
      <c r="A142" s="9"/>
      <c r="B142" s="64"/>
      <c r="C142" s="39"/>
      <c r="D142" s="42"/>
      <c r="E142" s="41"/>
      <c r="F142" s="43"/>
      <c r="G142" s="45"/>
      <c r="H142" s="45"/>
      <c r="I142" s="81"/>
      <c r="J142" s="51"/>
      <c r="K142" s="52"/>
      <c r="L142" s="5"/>
      <c r="M142" s="38"/>
      <c r="N142" s="9"/>
      <c r="O142" s="9"/>
      <c r="P142" s="4"/>
      <c r="Q142" s="4"/>
      <c r="R142" s="7"/>
      <c r="S142" s="7"/>
      <c r="T142" s="38"/>
      <c r="U142" s="36"/>
      <c r="V142" s="38"/>
      <c r="W142" s="37"/>
    </row>
    <row r="143" spans="1:23" s="25" customFormat="1" ht="102.75" customHeight="1" x14ac:dyDescent="0.25">
      <c r="A143" s="9"/>
      <c r="B143" s="64"/>
      <c r="C143" s="39"/>
      <c r="D143" s="42"/>
      <c r="E143" s="41"/>
      <c r="F143" s="43"/>
      <c r="G143" s="45"/>
      <c r="H143" s="45"/>
      <c r="I143" s="81"/>
      <c r="J143" s="51"/>
      <c r="K143" s="52"/>
      <c r="L143" s="5"/>
      <c r="M143" s="38"/>
      <c r="N143" s="9"/>
      <c r="O143" s="9"/>
      <c r="P143" s="4"/>
      <c r="Q143" s="4"/>
      <c r="R143" s="7"/>
      <c r="S143" s="7"/>
      <c r="T143" s="38"/>
      <c r="U143" s="36"/>
      <c r="V143" s="38"/>
      <c r="W143" s="37"/>
    </row>
    <row r="144" spans="1:23" s="25" customFormat="1" ht="102.75" customHeight="1" x14ac:dyDescent="0.25">
      <c r="A144" s="9"/>
      <c r="B144" s="64"/>
      <c r="C144" s="39"/>
      <c r="D144" s="42"/>
      <c r="E144" s="41"/>
      <c r="F144" s="43"/>
      <c r="G144" s="45"/>
      <c r="H144" s="45"/>
      <c r="I144" s="81"/>
      <c r="J144" s="51"/>
      <c r="K144" s="52"/>
      <c r="L144" s="5"/>
      <c r="M144" s="38"/>
      <c r="N144" s="9"/>
      <c r="O144" s="9"/>
      <c r="P144" s="4"/>
      <c r="Q144" s="4"/>
      <c r="R144" s="7"/>
      <c r="S144" s="7"/>
      <c r="T144" s="38"/>
      <c r="U144" s="36"/>
      <c r="V144" s="38"/>
      <c r="W144" s="37"/>
    </row>
    <row r="145" spans="1:23" s="25" customFormat="1" ht="102.75" customHeight="1" x14ac:dyDescent="0.25">
      <c r="A145" s="9"/>
      <c r="B145" s="64"/>
      <c r="C145" s="39"/>
      <c r="D145" s="42"/>
      <c r="E145" s="41"/>
      <c r="F145" s="43"/>
      <c r="G145" s="45"/>
      <c r="H145" s="45"/>
      <c r="I145" s="81"/>
      <c r="J145" s="51"/>
      <c r="K145" s="52"/>
      <c r="L145" s="5"/>
      <c r="M145" s="38"/>
      <c r="N145" s="9"/>
      <c r="O145" s="9"/>
      <c r="P145" s="4"/>
      <c r="Q145" s="4"/>
      <c r="R145" s="7"/>
      <c r="S145" s="7"/>
      <c r="T145" s="38"/>
      <c r="U145" s="36"/>
      <c r="V145" s="38"/>
      <c r="W145" s="37"/>
    </row>
    <row r="146" spans="1:23" s="25" customFormat="1" ht="102.75" customHeight="1" x14ac:dyDescent="0.25">
      <c r="A146" s="9"/>
      <c r="B146" s="64"/>
      <c r="C146" s="39"/>
      <c r="D146" s="42"/>
      <c r="E146" s="41"/>
      <c r="F146" s="43"/>
      <c r="G146" s="45"/>
      <c r="H146" s="45"/>
      <c r="I146" s="81"/>
      <c r="J146" s="51"/>
      <c r="K146" s="52"/>
      <c r="L146" s="5"/>
      <c r="M146" s="38"/>
      <c r="N146" s="9"/>
      <c r="O146" s="9"/>
      <c r="P146" s="4"/>
      <c r="Q146" s="4"/>
      <c r="R146" s="7"/>
      <c r="S146" s="7"/>
      <c r="T146" s="38"/>
      <c r="U146" s="36"/>
      <c r="V146" s="38"/>
      <c r="W146" s="37"/>
    </row>
    <row r="147" spans="1:23" s="25" customFormat="1" ht="102.75" customHeight="1" x14ac:dyDescent="0.25">
      <c r="A147" s="9"/>
      <c r="B147" s="64"/>
      <c r="C147" s="39"/>
      <c r="D147" s="42"/>
      <c r="E147" s="41"/>
      <c r="F147" s="43"/>
      <c r="G147" s="45"/>
      <c r="H147" s="45"/>
      <c r="I147" s="81"/>
      <c r="J147" s="51"/>
      <c r="K147" s="52"/>
      <c r="L147" s="5"/>
      <c r="M147" s="38"/>
      <c r="N147" s="9"/>
      <c r="O147" s="9"/>
      <c r="P147" s="4"/>
      <c r="Q147" s="4"/>
      <c r="R147" s="7"/>
      <c r="S147" s="7"/>
      <c r="T147" s="38"/>
      <c r="U147" s="36"/>
      <c r="V147" s="38"/>
      <c r="W147" s="37"/>
    </row>
    <row r="148" spans="1:23" s="25" customFormat="1" ht="102.75" customHeight="1" x14ac:dyDescent="0.25">
      <c r="A148" s="9"/>
      <c r="B148" s="64"/>
      <c r="C148" s="39"/>
      <c r="D148" s="42"/>
      <c r="E148" s="41"/>
      <c r="F148" s="43"/>
      <c r="G148" s="45"/>
      <c r="H148" s="45"/>
      <c r="I148" s="81"/>
      <c r="J148" s="51"/>
      <c r="K148" s="52"/>
      <c r="L148" s="5"/>
      <c r="M148" s="38"/>
      <c r="N148" s="9"/>
      <c r="O148" s="9"/>
      <c r="P148" s="4"/>
      <c r="Q148" s="4"/>
      <c r="R148" s="7"/>
      <c r="S148" s="7"/>
      <c r="T148" s="38"/>
      <c r="U148" s="36"/>
      <c r="V148" s="38"/>
      <c r="W148" s="37"/>
    </row>
    <row r="149" spans="1:23" s="25" customFormat="1" ht="102.75" customHeight="1" x14ac:dyDescent="0.25">
      <c r="A149" s="9"/>
      <c r="B149" s="64"/>
      <c r="C149" s="39"/>
      <c r="D149" s="42"/>
      <c r="E149" s="41"/>
      <c r="F149" s="43"/>
      <c r="G149" s="45"/>
      <c r="H149" s="45"/>
      <c r="I149" s="81"/>
      <c r="J149" s="51"/>
      <c r="K149" s="52"/>
      <c r="L149" s="5"/>
      <c r="M149" s="38"/>
      <c r="N149" s="9"/>
      <c r="O149" s="9"/>
      <c r="P149" s="4"/>
      <c r="Q149" s="4"/>
      <c r="R149" s="7"/>
      <c r="S149" s="7"/>
      <c r="T149" s="38"/>
      <c r="U149" s="36"/>
      <c r="V149" s="38"/>
      <c r="W149" s="37"/>
    </row>
    <row r="150" spans="1:23" s="25" customFormat="1" ht="102.75" customHeight="1" x14ac:dyDescent="0.25">
      <c r="A150" s="9"/>
      <c r="B150" s="64"/>
      <c r="C150" s="39"/>
      <c r="D150" s="42"/>
      <c r="E150" s="41"/>
      <c r="F150" s="43"/>
      <c r="G150" s="45"/>
      <c r="H150" s="45"/>
      <c r="I150" s="81"/>
      <c r="J150" s="51"/>
      <c r="K150" s="52"/>
      <c r="L150" s="5"/>
      <c r="M150" s="38"/>
      <c r="N150" s="9"/>
      <c r="O150" s="9"/>
      <c r="P150" s="4"/>
      <c r="Q150" s="4"/>
      <c r="R150" s="7"/>
      <c r="S150" s="7"/>
      <c r="T150" s="38"/>
      <c r="U150" s="36"/>
      <c r="V150" s="38"/>
      <c r="W150" s="37"/>
    </row>
    <row r="151" spans="1:23" s="25" customFormat="1" ht="102.75" customHeight="1" x14ac:dyDescent="0.25">
      <c r="A151" s="9"/>
      <c r="B151" s="64"/>
      <c r="C151" s="39"/>
      <c r="D151" s="42"/>
      <c r="E151" s="41"/>
      <c r="F151" s="43"/>
      <c r="G151" s="45"/>
      <c r="H151" s="45"/>
      <c r="I151" s="81"/>
      <c r="J151" s="51"/>
      <c r="K151" s="52"/>
      <c r="L151" s="5"/>
      <c r="M151" s="38"/>
      <c r="N151" s="9"/>
      <c r="O151" s="9"/>
      <c r="P151" s="4"/>
      <c r="Q151" s="4"/>
      <c r="R151" s="7"/>
      <c r="S151" s="7"/>
      <c r="T151" s="38"/>
      <c r="U151" s="36"/>
      <c r="V151" s="38"/>
      <c r="W151" s="37"/>
    </row>
    <row r="152" spans="1:23" s="25" customFormat="1" ht="102.75" customHeight="1" x14ac:dyDescent="0.25">
      <c r="A152" s="9"/>
      <c r="B152" s="64"/>
      <c r="C152" s="39"/>
      <c r="D152" s="42"/>
      <c r="E152" s="41"/>
      <c r="F152" s="43"/>
      <c r="G152" s="45"/>
      <c r="H152" s="45"/>
      <c r="I152" s="81"/>
      <c r="J152" s="51"/>
      <c r="K152" s="52"/>
      <c r="L152" s="5"/>
      <c r="M152" s="38"/>
      <c r="N152" s="9"/>
      <c r="O152" s="9"/>
      <c r="P152" s="4"/>
      <c r="Q152" s="4"/>
      <c r="R152" s="7"/>
      <c r="S152" s="7"/>
      <c r="T152" s="38"/>
      <c r="U152" s="36"/>
      <c r="V152" s="38"/>
      <c r="W152" s="37"/>
    </row>
    <row r="153" spans="1:23" s="25" customFormat="1" ht="102.75" customHeight="1" x14ac:dyDescent="0.25">
      <c r="A153" s="9"/>
      <c r="B153" s="64"/>
      <c r="C153" s="39"/>
      <c r="D153" s="42"/>
      <c r="E153" s="41"/>
      <c r="F153" s="43"/>
      <c r="G153" s="45"/>
      <c r="H153" s="45"/>
      <c r="I153" s="81"/>
      <c r="J153" s="51"/>
      <c r="K153" s="52"/>
      <c r="L153" s="5"/>
      <c r="M153" s="38"/>
      <c r="N153" s="9"/>
      <c r="O153" s="9"/>
      <c r="P153" s="4"/>
      <c r="Q153" s="4"/>
      <c r="R153" s="7"/>
      <c r="S153" s="7"/>
      <c r="T153" s="38"/>
      <c r="U153" s="36"/>
      <c r="V153" s="38"/>
      <c r="W153" s="37"/>
    </row>
    <row r="154" spans="1:23" s="25" customFormat="1" ht="102.75" customHeight="1" x14ac:dyDescent="0.25">
      <c r="A154" s="9"/>
      <c r="B154" s="64"/>
      <c r="C154" s="39"/>
      <c r="D154" s="42"/>
      <c r="E154" s="41"/>
      <c r="F154" s="43"/>
      <c r="G154" s="45"/>
      <c r="H154" s="45"/>
      <c r="I154" s="81"/>
      <c r="J154" s="51"/>
      <c r="K154" s="52"/>
      <c r="L154" s="5"/>
      <c r="M154" s="38"/>
      <c r="N154" s="9"/>
      <c r="O154" s="9"/>
      <c r="P154" s="4"/>
      <c r="Q154" s="4"/>
      <c r="R154" s="7"/>
      <c r="S154" s="7"/>
      <c r="T154" s="38"/>
      <c r="U154" s="36"/>
      <c r="V154" s="38"/>
      <c r="W154" s="37"/>
    </row>
    <row r="155" spans="1:23" s="25" customFormat="1" ht="102.75" customHeight="1" x14ac:dyDescent="0.25">
      <c r="A155" s="9"/>
      <c r="B155" s="64"/>
      <c r="C155" s="39"/>
      <c r="D155" s="42"/>
      <c r="E155" s="41"/>
      <c r="F155" s="43"/>
      <c r="G155" s="45"/>
      <c r="H155" s="45"/>
      <c r="I155" s="81"/>
      <c r="J155" s="51"/>
      <c r="K155" s="52"/>
      <c r="L155" s="5"/>
      <c r="M155" s="38"/>
      <c r="N155" s="9"/>
      <c r="O155" s="9"/>
      <c r="P155" s="4"/>
      <c r="Q155" s="4"/>
      <c r="R155" s="7"/>
      <c r="S155" s="7"/>
      <c r="T155" s="38"/>
      <c r="U155" s="36"/>
      <c r="V155" s="38"/>
      <c r="W155" s="37"/>
    </row>
    <row r="156" spans="1:23" x14ac:dyDescent="0.25">
      <c r="A156" s="9"/>
      <c r="B156" s="64"/>
      <c r="C156" s="39"/>
      <c r="D156" s="42"/>
      <c r="E156" s="41"/>
      <c r="F156" s="43"/>
      <c r="G156" s="45"/>
      <c r="H156" s="45"/>
      <c r="I156" s="44"/>
      <c r="J156" s="51"/>
      <c r="K156" s="52"/>
      <c r="L156" s="5"/>
      <c r="M156" s="38"/>
      <c r="N156" s="9"/>
      <c r="O156" s="9"/>
      <c r="P156" s="4"/>
      <c r="Q156" s="4"/>
      <c r="R156" s="7"/>
      <c r="S156" s="7"/>
      <c r="T156" s="38"/>
      <c r="U156" s="36"/>
      <c r="V156" s="38"/>
      <c r="W156" s="37"/>
    </row>
    <row r="157" spans="1:23" x14ac:dyDescent="0.25">
      <c r="A157" s="9"/>
      <c r="B157" s="64"/>
      <c r="C157" s="39"/>
      <c r="D157" s="42"/>
      <c r="E157" s="41"/>
      <c r="F157" s="43"/>
      <c r="G157" s="45"/>
      <c r="H157" s="45"/>
      <c r="I157" s="44"/>
      <c r="J157" s="51"/>
      <c r="K157" s="52"/>
      <c r="L157" s="5"/>
      <c r="M157" s="38"/>
      <c r="N157" s="9"/>
      <c r="O157" s="9"/>
      <c r="P157" s="4"/>
      <c r="Q157" s="4"/>
      <c r="R157" s="7"/>
      <c r="S157" s="7"/>
      <c r="T157" s="38"/>
      <c r="U157" s="36"/>
      <c r="V157" s="38"/>
      <c r="W157" s="37"/>
    </row>
    <row r="158" spans="1:23" x14ac:dyDescent="0.25">
      <c r="A158" s="9"/>
      <c r="B158" s="64"/>
      <c r="C158" s="39"/>
      <c r="D158" s="42"/>
      <c r="E158" s="41"/>
      <c r="F158" s="43"/>
      <c r="G158" s="45"/>
      <c r="H158" s="45"/>
      <c r="I158" s="44"/>
      <c r="J158" s="51"/>
      <c r="K158" s="52"/>
      <c r="L158" s="49"/>
      <c r="M158" s="38"/>
      <c r="N158" s="9"/>
      <c r="O158" s="9"/>
      <c r="P158" s="4"/>
      <c r="Q158" s="4"/>
      <c r="R158" s="7"/>
      <c r="S158" s="7"/>
      <c r="T158" s="38"/>
      <c r="U158" s="36"/>
      <c r="V158" s="38"/>
      <c r="W158" s="37"/>
    </row>
    <row r="159" spans="1:23" x14ac:dyDescent="0.25">
      <c r="A159" s="9"/>
      <c r="B159" s="64"/>
      <c r="C159" s="39"/>
      <c r="D159" s="42"/>
      <c r="E159" s="41"/>
      <c r="F159" s="43"/>
      <c r="G159" s="45"/>
      <c r="H159" s="45"/>
      <c r="I159" s="44"/>
      <c r="J159" s="51"/>
      <c r="K159" s="52"/>
      <c r="L159" s="5"/>
      <c r="M159" s="38"/>
      <c r="N159" s="9"/>
      <c r="O159" s="9"/>
      <c r="P159" s="4"/>
      <c r="Q159" s="4"/>
      <c r="R159" s="7"/>
      <c r="S159" s="7"/>
      <c r="T159" s="38"/>
      <c r="U159" s="36"/>
      <c r="V159" s="38"/>
      <c r="W159" s="37"/>
    </row>
    <row r="160" spans="1:23" x14ac:dyDescent="0.25">
      <c r="A160" s="9"/>
      <c r="B160" s="64"/>
      <c r="C160" s="39"/>
      <c r="D160" s="42"/>
      <c r="E160" s="41"/>
      <c r="F160" s="43"/>
      <c r="G160" s="45"/>
      <c r="H160" s="45"/>
      <c r="I160" s="44"/>
      <c r="J160" s="51"/>
      <c r="K160" s="52"/>
      <c r="L160" s="49"/>
      <c r="M160" s="38"/>
      <c r="N160" s="9"/>
      <c r="O160" s="9"/>
      <c r="P160" s="4"/>
      <c r="Q160" s="4"/>
      <c r="R160" s="7"/>
      <c r="S160" s="7"/>
      <c r="T160" s="38"/>
      <c r="U160" s="36"/>
      <c r="V160" s="38"/>
      <c r="W160" s="37"/>
    </row>
    <row r="161" spans="1:23" x14ac:dyDescent="0.25">
      <c r="A161" s="9"/>
      <c r="B161" s="64"/>
      <c r="C161" s="39"/>
      <c r="D161" s="42"/>
      <c r="E161" s="41"/>
      <c r="F161" s="43"/>
      <c r="G161" s="45"/>
      <c r="H161" s="45"/>
      <c r="I161" s="44"/>
      <c r="J161" s="51"/>
      <c r="K161" s="52"/>
      <c r="L161" s="5"/>
      <c r="M161" s="38"/>
      <c r="N161" s="9"/>
      <c r="O161" s="9"/>
      <c r="P161" s="4"/>
      <c r="Q161" s="4"/>
      <c r="R161" s="7"/>
      <c r="S161" s="7"/>
      <c r="T161" s="38"/>
      <c r="U161" s="36"/>
      <c r="V161" s="38"/>
      <c r="W161" s="37"/>
    </row>
    <row r="162" spans="1:23" x14ac:dyDescent="0.25">
      <c r="A162" s="9"/>
      <c r="B162" s="64"/>
      <c r="C162" s="39"/>
      <c r="D162" s="42"/>
      <c r="E162" s="41"/>
      <c r="F162" s="43"/>
      <c r="G162" s="45"/>
      <c r="H162" s="45"/>
      <c r="I162" s="44"/>
      <c r="J162" s="51"/>
      <c r="K162" s="52"/>
      <c r="L162" s="5"/>
      <c r="M162" s="38"/>
      <c r="N162" s="9"/>
      <c r="O162" s="9"/>
      <c r="P162" s="4"/>
      <c r="Q162" s="4"/>
      <c r="R162" s="7"/>
      <c r="S162" s="7"/>
      <c r="T162" s="38"/>
      <c r="U162" s="36"/>
      <c r="V162" s="38"/>
      <c r="W162" s="37"/>
    </row>
    <row r="163" spans="1:23" x14ac:dyDescent="0.25">
      <c r="A163" s="9"/>
      <c r="B163" s="64"/>
      <c r="C163" s="39"/>
      <c r="D163" s="42"/>
      <c r="E163" s="41"/>
      <c r="F163" s="43"/>
      <c r="G163" s="45"/>
      <c r="H163" s="45"/>
      <c r="I163" s="44"/>
      <c r="J163" s="51"/>
      <c r="K163" s="52"/>
      <c r="L163" s="5"/>
      <c r="M163" s="38"/>
      <c r="N163" s="9"/>
      <c r="O163" s="9"/>
      <c r="P163" s="4"/>
      <c r="Q163" s="4"/>
      <c r="R163" s="7"/>
      <c r="S163" s="7"/>
      <c r="T163" s="38"/>
      <c r="U163" s="36"/>
      <c r="V163" s="38"/>
      <c r="W163" s="37"/>
    </row>
    <row r="164" spans="1:23" x14ac:dyDescent="0.25">
      <c r="A164" s="9"/>
      <c r="B164" s="64"/>
      <c r="C164" s="39"/>
      <c r="D164" s="42"/>
      <c r="E164" s="41"/>
      <c r="F164" s="43"/>
      <c r="G164" s="45"/>
      <c r="H164" s="45"/>
      <c r="I164" s="44"/>
      <c r="J164" s="51"/>
      <c r="K164" s="52"/>
      <c r="L164" s="5"/>
      <c r="M164" s="38"/>
      <c r="N164" s="9"/>
      <c r="O164" s="9"/>
      <c r="P164" s="4"/>
      <c r="Q164" s="4"/>
      <c r="R164" s="7"/>
      <c r="S164" s="7"/>
      <c r="T164" s="38"/>
      <c r="U164" s="36"/>
      <c r="V164" s="38"/>
      <c r="W164" s="37"/>
    </row>
    <row r="165" spans="1:23" x14ac:dyDescent="0.25">
      <c r="A165" s="9"/>
      <c r="B165" s="64"/>
      <c r="C165" s="39"/>
      <c r="D165" s="42"/>
      <c r="E165" s="41"/>
      <c r="F165" s="43"/>
      <c r="G165" s="45"/>
      <c r="H165" s="45"/>
      <c r="I165" s="44"/>
      <c r="J165" s="51"/>
      <c r="K165" s="52"/>
      <c r="L165" s="5"/>
      <c r="M165" s="38"/>
      <c r="N165" s="9"/>
      <c r="O165" s="9"/>
      <c r="P165" s="4"/>
      <c r="Q165" s="4"/>
      <c r="R165" s="7"/>
      <c r="S165" s="7"/>
      <c r="T165" s="38"/>
      <c r="U165" s="36"/>
      <c r="V165" s="38"/>
      <c r="W165" s="37"/>
    </row>
    <row r="166" spans="1:23" x14ac:dyDescent="0.25">
      <c r="A166" s="9"/>
      <c r="B166" s="64"/>
      <c r="C166" s="39"/>
      <c r="D166" s="42"/>
      <c r="E166" s="41"/>
      <c r="F166" s="43"/>
      <c r="G166" s="45"/>
      <c r="H166" s="45"/>
      <c r="I166" s="44"/>
      <c r="J166" s="51"/>
      <c r="K166" s="52"/>
      <c r="L166" s="5"/>
      <c r="M166" s="38"/>
      <c r="N166" s="9"/>
      <c r="O166" s="9"/>
      <c r="P166" s="4"/>
      <c r="Q166" s="4"/>
      <c r="R166" s="7"/>
      <c r="S166" s="7"/>
      <c r="T166" s="38"/>
      <c r="U166" s="36"/>
      <c r="V166" s="38"/>
      <c r="W166" s="37"/>
    </row>
    <row r="167" spans="1:23" x14ac:dyDescent="0.25">
      <c r="A167" s="9"/>
      <c r="B167" s="64"/>
      <c r="C167" s="39"/>
      <c r="D167" s="42"/>
      <c r="E167" s="41"/>
      <c r="F167" s="43"/>
      <c r="G167" s="45"/>
      <c r="H167" s="45"/>
      <c r="I167" s="44"/>
      <c r="J167" s="51"/>
      <c r="K167" s="52"/>
      <c r="L167" s="5"/>
      <c r="M167" s="38"/>
      <c r="N167" s="9"/>
      <c r="O167" s="9"/>
      <c r="P167" s="4"/>
      <c r="Q167" s="4"/>
      <c r="R167" s="7"/>
      <c r="S167" s="7"/>
      <c r="T167" s="38"/>
      <c r="U167" s="36"/>
      <c r="V167" s="38"/>
      <c r="W167" s="37"/>
    </row>
    <row r="168" spans="1:23" x14ac:dyDescent="0.25">
      <c r="A168" s="9"/>
      <c r="B168" s="64"/>
      <c r="C168" s="39"/>
      <c r="D168" s="42"/>
      <c r="E168" s="41"/>
      <c r="F168" s="43"/>
      <c r="G168" s="45"/>
      <c r="H168" s="45"/>
      <c r="I168" s="44"/>
      <c r="J168" s="51"/>
      <c r="K168" s="52"/>
      <c r="L168" s="5"/>
      <c r="M168" s="38"/>
      <c r="N168" s="9"/>
      <c r="O168" s="9"/>
      <c r="P168" s="4"/>
      <c r="Q168" s="4"/>
      <c r="R168" s="7"/>
      <c r="S168" s="7"/>
      <c r="T168" s="38"/>
      <c r="U168" s="36"/>
      <c r="V168" s="38"/>
      <c r="W168" s="37"/>
    </row>
    <row r="169" spans="1:23" x14ac:dyDescent="0.25">
      <c r="A169" s="9"/>
      <c r="B169" s="64"/>
      <c r="C169" s="39"/>
      <c r="D169" s="42"/>
      <c r="E169" s="41"/>
      <c r="F169" s="43"/>
      <c r="G169" s="45"/>
      <c r="H169" s="45"/>
      <c r="I169" s="44"/>
      <c r="J169" s="51"/>
      <c r="K169" s="52"/>
      <c r="L169" s="5"/>
      <c r="M169" s="38"/>
      <c r="N169" s="9"/>
      <c r="O169" s="9"/>
      <c r="P169" s="4"/>
      <c r="Q169" s="4"/>
      <c r="R169" s="7"/>
      <c r="S169" s="7"/>
      <c r="T169" s="38"/>
      <c r="U169" s="36"/>
      <c r="V169" s="38"/>
      <c r="W169" s="37"/>
    </row>
    <row r="170" spans="1:23" x14ac:dyDescent="0.25">
      <c r="A170" s="9"/>
      <c r="B170" s="64"/>
      <c r="C170" s="39"/>
      <c r="D170" s="42"/>
      <c r="E170" s="41"/>
      <c r="F170" s="43"/>
      <c r="G170" s="45"/>
      <c r="H170" s="45"/>
      <c r="I170" s="44"/>
      <c r="J170" s="51"/>
      <c r="K170" s="52"/>
      <c r="L170" s="5"/>
      <c r="M170" s="38"/>
      <c r="N170" s="9"/>
      <c r="O170" s="9"/>
      <c r="P170" s="4"/>
      <c r="Q170" s="4"/>
      <c r="R170" s="7"/>
      <c r="S170" s="7"/>
      <c r="T170" s="38"/>
      <c r="U170" s="36"/>
      <c r="V170" s="38"/>
      <c r="W170" s="37"/>
    </row>
    <row r="171" spans="1:23" x14ac:dyDescent="0.25">
      <c r="A171" s="9"/>
      <c r="B171" s="64"/>
      <c r="C171" s="39"/>
      <c r="D171" s="42"/>
      <c r="E171" s="41"/>
      <c r="F171" s="43"/>
      <c r="G171" s="45"/>
      <c r="H171" s="45"/>
      <c r="I171" s="44"/>
      <c r="J171" s="51"/>
      <c r="K171" s="52"/>
      <c r="L171" s="5"/>
      <c r="M171" s="38"/>
      <c r="N171" s="9"/>
      <c r="O171" s="9"/>
      <c r="P171" s="4"/>
      <c r="Q171" s="4"/>
      <c r="R171" s="7"/>
      <c r="S171" s="7"/>
      <c r="T171" s="38"/>
      <c r="U171" s="36"/>
      <c r="V171" s="38"/>
      <c r="W171" s="37"/>
    </row>
    <row r="172" spans="1:23" x14ac:dyDescent="0.25">
      <c r="A172" s="9"/>
      <c r="B172" s="64"/>
      <c r="C172" s="39"/>
      <c r="D172" s="42"/>
      <c r="E172" s="41"/>
      <c r="F172" s="43"/>
      <c r="G172" s="45"/>
      <c r="H172" s="45"/>
      <c r="I172" s="44"/>
      <c r="J172" s="51"/>
      <c r="K172" s="52"/>
      <c r="L172" s="5"/>
      <c r="M172" s="38"/>
      <c r="N172" s="9"/>
      <c r="O172" s="9"/>
      <c r="P172" s="4"/>
      <c r="Q172" s="4"/>
      <c r="R172" s="7"/>
      <c r="S172" s="7"/>
      <c r="T172" s="38"/>
      <c r="U172" s="36"/>
      <c r="V172" s="38"/>
      <c r="W172" s="37"/>
    </row>
    <row r="173" spans="1:23" x14ac:dyDescent="0.25">
      <c r="A173" s="9"/>
      <c r="B173" s="64"/>
      <c r="C173" s="39"/>
      <c r="D173" s="42"/>
      <c r="E173" s="41"/>
      <c r="F173" s="43"/>
      <c r="G173" s="45"/>
      <c r="H173" s="45"/>
      <c r="I173" s="44"/>
      <c r="J173" s="51"/>
      <c r="K173" s="52"/>
      <c r="L173" s="5"/>
      <c r="M173" s="38"/>
      <c r="N173" s="9"/>
      <c r="O173" s="9"/>
      <c r="P173" s="4"/>
      <c r="Q173" s="4"/>
      <c r="R173" s="7"/>
      <c r="S173" s="7"/>
      <c r="T173" s="38"/>
      <c r="U173" s="36"/>
      <c r="V173" s="38"/>
      <c r="W173" s="37"/>
    </row>
    <row r="174" spans="1:23" x14ac:dyDescent="0.25">
      <c r="A174" s="9"/>
      <c r="B174" s="64"/>
      <c r="C174" s="39"/>
      <c r="D174" s="42"/>
      <c r="E174" s="41"/>
      <c r="F174" s="43"/>
      <c r="G174" s="45"/>
      <c r="H174" s="45"/>
      <c r="I174" s="44"/>
      <c r="J174" s="51"/>
      <c r="K174" s="52"/>
      <c r="L174" s="5"/>
      <c r="M174" s="38"/>
      <c r="N174" s="9"/>
      <c r="O174" s="9"/>
      <c r="P174" s="4"/>
      <c r="Q174" s="4"/>
      <c r="R174" s="7"/>
      <c r="S174" s="7"/>
      <c r="T174" s="38"/>
      <c r="U174" s="36"/>
      <c r="V174" s="38"/>
      <c r="W174" s="37"/>
    </row>
    <row r="175" spans="1:23" x14ac:dyDescent="0.25">
      <c r="A175" s="9"/>
      <c r="B175" s="64"/>
      <c r="C175" s="39"/>
      <c r="D175" s="42"/>
      <c r="E175" s="41"/>
      <c r="F175" s="43"/>
      <c r="G175" s="45"/>
      <c r="H175" s="45"/>
      <c r="I175" s="44"/>
      <c r="J175" s="51"/>
      <c r="K175" s="52"/>
      <c r="L175" s="5"/>
      <c r="M175" s="38"/>
      <c r="N175" s="9"/>
      <c r="O175" s="9"/>
      <c r="P175" s="4"/>
      <c r="Q175" s="4"/>
      <c r="R175" s="7"/>
      <c r="S175" s="7"/>
      <c r="T175" s="38"/>
      <c r="U175" s="36"/>
      <c r="V175" s="38"/>
      <c r="W175" s="37"/>
    </row>
    <row r="176" spans="1:23" x14ac:dyDescent="0.25">
      <c r="A176" s="9"/>
      <c r="B176" s="64"/>
      <c r="C176" s="39"/>
      <c r="D176" s="42"/>
      <c r="E176" s="41"/>
      <c r="F176" s="43"/>
      <c r="G176" s="45"/>
      <c r="H176" s="45"/>
      <c r="I176" s="44"/>
      <c r="J176" s="51"/>
      <c r="K176" s="52"/>
      <c r="L176" s="5"/>
      <c r="M176" s="38"/>
      <c r="N176" s="9"/>
      <c r="O176" s="9"/>
      <c r="P176" s="4"/>
      <c r="Q176" s="4"/>
      <c r="R176" s="7"/>
      <c r="S176" s="7"/>
      <c r="T176" s="38"/>
      <c r="U176" s="36"/>
      <c r="V176" s="38"/>
      <c r="W176" s="37"/>
    </row>
    <row r="177" spans="1:23" x14ac:dyDescent="0.25">
      <c r="A177" s="9"/>
      <c r="B177" s="64"/>
      <c r="C177" s="39"/>
      <c r="D177" s="42"/>
      <c r="E177" s="41"/>
      <c r="F177" s="43"/>
      <c r="G177" s="45"/>
      <c r="H177" s="45"/>
      <c r="I177" s="44"/>
      <c r="J177" s="51"/>
      <c r="K177" s="52"/>
      <c r="L177" s="5"/>
      <c r="M177" s="38"/>
      <c r="N177" s="9"/>
      <c r="O177" s="9"/>
      <c r="P177" s="4"/>
      <c r="Q177" s="4"/>
      <c r="R177" s="7"/>
      <c r="S177" s="7"/>
      <c r="T177" s="38"/>
      <c r="U177" s="36"/>
      <c r="V177" s="38"/>
      <c r="W177" s="37"/>
    </row>
    <row r="178" spans="1:23" x14ac:dyDescent="0.25">
      <c r="A178" s="9"/>
      <c r="B178" s="64"/>
      <c r="C178" s="39"/>
      <c r="D178" s="42"/>
      <c r="E178" s="41"/>
      <c r="F178" s="43"/>
      <c r="G178" s="45"/>
      <c r="H178" s="45"/>
      <c r="I178" s="44"/>
      <c r="J178" s="51"/>
      <c r="K178" s="52"/>
      <c r="L178" s="5"/>
      <c r="M178" s="38"/>
      <c r="N178" s="9"/>
      <c r="O178" s="9"/>
      <c r="P178" s="4"/>
      <c r="Q178" s="4"/>
      <c r="R178" s="7"/>
      <c r="S178" s="7"/>
      <c r="T178" s="38"/>
      <c r="U178" s="36"/>
      <c r="V178" s="38"/>
      <c r="W178" s="37"/>
    </row>
    <row r="179" spans="1:23" x14ac:dyDescent="0.25">
      <c r="A179" s="9"/>
      <c r="B179" s="64"/>
      <c r="C179" s="39"/>
      <c r="D179" s="42"/>
      <c r="E179" s="41"/>
      <c r="F179" s="43"/>
      <c r="G179" s="45"/>
      <c r="H179" s="45"/>
      <c r="I179" s="44"/>
      <c r="J179" s="51"/>
      <c r="K179" s="52"/>
      <c r="L179" s="5"/>
      <c r="M179" s="38"/>
      <c r="N179" s="9"/>
      <c r="O179" s="9"/>
      <c r="P179" s="4"/>
      <c r="Q179" s="4"/>
      <c r="R179" s="7"/>
      <c r="S179" s="7"/>
      <c r="T179" s="38"/>
      <c r="U179" s="36"/>
      <c r="V179" s="38"/>
      <c r="W179" s="37"/>
    </row>
    <row r="180" spans="1:23" x14ac:dyDescent="0.25">
      <c r="A180" s="9"/>
      <c r="B180" s="64"/>
      <c r="C180" s="39"/>
      <c r="D180" s="42"/>
      <c r="E180" s="41"/>
      <c r="F180" s="43"/>
      <c r="G180" s="45"/>
      <c r="H180" s="45"/>
      <c r="I180" s="44"/>
      <c r="J180" s="51"/>
      <c r="K180" s="52"/>
      <c r="L180" s="5"/>
      <c r="M180" s="38"/>
      <c r="N180" s="9"/>
      <c r="O180" s="9"/>
      <c r="P180" s="4"/>
      <c r="Q180" s="4"/>
      <c r="R180" s="7"/>
      <c r="S180" s="7"/>
      <c r="T180" s="38"/>
      <c r="U180" s="36"/>
      <c r="V180" s="38"/>
      <c r="W180" s="37"/>
    </row>
    <row r="181" spans="1:23" x14ac:dyDescent="0.25">
      <c r="A181" s="9"/>
      <c r="B181" s="64"/>
      <c r="C181" s="39"/>
      <c r="D181" s="42"/>
      <c r="E181" s="41"/>
      <c r="F181" s="43"/>
      <c r="G181" s="45"/>
      <c r="H181" s="45"/>
      <c r="I181" s="44"/>
      <c r="J181" s="51"/>
      <c r="K181" s="52"/>
      <c r="L181" s="5"/>
      <c r="M181" s="38"/>
      <c r="N181" s="9"/>
      <c r="O181" s="9"/>
      <c r="P181" s="4"/>
      <c r="Q181" s="4"/>
      <c r="R181" s="7"/>
      <c r="S181" s="7"/>
      <c r="T181" s="38"/>
      <c r="U181" s="36"/>
      <c r="V181" s="38"/>
      <c r="W181" s="37"/>
    </row>
    <row r="182" spans="1:23" x14ac:dyDescent="0.25">
      <c r="A182" s="9"/>
      <c r="B182" s="64"/>
      <c r="C182" s="39"/>
      <c r="D182" s="42"/>
      <c r="E182" s="41"/>
      <c r="F182" s="43"/>
      <c r="G182" s="45"/>
      <c r="H182" s="45"/>
      <c r="I182" s="44"/>
      <c r="J182" s="51"/>
      <c r="K182" s="52"/>
      <c r="L182" s="5"/>
      <c r="M182" s="38"/>
      <c r="N182" s="9"/>
      <c r="O182" s="9"/>
      <c r="P182" s="4"/>
      <c r="Q182" s="4"/>
      <c r="R182" s="7"/>
      <c r="S182" s="7"/>
      <c r="T182" s="38"/>
      <c r="U182" s="36"/>
      <c r="V182" s="38"/>
      <c r="W182" s="37"/>
    </row>
    <row r="183" spans="1:23" x14ac:dyDescent="0.25">
      <c r="A183" s="9"/>
      <c r="B183" s="64"/>
      <c r="C183" s="39"/>
      <c r="D183" s="42"/>
      <c r="E183" s="41"/>
      <c r="F183" s="43"/>
      <c r="G183" s="45"/>
      <c r="H183" s="45"/>
      <c r="I183" s="44"/>
      <c r="J183" s="51"/>
      <c r="K183" s="52"/>
      <c r="L183" s="5"/>
      <c r="M183" s="38"/>
      <c r="N183" s="9"/>
      <c r="O183" s="9"/>
      <c r="P183" s="4"/>
      <c r="Q183" s="4"/>
      <c r="R183" s="7"/>
      <c r="S183" s="7"/>
      <c r="T183" s="38"/>
      <c r="U183" s="36"/>
      <c r="V183" s="38"/>
      <c r="W183" s="37"/>
    </row>
    <row r="184" spans="1:23" x14ac:dyDescent="0.25">
      <c r="A184" s="9"/>
      <c r="B184" s="64"/>
      <c r="C184" s="39"/>
      <c r="D184" s="42"/>
      <c r="E184" s="41"/>
      <c r="F184" s="43"/>
      <c r="G184" s="45"/>
      <c r="H184" s="45"/>
      <c r="I184" s="44"/>
      <c r="J184" s="51"/>
      <c r="K184" s="52"/>
      <c r="L184" s="5"/>
      <c r="M184" s="38"/>
      <c r="N184" s="9"/>
      <c r="O184" s="9"/>
      <c r="P184" s="4"/>
      <c r="Q184" s="4"/>
      <c r="R184" s="7"/>
      <c r="S184" s="7"/>
      <c r="T184" s="38"/>
      <c r="U184" s="36"/>
      <c r="V184" s="38"/>
      <c r="W184" s="37"/>
    </row>
    <row r="185" spans="1:23" x14ac:dyDescent="0.25">
      <c r="A185" s="9"/>
      <c r="B185" s="64"/>
      <c r="C185" s="39"/>
      <c r="D185" s="42"/>
      <c r="E185" s="41"/>
      <c r="F185" s="43"/>
      <c r="G185" s="45"/>
      <c r="H185" s="45"/>
      <c r="I185" s="44"/>
      <c r="J185" s="51"/>
      <c r="K185" s="52"/>
      <c r="L185" s="5"/>
      <c r="M185" s="38"/>
      <c r="N185" s="9"/>
      <c r="O185" s="9"/>
      <c r="P185" s="4"/>
      <c r="Q185" s="4"/>
      <c r="R185" s="7"/>
      <c r="S185" s="7"/>
      <c r="T185" s="38"/>
      <c r="U185" s="36"/>
      <c r="V185" s="38"/>
      <c r="W185" s="37"/>
    </row>
    <row r="186" spans="1:23" x14ac:dyDescent="0.25">
      <c r="A186" s="9"/>
      <c r="B186" s="64"/>
      <c r="C186" s="39"/>
      <c r="D186" s="42"/>
      <c r="E186" s="41"/>
      <c r="F186" s="43"/>
      <c r="G186" s="45"/>
      <c r="H186" s="45"/>
      <c r="I186" s="44"/>
      <c r="J186" s="51"/>
      <c r="K186" s="52"/>
      <c r="L186" s="5"/>
      <c r="M186" s="38"/>
      <c r="N186" s="9"/>
      <c r="O186" s="9"/>
      <c r="P186" s="4"/>
      <c r="Q186" s="4"/>
      <c r="R186" s="7"/>
      <c r="S186" s="7"/>
      <c r="T186" s="38"/>
      <c r="U186" s="36"/>
      <c r="V186" s="38"/>
      <c r="W186" s="37"/>
    </row>
    <row r="187" spans="1:23" x14ac:dyDescent="0.25">
      <c r="A187" s="9"/>
      <c r="B187" s="64"/>
      <c r="C187" s="39"/>
      <c r="D187" s="42"/>
      <c r="E187" s="41"/>
      <c r="F187" s="43"/>
      <c r="G187" s="45"/>
      <c r="H187" s="45"/>
      <c r="I187" s="44"/>
      <c r="J187" s="51"/>
      <c r="K187" s="52"/>
      <c r="L187" s="5"/>
      <c r="M187" s="38"/>
      <c r="N187" s="9"/>
      <c r="O187" s="9"/>
      <c r="P187" s="4"/>
      <c r="Q187" s="4"/>
      <c r="R187" s="7"/>
      <c r="S187" s="7"/>
      <c r="T187" s="38"/>
      <c r="U187" s="36"/>
      <c r="V187" s="38"/>
      <c r="W187" s="37"/>
    </row>
    <row r="188" spans="1:23" x14ac:dyDescent="0.25">
      <c r="A188" s="9"/>
      <c r="B188" s="64"/>
      <c r="C188" s="39"/>
      <c r="D188" s="42"/>
      <c r="E188" s="41"/>
      <c r="F188" s="43"/>
      <c r="G188" s="45"/>
      <c r="H188" s="45"/>
      <c r="I188" s="44"/>
      <c r="J188" s="51"/>
      <c r="K188" s="52"/>
      <c r="L188" s="5"/>
      <c r="M188" s="38"/>
      <c r="N188" s="9"/>
      <c r="O188" s="9"/>
      <c r="P188" s="4"/>
      <c r="Q188" s="4"/>
      <c r="R188" s="7"/>
      <c r="S188" s="7"/>
      <c r="T188" s="38"/>
      <c r="U188" s="36"/>
      <c r="V188" s="38"/>
      <c r="W188" s="37"/>
    </row>
    <row r="189" spans="1:23" x14ac:dyDescent="0.25">
      <c r="A189" s="9"/>
      <c r="B189" s="64"/>
      <c r="C189" s="39"/>
      <c r="D189" s="42"/>
      <c r="E189" s="41"/>
      <c r="F189" s="43"/>
      <c r="G189" s="45"/>
      <c r="H189" s="45"/>
      <c r="I189" s="44"/>
      <c r="J189" s="51"/>
      <c r="K189" s="52"/>
      <c r="L189" s="5"/>
      <c r="M189" s="38"/>
      <c r="N189" s="9"/>
      <c r="O189" s="9"/>
      <c r="P189" s="4"/>
      <c r="Q189" s="4"/>
      <c r="R189" s="7"/>
      <c r="S189" s="7"/>
      <c r="T189" s="38"/>
      <c r="U189" s="36"/>
      <c r="V189" s="38"/>
      <c r="W189" s="37"/>
    </row>
    <row r="190" spans="1:23" x14ac:dyDescent="0.25">
      <c r="A190" s="9"/>
      <c r="B190" s="64"/>
      <c r="C190" s="39"/>
      <c r="D190" s="42"/>
      <c r="E190" s="41"/>
      <c r="F190" s="43"/>
      <c r="G190" s="45"/>
      <c r="H190" s="45"/>
      <c r="I190" s="44"/>
      <c r="J190" s="51"/>
      <c r="K190" s="52"/>
      <c r="L190" s="5"/>
      <c r="M190" s="38"/>
      <c r="N190" s="9"/>
      <c r="O190" s="9"/>
      <c r="P190" s="4"/>
      <c r="Q190" s="4"/>
      <c r="R190" s="7"/>
      <c r="S190" s="7"/>
      <c r="T190" s="38"/>
      <c r="U190" s="36"/>
      <c r="V190" s="38"/>
      <c r="W190" s="37"/>
    </row>
    <row r="191" spans="1:23" x14ac:dyDescent="0.25">
      <c r="A191" s="9"/>
      <c r="B191" s="64"/>
      <c r="C191" s="39"/>
      <c r="D191" s="42"/>
      <c r="E191" s="41"/>
      <c r="F191" s="43"/>
      <c r="G191" s="45"/>
      <c r="H191" s="45"/>
      <c r="I191" s="44"/>
      <c r="J191" s="51"/>
      <c r="K191" s="52"/>
      <c r="L191" s="5"/>
      <c r="M191" s="38"/>
      <c r="N191" s="9"/>
      <c r="O191" s="9"/>
      <c r="P191" s="4"/>
      <c r="Q191" s="4"/>
      <c r="R191" s="7"/>
      <c r="S191" s="7"/>
      <c r="T191" s="38"/>
      <c r="U191" s="36"/>
      <c r="V191" s="38"/>
      <c r="W191" s="37"/>
    </row>
    <row r="192" spans="1:23" x14ac:dyDescent="0.25">
      <c r="A192" s="9"/>
      <c r="B192" s="64"/>
      <c r="C192" s="39"/>
      <c r="D192" s="42"/>
      <c r="E192" s="41"/>
      <c r="F192" s="43"/>
      <c r="G192" s="45"/>
      <c r="H192" s="45"/>
      <c r="I192" s="44"/>
      <c r="J192" s="51"/>
      <c r="K192" s="52"/>
      <c r="L192" s="5"/>
      <c r="M192" s="38"/>
      <c r="N192" s="9"/>
      <c r="O192" s="9"/>
      <c r="P192" s="4"/>
      <c r="Q192" s="4"/>
      <c r="R192" s="7"/>
      <c r="S192" s="7"/>
      <c r="T192" s="38"/>
      <c r="U192" s="36"/>
      <c r="V192" s="38"/>
      <c r="W192" s="37"/>
    </row>
    <row r="193" spans="1:24" ht="15.75" thickBot="1" x14ac:dyDescent="0.3">
      <c r="A193" s="9"/>
      <c r="B193" s="64"/>
      <c r="C193" s="39"/>
      <c r="D193" s="42"/>
      <c r="E193" s="41"/>
      <c r="F193" s="41"/>
      <c r="G193" s="45"/>
      <c r="H193" s="45"/>
      <c r="I193" s="44"/>
      <c r="J193" s="51"/>
      <c r="K193" s="52"/>
      <c r="L193" s="5"/>
      <c r="M193" s="38"/>
      <c r="N193" s="9"/>
      <c r="O193" s="9"/>
      <c r="P193" s="4"/>
      <c r="Q193" s="4"/>
      <c r="R193" s="7"/>
      <c r="S193" s="7"/>
      <c r="T193" s="38"/>
      <c r="U193" s="36"/>
      <c r="V193" s="116"/>
      <c r="W193" s="117"/>
    </row>
    <row r="194" spans="1:24" ht="19.5" thickBot="1" x14ac:dyDescent="0.3">
      <c r="J194" s="51"/>
      <c r="K194" s="121"/>
      <c r="V194" s="120"/>
      <c r="W194" s="119"/>
      <c r="X194" s="98"/>
    </row>
    <row r="195" spans="1:24" ht="18.75" x14ac:dyDescent="0.25">
      <c r="J195" s="51"/>
      <c r="V195" s="98"/>
      <c r="W195" s="118"/>
      <c r="X195" s="9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X177"/>
  <sheetViews>
    <sheetView zoomScaleNormal="100" workbookViewId="0">
      <pane ySplit="1" topLeftCell="A5" activePane="bottomLeft" state="frozen"/>
      <selection pane="bottomLeft" activeCell="M30" activeCellId="1" sqref="M16 M30"/>
    </sheetView>
  </sheetViews>
  <sheetFormatPr baseColWidth="10" defaultColWidth="11.42578125" defaultRowHeight="15" x14ac:dyDescent="0.25"/>
  <cols>
    <col min="1" max="2" width="11.42578125" style="28"/>
    <col min="3" max="4" width="11.42578125" style="40"/>
    <col min="5" max="5" width="11.42578125" style="83"/>
    <col min="6" max="6" width="12.140625" style="40" customWidth="1"/>
    <col min="7" max="8" width="11.42578125" style="46"/>
    <col min="9" max="9" width="41" style="40" bestFit="1" customWidth="1"/>
    <col min="10" max="10" width="11.42578125" style="84"/>
    <col min="11" max="11" width="11.42578125" style="27"/>
    <col min="12" max="12" width="6.140625" style="28" customWidth="1"/>
    <col min="13" max="13" width="13.7109375" style="28" customWidth="1"/>
    <col min="14" max="14" width="11.42578125" style="85"/>
    <col min="15" max="15" width="9.7109375" style="28" customWidth="1"/>
    <col min="16" max="17" width="7.42578125" style="28" customWidth="1"/>
    <col min="18" max="18" width="11.28515625" style="28" customWidth="1"/>
    <col min="19" max="19" width="11.42578125" style="28"/>
    <col min="20" max="20" width="7.5703125" style="28" customWidth="1"/>
    <col min="21" max="21" width="9.7109375" style="28" customWidth="1"/>
    <col min="22" max="22" width="12.28515625" style="28" bestFit="1" customWidth="1"/>
    <col min="23" max="16384" width="11.42578125" style="28"/>
  </cols>
  <sheetData>
    <row r="1" spans="1:24" s="27" customFormat="1" ht="45.75" customHeight="1" x14ac:dyDescent="0.25">
      <c r="A1" s="101" t="s">
        <v>0</v>
      </c>
      <c r="B1" s="101" t="s">
        <v>0</v>
      </c>
      <c r="C1" s="102" t="s">
        <v>1</v>
      </c>
      <c r="D1" s="103" t="s">
        <v>2</v>
      </c>
      <c r="E1" s="105" t="s">
        <v>3</v>
      </c>
      <c r="F1" s="108" t="s">
        <v>4</v>
      </c>
      <c r="G1" s="103" t="s">
        <v>5</v>
      </c>
      <c r="H1" s="103" t="s">
        <v>6</v>
      </c>
      <c r="I1" s="106" t="s">
        <v>7</v>
      </c>
      <c r="J1" s="104" t="s">
        <v>8</v>
      </c>
      <c r="K1" s="102" t="s">
        <v>9</v>
      </c>
      <c r="L1" s="102" t="s">
        <v>10</v>
      </c>
      <c r="M1" s="104" t="s">
        <v>11</v>
      </c>
      <c r="N1" s="101" t="s">
        <v>12</v>
      </c>
      <c r="O1" s="101" t="s">
        <v>13</v>
      </c>
      <c r="P1" s="101" t="s">
        <v>14</v>
      </c>
      <c r="Q1" s="101" t="s">
        <v>15</v>
      </c>
      <c r="R1" s="102" t="s">
        <v>16</v>
      </c>
      <c r="S1" s="102" t="s">
        <v>17</v>
      </c>
      <c r="T1" s="104" t="s">
        <v>19</v>
      </c>
      <c r="U1" s="104" t="s">
        <v>20</v>
      </c>
      <c r="V1" s="104" t="s">
        <v>21</v>
      </c>
      <c r="W1" s="104" t="s">
        <v>22</v>
      </c>
    </row>
    <row r="2" spans="1:24" x14ac:dyDescent="0.25">
      <c r="A2" s="9">
        <v>1</v>
      </c>
      <c r="B2" s="64">
        <f>1</f>
        <v>1</v>
      </c>
      <c r="C2" s="39">
        <v>5</v>
      </c>
      <c r="D2" s="42">
        <v>0</v>
      </c>
      <c r="E2" s="44">
        <v>0</v>
      </c>
      <c r="F2" s="43">
        <f>C2</f>
        <v>5</v>
      </c>
      <c r="G2" s="45">
        <v>0</v>
      </c>
      <c r="H2" s="45">
        <f>G2</f>
        <v>0</v>
      </c>
      <c r="I2" s="44" t="s">
        <v>23</v>
      </c>
      <c r="J2" s="51">
        <v>5</v>
      </c>
      <c r="K2" s="52">
        <f>L2+R2+S2</f>
        <v>0</v>
      </c>
      <c r="L2" s="5">
        <v>0</v>
      </c>
      <c r="M2" s="38">
        <f t="shared" ref="M2:M12" si="0">T2*U2</f>
        <v>0</v>
      </c>
      <c r="N2" s="9" t="s">
        <v>24</v>
      </c>
      <c r="O2" s="9" t="s">
        <v>25</v>
      </c>
      <c r="P2" s="4">
        <v>-75.564385000000001</v>
      </c>
      <c r="Q2" s="4">
        <v>6.292268</v>
      </c>
      <c r="R2" s="7">
        <v>0</v>
      </c>
      <c r="S2" s="7">
        <v>0</v>
      </c>
      <c r="T2" s="38">
        <f t="shared" ref="T2:T12" si="1">SIN(D2*6.28/360)*7300*9.8</f>
        <v>0</v>
      </c>
      <c r="U2" s="36">
        <f t="shared" ref="U2:U13" si="2">J2*1000/3600</f>
        <v>1.3888888888888888</v>
      </c>
      <c r="V2" s="38">
        <f t="shared" ref="V2:V13" si="3">(T2/9.8)*C2*0.00272</f>
        <v>0</v>
      </c>
      <c r="W2" s="37">
        <f t="shared" ref="W2:W13" si="4">C2/U2</f>
        <v>3.6</v>
      </c>
    </row>
    <row r="3" spans="1:24" x14ac:dyDescent="0.25">
      <c r="A3" s="9">
        <v>1</v>
      </c>
      <c r="B3" s="64">
        <f>B2+1</f>
        <v>2</v>
      </c>
      <c r="C3" s="39">
        <v>6</v>
      </c>
      <c r="D3" s="42">
        <v>0</v>
      </c>
      <c r="E3" s="41">
        <f>F2</f>
        <v>5</v>
      </c>
      <c r="F3" s="43">
        <f>E3+C3</f>
        <v>11</v>
      </c>
      <c r="G3" s="45">
        <v>0</v>
      </c>
      <c r="H3" s="45">
        <f t="shared" ref="H3:H13" si="5">H2+G3</f>
        <v>0</v>
      </c>
      <c r="I3" s="44" t="s">
        <v>27</v>
      </c>
      <c r="J3" s="51">
        <v>6</v>
      </c>
      <c r="K3" s="52">
        <f t="shared" ref="K3:K13" si="6">L3+R3+S3</f>
        <v>0</v>
      </c>
      <c r="L3" s="5">
        <v>0</v>
      </c>
      <c r="M3" s="38">
        <f t="shared" si="0"/>
        <v>0</v>
      </c>
      <c r="N3" s="9" t="s">
        <v>24</v>
      </c>
      <c r="O3" s="9" t="s">
        <v>25</v>
      </c>
      <c r="P3" s="4">
        <v>-75.564385000000001</v>
      </c>
      <c r="Q3" s="4">
        <v>6.292268</v>
      </c>
      <c r="R3" s="7">
        <v>0</v>
      </c>
      <c r="S3" s="7">
        <v>0</v>
      </c>
      <c r="T3" s="38">
        <f t="shared" si="1"/>
        <v>0</v>
      </c>
      <c r="U3" s="36">
        <f t="shared" si="2"/>
        <v>1.6666666666666667</v>
      </c>
      <c r="V3" s="38">
        <f t="shared" si="3"/>
        <v>0</v>
      </c>
      <c r="W3" s="37">
        <f t="shared" si="4"/>
        <v>3.5999999999999996</v>
      </c>
      <c r="X3" s="28" t="s">
        <v>28</v>
      </c>
    </row>
    <row r="4" spans="1:24" x14ac:dyDescent="0.25">
      <c r="A4" s="9">
        <v>1</v>
      </c>
      <c r="B4" s="64">
        <f>B3+1</f>
        <v>3</v>
      </c>
      <c r="C4" s="39">
        <v>7</v>
      </c>
      <c r="D4" s="42">
        <v>0</v>
      </c>
      <c r="E4" s="41">
        <f t="shared" ref="E4:E13" si="7">F3</f>
        <v>11</v>
      </c>
      <c r="F4" s="43">
        <f t="shared" ref="F4:F44" si="8">E4+C4</f>
        <v>18</v>
      </c>
      <c r="G4" s="45">
        <v>0</v>
      </c>
      <c r="H4" s="45">
        <f t="shared" si="5"/>
        <v>0</v>
      </c>
      <c r="I4" s="44" t="s">
        <v>29</v>
      </c>
      <c r="J4" s="51">
        <v>7</v>
      </c>
      <c r="K4" s="52">
        <f t="shared" si="6"/>
        <v>0</v>
      </c>
      <c r="L4" s="5">
        <v>0</v>
      </c>
      <c r="M4" s="38">
        <f t="shared" si="0"/>
        <v>0</v>
      </c>
      <c r="N4" s="9" t="s">
        <v>24</v>
      </c>
      <c r="O4" s="9" t="s">
        <v>25</v>
      </c>
      <c r="P4" s="4">
        <v>-75.564385000000001</v>
      </c>
      <c r="Q4" s="4">
        <v>6.292268</v>
      </c>
      <c r="R4" s="7">
        <v>0</v>
      </c>
      <c r="S4" s="7">
        <v>0</v>
      </c>
      <c r="T4" s="38">
        <f t="shared" si="1"/>
        <v>0</v>
      </c>
      <c r="U4" s="36">
        <f t="shared" si="2"/>
        <v>1.9444444444444444</v>
      </c>
      <c r="V4" s="38">
        <f t="shared" si="3"/>
        <v>0</v>
      </c>
      <c r="W4" s="37">
        <f t="shared" si="4"/>
        <v>3.6</v>
      </c>
    </row>
    <row r="5" spans="1:24" x14ac:dyDescent="0.25">
      <c r="A5" s="9">
        <v>1</v>
      </c>
      <c r="B5" s="64">
        <f>B4+1</f>
        <v>4</v>
      </c>
      <c r="C5" s="39">
        <v>8</v>
      </c>
      <c r="D5" s="42">
        <v>0</v>
      </c>
      <c r="E5" s="41">
        <f t="shared" si="7"/>
        <v>18</v>
      </c>
      <c r="F5" s="43">
        <f t="shared" si="8"/>
        <v>26</v>
      </c>
      <c r="G5" s="45">
        <v>0</v>
      </c>
      <c r="H5" s="45">
        <f t="shared" si="5"/>
        <v>0</v>
      </c>
      <c r="I5" s="44" t="s">
        <v>30</v>
      </c>
      <c r="J5" s="51">
        <v>8</v>
      </c>
      <c r="K5" s="52">
        <f t="shared" si="6"/>
        <v>0</v>
      </c>
      <c r="L5" s="5">
        <v>0</v>
      </c>
      <c r="M5" s="38">
        <f t="shared" si="0"/>
        <v>0</v>
      </c>
      <c r="N5" s="9" t="s">
        <v>24</v>
      </c>
      <c r="O5" s="9" t="s">
        <v>25</v>
      </c>
      <c r="P5" s="4">
        <v>-75.564385000000001</v>
      </c>
      <c r="Q5" s="4">
        <v>6.292268</v>
      </c>
      <c r="R5" s="7">
        <v>0</v>
      </c>
      <c r="S5" s="7">
        <v>0</v>
      </c>
      <c r="T5" s="38">
        <f t="shared" si="1"/>
        <v>0</v>
      </c>
      <c r="U5" s="36">
        <f t="shared" si="2"/>
        <v>2.2222222222222223</v>
      </c>
      <c r="V5" s="38">
        <f t="shared" si="3"/>
        <v>0</v>
      </c>
      <c r="W5" s="37">
        <f t="shared" si="4"/>
        <v>3.5999999999999996</v>
      </c>
    </row>
    <row r="6" spans="1:24" ht="24" x14ac:dyDescent="0.25">
      <c r="A6" s="9">
        <v>2</v>
      </c>
      <c r="B6" s="64">
        <f t="shared" ref="B6:B13" si="9">B5+1</f>
        <v>5</v>
      </c>
      <c r="C6" s="39">
        <v>9</v>
      </c>
      <c r="D6" s="42">
        <v>0</v>
      </c>
      <c r="E6" s="41">
        <f t="shared" si="7"/>
        <v>26</v>
      </c>
      <c r="F6" s="43">
        <f t="shared" si="8"/>
        <v>35</v>
      </c>
      <c r="G6" s="45">
        <v>0</v>
      </c>
      <c r="H6" s="45">
        <f t="shared" si="5"/>
        <v>0</v>
      </c>
      <c r="I6" s="44" t="s">
        <v>31</v>
      </c>
      <c r="J6" s="51">
        <v>9</v>
      </c>
      <c r="K6" s="52">
        <f t="shared" si="6"/>
        <v>0</v>
      </c>
      <c r="L6" s="5">
        <v>0</v>
      </c>
      <c r="M6" s="38">
        <f t="shared" si="0"/>
        <v>0</v>
      </c>
      <c r="N6" s="9" t="s">
        <v>32</v>
      </c>
      <c r="O6" s="9" t="s">
        <v>33</v>
      </c>
      <c r="P6" s="4">
        <v>-75.564297999999994</v>
      </c>
      <c r="Q6" s="4">
        <v>6.2936170000000002</v>
      </c>
      <c r="R6" s="7">
        <v>0</v>
      </c>
      <c r="S6" s="7">
        <v>0</v>
      </c>
      <c r="T6" s="38">
        <f t="shared" si="1"/>
        <v>0</v>
      </c>
      <c r="U6" s="36">
        <f t="shared" si="2"/>
        <v>2.5</v>
      </c>
      <c r="V6" s="38">
        <f t="shared" si="3"/>
        <v>0</v>
      </c>
      <c r="W6" s="37">
        <f t="shared" si="4"/>
        <v>3.6</v>
      </c>
    </row>
    <row r="7" spans="1:24" x14ac:dyDescent="0.25">
      <c r="A7" s="9">
        <v>3</v>
      </c>
      <c r="B7" s="64">
        <f t="shared" si="9"/>
        <v>6</v>
      </c>
      <c r="C7" s="39">
        <v>10</v>
      </c>
      <c r="D7" s="42">
        <v>0</v>
      </c>
      <c r="E7" s="41">
        <f t="shared" si="7"/>
        <v>35</v>
      </c>
      <c r="F7" s="43">
        <f t="shared" si="8"/>
        <v>45</v>
      </c>
      <c r="G7" s="45">
        <v>0</v>
      </c>
      <c r="H7" s="45">
        <f t="shared" si="5"/>
        <v>0</v>
      </c>
      <c r="I7" s="80" t="s">
        <v>34</v>
      </c>
      <c r="J7" s="51">
        <v>10</v>
      </c>
      <c r="K7" s="52">
        <f t="shared" si="6"/>
        <v>0</v>
      </c>
      <c r="L7" s="5">
        <v>0</v>
      </c>
      <c r="M7" s="38">
        <f t="shared" si="0"/>
        <v>0</v>
      </c>
      <c r="N7" s="9" t="s">
        <v>24</v>
      </c>
      <c r="O7" s="9" t="s">
        <v>25</v>
      </c>
      <c r="P7" s="4">
        <v>-75.565652</v>
      </c>
      <c r="Q7" s="4">
        <v>6.2921360000000002</v>
      </c>
      <c r="R7" s="7">
        <v>0</v>
      </c>
      <c r="S7" s="7">
        <v>0</v>
      </c>
      <c r="T7" s="38">
        <f t="shared" si="1"/>
        <v>0</v>
      </c>
      <c r="U7" s="36">
        <f t="shared" si="2"/>
        <v>2.7777777777777777</v>
      </c>
      <c r="V7" s="38">
        <f t="shared" si="3"/>
        <v>0</v>
      </c>
      <c r="W7" s="37">
        <f t="shared" si="4"/>
        <v>3.6</v>
      </c>
    </row>
    <row r="8" spans="1:24" x14ac:dyDescent="0.25">
      <c r="A8" s="9">
        <v>3</v>
      </c>
      <c r="B8" s="64">
        <f t="shared" si="9"/>
        <v>7</v>
      </c>
      <c r="C8" s="39">
        <v>11</v>
      </c>
      <c r="D8" s="42">
        <v>0</v>
      </c>
      <c r="E8" s="41">
        <f t="shared" si="7"/>
        <v>45</v>
      </c>
      <c r="F8" s="43">
        <f t="shared" si="8"/>
        <v>56</v>
      </c>
      <c r="G8" s="45">
        <v>0</v>
      </c>
      <c r="H8" s="45">
        <f t="shared" si="5"/>
        <v>0</v>
      </c>
      <c r="I8" s="44" t="s">
        <v>36</v>
      </c>
      <c r="J8" s="51">
        <v>11</v>
      </c>
      <c r="K8" s="52">
        <f t="shared" si="6"/>
        <v>0</v>
      </c>
      <c r="L8" s="5">
        <v>0</v>
      </c>
      <c r="M8" s="38">
        <f t="shared" si="0"/>
        <v>0</v>
      </c>
      <c r="N8" s="9" t="s">
        <v>24</v>
      </c>
      <c r="O8" s="9" t="s">
        <v>25</v>
      </c>
      <c r="P8" s="4">
        <v>-75.565652</v>
      </c>
      <c r="Q8" s="4">
        <v>6.2921360000000002</v>
      </c>
      <c r="R8" s="7">
        <v>0</v>
      </c>
      <c r="S8" s="7">
        <v>0</v>
      </c>
      <c r="T8" s="38">
        <f t="shared" si="1"/>
        <v>0</v>
      </c>
      <c r="U8" s="36">
        <f t="shared" si="2"/>
        <v>3.0555555555555554</v>
      </c>
      <c r="V8" s="38">
        <f t="shared" si="3"/>
        <v>0</v>
      </c>
      <c r="W8" s="37">
        <f t="shared" si="4"/>
        <v>3.6</v>
      </c>
    </row>
    <row r="9" spans="1:24" x14ac:dyDescent="0.25">
      <c r="A9" s="9">
        <v>3</v>
      </c>
      <c r="B9" s="64">
        <f t="shared" si="9"/>
        <v>8</v>
      </c>
      <c r="C9" s="39">
        <v>12</v>
      </c>
      <c r="D9" s="42">
        <v>0</v>
      </c>
      <c r="E9" s="41">
        <f t="shared" si="7"/>
        <v>56</v>
      </c>
      <c r="F9" s="43">
        <f t="shared" si="8"/>
        <v>68</v>
      </c>
      <c r="G9" s="45">
        <v>0</v>
      </c>
      <c r="H9" s="45">
        <f t="shared" si="5"/>
        <v>0</v>
      </c>
      <c r="I9" s="44" t="s">
        <v>37</v>
      </c>
      <c r="J9" s="51">
        <v>12</v>
      </c>
      <c r="K9" s="52">
        <f t="shared" si="6"/>
        <v>0</v>
      </c>
      <c r="L9" s="5">
        <v>0</v>
      </c>
      <c r="M9" s="38">
        <f t="shared" si="0"/>
        <v>0</v>
      </c>
      <c r="N9" s="9" t="s">
        <v>24</v>
      </c>
      <c r="O9" s="9" t="s">
        <v>25</v>
      </c>
      <c r="P9" s="4">
        <v>-75.565652</v>
      </c>
      <c r="Q9" s="4">
        <v>6.2921360000000002</v>
      </c>
      <c r="R9" s="7">
        <v>0</v>
      </c>
      <c r="S9" s="7">
        <v>0</v>
      </c>
      <c r="T9" s="38">
        <f t="shared" si="1"/>
        <v>0</v>
      </c>
      <c r="U9" s="36">
        <f t="shared" si="2"/>
        <v>3.3333333333333335</v>
      </c>
      <c r="V9" s="38">
        <f t="shared" si="3"/>
        <v>0</v>
      </c>
      <c r="W9" s="37">
        <f t="shared" si="4"/>
        <v>3.5999999999999996</v>
      </c>
    </row>
    <row r="10" spans="1:24" x14ac:dyDescent="0.25">
      <c r="A10" s="9">
        <v>3</v>
      </c>
      <c r="B10" s="64">
        <f t="shared" si="9"/>
        <v>9</v>
      </c>
      <c r="C10" s="39">
        <v>13</v>
      </c>
      <c r="D10" s="42">
        <v>0</v>
      </c>
      <c r="E10" s="41">
        <f t="shared" si="7"/>
        <v>68</v>
      </c>
      <c r="F10" s="43">
        <f t="shared" si="8"/>
        <v>81</v>
      </c>
      <c r="G10" s="45">
        <v>0</v>
      </c>
      <c r="H10" s="45">
        <f t="shared" si="5"/>
        <v>0</v>
      </c>
      <c r="I10" s="44" t="s">
        <v>38</v>
      </c>
      <c r="J10" s="51">
        <v>13</v>
      </c>
      <c r="K10" s="52">
        <f t="shared" si="6"/>
        <v>0</v>
      </c>
      <c r="L10" s="5">
        <v>0</v>
      </c>
      <c r="M10" s="38">
        <f t="shared" si="0"/>
        <v>0</v>
      </c>
      <c r="N10" s="9" t="s">
        <v>24</v>
      </c>
      <c r="O10" s="9" t="s">
        <v>25</v>
      </c>
      <c r="P10" s="4">
        <v>-75.565652</v>
      </c>
      <c r="Q10" s="4">
        <v>6.2921360000000002</v>
      </c>
      <c r="R10" s="7">
        <v>0</v>
      </c>
      <c r="S10" s="7">
        <v>0</v>
      </c>
      <c r="T10" s="38">
        <f t="shared" si="1"/>
        <v>0</v>
      </c>
      <c r="U10" s="36">
        <f t="shared" si="2"/>
        <v>3.6111111111111112</v>
      </c>
      <c r="V10" s="38">
        <f t="shared" si="3"/>
        <v>0</v>
      </c>
      <c r="W10" s="37">
        <f t="shared" si="4"/>
        <v>3.6</v>
      </c>
    </row>
    <row r="11" spans="1:24" x14ac:dyDescent="0.25">
      <c r="A11" s="9">
        <v>3</v>
      </c>
      <c r="B11" s="64">
        <f t="shared" si="9"/>
        <v>10</v>
      </c>
      <c r="C11" s="39">
        <v>14</v>
      </c>
      <c r="D11" s="42">
        <v>0</v>
      </c>
      <c r="E11" s="41">
        <f t="shared" si="7"/>
        <v>81</v>
      </c>
      <c r="F11" s="43">
        <f t="shared" si="8"/>
        <v>95</v>
      </c>
      <c r="G11" s="45">
        <v>0</v>
      </c>
      <c r="H11" s="45">
        <f t="shared" si="5"/>
        <v>0</v>
      </c>
      <c r="I11" s="44" t="s">
        <v>39</v>
      </c>
      <c r="J11" s="51">
        <v>14</v>
      </c>
      <c r="K11" s="52">
        <f t="shared" si="6"/>
        <v>0</v>
      </c>
      <c r="L11" s="5">
        <v>0</v>
      </c>
      <c r="M11" s="38">
        <f t="shared" si="0"/>
        <v>0</v>
      </c>
      <c r="N11" s="9" t="s">
        <v>24</v>
      </c>
      <c r="O11" s="9" t="s">
        <v>25</v>
      </c>
      <c r="P11" s="4">
        <v>-75.565652</v>
      </c>
      <c r="Q11" s="4">
        <v>6.2921360000000002</v>
      </c>
      <c r="R11" s="7">
        <v>0</v>
      </c>
      <c r="S11" s="7">
        <v>0</v>
      </c>
      <c r="T11" s="38">
        <f t="shared" si="1"/>
        <v>0</v>
      </c>
      <c r="U11" s="36">
        <f t="shared" si="2"/>
        <v>3.8888888888888888</v>
      </c>
      <c r="V11" s="38">
        <f t="shared" si="3"/>
        <v>0</v>
      </c>
      <c r="W11" s="37">
        <f t="shared" si="4"/>
        <v>3.6</v>
      </c>
    </row>
    <row r="12" spans="1:24" x14ac:dyDescent="0.25">
      <c r="A12" s="9">
        <v>3</v>
      </c>
      <c r="B12" s="64">
        <f t="shared" si="9"/>
        <v>11</v>
      </c>
      <c r="C12" s="39">
        <v>15</v>
      </c>
      <c r="D12" s="42">
        <v>0</v>
      </c>
      <c r="E12" s="41">
        <f t="shared" si="7"/>
        <v>95</v>
      </c>
      <c r="F12" s="43">
        <f t="shared" si="8"/>
        <v>110</v>
      </c>
      <c r="G12" s="45">
        <v>0</v>
      </c>
      <c r="H12" s="45">
        <f t="shared" si="5"/>
        <v>0</v>
      </c>
      <c r="I12" s="44" t="s">
        <v>40</v>
      </c>
      <c r="J12" s="51">
        <v>15</v>
      </c>
      <c r="K12" s="52">
        <f t="shared" si="6"/>
        <v>0</v>
      </c>
      <c r="L12" s="5">
        <v>0</v>
      </c>
      <c r="M12" s="38">
        <f t="shared" si="0"/>
        <v>0</v>
      </c>
      <c r="N12" s="9" t="s">
        <v>24</v>
      </c>
      <c r="O12" s="9" t="s">
        <v>25</v>
      </c>
      <c r="P12" s="4">
        <v>-75.565652</v>
      </c>
      <c r="Q12" s="4">
        <v>6.2921360000000002</v>
      </c>
      <c r="R12" s="7">
        <v>0</v>
      </c>
      <c r="S12" s="7">
        <v>0</v>
      </c>
      <c r="T12" s="38">
        <f t="shared" si="1"/>
        <v>0</v>
      </c>
      <c r="U12" s="36">
        <f t="shared" si="2"/>
        <v>4.166666666666667</v>
      </c>
      <c r="V12" s="38">
        <f t="shared" si="3"/>
        <v>0</v>
      </c>
      <c r="W12" s="37">
        <f t="shared" si="4"/>
        <v>3.5999999999999996</v>
      </c>
    </row>
    <row r="13" spans="1:24" x14ac:dyDescent="0.25">
      <c r="A13" s="142">
        <v>9</v>
      </c>
      <c r="B13" s="64">
        <f t="shared" si="9"/>
        <v>12</v>
      </c>
      <c r="C13" s="144">
        <v>25</v>
      </c>
      <c r="D13" s="145">
        <v>1</v>
      </c>
      <c r="E13" s="41">
        <f t="shared" si="7"/>
        <v>110</v>
      </c>
      <c r="F13" s="43">
        <f t="shared" si="8"/>
        <v>135</v>
      </c>
      <c r="G13" s="147">
        <v>0</v>
      </c>
      <c r="H13" s="45">
        <f t="shared" si="5"/>
        <v>0</v>
      </c>
      <c r="I13" s="148" t="s">
        <v>55</v>
      </c>
      <c r="J13" s="51">
        <v>15</v>
      </c>
      <c r="K13" s="149">
        <f t="shared" si="6"/>
        <v>0</v>
      </c>
      <c r="L13" s="144">
        <v>0</v>
      </c>
      <c r="M13" s="146">
        <f t="shared" ref="M13:M44" si="10">T13*U13</f>
        <v>5199.6344231702251</v>
      </c>
      <c r="N13" s="142" t="s">
        <v>56</v>
      </c>
      <c r="O13" s="142" t="s">
        <v>25</v>
      </c>
      <c r="P13" s="150">
        <v>-75.569447999999994</v>
      </c>
      <c r="Q13" s="150">
        <v>6.2916869999999996</v>
      </c>
      <c r="R13" s="151">
        <v>0</v>
      </c>
      <c r="S13" s="151">
        <v>0</v>
      </c>
      <c r="T13" s="146">
        <f t="shared" ref="T13:T44" si="11">SIN(D13*6.28/360)*7300*9.8</f>
        <v>1247.9122615608539</v>
      </c>
      <c r="U13" s="152">
        <f t="shared" si="2"/>
        <v>4.166666666666667</v>
      </c>
      <c r="V13" s="146">
        <f t="shared" si="3"/>
        <v>8.6589830394018446</v>
      </c>
      <c r="W13" s="153">
        <f t="shared" si="4"/>
        <v>6</v>
      </c>
    </row>
    <row r="14" spans="1:24" ht="15" customHeight="1" x14ac:dyDescent="0.25">
      <c r="A14" s="142">
        <v>10</v>
      </c>
      <c r="B14" s="143">
        <f t="shared" ref="B14:B44" si="12">B13+1</f>
        <v>13</v>
      </c>
      <c r="C14" s="144">
        <v>50</v>
      </c>
      <c r="D14" s="145">
        <v>2</v>
      </c>
      <c r="E14" s="146">
        <f t="shared" ref="E14:E44" si="13">F13</f>
        <v>135</v>
      </c>
      <c r="F14" s="43">
        <f t="shared" si="8"/>
        <v>185</v>
      </c>
      <c r="G14" s="147">
        <v>0</v>
      </c>
      <c r="H14" s="147">
        <f t="shared" ref="H14:H44" si="14">H13+G14</f>
        <v>0</v>
      </c>
      <c r="I14" s="148" t="s">
        <v>57</v>
      </c>
      <c r="J14" s="51">
        <v>15</v>
      </c>
      <c r="K14" s="149">
        <f t="shared" ref="K14:K44" si="15">L14+R14+S14</f>
        <v>0</v>
      </c>
      <c r="L14" s="144">
        <v>0</v>
      </c>
      <c r="M14" s="146">
        <f t="shared" si="10"/>
        <v>10397.686592775433</v>
      </c>
      <c r="N14" s="142" t="s">
        <v>24</v>
      </c>
      <c r="O14" s="142" t="s">
        <v>33</v>
      </c>
      <c r="P14" s="150">
        <v>-75.574360999999996</v>
      </c>
      <c r="Q14" s="150">
        <v>6.2933440000000003</v>
      </c>
      <c r="R14" s="151">
        <v>0</v>
      </c>
      <c r="S14" s="151">
        <v>0</v>
      </c>
      <c r="T14" s="146">
        <f t="shared" si="11"/>
        <v>2495.4447822661036</v>
      </c>
      <c r="U14" s="152">
        <f t="shared" ref="U14:U44" si="16">J14*1000/3600</f>
        <v>4.166666666666667</v>
      </c>
      <c r="V14" s="146">
        <f t="shared" ref="V14:V44" si="17">(T14/9.8)*C14*0.00272</f>
        <v>34.630662284509192</v>
      </c>
      <c r="W14" s="153">
        <f t="shared" ref="W14:W44" si="18">C14/U14</f>
        <v>12</v>
      </c>
    </row>
    <row r="15" spans="1:24" ht="15" customHeight="1" x14ac:dyDescent="0.25">
      <c r="A15" s="142">
        <v>10</v>
      </c>
      <c r="B15" s="143">
        <f t="shared" si="12"/>
        <v>14</v>
      </c>
      <c r="C15" s="144">
        <v>50</v>
      </c>
      <c r="D15" s="145">
        <v>3</v>
      </c>
      <c r="E15" s="146">
        <f t="shared" si="13"/>
        <v>185</v>
      </c>
      <c r="F15" s="43">
        <f t="shared" si="8"/>
        <v>235</v>
      </c>
      <c r="G15" s="147">
        <v>0</v>
      </c>
      <c r="H15" s="147">
        <f t="shared" si="14"/>
        <v>0</v>
      </c>
      <c r="I15" s="148" t="s">
        <v>59</v>
      </c>
      <c r="J15" s="51">
        <v>15</v>
      </c>
      <c r="K15" s="149">
        <f t="shared" si="15"/>
        <v>0</v>
      </c>
      <c r="L15" s="144">
        <v>0</v>
      </c>
      <c r="M15" s="146">
        <f t="shared" si="10"/>
        <v>15592.57473673182</v>
      </c>
      <c r="N15" s="142" t="s">
        <v>24</v>
      </c>
      <c r="O15" s="142" t="s">
        <v>33</v>
      </c>
      <c r="P15" s="150">
        <v>-75.574360999999996</v>
      </c>
      <c r="Q15" s="150">
        <v>6.2933440000000003</v>
      </c>
      <c r="R15" s="151">
        <v>0</v>
      </c>
      <c r="S15" s="151">
        <v>0</v>
      </c>
      <c r="T15" s="146">
        <f t="shared" si="11"/>
        <v>3742.2179368156367</v>
      </c>
      <c r="U15" s="152">
        <f t="shared" si="16"/>
        <v>4.166666666666667</v>
      </c>
      <c r="V15" s="146">
        <f t="shared" si="17"/>
        <v>51.932820347645567</v>
      </c>
      <c r="W15" s="153">
        <f t="shared" si="18"/>
        <v>12</v>
      </c>
    </row>
    <row r="16" spans="1:24" ht="15" customHeight="1" x14ac:dyDescent="0.25">
      <c r="A16" s="142">
        <v>10</v>
      </c>
      <c r="B16" s="143">
        <f t="shared" si="12"/>
        <v>15</v>
      </c>
      <c r="C16" s="144">
        <v>50</v>
      </c>
      <c r="D16" s="145">
        <v>4</v>
      </c>
      <c r="E16" s="146">
        <f t="shared" si="13"/>
        <v>235</v>
      </c>
      <c r="F16" s="43">
        <f t="shared" si="8"/>
        <v>285</v>
      </c>
      <c r="G16" s="147">
        <v>0</v>
      </c>
      <c r="H16" s="147">
        <f t="shared" si="14"/>
        <v>0</v>
      </c>
      <c r="I16" s="148" t="s">
        <v>60</v>
      </c>
      <c r="J16" s="51">
        <v>15</v>
      </c>
      <c r="K16" s="149">
        <f t="shared" si="15"/>
        <v>0</v>
      </c>
      <c r="L16" s="144">
        <v>0</v>
      </c>
      <c r="M16" s="146">
        <f t="shared" si="10"/>
        <v>20782.718045771529</v>
      </c>
      <c r="N16" s="142" t="s">
        <v>24</v>
      </c>
      <c r="O16" s="142" t="s">
        <v>33</v>
      </c>
      <c r="P16" s="150">
        <v>-75.574360999999996</v>
      </c>
      <c r="Q16" s="150">
        <v>6.2933440000000003</v>
      </c>
      <c r="R16" s="151">
        <v>0</v>
      </c>
      <c r="S16" s="151">
        <v>0</v>
      </c>
      <c r="T16" s="146">
        <f t="shared" si="11"/>
        <v>4987.8523309851671</v>
      </c>
      <c r="U16" s="152">
        <f t="shared" si="16"/>
        <v>4.166666666666667</v>
      </c>
      <c r="V16" s="146">
        <f t="shared" si="17"/>
        <v>69.219175205508435</v>
      </c>
      <c r="W16" s="153">
        <f t="shared" si="18"/>
        <v>12</v>
      </c>
    </row>
    <row r="17" spans="1:23" ht="15" customHeight="1" x14ac:dyDescent="0.25">
      <c r="A17" s="142">
        <v>10</v>
      </c>
      <c r="B17" s="143">
        <f t="shared" si="12"/>
        <v>16</v>
      </c>
      <c r="C17" s="144">
        <v>50</v>
      </c>
      <c r="D17" s="145">
        <v>5</v>
      </c>
      <c r="E17" s="146">
        <f t="shared" si="13"/>
        <v>285</v>
      </c>
      <c r="F17" s="43">
        <f t="shared" si="8"/>
        <v>335</v>
      </c>
      <c r="G17" s="147">
        <v>0</v>
      </c>
      <c r="H17" s="147">
        <f t="shared" si="14"/>
        <v>0</v>
      </c>
      <c r="I17" s="148" t="s">
        <v>61</v>
      </c>
      <c r="J17" s="51">
        <v>15</v>
      </c>
      <c r="K17" s="149">
        <f t="shared" si="15"/>
        <v>0</v>
      </c>
      <c r="L17" s="144">
        <v>0</v>
      </c>
      <c r="M17" s="146">
        <f t="shared" si="10"/>
        <v>25966.537154484351</v>
      </c>
      <c r="N17" s="142" t="s">
        <v>24</v>
      </c>
      <c r="O17" s="142" t="s">
        <v>33</v>
      </c>
      <c r="P17" s="150">
        <v>-75.574360999999996</v>
      </c>
      <c r="Q17" s="150">
        <v>6.2933440000000003</v>
      </c>
      <c r="R17" s="151">
        <v>0</v>
      </c>
      <c r="S17" s="151">
        <v>0</v>
      </c>
      <c r="T17" s="146">
        <f t="shared" si="11"/>
        <v>6231.968917076244</v>
      </c>
      <c r="U17" s="152">
        <f t="shared" si="16"/>
        <v>4.166666666666667</v>
      </c>
      <c r="V17" s="146">
        <f t="shared" si="17"/>
        <v>86.484466604323387</v>
      </c>
      <c r="W17" s="153">
        <f t="shared" si="18"/>
        <v>12</v>
      </c>
    </row>
    <row r="18" spans="1:23" ht="15" customHeight="1" x14ac:dyDescent="0.25">
      <c r="A18" s="142">
        <v>10</v>
      </c>
      <c r="B18" s="143">
        <f t="shared" si="12"/>
        <v>17</v>
      </c>
      <c r="C18" s="144">
        <v>50</v>
      </c>
      <c r="D18" s="145">
        <v>6</v>
      </c>
      <c r="E18" s="146">
        <f t="shared" si="13"/>
        <v>335</v>
      </c>
      <c r="F18" s="43">
        <f t="shared" si="8"/>
        <v>385</v>
      </c>
      <c r="G18" s="147">
        <v>0</v>
      </c>
      <c r="H18" s="147">
        <f t="shared" si="14"/>
        <v>0</v>
      </c>
      <c r="I18" s="148" t="s">
        <v>62</v>
      </c>
      <c r="J18" s="51">
        <v>15</v>
      </c>
      <c r="K18" s="149">
        <f t="shared" si="15"/>
        <v>0</v>
      </c>
      <c r="L18" s="144">
        <v>0</v>
      </c>
      <c r="M18" s="146">
        <f t="shared" si="10"/>
        <v>31142.454621920078</v>
      </c>
      <c r="N18" s="142" t="s">
        <v>24</v>
      </c>
      <c r="O18" s="142" t="s">
        <v>33</v>
      </c>
      <c r="P18" s="150">
        <v>-75.574360999999996</v>
      </c>
      <c r="Q18" s="150">
        <v>6.2933440000000003</v>
      </c>
      <c r="R18" s="151">
        <v>0</v>
      </c>
      <c r="S18" s="151">
        <v>0</v>
      </c>
      <c r="T18" s="146">
        <f t="shared" si="11"/>
        <v>7474.1891092608184</v>
      </c>
      <c r="U18" s="152">
        <f t="shared" si="16"/>
        <v>4.166666666666667</v>
      </c>
      <c r="V18" s="146">
        <f t="shared" si="17"/>
        <v>103.72344069994604</v>
      </c>
      <c r="W18" s="153">
        <f t="shared" si="18"/>
        <v>12</v>
      </c>
    </row>
    <row r="19" spans="1:23" ht="15" customHeight="1" x14ac:dyDescent="0.25">
      <c r="A19" s="142">
        <v>10</v>
      </c>
      <c r="B19" s="143">
        <f t="shared" si="12"/>
        <v>18</v>
      </c>
      <c r="C19" s="144">
        <v>50</v>
      </c>
      <c r="D19" s="145">
        <v>7</v>
      </c>
      <c r="E19" s="146">
        <f t="shared" si="13"/>
        <v>385</v>
      </c>
      <c r="F19" s="43">
        <f t="shared" si="8"/>
        <v>435</v>
      </c>
      <c r="G19" s="147">
        <v>0</v>
      </c>
      <c r="H19" s="147">
        <f t="shared" si="14"/>
        <v>0</v>
      </c>
      <c r="I19" s="148" t="s">
        <v>63</v>
      </c>
      <c r="J19" s="51">
        <v>15</v>
      </c>
      <c r="K19" s="149">
        <f t="shared" si="15"/>
        <v>0</v>
      </c>
      <c r="L19" s="144">
        <v>0</v>
      </c>
      <c r="M19" s="146">
        <f t="shared" si="10"/>
        <v>36308.89541160527</v>
      </c>
      <c r="N19" s="142" t="s">
        <v>24</v>
      </c>
      <c r="O19" s="142" t="s">
        <v>33</v>
      </c>
      <c r="P19" s="150">
        <v>-75.574360999999996</v>
      </c>
      <c r="Q19" s="150">
        <v>6.2933440000000003</v>
      </c>
      <c r="R19" s="151">
        <v>0</v>
      </c>
      <c r="S19" s="151">
        <v>0</v>
      </c>
      <c r="T19" s="146">
        <f t="shared" si="11"/>
        <v>8714.1348987852634</v>
      </c>
      <c r="U19" s="152">
        <f t="shared" si="16"/>
        <v>4.166666666666667</v>
      </c>
      <c r="V19" s="146">
        <f t="shared" si="17"/>
        <v>120.93085165661181</v>
      </c>
      <c r="W19" s="153">
        <f t="shared" si="18"/>
        <v>12</v>
      </c>
    </row>
    <row r="20" spans="1:23" ht="15" customHeight="1" x14ac:dyDescent="0.25">
      <c r="A20" s="142">
        <v>10</v>
      </c>
      <c r="B20" s="143">
        <f t="shared" si="12"/>
        <v>19</v>
      </c>
      <c r="C20" s="144">
        <v>50</v>
      </c>
      <c r="D20" s="145">
        <v>8</v>
      </c>
      <c r="E20" s="146">
        <f t="shared" si="13"/>
        <v>435</v>
      </c>
      <c r="F20" s="43">
        <f t="shared" si="8"/>
        <v>485</v>
      </c>
      <c r="G20" s="147">
        <v>0</v>
      </c>
      <c r="H20" s="147">
        <f t="shared" si="14"/>
        <v>0</v>
      </c>
      <c r="I20" s="148" t="s">
        <v>64</v>
      </c>
      <c r="J20" s="51">
        <v>15</v>
      </c>
      <c r="K20" s="149">
        <f t="shared" si="15"/>
        <v>0</v>
      </c>
      <c r="L20" s="144">
        <v>0</v>
      </c>
      <c r="M20" s="146">
        <f t="shared" si="10"/>
        <v>41464.287370828286</v>
      </c>
      <c r="N20" s="142" t="s">
        <v>24</v>
      </c>
      <c r="O20" s="142" t="s">
        <v>33</v>
      </c>
      <c r="P20" s="150">
        <v>-75.574360999999996</v>
      </c>
      <c r="Q20" s="150">
        <v>6.2933440000000003</v>
      </c>
      <c r="R20" s="151">
        <v>0</v>
      </c>
      <c r="S20" s="151">
        <v>0</v>
      </c>
      <c r="T20" s="146">
        <f t="shared" si="11"/>
        <v>9951.4289689987872</v>
      </c>
      <c r="U20" s="152">
        <f t="shared" si="16"/>
        <v>4.166666666666667</v>
      </c>
      <c r="V20" s="146">
        <f t="shared" si="17"/>
        <v>138.10146324324847</v>
      </c>
      <c r="W20" s="153">
        <f t="shared" si="18"/>
        <v>12</v>
      </c>
    </row>
    <row r="21" spans="1:23" ht="15" customHeight="1" x14ac:dyDescent="0.25">
      <c r="A21" s="142">
        <v>10</v>
      </c>
      <c r="B21" s="143">
        <f t="shared" si="12"/>
        <v>20</v>
      </c>
      <c r="C21" s="144">
        <v>50</v>
      </c>
      <c r="D21" s="145">
        <v>9</v>
      </c>
      <c r="E21" s="146">
        <f t="shared" si="13"/>
        <v>485</v>
      </c>
      <c r="F21" s="43">
        <f t="shared" si="8"/>
        <v>535</v>
      </c>
      <c r="G21" s="147">
        <v>0</v>
      </c>
      <c r="H21" s="147">
        <f t="shared" si="14"/>
        <v>0</v>
      </c>
      <c r="I21" s="148" t="s">
        <v>65</v>
      </c>
      <c r="J21" s="51">
        <v>15</v>
      </c>
      <c r="K21" s="149">
        <f t="shared" si="15"/>
        <v>0</v>
      </c>
      <c r="L21" s="144">
        <v>0</v>
      </c>
      <c r="M21" s="146">
        <f t="shared" si="10"/>
        <v>46607.061709046793</v>
      </c>
      <c r="N21" s="142" t="s">
        <v>24</v>
      </c>
      <c r="O21" s="142" t="s">
        <v>33</v>
      </c>
      <c r="P21" s="150">
        <v>-75.574360999999996</v>
      </c>
      <c r="Q21" s="150">
        <v>6.2933440000000003</v>
      </c>
      <c r="R21" s="151">
        <v>0</v>
      </c>
      <c r="S21" s="151">
        <v>0</v>
      </c>
      <c r="T21" s="146">
        <f t="shared" si="11"/>
        <v>11185.69481017123</v>
      </c>
      <c r="U21" s="152">
        <f t="shared" si="16"/>
        <v>4.166666666666667</v>
      </c>
      <c r="V21" s="146">
        <f t="shared" si="17"/>
        <v>155.23005042686603</v>
      </c>
      <c r="W21" s="153">
        <f t="shared" si="18"/>
        <v>12</v>
      </c>
    </row>
    <row r="22" spans="1:23" ht="15" customHeight="1" x14ac:dyDescent="0.25">
      <c r="A22" s="142">
        <v>10</v>
      </c>
      <c r="B22" s="143">
        <f t="shared" si="12"/>
        <v>21</v>
      </c>
      <c r="C22" s="144">
        <v>50</v>
      </c>
      <c r="D22" s="145">
        <v>10</v>
      </c>
      <c r="E22" s="146">
        <f t="shared" si="13"/>
        <v>535</v>
      </c>
      <c r="F22" s="43">
        <f t="shared" si="8"/>
        <v>585</v>
      </c>
      <c r="G22" s="147">
        <v>0</v>
      </c>
      <c r="H22" s="147">
        <f t="shared" si="14"/>
        <v>0</v>
      </c>
      <c r="I22" s="148" t="s">
        <v>66</v>
      </c>
      <c r="J22" s="51">
        <v>15</v>
      </c>
      <c r="K22" s="149">
        <f t="shared" si="15"/>
        <v>0</v>
      </c>
      <c r="L22" s="144">
        <v>0</v>
      </c>
      <c r="M22" s="146">
        <f t="shared" si="10"/>
        <v>51735.653475272236</v>
      </c>
      <c r="N22" s="142" t="s">
        <v>24</v>
      </c>
      <c r="O22" s="142" t="s">
        <v>33</v>
      </c>
      <c r="P22" s="150">
        <v>-75.574360999999996</v>
      </c>
      <c r="Q22" s="150">
        <v>6.2933440000000003</v>
      </c>
      <c r="R22" s="151">
        <v>0</v>
      </c>
      <c r="S22" s="151">
        <v>0</v>
      </c>
      <c r="T22" s="146">
        <f t="shared" si="11"/>
        <v>12416.556834065335</v>
      </c>
      <c r="U22" s="152">
        <f t="shared" si="16"/>
        <v>4.166666666666667</v>
      </c>
      <c r="V22" s="146">
        <f t="shared" si="17"/>
        <v>172.31140096253935</v>
      </c>
      <c r="W22" s="153">
        <f t="shared" si="18"/>
        <v>12</v>
      </c>
    </row>
    <row r="23" spans="1:23" ht="15" customHeight="1" x14ac:dyDescent="0.25">
      <c r="A23" s="142">
        <v>10</v>
      </c>
      <c r="B23" s="143">
        <f t="shared" si="12"/>
        <v>22</v>
      </c>
      <c r="C23" s="144">
        <v>50</v>
      </c>
      <c r="D23" s="145">
        <v>11</v>
      </c>
      <c r="E23" s="146">
        <f t="shared" si="13"/>
        <v>585</v>
      </c>
      <c r="F23" s="43">
        <f t="shared" si="8"/>
        <v>635</v>
      </c>
      <c r="G23" s="147">
        <v>0</v>
      </c>
      <c r="H23" s="147">
        <f t="shared" si="14"/>
        <v>0</v>
      </c>
      <c r="I23" s="148" t="s">
        <v>67</v>
      </c>
      <c r="J23" s="51">
        <v>15</v>
      </c>
      <c r="K23" s="149">
        <f t="shared" si="15"/>
        <v>0</v>
      </c>
      <c r="L23" s="144">
        <v>0</v>
      </c>
      <c r="M23" s="146">
        <f t="shared" si="10"/>
        <v>56848.502034285826</v>
      </c>
      <c r="N23" s="142" t="s">
        <v>24</v>
      </c>
      <c r="O23" s="142" t="s">
        <v>33</v>
      </c>
      <c r="P23" s="150">
        <v>-75.574360999999996</v>
      </c>
      <c r="Q23" s="150">
        <v>6.2933440000000003</v>
      </c>
      <c r="R23" s="151">
        <v>0</v>
      </c>
      <c r="S23" s="151">
        <v>0</v>
      </c>
      <c r="T23" s="146">
        <f t="shared" si="11"/>
        <v>13643.640488228597</v>
      </c>
      <c r="U23" s="152">
        <f t="shared" si="16"/>
        <v>4.166666666666667</v>
      </c>
      <c r="V23" s="146">
        <f t="shared" si="17"/>
        <v>189.34031697949888</v>
      </c>
      <c r="W23" s="153">
        <f t="shared" si="18"/>
        <v>12</v>
      </c>
    </row>
    <row r="24" spans="1:23" ht="15" customHeight="1" x14ac:dyDescent="0.25">
      <c r="A24" s="142">
        <v>10</v>
      </c>
      <c r="B24" s="143">
        <f t="shared" si="12"/>
        <v>23</v>
      </c>
      <c r="C24" s="144">
        <v>50</v>
      </c>
      <c r="D24" s="145">
        <v>12</v>
      </c>
      <c r="E24" s="146">
        <f t="shared" si="13"/>
        <v>635</v>
      </c>
      <c r="F24" s="43">
        <f t="shared" si="8"/>
        <v>685</v>
      </c>
      <c r="G24" s="147">
        <v>0</v>
      </c>
      <c r="H24" s="147">
        <f t="shared" si="14"/>
        <v>0</v>
      </c>
      <c r="I24" s="148" t="s">
        <v>68</v>
      </c>
      <c r="J24" s="51">
        <v>15</v>
      </c>
      <c r="K24" s="149">
        <f t="shared" si="15"/>
        <v>0</v>
      </c>
      <c r="L24" s="144">
        <v>0</v>
      </c>
      <c r="M24" s="146">
        <f t="shared" si="10"/>
        <v>61944.051541541288</v>
      </c>
      <c r="N24" s="142" t="s">
        <v>24</v>
      </c>
      <c r="O24" s="142" t="s">
        <v>33</v>
      </c>
      <c r="P24" s="150">
        <v>-75.574360999999996</v>
      </c>
      <c r="Q24" s="150">
        <v>6.2933440000000003</v>
      </c>
      <c r="R24" s="151">
        <v>0</v>
      </c>
      <c r="S24" s="151">
        <v>0</v>
      </c>
      <c r="T24" s="146">
        <f t="shared" si="11"/>
        <v>14866.572369969908</v>
      </c>
      <c r="U24" s="152">
        <f t="shared" si="16"/>
        <v>4.166666666666667</v>
      </c>
      <c r="V24" s="146">
        <f t="shared" si="17"/>
        <v>206.31161656284772</v>
      </c>
      <c r="W24" s="153">
        <f t="shared" si="18"/>
        <v>12</v>
      </c>
    </row>
    <row r="25" spans="1:23" ht="15" customHeight="1" x14ac:dyDescent="0.25">
      <c r="A25" s="142">
        <v>10</v>
      </c>
      <c r="B25" s="143">
        <f t="shared" si="12"/>
        <v>24</v>
      </c>
      <c r="C25" s="144">
        <v>50</v>
      </c>
      <c r="D25" s="145">
        <v>13</v>
      </c>
      <c r="E25" s="146">
        <f t="shared" si="13"/>
        <v>685</v>
      </c>
      <c r="F25" s="43">
        <f t="shared" si="8"/>
        <v>735</v>
      </c>
      <c r="G25" s="147">
        <v>0</v>
      </c>
      <c r="H25" s="147">
        <f t="shared" si="14"/>
        <v>0</v>
      </c>
      <c r="I25" s="148" t="s">
        <v>69</v>
      </c>
      <c r="J25" s="51">
        <v>15</v>
      </c>
      <c r="K25" s="149">
        <f t="shared" si="15"/>
        <v>0</v>
      </c>
      <c r="L25" s="144">
        <v>0</v>
      </c>
      <c r="M25" s="146">
        <f t="shared" si="10"/>
        <v>67020.751416609797</v>
      </c>
      <c r="N25" s="142" t="s">
        <v>24</v>
      </c>
      <c r="O25" s="142" t="s">
        <v>33</v>
      </c>
      <c r="P25" s="150">
        <v>-75.574360999999996</v>
      </c>
      <c r="Q25" s="150">
        <v>6.2933440000000003</v>
      </c>
      <c r="R25" s="151">
        <v>0</v>
      </c>
      <c r="S25" s="151">
        <v>0</v>
      </c>
      <c r="T25" s="146">
        <f t="shared" si="11"/>
        <v>16084.980339986349</v>
      </c>
      <c r="U25" s="152">
        <f t="shared" si="16"/>
        <v>4.166666666666667</v>
      </c>
      <c r="V25" s="146">
        <f t="shared" si="17"/>
        <v>223.22013533042281</v>
      </c>
      <c r="W25" s="153">
        <f t="shared" si="18"/>
        <v>12</v>
      </c>
    </row>
    <row r="26" spans="1:23" ht="15" customHeight="1" x14ac:dyDescent="0.25">
      <c r="A26" s="142">
        <v>10</v>
      </c>
      <c r="B26" s="143">
        <f t="shared" si="12"/>
        <v>25</v>
      </c>
      <c r="C26" s="144">
        <v>50</v>
      </c>
      <c r="D26" s="145">
        <v>14</v>
      </c>
      <c r="E26" s="146">
        <f t="shared" si="13"/>
        <v>735</v>
      </c>
      <c r="F26" s="43">
        <f t="shared" si="8"/>
        <v>785</v>
      </c>
      <c r="G26" s="147">
        <v>0</v>
      </c>
      <c r="H26" s="147">
        <f t="shared" si="14"/>
        <v>0</v>
      </c>
      <c r="I26" s="148" t="s">
        <v>70</v>
      </c>
      <c r="J26" s="51">
        <v>15</v>
      </c>
      <c r="K26" s="149">
        <f t="shared" si="15"/>
        <v>0</v>
      </c>
      <c r="L26" s="144">
        <v>0</v>
      </c>
      <c r="M26" s="146">
        <f t="shared" si="10"/>
        <v>72077.056815023025</v>
      </c>
      <c r="N26" s="142" t="s">
        <v>24</v>
      </c>
      <c r="O26" s="142" t="s">
        <v>33</v>
      </c>
      <c r="P26" s="150">
        <v>-75.574360999999996</v>
      </c>
      <c r="Q26" s="150">
        <v>6.2933440000000003</v>
      </c>
      <c r="R26" s="151">
        <v>0</v>
      </c>
      <c r="S26" s="151">
        <v>0</v>
      </c>
      <c r="T26" s="146">
        <f t="shared" si="11"/>
        <v>17298.493635605526</v>
      </c>
      <c r="U26" s="152">
        <f t="shared" si="16"/>
        <v>4.166666666666667</v>
      </c>
      <c r="V26" s="146">
        <f t="shared" si="17"/>
        <v>240.06072800432159</v>
      </c>
      <c r="W26" s="153">
        <f t="shared" si="18"/>
        <v>12</v>
      </c>
    </row>
    <row r="27" spans="1:23" ht="15" customHeight="1" x14ac:dyDescent="0.25">
      <c r="A27" s="142">
        <v>10</v>
      </c>
      <c r="B27" s="143">
        <f t="shared" si="12"/>
        <v>26</v>
      </c>
      <c r="C27" s="144">
        <v>50</v>
      </c>
      <c r="D27" s="145">
        <v>10</v>
      </c>
      <c r="E27" s="146">
        <f t="shared" si="13"/>
        <v>785</v>
      </c>
      <c r="F27" s="43">
        <f t="shared" si="8"/>
        <v>835</v>
      </c>
      <c r="G27" s="147">
        <v>0</v>
      </c>
      <c r="H27" s="147">
        <f t="shared" si="14"/>
        <v>0</v>
      </c>
      <c r="I27" s="148" t="s">
        <v>71</v>
      </c>
      <c r="J27" s="51">
        <v>15</v>
      </c>
      <c r="K27" s="149">
        <f t="shared" si="15"/>
        <v>0</v>
      </c>
      <c r="L27" s="144">
        <v>0</v>
      </c>
      <c r="M27" s="146">
        <f t="shared" si="10"/>
        <v>51735.653475272236</v>
      </c>
      <c r="N27" s="142" t="s">
        <v>24</v>
      </c>
      <c r="O27" s="142" t="s">
        <v>33</v>
      </c>
      <c r="P27" s="150">
        <v>-75.574360999999996</v>
      </c>
      <c r="Q27" s="150">
        <v>6.2933440000000003</v>
      </c>
      <c r="R27" s="151">
        <v>0</v>
      </c>
      <c r="S27" s="151">
        <v>0</v>
      </c>
      <c r="T27" s="146">
        <f t="shared" si="11"/>
        <v>12416.556834065335</v>
      </c>
      <c r="U27" s="152">
        <f t="shared" si="16"/>
        <v>4.166666666666667</v>
      </c>
      <c r="V27" s="146">
        <f t="shared" si="17"/>
        <v>172.31140096253935</v>
      </c>
      <c r="W27" s="153">
        <f t="shared" si="18"/>
        <v>12</v>
      </c>
    </row>
    <row r="28" spans="1:23" ht="15" customHeight="1" x14ac:dyDescent="0.25">
      <c r="A28" s="142">
        <v>10</v>
      </c>
      <c r="B28" s="143">
        <f t="shared" si="12"/>
        <v>27</v>
      </c>
      <c r="C28" s="144">
        <v>50</v>
      </c>
      <c r="D28" s="145">
        <v>8</v>
      </c>
      <c r="E28" s="146">
        <f t="shared" si="13"/>
        <v>835</v>
      </c>
      <c r="F28" s="43">
        <f t="shared" si="8"/>
        <v>885</v>
      </c>
      <c r="G28" s="147">
        <v>0</v>
      </c>
      <c r="H28" s="147">
        <f t="shared" si="14"/>
        <v>0</v>
      </c>
      <c r="I28" s="148" t="s">
        <v>72</v>
      </c>
      <c r="J28" s="51">
        <v>15</v>
      </c>
      <c r="K28" s="149">
        <f t="shared" si="15"/>
        <v>0</v>
      </c>
      <c r="L28" s="144">
        <v>0</v>
      </c>
      <c r="M28" s="146">
        <f t="shared" si="10"/>
        <v>41464.287370828286</v>
      </c>
      <c r="N28" s="142" t="s">
        <v>24</v>
      </c>
      <c r="O28" s="142" t="s">
        <v>33</v>
      </c>
      <c r="P28" s="150">
        <v>-75.574360999999996</v>
      </c>
      <c r="Q28" s="150">
        <v>6.2933440000000003</v>
      </c>
      <c r="R28" s="151">
        <v>0</v>
      </c>
      <c r="S28" s="151">
        <v>0</v>
      </c>
      <c r="T28" s="146">
        <f t="shared" si="11"/>
        <v>9951.4289689987872</v>
      </c>
      <c r="U28" s="152">
        <f t="shared" si="16"/>
        <v>4.166666666666667</v>
      </c>
      <c r="V28" s="146">
        <f t="shared" si="17"/>
        <v>138.10146324324847</v>
      </c>
      <c r="W28" s="153">
        <f t="shared" si="18"/>
        <v>12</v>
      </c>
    </row>
    <row r="29" spans="1:23" ht="15" customHeight="1" x14ac:dyDescent="0.25">
      <c r="A29" s="142">
        <v>10</v>
      </c>
      <c r="B29" s="143">
        <f t="shared" si="12"/>
        <v>28</v>
      </c>
      <c r="C29" s="144">
        <v>50</v>
      </c>
      <c r="D29" s="145">
        <v>6</v>
      </c>
      <c r="E29" s="146">
        <f t="shared" si="13"/>
        <v>885</v>
      </c>
      <c r="F29" s="43">
        <f t="shared" si="8"/>
        <v>935</v>
      </c>
      <c r="G29" s="147">
        <v>0</v>
      </c>
      <c r="H29" s="147">
        <f t="shared" si="14"/>
        <v>0</v>
      </c>
      <c r="I29" s="148" t="s">
        <v>73</v>
      </c>
      <c r="J29" s="51">
        <v>15</v>
      </c>
      <c r="K29" s="149">
        <f t="shared" si="15"/>
        <v>0</v>
      </c>
      <c r="L29" s="144">
        <v>0</v>
      </c>
      <c r="M29" s="146">
        <f t="shared" si="10"/>
        <v>31142.454621920078</v>
      </c>
      <c r="N29" s="142" t="s">
        <v>24</v>
      </c>
      <c r="O29" s="142" t="s">
        <v>33</v>
      </c>
      <c r="P29" s="150">
        <v>-75.574360999999996</v>
      </c>
      <c r="Q29" s="150">
        <v>6.2933440000000003</v>
      </c>
      <c r="R29" s="151">
        <v>0</v>
      </c>
      <c r="S29" s="151">
        <v>0</v>
      </c>
      <c r="T29" s="146">
        <f t="shared" si="11"/>
        <v>7474.1891092608184</v>
      </c>
      <c r="U29" s="152">
        <f t="shared" si="16"/>
        <v>4.166666666666667</v>
      </c>
      <c r="V29" s="146">
        <f t="shared" si="17"/>
        <v>103.72344069994604</v>
      </c>
      <c r="W29" s="153">
        <f t="shared" si="18"/>
        <v>12</v>
      </c>
    </row>
    <row r="30" spans="1:23" ht="15" customHeight="1" x14ac:dyDescent="0.25">
      <c r="A30" s="142">
        <v>10</v>
      </c>
      <c r="B30" s="143">
        <f t="shared" si="12"/>
        <v>29</v>
      </c>
      <c r="C30" s="144">
        <v>50</v>
      </c>
      <c r="D30" s="145">
        <v>4</v>
      </c>
      <c r="E30" s="146">
        <f t="shared" si="13"/>
        <v>935</v>
      </c>
      <c r="F30" s="43">
        <f t="shared" si="8"/>
        <v>985</v>
      </c>
      <c r="G30" s="147">
        <v>0</v>
      </c>
      <c r="H30" s="147">
        <f t="shared" si="14"/>
        <v>0</v>
      </c>
      <c r="I30" s="148" t="s">
        <v>74</v>
      </c>
      <c r="J30" s="51">
        <v>15</v>
      </c>
      <c r="K30" s="149">
        <f t="shared" si="15"/>
        <v>0</v>
      </c>
      <c r="L30" s="144">
        <v>0</v>
      </c>
      <c r="M30" s="146">
        <f t="shared" si="10"/>
        <v>20782.718045771529</v>
      </c>
      <c r="N30" s="142" t="s">
        <v>24</v>
      </c>
      <c r="O30" s="142" t="s">
        <v>33</v>
      </c>
      <c r="P30" s="150">
        <v>-75.574360999999996</v>
      </c>
      <c r="Q30" s="150">
        <v>6.2933440000000003</v>
      </c>
      <c r="R30" s="151">
        <v>0</v>
      </c>
      <c r="S30" s="151">
        <v>0</v>
      </c>
      <c r="T30" s="146">
        <f t="shared" si="11"/>
        <v>4987.8523309851671</v>
      </c>
      <c r="U30" s="152">
        <f t="shared" si="16"/>
        <v>4.166666666666667</v>
      </c>
      <c r="V30" s="146">
        <f t="shared" si="17"/>
        <v>69.219175205508435</v>
      </c>
      <c r="W30" s="153">
        <f t="shared" si="18"/>
        <v>12</v>
      </c>
    </row>
    <row r="31" spans="1:23" ht="15" customHeight="1" x14ac:dyDescent="0.25">
      <c r="A31" s="142">
        <v>11</v>
      </c>
      <c r="B31" s="143">
        <f t="shared" si="12"/>
        <v>30</v>
      </c>
      <c r="C31" s="144">
        <v>50</v>
      </c>
      <c r="D31" s="145">
        <v>3</v>
      </c>
      <c r="E31" s="146">
        <f t="shared" si="13"/>
        <v>985</v>
      </c>
      <c r="F31" s="43">
        <f t="shared" si="8"/>
        <v>1035</v>
      </c>
      <c r="G31" s="147">
        <v>0</v>
      </c>
      <c r="H31" s="147">
        <f t="shared" si="14"/>
        <v>0</v>
      </c>
      <c r="I31" s="148" t="s">
        <v>75</v>
      </c>
      <c r="J31" s="51">
        <v>15</v>
      </c>
      <c r="K31" s="149">
        <f t="shared" si="15"/>
        <v>0</v>
      </c>
      <c r="L31" s="144">
        <v>0</v>
      </c>
      <c r="M31" s="146">
        <f t="shared" si="10"/>
        <v>15592.57473673182</v>
      </c>
      <c r="N31" s="142" t="s">
        <v>49</v>
      </c>
      <c r="O31" s="142" t="s">
        <v>33</v>
      </c>
      <c r="P31" s="150">
        <v>-75.577188000000007</v>
      </c>
      <c r="Q31" s="150">
        <v>6.2941469999999997</v>
      </c>
      <c r="R31" s="151">
        <v>0</v>
      </c>
      <c r="S31" s="151">
        <v>0</v>
      </c>
      <c r="T31" s="146">
        <f t="shared" si="11"/>
        <v>3742.2179368156367</v>
      </c>
      <c r="U31" s="152">
        <f t="shared" si="16"/>
        <v>4.166666666666667</v>
      </c>
      <c r="V31" s="146">
        <f t="shared" si="17"/>
        <v>51.932820347645567</v>
      </c>
      <c r="W31" s="153">
        <f t="shared" si="18"/>
        <v>12</v>
      </c>
    </row>
    <row r="32" spans="1:23" ht="15" customHeight="1" x14ac:dyDescent="0.25">
      <c r="A32" s="142">
        <v>12</v>
      </c>
      <c r="B32" s="143">
        <f t="shared" si="12"/>
        <v>31</v>
      </c>
      <c r="C32" s="144">
        <v>50</v>
      </c>
      <c r="D32" s="145">
        <v>2</v>
      </c>
      <c r="E32" s="146">
        <f t="shared" si="13"/>
        <v>1035</v>
      </c>
      <c r="F32" s="43">
        <f t="shared" si="8"/>
        <v>1085</v>
      </c>
      <c r="G32" s="147">
        <v>0</v>
      </c>
      <c r="H32" s="147">
        <f t="shared" si="14"/>
        <v>0</v>
      </c>
      <c r="I32" s="148" t="s">
        <v>76</v>
      </c>
      <c r="J32" s="51">
        <v>15</v>
      </c>
      <c r="K32" s="149">
        <f t="shared" si="15"/>
        <v>0</v>
      </c>
      <c r="L32" s="144">
        <v>0</v>
      </c>
      <c r="M32" s="146">
        <f t="shared" si="10"/>
        <v>10397.686592775433</v>
      </c>
      <c r="N32" s="142" t="s">
        <v>24</v>
      </c>
      <c r="O32" s="142" t="s">
        <v>33</v>
      </c>
      <c r="P32" s="150">
        <v>-75.576981000000004</v>
      </c>
      <c r="Q32" s="150">
        <v>6.2949130000000002</v>
      </c>
      <c r="R32" s="151">
        <v>0</v>
      </c>
      <c r="S32" s="151">
        <v>0</v>
      </c>
      <c r="T32" s="146">
        <f t="shared" si="11"/>
        <v>2495.4447822661036</v>
      </c>
      <c r="U32" s="152">
        <f t="shared" si="16"/>
        <v>4.166666666666667</v>
      </c>
      <c r="V32" s="146">
        <f t="shared" si="17"/>
        <v>34.630662284509192</v>
      </c>
      <c r="W32" s="153">
        <f t="shared" si="18"/>
        <v>12</v>
      </c>
    </row>
    <row r="33" spans="1:23" ht="15" customHeight="1" x14ac:dyDescent="0.25">
      <c r="A33" s="142">
        <v>12</v>
      </c>
      <c r="B33" s="143">
        <f t="shared" si="12"/>
        <v>32</v>
      </c>
      <c r="C33" s="144">
        <v>50</v>
      </c>
      <c r="D33" s="145">
        <v>1</v>
      </c>
      <c r="E33" s="146">
        <f t="shared" si="13"/>
        <v>1085</v>
      </c>
      <c r="F33" s="43">
        <f t="shared" si="8"/>
        <v>1135</v>
      </c>
      <c r="G33" s="147">
        <v>0</v>
      </c>
      <c r="H33" s="147">
        <f t="shared" si="14"/>
        <v>0</v>
      </c>
      <c r="I33" s="148" t="s">
        <v>78</v>
      </c>
      <c r="J33" s="51">
        <v>15</v>
      </c>
      <c r="K33" s="149">
        <f t="shared" si="15"/>
        <v>0</v>
      </c>
      <c r="L33" s="144">
        <v>0</v>
      </c>
      <c r="M33" s="146">
        <f t="shared" si="10"/>
        <v>5199.6344231702251</v>
      </c>
      <c r="N33" s="142" t="s">
        <v>24</v>
      </c>
      <c r="O33" s="142" t="s">
        <v>33</v>
      </c>
      <c r="P33" s="150">
        <v>-75.576981000000004</v>
      </c>
      <c r="Q33" s="150">
        <v>6.2949130000000002</v>
      </c>
      <c r="R33" s="151">
        <v>0</v>
      </c>
      <c r="S33" s="151">
        <v>0</v>
      </c>
      <c r="T33" s="146">
        <f t="shared" si="11"/>
        <v>1247.9122615608539</v>
      </c>
      <c r="U33" s="152">
        <f t="shared" si="16"/>
        <v>4.166666666666667</v>
      </c>
      <c r="V33" s="146">
        <f t="shared" si="17"/>
        <v>17.317966078803689</v>
      </c>
      <c r="W33" s="153">
        <f t="shared" si="18"/>
        <v>12</v>
      </c>
    </row>
    <row r="34" spans="1:23" x14ac:dyDescent="0.25">
      <c r="A34" s="9">
        <v>10</v>
      </c>
      <c r="B34" s="143">
        <f t="shared" si="12"/>
        <v>33</v>
      </c>
      <c r="C34" s="39">
        <v>15</v>
      </c>
      <c r="D34" s="42">
        <v>0</v>
      </c>
      <c r="E34" s="146">
        <f t="shared" si="13"/>
        <v>1135</v>
      </c>
      <c r="F34" s="43">
        <f t="shared" si="8"/>
        <v>1150</v>
      </c>
      <c r="G34" s="45">
        <v>0</v>
      </c>
      <c r="H34" s="147">
        <f t="shared" si="14"/>
        <v>0</v>
      </c>
      <c r="I34" s="44" t="s">
        <v>67</v>
      </c>
      <c r="J34" s="51">
        <v>15</v>
      </c>
      <c r="K34" s="52">
        <f t="shared" si="15"/>
        <v>0</v>
      </c>
      <c r="L34" s="5">
        <v>0</v>
      </c>
      <c r="M34" s="38">
        <f t="shared" si="10"/>
        <v>0</v>
      </c>
      <c r="N34" s="9" t="s">
        <v>24</v>
      </c>
      <c r="O34" s="9" t="s">
        <v>33</v>
      </c>
      <c r="P34" s="4">
        <v>-75.574360999999996</v>
      </c>
      <c r="Q34" s="4">
        <v>6.2933440000000003</v>
      </c>
      <c r="R34" s="7">
        <v>0</v>
      </c>
      <c r="S34" s="7">
        <v>0</v>
      </c>
      <c r="T34" s="38">
        <f t="shared" si="11"/>
        <v>0</v>
      </c>
      <c r="U34" s="36">
        <f t="shared" si="16"/>
        <v>4.166666666666667</v>
      </c>
      <c r="V34" s="38">
        <f t="shared" si="17"/>
        <v>0</v>
      </c>
      <c r="W34" s="37">
        <f t="shared" si="18"/>
        <v>3.5999999999999996</v>
      </c>
    </row>
    <row r="35" spans="1:23" x14ac:dyDescent="0.25">
      <c r="A35" s="9">
        <v>10</v>
      </c>
      <c r="B35" s="64">
        <f t="shared" si="12"/>
        <v>34</v>
      </c>
      <c r="C35" s="39">
        <v>14</v>
      </c>
      <c r="D35" s="42">
        <v>0</v>
      </c>
      <c r="E35" s="41">
        <f t="shared" si="13"/>
        <v>1150</v>
      </c>
      <c r="F35" s="43">
        <f t="shared" si="8"/>
        <v>1164</v>
      </c>
      <c r="G35" s="45">
        <v>0</v>
      </c>
      <c r="H35" s="45">
        <f t="shared" si="14"/>
        <v>0</v>
      </c>
      <c r="I35" s="44" t="s">
        <v>68</v>
      </c>
      <c r="J35" s="51">
        <v>14</v>
      </c>
      <c r="K35" s="52">
        <f t="shared" si="15"/>
        <v>0</v>
      </c>
      <c r="L35" s="5">
        <v>0</v>
      </c>
      <c r="M35" s="38">
        <f t="shared" si="10"/>
        <v>0</v>
      </c>
      <c r="N35" s="9" t="s">
        <v>24</v>
      </c>
      <c r="O35" s="9" t="s">
        <v>33</v>
      </c>
      <c r="P35" s="4">
        <v>-75.574360999999996</v>
      </c>
      <c r="Q35" s="4">
        <v>6.2933440000000003</v>
      </c>
      <c r="R35" s="7">
        <v>0</v>
      </c>
      <c r="S35" s="7">
        <v>0</v>
      </c>
      <c r="T35" s="38">
        <f t="shared" si="11"/>
        <v>0</v>
      </c>
      <c r="U35" s="36">
        <f t="shared" si="16"/>
        <v>3.8888888888888888</v>
      </c>
      <c r="V35" s="38">
        <f t="shared" si="17"/>
        <v>0</v>
      </c>
      <c r="W35" s="37">
        <f t="shared" si="18"/>
        <v>3.6</v>
      </c>
    </row>
    <row r="36" spans="1:23" x14ac:dyDescent="0.25">
      <c r="A36" s="9">
        <v>10</v>
      </c>
      <c r="B36" s="64">
        <f t="shared" si="12"/>
        <v>35</v>
      </c>
      <c r="C36" s="39">
        <v>13</v>
      </c>
      <c r="D36" s="42">
        <v>0</v>
      </c>
      <c r="E36" s="41">
        <f t="shared" si="13"/>
        <v>1164</v>
      </c>
      <c r="F36" s="43">
        <f t="shared" si="8"/>
        <v>1177</v>
      </c>
      <c r="G36" s="45">
        <v>0</v>
      </c>
      <c r="H36" s="45">
        <f t="shared" si="14"/>
        <v>0</v>
      </c>
      <c r="I36" s="44" t="s">
        <v>69</v>
      </c>
      <c r="J36" s="51">
        <v>13</v>
      </c>
      <c r="K36" s="52">
        <f t="shared" si="15"/>
        <v>0</v>
      </c>
      <c r="L36" s="5">
        <v>0</v>
      </c>
      <c r="M36" s="38">
        <f t="shared" si="10"/>
        <v>0</v>
      </c>
      <c r="N36" s="9" t="s">
        <v>24</v>
      </c>
      <c r="O36" s="9" t="s">
        <v>33</v>
      </c>
      <c r="P36" s="4">
        <v>-75.574360999999996</v>
      </c>
      <c r="Q36" s="4">
        <v>6.2933440000000003</v>
      </c>
      <c r="R36" s="7">
        <v>0</v>
      </c>
      <c r="S36" s="7">
        <v>0</v>
      </c>
      <c r="T36" s="38">
        <f t="shared" si="11"/>
        <v>0</v>
      </c>
      <c r="U36" s="36">
        <f t="shared" si="16"/>
        <v>3.6111111111111112</v>
      </c>
      <c r="V36" s="38">
        <f t="shared" si="17"/>
        <v>0</v>
      </c>
      <c r="W36" s="37">
        <f t="shared" si="18"/>
        <v>3.6</v>
      </c>
    </row>
    <row r="37" spans="1:23" x14ac:dyDescent="0.25">
      <c r="A37" s="9">
        <v>10</v>
      </c>
      <c r="B37" s="64">
        <f t="shared" si="12"/>
        <v>36</v>
      </c>
      <c r="C37" s="39">
        <v>12</v>
      </c>
      <c r="D37" s="42">
        <v>0</v>
      </c>
      <c r="E37" s="41">
        <f t="shared" si="13"/>
        <v>1177</v>
      </c>
      <c r="F37" s="43">
        <f t="shared" si="8"/>
        <v>1189</v>
      </c>
      <c r="G37" s="45">
        <v>0</v>
      </c>
      <c r="H37" s="45">
        <f t="shared" si="14"/>
        <v>0</v>
      </c>
      <c r="I37" s="44" t="s">
        <v>70</v>
      </c>
      <c r="J37" s="51">
        <v>12</v>
      </c>
      <c r="K37" s="52">
        <f t="shared" si="15"/>
        <v>0</v>
      </c>
      <c r="L37" s="5">
        <v>0</v>
      </c>
      <c r="M37" s="38">
        <f t="shared" si="10"/>
        <v>0</v>
      </c>
      <c r="N37" s="9" t="s">
        <v>24</v>
      </c>
      <c r="O37" s="9" t="s">
        <v>33</v>
      </c>
      <c r="P37" s="4">
        <v>-75.574360999999996</v>
      </c>
      <c r="Q37" s="4">
        <v>6.2933440000000003</v>
      </c>
      <c r="R37" s="7">
        <v>0</v>
      </c>
      <c r="S37" s="7">
        <v>0</v>
      </c>
      <c r="T37" s="38">
        <f t="shared" si="11"/>
        <v>0</v>
      </c>
      <c r="U37" s="36">
        <f t="shared" si="16"/>
        <v>3.3333333333333335</v>
      </c>
      <c r="V37" s="38">
        <f t="shared" si="17"/>
        <v>0</v>
      </c>
      <c r="W37" s="37">
        <f t="shared" si="18"/>
        <v>3.5999999999999996</v>
      </c>
    </row>
    <row r="38" spans="1:23" x14ac:dyDescent="0.25">
      <c r="A38" s="9">
        <v>10</v>
      </c>
      <c r="B38" s="64">
        <f t="shared" si="12"/>
        <v>37</v>
      </c>
      <c r="C38" s="39">
        <v>11</v>
      </c>
      <c r="D38" s="42">
        <v>0</v>
      </c>
      <c r="E38" s="41">
        <f t="shared" si="13"/>
        <v>1189</v>
      </c>
      <c r="F38" s="43">
        <f t="shared" si="8"/>
        <v>1200</v>
      </c>
      <c r="G38" s="45">
        <v>0</v>
      </c>
      <c r="H38" s="45">
        <f t="shared" si="14"/>
        <v>0</v>
      </c>
      <c r="I38" s="44" t="s">
        <v>71</v>
      </c>
      <c r="J38" s="51">
        <v>11</v>
      </c>
      <c r="K38" s="52">
        <f t="shared" si="15"/>
        <v>0</v>
      </c>
      <c r="L38" s="5">
        <v>0</v>
      </c>
      <c r="M38" s="38">
        <f t="shared" si="10"/>
        <v>0</v>
      </c>
      <c r="N38" s="9" t="s">
        <v>24</v>
      </c>
      <c r="O38" s="9" t="s">
        <v>33</v>
      </c>
      <c r="P38" s="4">
        <v>-75.574360999999996</v>
      </c>
      <c r="Q38" s="4">
        <v>6.2933440000000003</v>
      </c>
      <c r="R38" s="7">
        <v>0</v>
      </c>
      <c r="S38" s="7">
        <v>0</v>
      </c>
      <c r="T38" s="38">
        <f t="shared" si="11"/>
        <v>0</v>
      </c>
      <c r="U38" s="36">
        <f t="shared" si="16"/>
        <v>3.0555555555555554</v>
      </c>
      <c r="V38" s="38">
        <f t="shared" si="17"/>
        <v>0</v>
      </c>
      <c r="W38" s="37">
        <f t="shared" si="18"/>
        <v>3.6</v>
      </c>
    </row>
    <row r="39" spans="1:23" x14ac:dyDescent="0.25">
      <c r="A39" s="9">
        <v>10</v>
      </c>
      <c r="B39" s="64">
        <f t="shared" si="12"/>
        <v>38</v>
      </c>
      <c r="C39" s="39">
        <v>10</v>
      </c>
      <c r="D39" s="42">
        <v>0</v>
      </c>
      <c r="E39" s="41">
        <f t="shared" si="13"/>
        <v>1200</v>
      </c>
      <c r="F39" s="43">
        <f t="shared" si="8"/>
        <v>1210</v>
      </c>
      <c r="G39" s="45">
        <v>0</v>
      </c>
      <c r="H39" s="45">
        <f t="shared" si="14"/>
        <v>0</v>
      </c>
      <c r="I39" s="44" t="s">
        <v>72</v>
      </c>
      <c r="J39" s="51">
        <v>10</v>
      </c>
      <c r="K39" s="52">
        <f t="shared" si="15"/>
        <v>0</v>
      </c>
      <c r="L39" s="5">
        <v>0</v>
      </c>
      <c r="M39" s="38">
        <f t="shared" si="10"/>
        <v>0</v>
      </c>
      <c r="N39" s="9" t="s">
        <v>24</v>
      </c>
      <c r="O39" s="9" t="s">
        <v>33</v>
      </c>
      <c r="P39" s="4">
        <v>-75.574360999999996</v>
      </c>
      <c r="Q39" s="4">
        <v>6.2933440000000003</v>
      </c>
      <c r="R39" s="7">
        <v>0</v>
      </c>
      <c r="S39" s="7">
        <v>0</v>
      </c>
      <c r="T39" s="38">
        <f t="shared" si="11"/>
        <v>0</v>
      </c>
      <c r="U39" s="36">
        <f t="shared" si="16"/>
        <v>2.7777777777777777</v>
      </c>
      <c r="V39" s="38">
        <f t="shared" si="17"/>
        <v>0</v>
      </c>
      <c r="W39" s="37">
        <f t="shared" si="18"/>
        <v>3.6</v>
      </c>
    </row>
    <row r="40" spans="1:23" x14ac:dyDescent="0.25">
      <c r="A40" s="9">
        <v>10</v>
      </c>
      <c r="B40" s="64">
        <f t="shared" si="12"/>
        <v>39</v>
      </c>
      <c r="C40" s="39">
        <v>9</v>
      </c>
      <c r="D40" s="42">
        <v>0</v>
      </c>
      <c r="E40" s="41">
        <f t="shared" si="13"/>
        <v>1210</v>
      </c>
      <c r="F40" s="43">
        <f t="shared" si="8"/>
        <v>1219</v>
      </c>
      <c r="G40" s="45">
        <v>0</v>
      </c>
      <c r="H40" s="45">
        <f t="shared" si="14"/>
        <v>0</v>
      </c>
      <c r="I40" s="44" t="s">
        <v>73</v>
      </c>
      <c r="J40" s="51">
        <v>9</v>
      </c>
      <c r="K40" s="52">
        <f t="shared" si="15"/>
        <v>0</v>
      </c>
      <c r="L40" s="5">
        <v>0</v>
      </c>
      <c r="M40" s="38">
        <f t="shared" si="10"/>
        <v>0</v>
      </c>
      <c r="N40" s="9" t="s">
        <v>24</v>
      </c>
      <c r="O40" s="9" t="s">
        <v>33</v>
      </c>
      <c r="P40" s="4">
        <v>-75.574360999999996</v>
      </c>
      <c r="Q40" s="4">
        <v>6.2933440000000003</v>
      </c>
      <c r="R40" s="7">
        <v>0</v>
      </c>
      <c r="S40" s="7">
        <v>0</v>
      </c>
      <c r="T40" s="38">
        <f t="shared" si="11"/>
        <v>0</v>
      </c>
      <c r="U40" s="36">
        <f t="shared" si="16"/>
        <v>2.5</v>
      </c>
      <c r="V40" s="38">
        <f t="shared" si="17"/>
        <v>0</v>
      </c>
      <c r="W40" s="37">
        <f t="shared" si="18"/>
        <v>3.6</v>
      </c>
    </row>
    <row r="41" spans="1:23" x14ac:dyDescent="0.25">
      <c r="A41" s="9">
        <v>10</v>
      </c>
      <c r="B41" s="64">
        <f t="shared" si="12"/>
        <v>40</v>
      </c>
      <c r="C41" s="39">
        <v>8</v>
      </c>
      <c r="D41" s="42">
        <v>0</v>
      </c>
      <c r="E41" s="41">
        <f t="shared" si="13"/>
        <v>1219</v>
      </c>
      <c r="F41" s="43">
        <f t="shared" si="8"/>
        <v>1227</v>
      </c>
      <c r="G41" s="45">
        <v>0</v>
      </c>
      <c r="H41" s="45">
        <f t="shared" si="14"/>
        <v>0</v>
      </c>
      <c r="I41" s="44" t="s">
        <v>74</v>
      </c>
      <c r="J41" s="51">
        <v>8</v>
      </c>
      <c r="K41" s="52">
        <f t="shared" si="15"/>
        <v>0</v>
      </c>
      <c r="L41" s="5">
        <v>0</v>
      </c>
      <c r="M41" s="38">
        <f t="shared" si="10"/>
        <v>0</v>
      </c>
      <c r="N41" s="9" t="s">
        <v>24</v>
      </c>
      <c r="O41" s="9" t="s">
        <v>33</v>
      </c>
      <c r="P41" s="4">
        <v>-75.574360999999996</v>
      </c>
      <c r="Q41" s="4">
        <v>6.2933440000000003</v>
      </c>
      <c r="R41" s="7">
        <v>0</v>
      </c>
      <c r="S41" s="7">
        <v>0</v>
      </c>
      <c r="T41" s="38">
        <f t="shared" si="11"/>
        <v>0</v>
      </c>
      <c r="U41" s="36">
        <f t="shared" si="16"/>
        <v>2.2222222222222223</v>
      </c>
      <c r="V41" s="38">
        <f t="shared" si="17"/>
        <v>0</v>
      </c>
      <c r="W41" s="37">
        <f t="shared" si="18"/>
        <v>3.5999999999999996</v>
      </c>
    </row>
    <row r="42" spans="1:23" x14ac:dyDescent="0.25">
      <c r="A42" s="9">
        <v>11</v>
      </c>
      <c r="B42" s="64">
        <f t="shared" si="12"/>
        <v>41</v>
      </c>
      <c r="C42" s="39">
        <v>7</v>
      </c>
      <c r="D42" s="42">
        <v>0</v>
      </c>
      <c r="E42" s="41">
        <f t="shared" si="13"/>
        <v>1227</v>
      </c>
      <c r="F42" s="43">
        <f t="shared" si="8"/>
        <v>1234</v>
      </c>
      <c r="G42" s="45">
        <v>0</v>
      </c>
      <c r="H42" s="45">
        <f t="shared" si="14"/>
        <v>0</v>
      </c>
      <c r="I42" s="44" t="s">
        <v>75</v>
      </c>
      <c r="J42" s="51">
        <v>7</v>
      </c>
      <c r="K42" s="52">
        <f t="shared" si="15"/>
        <v>0</v>
      </c>
      <c r="L42" s="5">
        <v>0</v>
      </c>
      <c r="M42" s="38">
        <f t="shared" si="10"/>
        <v>0</v>
      </c>
      <c r="N42" s="9" t="s">
        <v>49</v>
      </c>
      <c r="O42" s="9" t="s">
        <v>33</v>
      </c>
      <c r="P42" s="4">
        <v>-75.577188000000007</v>
      </c>
      <c r="Q42" s="4">
        <v>6.2941469999999997</v>
      </c>
      <c r="R42" s="7">
        <v>0</v>
      </c>
      <c r="S42" s="7">
        <v>0</v>
      </c>
      <c r="T42" s="38">
        <f t="shared" si="11"/>
        <v>0</v>
      </c>
      <c r="U42" s="36">
        <f t="shared" si="16"/>
        <v>1.9444444444444444</v>
      </c>
      <c r="V42" s="38">
        <f t="shared" si="17"/>
        <v>0</v>
      </c>
      <c r="W42" s="37">
        <f t="shared" si="18"/>
        <v>3.6</v>
      </c>
    </row>
    <row r="43" spans="1:23" x14ac:dyDescent="0.25">
      <c r="A43" s="9">
        <v>12</v>
      </c>
      <c r="B43" s="64">
        <f t="shared" si="12"/>
        <v>42</v>
      </c>
      <c r="C43" s="39">
        <v>6</v>
      </c>
      <c r="D43" s="42">
        <v>0</v>
      </c>
      <c r="E43" s="41">
        <f t="shared" si="13"/>
        <v>1234</v>
      </c>
      <c r="F43" s="43">
        <f t="shared" si="8"/>
        <v>1240</v>
      </c>
      <c r="G43" s="45">
        <v>0</v>
      </c>
      <c r="H43" s="45">
        <f t="shared" si="14"/>
        <v>0</v>
      </c>
      <c r="I43" s="44" t="s">
        <v>76</v>
      </c>
      <c r="J43" s="51">
        <v>6</v>
      </c>
      <c r="K43" s="52">
        <f t="shared" si="15"/>
        <v>0</v>
      </c>
      <c r="L43" s="5">
        <v>0</v>
      </c>
      <c r="M43" s="38">
        <f t="shared" si="10"/>
        <v>0</v>
      </c>
      <c r="N43" s="9" t="s">
        <v>24</v>
      </c>
      <c r="O43" s="9" t="s">
        <v>33</v>
      </c>
      <c r="P43" s="4">
        <v>-75.576981000000004</v>
      </c>
      <c r="Q43" s="4">
        <v>6.2949130000000002</v>
      </c>
      <c r="R43" s="7">
        <v>0</v>
      </c>
      <c r="S43" s="7">
        <v>0</v>
      </c>
      <c r="T43" s="38">
        <f t="shared" si="11"/>
        <v>0</v>
      </c>
      <c r="U43" s="36">
        <f t="shared" si="16"/>
        <v>1.6666666666666667</v>
      </c>
      <c r="V43" s="38">
        <f t="shared" si="17"/>
        <v>0</v>
      </c>
      <c r="W43" s="37">
        <f t="shared" si="18"/>
        <v>3.5999999999999996</v>
      </c>
    </row>
    <row r="44" spans="1:23" x14ac:dyDescent="0.25">
      <c r="A44" s="9">
        <v>12</v>
      </c>
      <c r="B44" s="64">
        <f t="shared" si="12"/>
        <v>43</v>
      </c>
      <c r="C44" s="39">
        <v>5</v>
      </c>
      <c r="D44" s="42">
        <v>0</v>
      </c>
      <c r="E44" s="41">
        <f t="shared" si="13"/>
        <v>1240</v>
      </c>
      <c r="F44" s="43">
        <f t="shared" si="8"/>
        <v>1245</v>
      </c>
      <c r="G44" s="45">
        <v>0</v>
      </c>
      <c r="H44" s="45">
        <f t="shared" si="14"/>
        <v>0</v>
      </c>
      <c r="I44" s="44" t="s">
        <v>78</v>
      </c>
      <c r="J44" s="51">
        <v>5</v>
      </c>
      <c r="K44" s="52">
        <f t="shared" si="15"/>
        <v>0</v>
      </c>
      <c r="L44" s="5">
        <v>0</v>
      </c>
      <c r="M44" s="38">
        <f t="shared" si="10"/>
        <v>0</v>
      </c>
      <c r="N44" s="9" t="s">
        <v>24</v>
      </c>
      <c r="O44" s="9" t="s">
        <v>33</v>
      </c>
      <c r="P44" s="4">
        <v>-75.576981000000004</v>
      </c>
      <c r="Q44" s="4">
        <v>6.2949130000000002</v>
      </c>
      <c r="R44" s="7">
        <v>0</v>
      </c>
      <c r="S44" s="7">
        <v>0</v>
      </c>
      <c r="T44" s="38">
        <f t="shared" si="11"/>
        <v>0</v>
      </c>
      <c r="U44" s="36">
        <f t="shared" si="16"/>
        <v>1.3888888888888888</v>
      </c>
      <c r="V44" s="38">
        <f t="shared" si="17"/>
        <v>0</v>
      </c>
      <c r="W44" s="37">
        <f t="shared" si="18"/>
        <v>3.6</v>
      </c>
    </row>
    <row r="45" spans="1:23" x14ac:dyDescent="0.25">
      <c r="A45" s="9"/>
      <c r="B45" s="64"/>
      <c r="C45" s="39"/>
      <c r="D45" s="42"/>
      <c r="E45" s="41"/>
      <c r="F45" s="43"/>
      <c r="G45" s="45"/>
      <c r="H45" s="45"/>
      <c r="I45" s="44"/>
      <c r="J45" s="51"/>
      <c r="K45" s="52"/>
      <c r="L45" s="5"/>
      <c r="M45" s="38"/>
      <c r="N45" s="9"/>
      <c r="O45" s="9"/>
      <c r="P45" s="4"/>
      <c r="Q45" s="4"/>
      <c r="R45" s="7"/>
      <c r="S45" s="7"/>
      <c r="T45" s="38"/>
      <c r="U45" s="36"/>
      <c r="V45" s="38"/>
      <c r="W45" s="37"/>
    </row>
    <row r="46" spans="1:23" x14ac:dyDescent="0.25">
      <c r="A46" s="9"/>
      <c r="B46" s="64"/>
      <c r="C46" s="39"/>
      <c r="D46" s="42"/>
      <c r="E46" s="41"/>
      <c r="F46" s="43"/>
      <c r="G46" s="45"/>
      <c r="H46" s="45"/>
      <c r="I46" s="44"/>
      <c r="J46" s="51"/>
      <c r="K46" s="52"/>
      <c r="L46" s="5"/>
      <c r="M46" s="38"/>
      <c r="N46" s="9"/>
      <c r="O46" s="9"/>
      <c r="P46" s="4"/>
      <c r="Q46" s="4"/>
      <c r="R46" s="7"/>
      <c r="S46" s="7"/>
      <c r="T46" s="38"/>
      <c r="U46" s="36"/>
      <c r="V46" s="38"/>
      <c r="W46" s="37"/>
    </row>
    <row r="47" spans="1:23" x14ac:dyDescent="0.25">
      <c r="A47" s="9"/>
      <c r="B47" s="64"/>
      <c r="C47" s="39"/>
      <c r="D47" s="42"/>
      <c r="E47" s="41"/>
      <c r="F47" s="43"/>
      <c r="G47" s="45"/>
      <c r="H47" s="45"/>
      <c r="I47" s="44"/>
      <c r="J47" s="51"/>
      <c r="K47" s="52"/>
      <c r="L47" s="5"/>
      <c r="M47" s="38"/>
      <c r="N47" s="9"/>
      <c r="O47" s="9"/>
      <c r="P47" s="4"/>
      <c r="Q47" s="4"/>
      <c r="R47" s="7"/>
      <c r="S47" s="7"/>
      <c r="T47" s="38"/>
      <c r="U47" s="36"/>
      <c r="V47" s="38"/>
      <c r="W47" s="37"/>
    </row>
    <row r="48" spans="1:23" x14ac:dyDescent="0.25">
      <c r="A48" s="9"/>
      <c r="B48" s="64"/>
      <c r="C48" s="39"/>
      <c r="D48" s="42"/>
      <c r="E48" s="41"/>
      <c r="F48" s="43"/>
      <c r="G48" s="45"/>
      <c r="H48" s="45"/>
      <c r="I48" s="44"/>
      <c r="J48" s="51"/>
      <c r="K48" s="52"/>
      <c r="L48" s="5"/>
      <c r="M48" s="38"/>
      <c r="N48" s="9"/>
      <c r="O48" s="9"/>
      <c r="P48" s="4"/>
      <c r="Q48" s="4"/>
      <c r="R48" s="7"/>
      <c r="S48" s="7"/>
      <c r="T48" s="38"/>
      <c r="U48" s="36"/>
      <c r="V48" s="38"/>
      <c r="W48" s="37"/>
    </row>
    <row r="49" spans="1:23" x14ac:dyDescent="0.25">
      <c r="A49" s="9"/>
      <c r="B49" s="64"/>
      <c r="C49" s="39"/>
      <c r="D49" s="42"/>
      <c r="E49" s="41"/>
      <c r="F49" s="43"/>
      <c r="G49" s="45"/>
      <c r="H49" s="45"/>
      <c r="I49" s="44"/>
      <c r="J49" s="51"/>
      <c r="K49" s="52"/>
      <c r="L49" s="5"/>
      <c r="M49" s="38"/>
      <c r="N49" s="9"/>
      <c r="O49" s="9"/>
      <c r="P49" s="4"/>
      <c r="Q49" s="4"/>
      <c r="R49" s="7"/>
      <c r="S49" s="7"/>
      <c r="T49" s="38"/>
      <c r="U49" s="36"/>
      <c r="V49" s="38"/>
      <c r="W49" s="37"/>
    </row>
    <row r="50" spans="1:23" x14ac:dyDescent="0.25">
      <c r="A50" s="9"/>
      <c r="B50" s="64"/>
      <c r="C50" s="39"/>
      <c r="D50" s="42"/>
      <c r="E50" s="41"/>
      <c r="F50" s="43"/>
      <c r="G50" s="45"/>
      <c r="H50" s="45"/>
      <c r="I50" s="44"/>
      <c r="J50" s="51"/>
      <c r="K50" s="52"/>
      <c r="L50" s="5"/>
      <c r="M50" s="38"/>
      <c r="N50" s="9"/>
      <c r="O50" s="9"/>
      <c r="P50" s="4"/>
      <c r="Q50" s="4"/>
      <c r="R50" s="7"/>
      <c r="S50" s="7"/>
      <c r="T50" s="38"/>
      <c r="U50" s="36"/>
      <c r="V50" s="38"/>
      <c r="W50" s="37"/>
    </row>
    <row r="51" spans="1:23" x14ac:dyDescent="0.25">
      <c r="A51" s="9"/>
      <c r="B51" s="64"/>
      <c r="C51" s="39"/>
      <c r="D51" s="42"/>
      <c r="E51" s="41"/>
      <c r="F51" s="43"/>
      <c r="G51" s="45"/>
      <c r="H51" s="45"/>
      <c r="I51" s="44"/>
      <c r="J51" s="51"/>
      <c r="K51" s="52"/>
      <c r="L51" s="5"/>
      <c r="M51" s="38"/>
      <c r="N51" s="9"/>
      <c r="O51" s="9"/>
      <c r="P51" s="4"/>
      <c r="Q51" s="4"/>
      <c r="R51" s="7"/>
      <c r="S51" s="7"/>
      <c r="T51" s="38"/>
      <c r="U51" s="36"/>
      <c r="V51" s="38"/>
      <c r="W51" s="37"/>
    </row>
    <row r="52" spans="1:23" x14ac:dyDescent="0.25">
      <c r="A52" s="9"/>
      <c r="B52" s="64"/>
      <c r="C52" s="39"/>
      <c r="D52" s="42"/>
      <c r="E52" s="41"/>
      <c r="F52" s="43"/>
      <c r="G52" s="45"/>
      <c r="H52" s="45"/>
      <c r="I52" s="44"/>
      <c r="J52" s="51"/>
      <c r="K52" s="52"/>
      <c r="L52" s="5"/>
      <c r="M52" s="38"/>
      <c r="N52" s="9"/>
      <c r="O52" s="9"/>
      <c r="P52" s="4"/>
      <c r="Q52" s="4"/>
      <c r="R52" s="7"/>
      <c r="S52" s="7"/>
      <c r="T52" s="38"/>
      <c r="U52" s="36"/>
      <c r="V52" s="38"/>
      <c r="W52" s="37"/>
    </row>
    <row r="53" spans="1:23" x14ac:dyDescent="0.25">
      <c r="A53" s="9"/>
      <c r="B53" s="64"/>
      <c r="C53" s="39"/>
      <c r="D53" s="42"/>
      <c r="E53" s="41"/>
      <c r="F53" s="43"/>
      <c r="G53" s="45"/>
      <c r="H53" s="45"/>
      <c r="I53" s="44"/>
      <c r="J53" s="51"/>
      <c r="K53" s="52"/>
      <c r="L53" s="5"/>
      <c r="M53" s="38"/>
      <c r="N53" s="9"/>
      <c r="O53" s="9"/>
      <c r="P53" s="4"/>
      <c r="Q53" s="4"/>
      <c r="R53" s="7"/>
      <c r="S53" s="7"/>
      <c r="T53" s="38"/>
      <c r="U53" s="36"/>
      <c r="V53" s="38"/>
      <c r="W53" s="37"/>
    </row>
    <row r="54" spans="1:23" x14ac:dyDescent="0.25">
      <c r="A54" s="9"/>
      <c r="B54" s="64"/>
      <c r="C54" s="39"/>
      <c r="D54" s="42"/>
      <c r="E54" s="41"/>
      <c r="F54" s="43"/>
      <c r="G54" s="45"/>
      <c r="H54" s="45"/>
      <c r="I54" s="44"/>
      <c r="J54" s="51"/>
      <c r="K54" s="52"/>
      <c r="L54" s="5"/>
      <c r="M54" s="38"/>
      <c r="N54" s="9"/>
      <c r="O54" s="9"/>
      <c r="P54" s="4"/>
      <c r="Q54" s="4"/>
      <c r="R54" s="7"/>
      <c r="S54" s="7"/>
      <c r="T54" s="38"/>
      <c r="U54" s="36"/>
      <c r="V54" s="38"/>
      <c r="W54" s="37"/>
    </row>
    <row r="55" spans="1:23" x14ac:dyDescent="0.25">
      <c r="A55" s="9"/>
      <c r="B55" s="64"/>
      <c r="C55" s="39"/>
      <c r="D55" s="42"/>
      <c r="E55" s="41"/>
      <c r="F55" s="43"/>
      <c r="G55" s="45"/>
      <c r="H55" s="45"/>
      <c r="I55" s="44"/>
      <c r="J55" s="51"/>
      <c r="K55" s="52"/>
      <c r="L55" s="5"/>
      <c r="M55" s="38"/>
      <c r="N55" s="9"/>
      <c r="O55" s="9"/>
      <c r="P55" s="4"/>
      <c r="Q55" s="4"/>
      <c r="R55" s="7"/>
      <c r="S55" s="7"/>
      <c r="T55" s="38"/>
      <c r="U55" s="36"/>
      <c r="V55" s="38"/>
      <c r="W55" s="37"/>
    </row>
    <row r="56" spans="1:23" x14ac:dyDescent="0.25">
      <c r="A56" s="9"/>
      <c r="B56" s="64"/>
      <c r="C56" s="39"/>
      <c r="D56" s="42"/>
      <c r="E56" s="41"/>
      <c r="F56" s="43"/>
      <c r="G56" s="45"/>
      <c r="H56" s="45"/>
      <c r="I56" s="44"/>
      <c r="J56" s="51"/>
      <c r="K56" s="52"/>
      <c r="L56" s="5"/>
      <c r="M56" s="38"/>
      <c r="N56" s="9"/>
      <c r="O56" s="9"/>
      <c r="P56" s="4"/>
      <c r="Q56" s="4"/>
      <c r="R56" s="7"/>
      <c r="S56" s="7"/>
      <c r="T56" s="38"/>
      <c r="U56" s="36"/>
      <c r="V56" s="38"/>
      <c r="W56" s="37"/>
    </row>
    <row r="57" spans="1:23" x14ac:dyDescent="0.25">
      <c r="A57" s="9"/>
      <c r="B57" s="64"/>
      <c r="C57" s="39"/>
      <c r="D57" s="42"/>
      <c r="E57" s="41"/>
      <c r="F57" s="43"/>
      <c r="G57" s="45"/>
      <c r="H57" s="45"/>
      <c r="I57" s="44"/>
      <c r="J57" s="51"/>
      <c r="K57" s="52"/>
      <c r="L57" s="5"/>
      <c r="M57" s="38"/>
      <c r="N57" s="9"/>
      <c r="O57" s="9"/>
      <c r="P57" s="4"/>
      <c r="Q57" s="4"/>
      <c r="R57" s="7"/>
      <c r="S57" s="7"/>
      <c r="T57" s="38"/>
      <c r="U57" s="36"/>
      <c r="V57" s="38"/>
      <c r="W57" s="37"/>
    </row>
    <row r="58" spans="1:23" x14ac:dyDescent="0.25">
      <c r="A58" s="9"/>
      <c r="B58" s="64"/>
      <c r="C58" s="39"/>
      <c r="D58" s="42"/>
      <c r="E58" s="41"/>
      <c r="F58" s="43"/>
      <c r="G58" s="45"/>
      <c r="H58" s="45"/>
      <c r="I58" s="44"/>
      <c r="J58" s="51"/>
      <c r="K58" s="52"/>
      <c r="L58" s="5"/>
      <c r="M58" s="38"/>
      <c r="N58" s="9"/>
      <c r="O58" s="9"/>
      <c r="P58" s="4"/>
      <c r="Q58" s="4"/>
      <c r="R58" s="7"/>
      <c r="S58" s="7"/>
      <c r="T58" s="38"/>
      <c r="U58" s="36"/>
      <c r="V58" s="38"/>
      <c r="W58" s="37"/>
    </row>
    <row r="59" spans="1:23" x14ac:dyDescent="0.25">
      <c r="A59" s="9"/>
      <c r="B59" s="64"/>
      <c r="C59" s="39"/>
      <c r="D59" s="42"/>
      <c r="E59" s="41"/>
      <c r="F59" s="43"/>
      <c r="G59" s="45"/>
      <c r="H59" s="45"/>
      <c r="I59" s="44"/>
      <c r="J59" s="51"/>
      <c r="K59" s="52"/>
      <c r="L59" s="5"/>
      <c r="M59" s="38"/>
      <c r="N59" s="9"/>
      <c r="O59" s="9"/>
      <c r="P59" s="4"/>
      <c r="Q59" s="4"/>
      <c r="R59" s="7"/>
      <c r="S59" s="7"/>
      <c r="T59" s="38"/>
      <c r="U59" s="36"/>
      <c r="V59" s="38"/>
      <c r="W59" s="37"/>
    </row>
    <row r="60" spans="1:23" x14ac:dyDescent="0.25">
      <c r="A60" s="9"/>
      <c r="B60" s="64"/>
      <c r="C60" s="39"/>
      <c r="D60" s="42"/>
      <c r="E60" s="41"/>
      <c r="F60" s="43"/>
      <c r="G60" s="45"/>
      <c r="H60" s="45"/>
      <c r="I60" s="44"/>
      <c r="J60" s="51"/>
      <c r="K60" s="52"/>
      <c r="L60" s="5"/>
      <c r="M60" s="38"/>
      <c r="N60" s="9"/>
      <c r="O60" s="9"/>
      <c r="P60" s="4"/>
      <c r="Q60" s="4"/>
      <c r="R60" s="7"/>
      <c r="S60" s="7"/>
      <c r="T60" s="38"/>
      <c r="U60" s="36"/>
      <c r="V60" s="38"/>
      <c r="W60" s="37"/>
    </row>
    <row r="61" spans="1:23" x14ac:dyDescent="0.25">
      <c r="A61" s="9"/>
      <c r="B61" s="64"/>
      <c r="C61" s="39"/>
      <c r="D61" s="42"/>
      <c r="E61" s="41"/>
      <c r="F61" s="43"/>
      <c r="G61" s="45"/>
      <c r="H61" s="45"/>
      <c r="I61" s="44"/>
      <c r="J61" s="51"/>
      <c r="K61" s="52"/>
      <c r="L61" s="5"/>
      <c r="M61" s="38"/>
      <c r="N61" s="9"/>
      <c r="O61" s="9"/>
      <c r="P61" s="4"/>
      <c r="Q61" s="4"/>
      <c r="R61" s="7"/>
      <c r="S61" s="7"/>
      <c r="T61" s="38"/>
      <c r="U61" s="36"/>
      <c r="V61" s="38"/>
      <c r="W61" s="37"/>
    </row>
    <row r="62" spans="1:23" x14ac:dyDescent="0.25">
      <c r="A62" s="9"/>
      <c r="B62" s="64"/>
      <c r="C62" s="39"/>
      <c r="D62" s="42"/>
      <c r="E62" s="41"/>
      <c r="F62" s="43"/>
      <c r="G62" s="45"/>
      <c r="H62" s="45"/>
      <c r="I62" s="44"/>
      <c r="J62" s="51"/>
      <c r="K62" s="52"/>
      <c r="L62" s="5"/>
      <c r="M62" s="38"/>
      <c r="N62" s="9"/>
      <c r="O62" s="9"/>
      <c r="P62" s="4"/>
      <c r="Q62" s="4"/>
      <c r="R62" s="7"/>
      <c r="S62" s="7"/>
      <c r="T62" s="38"/>
      <c r="U62" s="36"/>
      <c r="V62" s="38"/>
      <c r="W62" s="37"/>
    </row>
    <row r="63" spans="1:23" x14ac:dyDescent="0.25">
      <c r="A63" s="9"/>
      <c r="B63" s="64"/>
      <c r="C63" s="39"/>
      <c r="D63" s="42"/>
      <c r="E63" s="41"/>
      <c r="F63" s="43"/>
      <c r="G63" s="45"/>
      <c r="H63" s="45"/>
      <c r="I63" s="44"/>
      <c r="J63" s="51"/>
      <c r="K63" s="52"/>
      <c r="L63" s="5"/>
      <c r="M63" s="38"/>
      <c r="N63" s="9"/>
      <c r="O63" s="9"/>
      <c r="P63" s="4"/>
      <c r="Q63" s="4"/>
      <c r="R63" s="7"/>
      <c r="S63" s="7"/>
      <c r="T63" s="38"/>
      <c r="U63" s="36"/>
      <c r="V63" s="38"/>
      <c r="W63" s="37"/>
    </row>
    <row r="64" spans="1:23" x14ac:dyDescent="0.25">
      <c r="A64" s="9"/>
      <c r="B64" s="64"/>
      <c r="C64" s="39"/>
      <c r="D64" s="42"/>
      <c r="E64" s="41"/>
      <c r="F64" s="43"/>
      <c r="G64" s="45"/>
      <c r="H64" s="45"/>
      <c r="I64" s="44"/>
      <c r="J64" s="51"/>
      <c r="K64" s="52"/>
      <c r="L64" s="5"/>
      <c r="M64" s="38"/>
      <c r="N64" s="9"/>
      <c r="O64" s="9"/>
      <c r="P64" s="4"/>
      <c r="Q64" s="4"/>
      <c r="R64" s="7"/>
      <c r="S64" s="7"/>
      <c r="T64" s="38"/>
      <c r="U64" s="36"/>
      <c r="V64" s="38"/>
      <c r="W64" s="37"/>
    </row>
    <row r="65" spans="1:23" x14ac:dyDescent="0.25">
      <c r="A65" s="9"/>
      <c r="B65" s="64"/>
      <c r="C65" s="39"/>
      <c r="D65" s="42"/>
      <c r="E65" s="41"/>
      <c r="F65" s="43"/>
      <c r="G65" s="45"/>
      <c r="H65" s="45"/>
      <c r="I65" s="44"/>
      <c r="J65" s="51"/>
      <c r="K65" s="52"/>
      <c r="L65" s="5"/>
      <c r="M65" s="38"/>
      <c r="N65" s="9"/>
      <c r="O65" s="9"/>
      <c r="P65" s="4"/>
      <c r="Q65" s="4"/>
      <c r="R65" s="7"/>
      <c r="S65" s="7"/>
      <c r="T65" s="38"/>
      <c r="U65" s="36"/>
      <c r="V65" s="38"/>
      <c r="W65" s="37"/>
    </row>
    <row r="66" spans="1:23" x14ac:dyDescent="0.25">
      <c r="A66" s="9"/>
      <c r="B66" s="64"/>
      <c r="C66" s="39"/>
      <c r="D66" s="42"/>
      <c r="E66" s="41"/>
      <c r="F66" s="43"/>
      <c r="G66" s="45"/>
      <c r="H66" s="45"/>
      <c r="I66" s="44"/>
      <c r="J66" s="51"/>
      <c r="K66" s="52"/>
      <c r="L66" s="5"/>
      <c r="M66" s="38"/>
      <c r="N66" s="9"/>
      <c r="O66" s="9"/>
      <c r="P66" s="4"/>
      <c r="Q66" s="4"/>
      <c r="R66" s="7"/>
      <c r="S66" s="7"/>
      <c r="T66" s="38"/>
      <c r="U66" s="36"/>
      <c r="V66" s="38"/>
      <c r="W66" s="37"/>
    </row>
    <row r="67" spans="1:23" x14ac:dyDescent="0.25">
      <c r="A67" s="9"/>
      <c r="B67" s="64"/>
      <c r="C67" s="39"/>
      <c r="D67" s="42"/>
      <c r="E67" s="41"/>
      <c r="F67" s="43"/>
      <c r="G67" s="45"/>
      <c r="H67" s="45"/>
      <c r="I67" s="44"/>
      <c r="J67" s="51"/>
      <c r="K67" s="52"/>
      <c r="L67" s="5"/>
      <c r="M67" s="38"/>
      <c r="N67" s="9"/>
      <c r="O67" s="9"/>
      <c r="P67" s="4"/>
      <c r="Q67" s="4"/>
      <c r="R67" s="7"/>
      <c r="S67" s="7"/>
      <c r="T67" s="38"/>
      <c r="U67" s="36"/>
      <c r="V67" s="38"/>
      <c r="W67" s="37"/>
    </row>
    <row r="68" spans="1:23" x14ac:dyDescent="0.25">
      <c r="A68" s="9"/>
      <c r="B68" s="64"/>
      <c r="C68" s="39"/>
      <c r="D68" s="42"/>
      <c r="E68" s="41"/>
      <c r="F68" s="43"/>
      <c r="G68" s="45"/>
      <c r="H68" s="45"/>
      <c r="I68" s="44"/>
      <c r="J68" s="51"/>
      <c r="K68" s="52"/>
      <c r="L68" s="5"/>
      <c r="M68" s="38"/>
      <c r="N68" s="9"/>
      <c r="O68" s="9"/>
      <c r="P68" s="4"/>
      <c r="Q68" s="4"/>
      <c r="R68" s="7"/>
      <c r="S68" s="7"/>
      <c r="T68" s="38"/>
      <c r="U68" s="36"/>
      <c r="V68" s="38"/>
      <c r="W68" s="37"/>
    </row>
    <row r="69" spans="1:23" x14ac:dyDescent="0.25">
      <c r="A69" s="9"/>
      <c r="B69" s="64"/>
      <c r="C69" s="39"/>
      <c r="D69" s="42"/>
      <c r="E69" s="41"/>
      <c r="F69" s="43"/>
      <c r="G69" s="45"/>
      <c r="H69" s="45"/>
      <c r="I69" s="44"/>
      <c r="J69" s="51"/>
      <c r="K69" s="52"/>
      <c r="L69" s="5"/>
      <c r="M69" s="38"/>
      <c r="N69" s="9"/>
      <c r="O69" s="9"/>
      <c r="P69" s="4"/>
      <c r="Q69" s="4"/>
      <c r="R69" s="7"/>
      <c r="S69" s="7"/>
      <c r="T69" s="38"/>
      <c r="U69" s="36"/>
      <c r="V69" s="38"/>
      <c r="W69" s="37"/>
    </row>
    <row r="70" spans="1:23" x14ac:dyDescent="0.25">
      <c r="A70" s="9"/>
      <c r="B70" s="64"/>
      <c r="C70" s="39"/>
      <c r="D70" s="42"/>
      <c r="E70" s="41"/>
      <c r="F70" s="43"/>
      <c r="G70" s="45"/>
      <c r="H70" s="45"/>
      <c r="I70" s="44"/>
      <c r="J70" s="51"/>
      <c r="K70" s="52"/>
      <c r="L70" s="5"/>
      <c r="M70" s="38"/>
      <c r="N70" s="9"/>
      <c r="O70" s="9"/>
      <c r="P70" s="4"/>
      <c r="Q70" s="4"/>
      <c r="R70" s="7"/>
      <c r="S70" s="7"/>
      <c r="T70" s="38"/>
      <c r="U70" s="36"/>
      <c r="V70" s="38"/>
      <c r="W70" s="37"/>
    </row>
    <row r="71" spans="1:23" x14ac:dyDescent="0.25">
      <c r="A71" s="9"/>
      <c r="B71" s="64"/>
      <c r="C71" s="39"/>
      <c r="D71" s="42"/>
      <c r="E71" s="41"/>
      <c r="F71" s="43"/>
      <c r="G71" s="45"/>
      <c r="H71" s="45"/>
      <c r="I71" s="44"/>
      <c r="J71" s="51"/>
      <c r="K71" s="52"/>
      <c r="L71" s="5"/>
      <c r="M71" s="38"/>
      <c r="N71" s="9"/>
      <c r="O71" s="9"/>
      <c r="P71" s="4"/>
      <c r="Q71" s="4"/>
      <c r="R71" s="7"/>
      <c r="S71" s="7"/>
      <c r="T71" s="38"/>
      <c r="U71" s="36"/>
      <c r="V71" s="38"/>
      <c r="W71" s="37"/>
    </row>
    <row r="72" spans="1:23" x14ac:dyDescent="0.25">
      <c r="A72" s="9"/>
      <c r="B72" s="64"/>
      <c r="C72" s="39"/>
      <c r="D72" s="42"/>
      <c r="E72" s="41"/>
      <c r="F72" s="43"/>
      <c r="G72" s="45"/>
      <c r="H72" s="45"/>
      <c r="I72" s="44"/>
      <c r="J72" s="51"/>
      <c r="K72" s="52"/>
      <c r="L72" s="5"/>
      <c r="M72" s="38"/>
      <c r="N72" s="9"/>
      <c r="O72" s="9"/>
      <c r="P72" s="4"/>
      <c r="Q72" s="4"/>
      <c r="R72" s="7"/>
      <c r="S72" s="7"/>
      <c r="T72" s="38"/>
      <c r="U72" s="36"/>
      <c r="V72" s="38"/>
      <c r="W72" s="37"/>
    </row>
    <row r="73" spans="1:23" x14ac:dyDescent="0.25">
      <c r="A73" s="9"/>
      <c r="B73" s="64"/>
      <c r="C73" s="39"/>
      <c r="D73" s="42"/>
      <c r="E73" s="41"/>
      <c r="F73" s="43"/>
      <c r="G73" s="45"/>
      <c r="H73" s="45"/>
      <c r="I73" s="44"/>
      <c r="J73" s="51"/>
      <c r="K73" s="52"/>
      <c r="L73" s="5"/>
      <c r="M73" s="38"/>
      <c r="N73" s="9"/>
      <c r="O73" s="9"/>
      <c r="P73" s="4"/>
      <c r="Q73" s="4"/>
      <c r="R73" s="7"/>
      <c r="S73" s="7"/>
      <c r="T73" s="38"/>
      <c r="U73" s="36"/>
      <c r="V73" s="38"/>
      <c r="W73" s="37"/>
    </row>
    <row r="74" spans="1:23" x14ac:dyDescent="0.25">
      <c r="A74" s="9"/>
      <c r="B74" s="64"/>
      <c r="C74" s="39"/>
      <c r="D74" s="42"/>
      <c r="E74" s="41"/>
      <c r="F74" s="43"/>
      <c r="G74" s="45"/>
      <c r="H74" s="45"/>
      <c r="I74" s="44"/>
      <c r="J74" s="51"/>
      <c r="K74" s="52"/>
      <c r="L74" s="5"/>
      <c r="M74" s="38"/>
      <c r="N74" s="9"/>
      <c r="O74" s="9"/>
      <c r="P74" s="4"/>
      <c r="Q74" s="4"/>
      <c r="R74" s="7"/>
      <c r="S74" s="7"/>
      <c r="T74" s="38"/>
      <c r="U74" s="36"/>
      <c r="V74" s="38"/>
      <c r="W74" s="37"/>
    </row>
    <row r="75" spans="1:23" x14ac:dyDescent="0.25">
      <c r="A75" s="9"/>
      <c r="B75" s="64"/>
      <c r="C75" s="39"/>
      <c r="D75" s="42"/>
      <c r="E75" s="41"/>
      <c r="F75" s="43"/>
      <c r="G75" s="45"/>
      <c r="H75" s="45"/>
      <c r="I75" s="44"/>
      <c r="J75" s="51"/>
      <c r="K75" s="52"/>
      <c r="L75" s="5"/>
      <c r="M75" s="38"/>
      <c r="N75" s="9"/>
      <c r="O75" s="9"/>
      <c r="P75" s="4"/>
      <c r="Q75" s="4"/>
      <c r="R75" s="7"/>
      <c r="S75" s="7"/>
      <c r="T75" s="38"/>
      <c r="U75" s="36"/>
      <c r="V75" s="38"/>
      <c r="W75" s="37"/>
    </row>
    <row r="76" spans="1:23" x14ac:dyDescent="0.25">
      <c r="A76" s="9"/>
      <c r="B76" s="64"/>
      <c r="C76" s="39"/>
      <c r="D76" s="42"/>
      <c r="E76" s="41"/>
      <c r="F76" s="43"/>
      <c r="G76" s="45"/>
      <c r="H76" s="45"/>
      <c r="I76" s="44"/>
      <c r="J76" s="51"/>
      <c r="K76" s="52"/>
      <c r="L76" s="5"/>
      <c r="M76" s="38"/>
      <c r="N76" s="9"/>
      <c r="O76" s="9"/>
      <c r="P76" s="4"/>
      <c r="Q76" s="4"/>
      <c r="R76" s="7"/>
      <c r="S76" s="7"/>
      <c r="T76" s="38"/>
      <c r="U76" s="36"/>
      <c r="V76" s="38"/>
      <c r="W76" s="37"/>
    </row>
    <row r="77" spans="1:23" x14ac:dyDescent="0.25">
      <c r="A77" s="9"/>
      <c r="B77" s="64"/>
      <c r="C77" s="39"/>
      <c r="D77" s="42"/>
      <c r="E77" s="41"/>
      <c r="F77" s="43"/>
      <c r="G77" s="45"/>
      <c r="H77" s="45"/>
      <c r="I77" s="44"/>
      <c r="J77" s="51"/>
      <c r="K77" s="52"/>
      <c r="L77" s="5"/>
      <c r="M77" s="38"/>
      <c r="N77" s="9"/>
      <c r="O77" s="9"/>
      <c r="P77" s="4"/>
      <c r="Q77" s="4"/>
      <c r="R77" s="7"/>
      <c r="S77" s="7"/>
      <c r="T77" s="38"/>
      <c r="U77" s="36"/>
      <c r="V77" s="38"/>
      <c r="W77" s="37"/>
    </row>
    <row r="78" spans="1:23" x14ac:dyDescent="0.25">
      <c r="A78" s="9"/>
      <c r="B78" s="64"/>
      <c r="C78" s="39"/>
      <c r="D78" s="42"/>
      <c r="E78" s="41"/>
      <c r="F78" s="43"/>
      <c r="G78" s="45"/>
      <c r="H78" s="45"/>
      <c r="I78" s="44"/>
      <c r="J78" s="51"/>
      <c r="K78" s="52"/>
      <c r="L78" s="5"/>
      <c r="M78" s="38"/>
      <c r="N78" s="9"/>
      <c r="O78" s="9"/>
      <c r="P78" s="4"/>
      <c r="Q78" s="4"/>
      <c r="R78" s="7"/>
      <c r="S78" s="7"/>
      <c r="T78" s="38"/>
      <c r="U78" s="36"/>
      <c r="V78" s="38"/>
      <c r="W78" s="37"/>
    </row>
    <row r="79" spans="1:23" x14ac:dyDescent="0.25">
      <c r="A79" s="9"/>
      <c r="B79" s="64"/>
      <c r="C79" s="39"/>
      <c r="D79" s="42"/>
      <c r="E79" s="41"/>
      <c r="F79" s="43"/>
      <c r="G79" s="45"/>
      <c r="H79" s="45"/>
      <c r="I79" s="44"/>
      <c r="J79" s="51"/>
      <c r="K79" s="52"/>
      <c r="L79" s="5"/>
      <c r="M79" s="38"/>
      <c r="N79" s="9"/>
      <c r="O79" s="9"/>
      <c r="P79" s="4"/>
      <c r="Q79" s="4"/>
      <c r="R79" s="7"/>
      <c r="S79" s="7"/>
      <c r="T79" s="38"/>
      <c r="U79" s="36"/>
      <c r="V79" s="38"/>
      <c r="W79" s="37"/>
    </row>
    <row r="80" spans="1:23" x14ac:dyDescent="0.25">
      <c r="A80" s="9"/>
      <c r="B80" s="64"/>
      <c r="C80" s="39"/>
      <c r="D80" s="42"/>
      <c r="E80" s="41"/>
      <c r="F80" s="43"/>
      <c r="G80" s="45"/>
      <c r="H80" s="45"/>
      <c r="I80" s="44"/>
      <c r="J80" s="51"/>
      <c r="K80" s="52"/>
      <c r="L80" s="5"/>
      <c r="M80" s="38"/>
      <c r="N80" s="9"/>
      <c r="O80" s="9"/>
      <c r="P80" s="4"/>
      <c r="Q80" s="4"/>
      <c r="R80" s="7"/>
      <c r="S80" s="7"/>
      <c r="T80" s="38"/>
      <c r="U80" s="36"/>
      <c r="V80" s="38"/>
      <c r="W80" s="37"/>
    </row>
    <row r="81" spans="1:23" x14ac:dyDescent="0.25">
      <c r="A81" s="9"/>
      <c r="B81" s="64"/>
      <c r="C81" s="39"/>
      <c r="D81" s="42"/>
      <c r="E81" s="41"/>
      <c r="F81" s="43"/>
      <c r="G81" s="45"/>
      <c r="H81" s="45"/>
      <c r="I81" s="44"/>
      <c r="J81" s="51"/>
      <c r="K81" s="52"/>
      <c r="L81" s="5"/>
      <c r="M81" s="38"/>
      <c r="N81" s="9"/>
      <c r="O81" s="9"/>
      <c r="P81" s="4"/>
      <c r="Q81" s="4"/>
      <c r="R81" s="7"/>
      <c r="S81" s="7"/>
      <c r="T81" s="38"/>
      <c r="U81" s="36"/>
      <c r="V81" s="38"/>
      <c r="W81" s="37"/>
    </row>
    <row r="82" spans="1:23" x14ac:dyDescent="0.25">
      <c r="A82" s="9"/>
      <c r="B82" s="64"/>
      <c r="C82" s="39"/>
      <c r="D82" s="42"/>
      <c r="E82" s="41"/>
      <c r="F82" s="43"/>
      <c r="G82" s="45"/>
      <c r="H82" s="45"/>
      <c r="I82" s="44"/>
      <c r="J82" s="51"/>
      <c r="K82" s="52"/>
      <c r="L82" s="5"/>
      <c r="M82" s="38"/>
      <c r="N82" s="9"/>
      <c r="O82" s="9"/>
      <c r="P82" s="4"/>
      <c r="Q82" s="4"/>
      <c r="R82" s="7"/>
      <c r="S82" s="7"/>
      <c r="T82" s="38"/>
      <c r="U82" s="36"/>
      <c r="V82" s="38"/>
      <c r="W82" s="37"/>
    </row>
    <row r="83" spans="1:23" x14ac:dyDescent="0.25">
      <c r="A83" s="9"/>
      <c r="B83" s="64"/>
      <c r="C83" s="39"/>
      <c r="D83" s="42"/>
      <c r="E83" s="41"/>
      <c r="F83" s="43"/>
      <c r="G83" s="45"/>
      <c r="H83" s="45"/>
      <c r="I83" s="44"/>
      <c r="J83" s="51"/>
      <c r="K83" s="52"/>
      <c r="L83" s="5"/>
      <c r="M83" s="38"/>
      <c r="N83" s="9"/>
      <c r="O83" s="9"/>
      <c r="P83" s="4"/>
      <c r="Q83" s="4"/>
      <c r="R83" s="7"/>
      <c r="S83" s="7"/>
      <c r="T83" s="38"/>
      <c r="U83" s="36"/>
      <c r="V83" s="38"/>
      <c r="W83" s="37"/>
    </row>
    <row r="84" spans="1:23" x14ac:dyDescent="0.25">
      <c r="A84" s="9"/>
      <c r="B84" s="64"/>
      <c r="C84" s="39"/>
      <c r="D84" s="42"/>
      <c r="E84" s="41"/>
      <c r="F84" s="43"/>
      <c r="G84" s="45"/>
      <c r="H84" s="45"/>
      <c r="I84" s="44"/>
      <c r="J84" s="51"/>
      <c r="K84" s="52"/>
      <c r="L84" s="5"/>
      <c r="M84" s="38"/>
      <c r="N84" s="9"/>
      <c r="O84" s="9"/>
      <c r="P84" s="4"/>
      <c r="Q84" s="4"/>
      <c r="R84" s="7"/>
      <c r="S84" s="7"/>
      <c r="T84" s="38"/>
      <c r="U84" s="36"/>
      <c r="V84" s="38"/>
      <c r="W84" s="37"/>
    </row>
    <row r="85" spans="1:23" x14ac:dyDescent="0.25">
      <c r="A85" s="9"/>
      <c r="B85" s="64"/>
      <c r="C85" s="39"/>
      <c r="D85" s="42"/>
      <c r="E85" s="41"/>
      <c r="F85" s="43"/>
      <c r="G85" s="45"/>
      <c r="H85" s="45"/>
      <c r="I85" s="44"/>
      <c r="J85" s="51"/>
      <c r="K85" s="52"/>
      <c r="L85" s="5"/>
      <c r="M85" s="38"/>
      <c r="N85" s="9"/>
      <c r="O85" s="9"/>
      <c r="P85" s="4"/>
      <c r="Q85" s="4"/>
      <c r="R85" s="7"/>
      <c r="S85" s="7"/>
      <c r="T85" s="38"/>
      <c r="U85" s="36"/>
      <c r="V85" s="38"/>
      <c r="W85" s="37"/>
    </row>
    <row r="86" spans="1:23" x14ac:dyDescent="0.25">
      <c r="A86" s="9"/>
      <c r="B86" s="64"/>
      <c r="C86" s="39"/>
      <c r="D86" s="42"/>
      <c r="E86" s="41"/>
      <c r="F86" s="43"/>
      <c r="G86" s="45"/>
      <c r="H86" s="45"/>
      <c r="I86" s="44"/>
      <c r="J86" s="51"/>
      <c r="K86" s="52"/>
      <c r="L86" s="5"/>
      <c r="M86" s="38"/>
      <c r="N86" s="9"/>
      <c r="O86" s="9"/>
      <c r="P86" s="4"/>
      <c r="Q86" s="4"/>
      <c r="R86" s="7"/>
      <c r="S86" s="7"/>
      <c r="T86" s="38"/>
      <c r="U86" s="36"/>
      <c r="V86" s="38"/>
      <c r="W86" s="37"/>
    </row>
    <row r="87" spans="1:23" x14ac:dyDescent="0.25">
      <c r="A87" s="9"/>
      <c r="B87" s="64"/>
      <c r="C87" s="39"/>
      <c r="D87" s="42"/>
      <c r="E87" s="41"/>
      <c r="F87" s="43"/>
      <c r="G87" s="45"/>
      <c r="H87" s="45"/>
      <c r="I87" s="44"/>
      <c r="J87" s="51"/>
      <c r="K87" s="52"/>
      <c r="L87" s="5"/>
      <c r="M87" s="38"/>
      <c r="N87" s="9"/>
      <c r="O87" s="9"/>
      <c r="P87" s="4"/>
      <c r="Q87" s="4"/>
      <c r="R87" s="7"/>
      <c r="S87" s="7"/>
      <c r="T87" s="38"/>
      <c r="U87" s="36"/>
      <c r="V87" s="38"/>
      <c r="W87" s="37"/>
    </row>
    <row r="88" spans="1:23" x14ac:dyDescent="0.25">
      <c r="A88" s="9"/>
      <c r="B88" s="64"/>
      <c r="C88" s="39"/>
      <c r="D88" s="42"/>
      <c r="E88" s="41"/>
      <c r="F88" s="43"/>
      <c r="G88" s="45"/>
      <c r="H88" s="45"/>
      <c r="I88" s="44"/>
      <c r="J88" s="51"/>
      <c r="K88" s="52"/>
      <c r="L88" s="5"/>
      <c r="M88" s="38"/>
      <c r="N88" s="9"/>
      <c r="O88" s="9"/>
      <c r="P88" s="4"/>
      <c r="Q88" s="4"/>
      <c r="R88" s="7"/>
      <c r="S88" s="7"/>
      <c r="T88" s="38"/>
      <c r="U88" s="36"/>
      <c r="V88" s="38"/>
      <c r="W88" s="37"/>
    </row>
    <row r="89" spans="1:23" x14ac:dyDescent="0.25">
      <c r="A89" s="9"/>
      <c r="B89" s="64"/>
      <c r="C89" s="39"/>
      <c r="D89" s="42"/>
      <c r="E89" s="41"/>
      <c r="F89" s="43"/>
      <c r="G89" s="45"/>
      <c r="H89" s="45"/>
      <c r="I89" s="44"/>
      <c r="J89" s="51"/>
      <c r="K89" s="52"/>
      <c r="L89" s="5"/>
      <c r="M89" s="38"/>
      <c r="N89" s="9"/>
      <c r="O89" s="9"/>
      <c r="P89" s="4"/>
      <c r="Q89" s="4"/>
      <c r="R89" s="7"/>
      <c r="S89" s="7"/>
      <c r="T89" s="38"/>
      <c r="U89" s="36"/>
      <c r="V89" s="38"/>
      <c r="W89" s="37"/>
    </row>
    <row r="90" spans="1:23" x14ac:dyDescent="0.25">
      <c r="A90" s="9"/>
      <c r="B90" s="64"/>
      <c r="C90" s="39"/>
      <c r="D90" s="42"/>
      <c r="E90" s="41"/>
      <c r="F90" s="43"/>
      <c r="G90" s="45"/>
      <c r="H90" s="45"/>
      <c r="I90" s="44"/>
      <c r="J90" s="51"/>
      <c r="K90" s="52"/>
      <c r="L90" s="5"/>
      <c r="M90" s="38"/>
      <c r="N90" s="9"/>
      <c r="O90" s="9"/>
      <c r="P90" s="4"/>
      <c r="Q90" s="4"/>
      <c r="R90" s="7"/>
      <c r="S90" s="7"/>
      <c r="T90" s="38"/>
      <c r="U90" s="36"/>
      <c r="V90" s="38"/>
      <c r="W90" s="37"/>
    </row>
    <row r="91" spans="1:23" x14ac:dyDescent="0.25">
      <c r="A91" s="9"/>
      <c r="B91" s="64"/>
      <c r="C91" s="39"/>
      <c r="D91" s="42"/>
      <c r="E91" s="41"/>
      <c r="F91" s="43"/>
      <c r="G91" s="45"/>
      <c r="H91" s="45"/>
      <c r="I91" s="44"/>
      <c r="J91" s="51"/>
      <c r="K91" s="52"/>
      <c r="L91" s="5"/>
      <c r="M91" s="38"/>
      <c r="N91" s="9"/>
      <c r="O91" s="9"/>
      <c r="P91" s="4"/>
      <c r="Q91" s="4"/>
      <c r="R91" s="7"/>
      <c r="S91" s="7"/>
      <c r="T91" s="38"/>
      <c r="U91" s="36"/>
      <c r="V91" s="38"/>
      <c r="W91" s="37"/>
    </row>
    <row r="92" spans="1:23" x14ac:dyDescent="0.25">
      <c r="A92" s="9"/>
      <c r="B92" s="64"/>
      <c r="C92" s="39"/>
      <c r="D92" s="42"/>
      <c r="E92" s="41"/>
      <c r="F92" s="43"/>
      <c r="G92" s="45"/>
      <c r="H92" s="45"/>
      <c r="I92" s="44"/>
      <c r="J92" s="51"/>
      <c r="K92" s="52"/>
      <c r="L92" s="5"/>
      <c r="M92" s="38"/>
      <c r="N92" s="9"/>
      <c r="O92" s="9"/>
      <c r="P92" s="4"/>
      <c r="Q92" s="4"/>
      <c r="R92" s="7"/>
      <c r="S92" s="7"/>
      <c r="T92" s="38"/>
      <c r="U92" s="36"/>
      <c r="V92" s="38"/>
      <c r="W92" s="37"/>
    </row>
    <row r="93" spans="1:23" x14ac:dyDescent="0.25">
      <c r="A93" s="9"/>
      <c r="B93" s="64"/>
      <c r="C93" s="39"/>
      <c r="D93" s="42"/>
      <c r="E93" s="41"/>
      <c r="F93" s="43"/>
      <c r="G93" s="45"/>
      <c r="H93" s="45"/>
      <c r="I93" s="44"/>
      <c r="J93" s="51"/>
      <c r="K93" s="52"/>
      <c r="L93" s="5"/>
      <c r="M93" s="38"/>
      <c r="N93" s="9"/>
      <c r="O93" s="9"/>
      <c r="P93" s="4"/>
      <c r="Q93" s="4"/>
      <c r="R93" s="7"/>
      <c r="S93" s="7"/>
      <c r="T93" s="38"/>
      <c r="U93" s="36"/>
      <c r="V93" s="38"/>
      <c r="W93" s="37"/>
    </row>
    <row r="94" spans="1:23" x14ac:dyDescent="0.25">
      <c r="A94" s="9"/>
      <c r="B94" s="64"/>
      <c r="C94" s="39"/>
      <c r="D94" s="42"/>
      <c r="E94" s="41"/>
      <c r="F94" s="43"/>
      <c r="G94" s="45"/>
      <c r="H94" s="45"/>
      <c r="I94" s="44"/>
      <c r="J94" s="51"/>
      <c r="K94" s="52"/>
      <c r="L94" s="5"/>
      <c r="M94" s="38"/>
      <c r="N94" s="9"/>
      <c r="O94" s="9"/>
      <c r="P94" s="4"/>
      <c r="Q94" s="4"/>
      <c r="R94" s="7"/>
      <c r="S94" s="7"/>
      <c r="T94" s="38"/>
      <c r="U94" s="36"/>
      <c r="V94" s="38"/>
      <c r="W94" s="37"/>
    </row>
    <row r="95" spans="1:23" x14ac:dyDescent="0.25">
      <c r="A95" s="9"/>
      <c r="B95" s="64"/>
      <c r="C95" s="39"/>
      <c r="D95" s="42"/>
      <c r="E95" s="41"/>
      <c r="F95" s="43"/>
      <c r="G95" s="45"/>
      <c r="H95" s="45"/>
      <c r="I95" s="44"/>
      <c r="J95" s="51"/>
      <c r="K95" s="52"/>
      <c r="L95" s="5"/>
      <c r="M95" s="38"/>
      <c r="N95" s="9"/>
      <c r="O95" s="9"/>
      <c r="P95" s="4"/>
      <c r="Q95" s="4"/>
      <c r="R95" s="7"/>
      <c r="S95" s="7"/>
      <c r="T95" s="38"/>
      <c r="U95" s="36"/>
      <c r="V95" s="38"/>
      <c r="W95" s="37"/>
    </row>
    <row r="96" spans="1:23" x14ac:dyDescent="0.25">
      <c r="A96" s="9"/>
      <c r="B96" s="64"/>
      <c r="C96" s="39"/>
      <c r="D96" s="42"/>
      <c r="E96" s="41"/>
      <c r="F96" s="43"/>
      <c r="G96" s="45"/>
      <c r="H96" s="45"/>
      <c r="I96" s="44"/>
      <c r="J96" s="51"/>
      <c r="K96" s="52"/>
      <c r="L96" s="5"/>
      <c r="M96" s="38"/>
      <c r="N96" s="9"/>
      <c r="O96" s="9"/>
      <c r="P96" s="4"/>
      <c r="Q96" s="4"/>
      <c r="R96" s="7"/>
      <c r="S96" s="7"/>
      <c r="T96" s="38"/>
      <c r="U96" s="36"/>
      <c r="V96" s="38"/>
      <c r="W96" s="37"/>
    </row>
    <row r="97" spans="1:23" x14ac:dyDescent="0.25">
      <c r="A97" s="9"/>
      <c r="B97" s="64"/>
      <c r="C97" s="39"/>
      <c r="D97" s="42"/>
      <c r="E97" s="41"/>
      <c r="F97" s="43"/>
      <c r="G97" s="45"/>
      <c r="H97" s="45"/>
      <c r="I97" s="44"/>
      <c r="J97" s="51"/>
      <c r="K97" s="52"/>
      <c r="L97" s="5"/>
      <c r="M97" s="38"/>
      <c r="N97" s="9"/>
      <c r="O97" s="9"/>
      <c r="P97" s="4"/>
      <c r="Q97" s="4"/>
      <c r="R97" s="7"/>
      <c r="S97" s="7"/>
      <c r="T97" s="38"/>
      <c r="U97" s="36"/>
      <c r="V97" s="38"/>
      <c r="W97" s="37"/>
    </row>
    <row r="98" spans="1:23" x14ac:dyDescent="0.25">
      <c r="A98" s="9"/>
      <c r="B98" s="64"/>
      <c r="C98" s="39"/>
      <c r="D98" s="42"/>
      <c r="E98" s="41"/>
      <c r="F98" s="43"/>
      <c r="G98" s="45"/>
      <c r="H98" s="45"/>
      <c r="I98" s="44"/>
      <c r="J98" s="51"/>
      <c r="K98" s="52"/>
      <c r="L98" s="5"/>
      <c r="M98" s="38"/>
      <c r="N98" s="9"/>
      <c r="O98" s="9"/>
      <c r="P98" s="4"/>
      <c r="Q98" s="4"/>
      <c r="R98" s="7"/>
      <c r="S98" s="7"/>
      <c r="T98" s="38"/>
      <c r="U98" s="36"/>
      <c r="V98" s="38"/>
      <c r="W98" s="37"/>
    </row>
    <row r="99" spans="1:23" x14ac:dyDescent="0.25">
      <c r="A99" s="9"/>
      <c r="B99" s="64"/>
      <c r="C99" s="39"/>
      <c r="D99" s="42"/>
      <c r="E99" s="41"/>
      <c r="F99" s="43"/>
      <c r="G99" s="45"/>
      <c r="H99" s="45"/>
      <c r="I99" s="44"/>
      <c r="J99" s="51"/>
      <c r="K99" s="52"/>
      <c r="L99" s="5"/>
      <c r="M99" s="38"/>
      <c r="N99" s="9"/>
      <c r="O99" s="9"/>
      <c r="P99" s="4"/>
      <c r="Q99" s="4"/>
      <c r="R99" s="7"/>
      <c r="S99" s="7"/>
      <c r="T99" s="38"/>
      <c r="U99" s="36"/>
      <c r="V99" s="38"/>
      <c r="W99" s="37"/>
    </row>
    <row r="100" spans="1:23" x14ac:dyDescent="0.25">
      <c r="A100" s="9"/>
      <c r="B100" s="64"/>
      <c r="C100" s="39"/>
      <c r="D100" s="42"/>
      <c r="E100" s="41"/>
      <c r="F100" s="43"/>
      <c r="G100" s="45"/>
      <c r="H100" s="45"/>
      <c r="I100" s="44"/>
      <c r="J100" s="51"/>
      <c r="K100" s="52"/>
      <c r="L100" s="5"/>
      <c r="M100" s="38"/>
      <c r="N100" s="9"/>
      <c r="O100" s="9"/>
      <c r="P100" s="4"/>
      <c r="Q100" s="4"/>
      <c r="R100" s="7"/>
      <c r="S100" s="7"/>
      <c r="T100" s="38"/>
      <c r="U100" s="36"/>
      <c r="V100" s="38"/>
      <c r="W100" s="37"/>
    </row>
    <row r="101" spans="1:23" x14ac:dyDescent="0.25">
      <c r="A101" s="9"/>
      <c r="B101" s="64"/>
      <c r="C101" s="39"/>
      <c r="D101" s="42"/>
      <c r="E101" s="41"/>
      <c r="F101" s="43"/>
      <c r="G101" s="45"/>
      <c r="H101" s="45"/>
      <c r="I101" s="44"/>
      <c r="J101" s="51"/>
      <c r="K101" s="52"/>
      <c r="L101" s="5"/>
      <c r="M101" s="38"/>
      <c r="N101" s="9"/>
      <c r="O101" s="9"/>
      <c r="P101" s="4"/>
      <c r="Q101" s="4"/>
      <c r="R101" s="7"/>
      <c r="S101" s="7"/>
      <c r="T101" s="38"/>
      <c r="U101" s="36"/>
      <c r="V101" s="38"/>
      <c r="W101" s="37"/>
    </row>
    <row r="102" spans="1:23" x14ac:dyDescent="0.25">
      <c r="A102" s="9"/>
      <c r="B102" s="64"/>
      <c r="C102" s="39"/>
      <c r="D102" s="42"/>
      <c r="E102" s="41"/>
      <c r="F102" s="43"/>
      <c r="G102" s="45"/>
      <c r="H102" s="45"/>
      <c r="I102" s="44"/>
      <c r="J102" s="51"/>
      <c r="K102" s="52"/>
      <c r="L102" s="5"/>
      <c r="M102" s="38"/>
      <c r="N102" s="9"/>
      <c r="O102" s="9"/>
      <c r="P102" s="4"/>
      <c r="Q102" s="4"/>
      <c r="R102" s="7"/>
      <c r="S102" s="7"/>
      <c r="T102" s="38"/>
      <c r="U102" s="36"/>
      <c r="V102" s="38"/>
      <c r="W102" s="37"/>
    </row>
    <row r="103" spans="1:23" x14ac:dyDescent="0.25">
      <c r="A103" s="9"/>
      <c r="B103" s="64"/>
      <c r="C103" s="39"/>
      <c r="D103" s="42"/>
      <c r="E103" s="41"/>
      <c r="F103" s="43"/>
      <c r="G103" s="45"/>
      <c r="H103" s="45"/>
      <c r="I103" s="44"/>
      <c r="J103" s="51"/>
      <c r="K103" s="52"/>
      <c r="L103" s="5"/>
      <c r="M103" s="38"/>
      <c r="N103" s="9"/>
      <c r="O103" s="9"/>
      <c r="P103" s="4"/>
      <c r="Q103" s="4"/>
      <c r="R103" s="7"/>
      <c r="S103" s="7"/>
      <c r="T103" s="38"/>
      <c r="U103" s="36"/>
      <c r="V103" s="38"/>
      <c r="W103" s="37"/>
    </row>
    <row r="104" spans="1:23" ht="59.25" customHeight="1" x14ac:dyDescent="0.25">
      <c r="A104" s="9"/>
      <c r="B104" s="64"/>
      <c r="C104" s="39"/>
      <c r="D104" s="42"/>
      <c r="E104" s="41"/>
      <c r="F104" s="43"/>
      <c r="G104" s="45"/>
      <c r="H104" s="45"/>
      <c r="I104" s="44"/>
      <c r="J104" s="51"/>
      <c r="K104" s="52"/>
      <c r="L104" s="5"/>
      <c r="M104" s="38"/>
      <c r="N104" s="9"/>
      <c r="O104" s="9"/>
      <c r="P104" s="4"/>
      <c r="Q104" s="4"/>
      <c r="R104" s="7"/>
      <c r="S104" s="7"/>
      <c r="T104" s="38"/>
      <c r="U104" s="36"/>
      <c r="V104" s="38"/>
      <c r="W104" s="37"/>
    </row>
    <row r="105" spans="1:23" ht="59.25" customHeight="1" x14ac:dyDescent="0.25">
      <c r="A105" s="9"/>
      <c r="B105" s="64"/>
      <c r="C105" s="39"/>
      <c r="D105" s="42"/>
      <c r="E105" s="41"/>
      <c r="F105" s="43"/>
      <c r="G105" s="45"/>
      <c r="H105" s="45"/>
      <c r="I105" s="44"/>
      <c r="J105" s="51"/>
      <c r="K105" s="52"/>
      <c r="L105" s="5"/>
      <c r="M105" s="38"/>
      <c r="N105" s="9"/>
      <c r="O105" s="9"/>
      <c r="P105" s="4"/>
      <c r="Q105" s="4"/>
      <c r="R105" s="7"/>
      <c r="S105" s="7"/>
      <c r="T105" s="38"/>
      <c r="U105" s="36"/>
      <c r="V105" s="38"/>
      <c r="W105" s="37"/>
    </row>
    <row r="106" spans="1:23" ht="59.25" customHeight="1" x14ac:dyDescent="0.25">
      <c r="A106" s="9"/>
      <c r="B106" s="64"/>
      <c r="C106" s="39"/>
      <c r="D106" s="42"/>
      <c r="E106" s="41"/>
      <c r="F106" s="43"/>
      <c r="G106" s="45"/>
      <c r="H106" s="45"/>
      <c r="I106" s="44"/>
      <c r="J106" s="51"/>
      <c r="K106" s="52"/>
      <c r="L106" s="5"/>
      <c r="M106" s="38"/>
      <c r="N106" s="9"/>
      <c r="O106" s="9"/>
      <c r="P106" s="4"/>
      <c r="Q106" s="4"/>
      <c r="R106" s="7"/>
      <c r="S106" s="7"/>
      <c r="T106" s="38"/>
      <c r="U106" s="36"/>
      <c r="V106" s="38"/>
      <c r="W106" s="37"/>
    </row>
    <row r="107" spans="1:23" ht="59.25" customHeight="1" x14ac:dyDescent="0.25">
      <c r="A107" s="9"/>
      <c r="B107" s="64"/>
      <c r="C107" s="39"/>
      <c r="D107" s="42"/>
      <c r="E107" s="41"/>
      <c r="F107" s="43"/>
      <c r="G107" s="45"/>
      <c r="H107" s="45"/>
      <c r="I107" s="44"/>
      <c r="J107" s="51"/>
      <c r="K107" s="52"/>
      <c r="L107" s="5"/>
      <c r="M107" s="38"/>
      <c r="N107" s="9"/>
      <c r="O107" s="9"/>
      <c r="P107" s="4"/>
      <c r="Q107" s="4"/>
      <c r="R107" s="7"/>
      <c r="S107" s="7"/>
      <c r="T107" s="38"/>
      <c r="U107" s="36"/>
      <c r="V107" s="38"/>
      <c r="W107" s="37"/>
    </row>
    <row r="108" spans="1:23" ht="59.25" customHeight="1" x14ac:dyDescent="0.25">
      <c r="A108" s="9"/>
      <c r="B108" s="64"/>
      <c r="C108" s="39"/>
      <c r="D108" s="42"/>
      <c r="E108" s="41"/>
      <c r="F108" s="43"/>
      <c r="G108" s="45"/>
      <c r="H108" s="45"/>
      <c r="I108" s="44"/>
      <c r="J108" s="51"/>
      <c r="K108" s="52"/>
      <c r="L108" s="5"/>
      <c r="M108" s="38"/>
      <c r="N108" s="9"/>
      <c r="O108" s="9"/>
      <c r="P108" s="4"/>
      <c r="Q108" s="4"/>
      <c r="R108" s="7"/>
      <c r="S108" s="7"/>
      <c r="T108" s="38"/>
      <c r="U108" s="36"/>
      <c r="V108" s="38"/>
      <c r="W108" s="37"/>
    </row>
    <row r="109" spans="1:23" ht="59.25" customHeight="1" x14ac:dyDescent="0.25">
      <c r="A109" s="9"/>
      <c r="B109" s="64"/>
      <c r="C109" s="39"/>
      <c r="D109" s="42"/>
      <c r="E109" s="41"/>
      <c r="F109" s="43"/>
      <c r="G109" s="45"/>
      <c r="H109" s="45"/>
      <c r="I109" s="44"/>
      <c r="J109" s="51"/>
      <c r="K109" s="52"/>
      <c r="L109" s="5"/>
      <c r="M109" s="38"/>
      <c r="N109" s="9"/>
      <c r="O109" s="9"/>
      <c r="P109" s="4"/>
      <c r="Q109" s="4"/>
      <c r="R109" s="7"/>
      <c r="S109" s="7"/>
      <c r="T109" s="38"/>
      <c r="U109" s="36"/>
      <c r="V109" s="38"/>
      <c r="W109" s="37"/>
    </row>
    <row r="110" spans="1:23" ht="59.25" customHeight="1" x14ac:dyDescent="0.25">
      <c r="A110" s="9"/>
      <c r="B110" s="64"/>
      <c r="C110" s="39"/>
      <c r="D110" s="42"/>
      <c r="E110" s="41"/>
      <c r="F110" s="43"/>
      <c r="G110" s="45"/>
      <c r="H110" s="45"/>
      <c r="I110" s="44"/>
      <c r="J110" s="51"/>
      <c r="K110" s="52"/>
      <c r="L110" s="5"/>
      <c r="M110" s="38"/>
      <c r="N110" s="9"/>
      <c r="O110" s="9"/>
      <c r="P110" s="4"/>
      <c r="Q110" s="4"/>
      <c r="R110" s="7"/>
      <c r="S110" s="7"/>
      <c r="T110" s="38"/>
      <c r="U110" s="36"/>
      <c r="V110" s="38"/>
      <c r="W110" s="37"/>
    </row>
    <row r="111" spans="1:23" ht="59.25" customHeight="1" x14ac:dyDescent="0.25">
      <c r="A111" s="9"/>
      <c r="B111" s="64"/>
      <c r="C111" s="39"/>
      <c r="D111" s="42"/>
      <c r="E111" s="41"/>
      <c r="F111" s="43"/>
      <c r="G111" s="45"/>
      <c r="H111" s="45"/>
      <c r="I111" s="44"/>
      <c r="J111" s="51"/>
      <c r="K111" s="52"/>
      <c r="L111" s="5"/>
      <c r="M111" s="38"/>
      <c r="N111" s="9"/>
      <c r="O111" s="9"/>
      <c r="P111" s="4"/>
      <c r="Q111" s="4"/>
      <c r="R111" s="7"/>
      <c r="S111" s="7"/>
      <c r="T111" s="38"/>
      <c r="U111" s="36"/>
      <c r="V111" s="38"/>
      <c r="W111" s="37"/>
    </row>
    <row r="112" spans="1:23" ht="59.25" customHeight="1" x14ac:dyDescent="0.25">
      <c r="A112" s="9"/>
      <c r="B112" s="64"/>
      <c r="C112" s="39"/>
      <c r="D112" s="42"/>
      <c r="E112" s="41"/>
      <c r="F112" s="43"/>
      <c r="G112" s="45"/>
      <c r="H112" s="45"/>
      <c r="I112" s="44"/>
      <c r="J112" s="51"/>
      <c r="K112" s="52"/>
      <c r="L112" s="5"/>
      <c r="M112" s="38"/>
      <c r="N112" s="9"/>
      <c r="O112" s="9"/>
      <c r="P112" s="4"/>
      <c r="Q112" s="4"/>
      <c r="R112" s="7"/>
      <c r="S112" s="7"/>
      <c r="T112" s="38"/>
      <c r="U112" s="36"/>
      <c r="V112" s="38"/>
      <c r="W112" s="37"/>
    </row>
    <row r="113" spans="1:23" s="25" customFormat="1" ht="102.75" customHeight="1" x14ac:dyDescent="0.25">
      <c r="A113" s="9"/>
      <c r="B113" s="64"/>
      <c r="C113" s="39"/>
      <c r="D113" s="42"/>
      <c r="E113" s="41"/>
      <c r="F113" s="43"/>
      <c r="G113" s="45"/>
      <c r="H113" s="45"/>
      <c r="I113" s="81"/>
      <c r="J113" s="51"/>
      <c r="K113" s="52"/>
      <c r="L113" s="5"/>
      <c r="M113" s="38"/>
      <c r="N113" s="9"/>
      <c r="O113" s="9"/>
      <c r="P113" s="4"/>
      <c r="Q113" s="4"/>
      <c r="R113" s="7"/>
      <c r="S113" s="7"/>
      <c r="T113" s="38"/>
      <c r="U113" s="36"/>
      <c r="V113" s="38"/>
      <c r="W113" s="37"/>
    </row>
    <row r="114" spans="1:23" s="25" customFormat="1" ht="102.75" customHeight="1" x14ac:dyDescent="0.25">
      <c r="A114" s="9"/>
      <c r="B114" s="64"/>
      <c r="C114" s="39"/>
      <c r="D114" s="42"/>
      <c r="E114" s="41"/>
      <c r="F114" s="43"/>
      <c r="G114" s="45"/>
      <c r="H114" s="45"/>
      <c r="I114" s="81"/>
      <c r="J114" s="51"/>
      <c r="K114" s="52"/>
      <c r="L114" s="5"/>
      <c r="M114" s="38"/>
      <c r="N114" s="9"/>
      <c r="O114" s="9"/>
      <c r="P114" s="4"/>
      <c r="Q114" s="4"/>
      <c r="R114" s="7"/>
      <c r="S114" s="7"/>
      <c r="T114" s="38"/>
      <c r="U114" s="36"/>
      <c r="V114" s="38"/>
      <c r="W114" s="37"/>
    </row>
    <row r="115" spans="1:23" s="25" customFormat="1" ht="102.75" customHeight="1" x14ac:dyDescent="0.25">
      <c r="A115" s="9"/>
      <c r="B115" s="64"/>
      <c r="C115" s="39"/>
      <c r="D115" s="42"/>
      <c r="E115" s="41"/>
      <c r="F115" s="43"/>
      <c r="G115" s="45"/>
      <c r="H115" s="45"/>
      <c r="I115" s="81"/>
      <c r="J115" s="51"/>
      <c r="K115" s="52"/>
      <c r="L115" s="5"/>
      <c r="M115" s="38"/>
      <c r="N115" s="9"/>
      <c r="O115" s="9"/>
      <c r="P115" s="4"/>
      <c r="Q115" s="4"/>
      <c r="R115" s="7"/>
      <c r="S115" s="7"/>
      <c r="T115" s="38"/>
      <c r="U115" s="36"/>
      <c r="V115" s="38"/>
      <c r="W115" s="37"/>
    </row>
    <row r="116" spans="1:23" s="25" customFormat="1" ht="102.75" customHeight="1" x14ac:dyDescent="0.25">
      <c r="A116" s="9"/>
      <c r="B116" s="64"/>
      <c r="C116" s="39"/>
      <c r="D116" s="42"/>
      <c r="E116" s="41"/>
      <c r="F116" s="43"/>
      <c r="G116" s="45"/>
      <c r="H116" s="45"/>
      <c r="I116" s="81"/>
      <c r="J116" s="51"/>
      <c r="K116" s="52"/>
      <c r="L116" s="5"/>
      <c r="M116" s="38"/>
      <c r="N116" s="9"/>
      <c r="O116" s="9"/>
      <c r="P116" s="4"/>
      <c r="Q116" s="4"/>
      <c r="R116" s="7"/>
      <c r="S116" s="7"/>
      <c r="T116" s="38"/>
      <c r="U116" s="36"/>
      <c r="V116" s="38"/>
      <c r="W116" s="37"/>
    </row>
    <row r="117" spans="1:23" s="25" customFormat="1" ht="102.75" customHeight="1" x14ac:dyDescent="0.25">
      <c r="A117" s="9"/>
      <c r="B117" s="64"/>
      <c r="C117" s="39"/>
      <c r="D117" s="42"/>
      <c r="E117" s="41"/>
      <c r="F117" s="43"/>
      <c r="G117" s="45"/>
      <c r="H117" s="45"/>
      <c r="I117" s="81"/>
      <c r="J117" s="51"/>
      <c r="K117" s="52"/>
      <c r="L117" s="5"/>
      <c r="M117" s="38"/>
      <c r="N117" s="9"/>
      <c r="O117" s="9"/>
      <c r="P117" s="4"/>
      <c r="Q117" s="4"/>
      <c r="R117" s="7"/>
      <c r="S117" s="7"/>
      <c r="T117" s="38"/>
      <c r="U117" s="36"/>
      <c r="V117" s="38"/>
      <c r="W117" s="37"/>
    </row>
    <row r="118" spans="1:23" s="25" customFormat="1" ht="102.75" customHeight="1" x14ac:dyDescent="0.25">
      <c r="A118" s="9"/>
      <c r="B118" s="64"/>
      <c r="C118" s="39"/>
      <c r="D118" s="42"/>
      <c r="E118" s="41"/>
      <c r="F118" s="43"/>
      <c r="G118" s="45"/>
      <c r="H118" s="45"/>
      <c r="I118" s="81"/>
      <c r="J118" s="51"/>
      <c r="K118" s="52"/>
      <c r="L118" s="5"/>
      <c r="M118" s="38"/>
      <c r="N118" s="9"/>
      <c r="O118" s="9"/>
      <c r="P118" s="4"/>
      <c r="Q118" s="4"/>
      <c r="R118" s="7"/>
      <c r="S118" s="7"/>
      <c r="T118" s="38"/>
      <c r="U118" s="36"/>
      <c r="V118" s="38"/>
      <c r="W118" s="37"/>
    </row>
    <row r="119" spans="1:23" s="25" customFormat="1" ht="102.75" customHeight="1" x14ac:dyDescent="0.25">
      <c r="A119" s="9"/>
      <c r="B119" s="64"/>
      <c r="C119" s="39"/>
      <c r="D119" s="42"/>
      <c r="E119" s="41"/>
      <c r="F119" s="43"/>
      <c r="G119" s="45"/>
      <c r="H119" s="45"/>
      <c r="I119" s="81"/>
      <c r="J119" s="51"/>
      <c r="K119" s="52"/>
      <c r="L119" s="5"/>
      <c r="M119" s="38"/>
      <c r="N119" s="9"/>
      <c r="O119" s="9"/>
      <c r="P119" s="4"/>
      <c r="Q119" s="4"/>
      <c r="R119" s="7"/>
      <c r="S119" s="7"/>
      <c r="T119" s="38"/>
      <c r="U119" s="36"/>
      <c r="V119" s="38"/>
      <c r="W119" s="37"/>
    </row>
    <row r="120" spans="1:23" s="25" customFormat="1" ht="102.75" customHeight="1" x14ac:dyDescent="0.25">
      <c r="A120" s="9"/>
      <c r="B120" s="64"/>
      <c r="C120" s="39"/>
      <c r="D120" s="42"/>
      <c r="E120" s="41"/>
      <c r="F120" s="43"/>
      <c r="G120" s="45"/>
      <c r="H120" s="45"/>
      <c r="I120" s="81"/>
      <c r="J120" s="51"/>
      <c r="K120" s="52"/>
      <c r="L120" s="5"/>
      <c r="M120" s="38"/>
      <c r="N120" s="9"/>
      <c r="O120" s="9"/>
      <c r="P120" s="4"/>
      <c r="Q120" s="4"/>
      <c r="R120" s="7"/>
      <c r="S120" s="7"/>
      <c r="T120" s="38"/>
      <c r="U120" s="36"/>
      <c r="V120" s="38"/>
      <c r="W120" s="37"/>
    </row>
    <row r="121" spans="1:23" s="25" customFormat="1" ht="102.75" customHeight="1" x14ac:dyDescent="0.25">
      <c r="A121" s="9"/>
      <c r="B121" s="64"/>
      <c r="C121" s="39"/>
      <c r="D121" s="42"/>
      <c r="E121" s="41"/>
      <c r="F121" s="43"/>
      <c r="G121" s="45"/>
      <c r="H121" s="45"/>
      <c r="I121" s="81"/>
      <c r="J121" s="51"/>
      <c r="K121" s="52"/>
      <c r="L121" s="5"/>
      <c r="M121" s="38"/>
      <c r="N121" s="9"/>
      <c r="O121" s="9"/>
      <c r="P121" s="4"/>
      <c r="Q121" s="4"/>
      <c r="R121" s="7"/>
      <c r="S121" s="7"/>
      <c r="T121" s="38"/>
      <c r="U121" s="36"/>
      <c r="V121" s="38"/>
      <c r="W121" s="37"/>
    </row>
    <row r="122" spans="1:23" s="25" customFormat="1" ht="102.75" customHeight="1" x14ac:dyDescent="0.25">
      <c r="A122" s="9"/>
      <c r="B122" s="64"/>
      <c r="C122" s="39"/>
      <c r="D122" s="42"/>
      <c r="E122" s="41"/>
      <c r="F122" s="43"/>
      <c r="G122" s="45"/>
      <c r="H122" s="45"/>
      <c r="I122" s="81"/>
      <c r="J122" s="51"/>
      <c r="K122" s="52"/>
      <c r="L122" s="5"/>
      <c r="M122" s="38"/>
      <c r="N122" s="9"/>
      <c r="O122" s="9"/>
      <c r="P122" s="4"/>
      <c r="Q122" s="4"/>
      <c r="R122" s="7"/>
      <c r="S122" s="7"/>
      <c r="T122" s="38"/>
      <c r="U122" s="36"/>
      <c r="V122" s="38"/>
      <c r="W122" s="37"/>
    </row>
    <row r="123" spans="1:23" s="25" customFormat="1" ht="102.75" customHeight="1" x14ac:dyDescent="0.25">
      <c r="A123" s="9"/>
      <c r="B123" s="64"/>
      <c r="C123" s="39"/>
      <c r="D123" s="42"/>
      <c r="E123" s="41"/>
      <c r="F123" s="43"/>
      <c r="G123" s="45"/>
      <c r="H123" s="45"/>
      <c r="I123" s="81"/>
      <c r="J123" s="51"/>
      <c r="K123" s="52"/>
      <c r="L123" s="5"/>
      <c r="M123" s="38"/>
      <c r="N123" s="9"/>
      <c r="O123" s="9"/>
      <c r="P123" s="4"/>
      <c r="Q123" s="4"/>
      <c r="R123" s="7"/>
      <c r="S123" s="7"/>
      <c r="T123" s="38"/>
      <c r="U123" s="36"/>
      <c r="V123" s="38"/>
      <c r="W123" s="37"/>
    </row>
    <row r="124" spans="1:23" s="25" customFormat="1" ht="102.75" customHeight="1" x14ac:dyDescent="0.25">
      <c r="A124" s="9"/>
      <c r="B124" s="64"/>
      <c r="C124" s="39"/>
      <c r="D124" s="42"/>
      <c r="E124" s="41"/>
      <c r="F124" s="43"/>
      <c r="G124" s="45"/>
      <c r="H124" s="45"/>
      <c r="I124" s="81"/>
      <c r="J124" s="51"/>
      <c r="K124" s="52"/>
      <c r="L124" s="5"/>
      <c r="M124" s="38"/>
      <c r="N124" s="9"/>
      <c r="O124" s="9"/>
      <c r="P124" s="4"/>
      <c r="Q124" s="4"/>
      <c r="R124" s="7"/>
      <c r="S124" s="7"/>
      <c r="T124" s="38"/>
      <c r="U124" s="36"/>
      <c r="V124" s="38"/>
      <c r="W124" s="37"/>
    </row>
    <row r="125" spans="1:23" s="25" customFormat="1" ht="102.75" customHeight="1" x14ac:dyDescent="0.25">
      <c r="A125" s="9"/>
      <c r="B125" s="64"/>
      <c r="C125" s="39"/>
      <c r="D125" s="42"/>
      <c r="E125" s="41"/>
      <c r="F125" s="43"/>
      <c r="G125" s="45"/>
      <c r="H125" s="45"/>
      <c r="I125" s="81"/>
      <c r="J125" s="51"/>
      <c r="K125" s="52"/>
      <c r="L125" s="5"/>
      <c r="M125" s="38"/>
      <c r="N125" s="9"/>
      <c r="O125" s="9"/>
      <c r="P125" s="4"/>
      <c r="Q125" s="4"/>
      <c r="R125" s="7"/>
      <c r="S125" s="7"/>
      <c r="T125" s="38"/>
      <c r="U125" s="36"/>
      <c r="V125" s="38"/>
      <c r="W125" s="37"/>
    </row>
    <row r="126" spans="1:23" s="25" customFormat="1" ht="102.75" customHeight="1" x14ac:dyDescent="0.25">
      <c r="A126" s="9"/>
      <c r="B126" s="64"/>
      <c r="C126" s="39"/>
      <c r="D126" s="42"/>
      <c r="E126" s="41"/>
      <c r="F126" s="43"/>
      <c r="G126" s="45"/>
      <c r="H126" s="45"/>
      <c r="I126" s="81"/>
      <c r="J126" s="51"/>
      <c r="K126" s="52"/>
      <c r="L126" s="5"/>
      <c r="M126" s="38"/>
      <c r="N126" s="9"/>
      <c r="O126" s="9"/>
      <c r="P126" s="4"/>
      <c r="Q126" s="4"/>
      <c r="R126" s="7"/>
      <c r="S126" s="7"/>
      <c r="T126" s="38"/>
      <c r="U126" s="36"/>
      <c r="V126" s="38"/>
      <c r="W126" s="37"/>
    </row>
    <row r="127" spans="1:23" s="25" customFormat="1" ht="102.75" customHeight="1" x14ac:dyDescent="0.25">
      <c r="A127" s="9"/>
      <c r="B127" s="64"/>
      <c r="C127" s="39"/>
      <c r="D127" s="42"/>
      <c r="E127" s="41"/>
      <c r="F127" s="43"/>
      <c r="G127" s="45"/>
      <c r="H127" s="45"/>
      <c r="I127" s="81"/>
      <c r="J127" s="51"/>
      <c r="K127" s="52"/>
      <c r="L127" s="5"/>
      <c r="M127" s="38"/>
      <c r="N127" s="9"/>
      <c r="O127" s="9"/>
      <c r="P127" s="4"/>
      <c r="Q127" s="4"/>
      <c r="R127" s="7"/>
      <c r="S127" s="7"/>
      <c r="T127" s="38"/>
      <c r="U127" s="36"/>
      <c r="V127" s="38"/>
      <c r="W127" s="37"/>
    </row>
    <row r="128" spans="1:23" s="25" customFormat="1" ht="102.75" customHeight="1" x14ac:dyDescent="0.25">
      <c r="A128" s="9"/>
      <c r="B128" s="64"/>
      <c r="C128" s="39"/>
      <c r="D128" s="42"/>
      <c r="E128" s="41"/>
      <c r="F128" s="43"/>
      <c r="G128" s="45"/>
      <c r="H128" s="45"/>
      <c r="I128" s="81"/>
      <c r="J128" s="51"/>
      <c r="K128" s="52"/>
      <c r="L128" s="5"/>
      <c r="M128" s="38"/>
      <c r="N128" s="9"/>
      <c r="O128" s="9"/>
      <c r="P128" s="4"/>
      <c r="Q128" s="4"/>
      <c r="R128" s="7"/>
      <c r="S128" s="7"/>
      <c r="T128" s="38"/>
      <c r="U128" s="36"/>
      <c r="V128" s="38"/>
      <c r="W128" s="37"/>
    </row>
    <row r="129" spans="1:23" s="25" customFormat="1" ht="102.75" customHeight="1" x14ac:dyDescent="0.25">
      <c r="A129" s="9"/>
      <c r="B129" s="64"/>
      <c r="C129" s="39"/>
      <c r="D129" s="42"/>
      <c r="E129" s="41"/>
      <c r="F129" s="43"/>
      <c r="G129" s="45"/>
      <c r="H129" s="45"/>
      <c r="I129" s="81"/>
      <c r="J129" s="51"/>
      <c r="K129" s="52"/>
      <c r="L129" s="5"/>
      <c r="M129" s="38"/>
      <c r="N129" s="9"/>
      <c r="O129" s="9"/>
      <c r="P129" s="4"/>
      <c r="Q129" s="4"/>
      <c r="R129" s="7"/>
      <c r="S129" s="7"/>
      <c r="T129" s="38"/>
      <c r="U129" s="36"/>
      <c r="V129" s="38"/>
      <c r="W129" s="37"/>
    </row>
    <row r="130" spans="1:23" s="25" customFormat="1" ht="102.75" customHeight="1" x14ac:dyDescent="0.25">
      <c r="A130" s="9"/>
      <c r="B130" s="64"/>
      <c r="C130" s="39"/>
      <c r="D130" s="42"/>
      <c r="E130" s="41"/>
      <c r="F130" s="43"/>
      <c r="G130" s="45"/>
      <c r="H130" s="45"/>
      <c r="I130" s="81"/>
      <c r="J130" s="51"/>
      <c r="K130" s="52"/>
      <c r="L130" s="5"/>
      <c r="M130" s="38"/>
      <c r="N130" s="9"/>
      <c r="O130" s="9"/>
      <c r="P130" s="4"/>
      <c r="Q130" s="4"/>
      <c r="R130" s="7"/>
      <c r="S130" s="7"/>
      <c r="T130" s="38"/>
      <c r="U130" s="36"/>
      <c r="V130" s="38"/>
      <c r="W130" s="37"/>
    </row>
    <row r="131" spans="1:23" s="25" customFormat="1" ht="102.75" customHeight="1" x14ac:dyDescent="0.25">
      <c r="A131" s="9"/>
      <c r="B131" s="64"/>
      <c r="C131" s="39"/>
      <c r="D131" s="42"/>
      <c r="E131" s="41"/>
      <c r="F131" s="43"/>
      <c r="G131" s="45"/>
      <c r="H131" s="45"/>
      <c r="I131" s="81"/>
      <c r="J131" s="51"/>
      <c r="K131" s="52"/>
      <c r="L131" s="5"/>
      <c r="M131" s="38"/>
      <c r="N131" s="9"/>
      <c r="O131" s="9"/>
      <c r="P131" s="4"/>
      <c r="Q131" s="4"/>
      <c r="R131" s="7"/>
      <c r="S131" s="7"/>
      <c r="T131" s="38"/>
      <c r="U131" s="36"/>
      <c r="V131" s="38"/>
      <c r="W131" s="37"/>
    </row>
    <row r="132" spans="1:23" s="25" customFormat="1" ht="102.75" customHeight="1" x14ac:dyDescent="0.25">
      <c r="A132" s="9"/>
      <c r="B132" s="64"/>
      <c r="C132" s="39"/>
      <c r="D132" s="42"/>
      <c r="E132" s="41"/>
      <c r="F132" s="43"/>
      <c r="G132" s="45"/>
      <c r="H132" s="45"/>
      <c r="I132" s="81"/>
      <c r="J132" s="51"/>
      <c r="K132" s="52"/>
      <c r="L132" s="5"/>
      <c r="M132" s="38"/>
      <c r="N132" s="9"/>
      <c r="O132" s="9"/>
      <c r="P132" s="4"/>
      <c r="Q132" s="4"/>
      <c r="R132" s="7"/>
      <c r="S132" s="7"/>
      <c r="T132" s="38"/>
      <c r="U132" s="36"/>
      <c r="V132" s="38"/>
      <c r="W132" s="37"/>
    </row>
    <row r="133" spans="1:23" s="25" customFormat="1" ht="102.75" customHeight="1" x14ac:dyDescent="0.25">
      <c r="A133" s="9"/>
      <c r="B133" s="64"/>
      <c r="C133" s="39"/>
      <c r="D133" s="42"/>
      <c r="E133" s="41"/>
      <c r="F133" s="43"/>
      <c r="G133" s="45"/>
      <c r="H133" s="45"/>
      <c r="I133" s="81"/>
      <c r="J133" s="51"/>
      <c r="K133" s="52"/>
      <c r="L133" s="5"/>
      <c r="M133" s="38"/>
      <c r="N133" s="9"/>
      <c r="O133" s="9"/>
      <c r="P133" s="4"/>
      <c r="Q133" s="4"/>
      <c r="R133" s="7"/>
      <c r="S133" s="7"/>
      <c r="T133" s="38"/>
      <c r="U133" s="36"/>
      <c r="V133" s="38"/>
      <c r="W133" s="37"/>
    </row>
    <row r="134" spans="1:23" s="25" customFormat="1" ht="102.75" customHeight="1" x14ac:dyDescent="0.25">
      <c r="A134" s="9"/>
      <c r="B134" s="64"/>
      <c r="C134" s="39"/>
      <c r="D134" s="42"/>
      <c r="E134" s="41"/>
      <c r="F134" s="43"/>
      <c r="G134" s="45"/>
      <c r="H134" s="45"/>
      <c r="I134" s="81"/>
      <c r="J134" s="51"/>
      <c r="K134" s="52"/>
      <c r="L134" s="5"/>
      <c r="M134" s="38"/>
      <c r="N134" s="9"/>
      <c r="O134" s="9"/>
      <c r="P134" s="4"/>
      <c r="Q134" s="4"/>
      <c r="R134" s="7"/>
      <c r="S134" s="7"/>
      <c r="T134" s="38"/>
      <c r="U134" s="36"/>
      <c r="V134" s="38"/>
      <c r="W134" s="37"/>
    </row>
    <row r="135" spans="1:23" s="25" customFormat="1" ht="102.75" customHeight="1" x14ac:dyDescent="0.25">
      <c r="A135" s="9"/>
      <c r="B135" s="64"/>
      <c r="C135" s="39"/>
      <c r="D135" s="42"/>
      <c r="E135" s="41"/>
      <c r="F135" s="43"/>
      <c r="G135" s="45"/>
      <c r="H135" s="45"/>
      <c r="I135" s="81"/>
      <c r="J135" s="51"/>
      <c r="K135" s="52"/>
      <c r="L135" s="5"/>
      <c r="M135" s="38"/>
      <c r="N135" s="9"/>
      <c r="O135" s="9"/>
      <c r="P135" s="4"/>
      <c r="Q135" s="4"/>
      <c r="R135" s="7"/>
      <c r="S135" s="7"/>
      <c r="T135" s="38"/>
      <c r="U135" s="36"/>
      <c r="V135" s="38"/>
      <c r="W135" s="37"/>
    </row>
    <row r="136" spans="1:23" s="25" customFormat="1" ht="102.75" customHeight="1" x14ac:dyDescent="0.25">
      <c r="A136" s="9"/>
      <c r="B136" s="64"/>
      <c r="C136" s="39"/>
      <c r="D136" s="42"/>
      <c r="E136" s="41"/>
      <c r="F136" s="43"/>
      <c r="G136" s="45"/>
      <c r="H136" s="45"/>
      <c r="I136" s="81"/>
      <c r="J136" s="51"/>
      <c r="K136" s="52"/>
      <c r="L136" s="5"/>
      <c r="M136" s="38"/>
      <c r="N136" s="9"/>
      <c r="O136" s="9"/>
      <c r="P136" s="4"/>
      <c r="Q136" s="4"/>
      <c r="R136" s="7"/>
      <c r="S136" s="7"/>
      <c r="T136" s="38"/>
      <c r="U136" s="36"/>
      <c r="V136" s="38"/>
      <c r="W136" s="37"/>
    </row>
    <row r="137" spans="1:23" s="25" customFormat="1" ht="102.75" customHeight="1" x14ac:dyDescent="0.25">
      <c r="A137" s="9"/>
      <c r="B137" s="64"/>
      <c r="C137" s="39"/>
      <c r="D137" s="42"/>
      <c r="E137" s="41"/>
      <c r="F137" s="43"/>
      <c r="G137" s="45"/>
      <c r="H137" s="45"/>
      <c r="I137" s="81"/>
      <c r="J137" s="51"/>
      <c r="K137" s="52"/>
      <c r="L137" s="5"/>
      <c r="M137" s="38"/>
      <c r="N137" s="9"/>
      <c r="O137" s="9"/>
      <c r="P137" s="4"/>
      <c r="Q137" s="4"/>
      <c r="R137" s="7"/>
      <c r="S137" s="7"/>
      <c r="T137" s="38"/>
      <c r="U137" s="36"/>
      <c r="V137" s="38"/>
      <c r="W137" s="37"/>
    </row>
    <row r="138" spans="1:23" x14ac:dyDescent="0.25">
      <c r="A138" s="9"/>
      <c r="B138" s="64"/>
      <c r="C138" s="39"/>
      <c r="D138" s="42"/>
      <c r="E138" s="41"/>
      <c r="F138" s="43"/>
      <c r="G138" s="45"/>
      <c r="H138" s="45"/>
      <c r="I138" s="44"/>
      <c r="J138" s="51"/>
      <c r="K138" s="52"/>
      <c r="L138" s="5"/>
      <c r="M138" s="38"/>
      <c r="N138" s="9"/>
      <c r="O138" s="9"/>
      <c r="P138" s="4"/>
      <c r="Q138" s="4"/>
      <c r="R138" s="7"/>
      <c r="S138" s="7"/>
      <c r="T138" s="38"/>
      <c r="U138" s="36"/>
      <c r="V138" s="38"/>
      <c r="W138" s="37"/>
    </row>
    <row r="139" spans="1:23" x14ac:dyDescent="0.25">
      <c r="A139" s="9"/>
      <c r="B139" s="64"/>
      <c r="C139" s="39"/>
      <c r="D139" s="42"/>
      <c r="E139" s="41"/>
      <c r="F139" s="43"/>
      <c r="G139" s="45"/>
      <c r="H139" s="45"/>
      <c r="I139" s="44"/>
      <c r="J139" s="51"/>
      <c r="K139" s="52"/>
      <c r="L139" s="5"/>
      <c r="M139" s="38"/>
      <c r="N139" s="9"/>
      <c r="O139" s="9"/>
      <c r="P139" s="4"/>
      <c r="Q139" s="4"/>
      <c r="R139" s="7"/>
      <c r="S139" s="7"/>
      <c r="T139" s="38"/>
      <c r="U139" s="36"/>
      <c r="V139" s="38"/>
      <c r="W139" s="37"/>
    </row>
    <row r="140" spans="1:23" x14ac:dyDescent="0.25">
      <c r="A140" s="9"/>
      <c r="B140" s="64"/>
      <c r="C140" s="39"/>
      <c r="D140" s="42"/>
      <c r="E140" s="41"/>
      <c r="F140" s="43"/>
      <c r="G140" s="45"/>
      <c r="H140" s="45"/>
      <c r="I140" s="44"/>
      <c r="J140" s="51"/>
      <c r="K140" s="52"/>
      <c r="L140" s="49"/>
      <c r="M140" s="38"/>
      <c r="N140" s="9"/>
      <c r="O140" s="9"/>
      <c r="P140" s="4"/>
      <c r="Q140" s="4"/>
      <c r="R140" s="7"/>
      <c r="S140" s="7"/>
      <c r="T140" s="38"/>
      <c r="U140" s="36"/>
      <c r="V140" s="38"/>
      <c r="W140" s="37"/>
    </row>
    <row r="141" spans="1:23" x14ac:dyDescent="0.25">
      <c r="A141" s="9"/>
      <c r="B141" s="64"/>
      <c r="C141" s="39"/>
      <c r="D141" s="42"/>
      <c r="E141" s="41"/>
      <c r="F141" s="43"/>
      <c r="G141" s="45"/>
      <c r="H141" s="45"/>
      <c r="I141" s="44"/>
      <c r="J141" s="51"/>
      <c r="K141" s="52"/>
      <c r="L141" s="5"/>
      <c r="M141" s="38"/>
      <c r="N141" s="9"/>
      <c r="O141" s="9"/>
      <c r="P141" s="4"/>
      <c r="Q141" s="4"/>
      <c r="R141" s="7"/>
      <c r="S141" s="7"/>
      <c r="T141" s="38"/>
      <c r="U141" s="36"/>
      <c r="V141" s="38"/>
      <c r="W141" s="37"/>
    </row>
    <row r="142" spans="1:23" x14ac:dyDescent="0.25">
      <c r="A142" s="9"/>
      <c r="B142" s="64"/>
      <c r="C142" s="39"/>
      <c r="D142" s="42"/>
      <c r="E142" s="41"/>
      <c r="F142" s="43"/>
      <c r="G142" s="45"/>
      <c r="H142" s="45"/>
      <c r="I142" s="44"/>
      <c r="J142" s="51"/>
      <c r="K142" s="52"/>
      <c r="L142" s="49"/>
      <c r="M142" s="38"/>
      <c r="N142" s="9"/>
      <c r="O142" s="9"/>
      <c r="P142" s="4"/>
      <c r="Q142" s="4"/>
      <c r="R142" s="7"/>
      <c r="S142" s="7"/>
      <c r="T142" s="38"/>
      <c r="U142" s="36"/>
      <c r="V142" s="38"/>
      <c r="W142" s="37"/>
    </row>
    <row r="143" spans="1:23" x14ac:dyDescent="0.25">
      <c r="A143" s="9"/>
      <c r="B143" s="64"/>
      <c r="C143" s="39"/>
      <c r="D143" s="42"/>
      <c r="E143" s="41"/>
      <c r="F143" s="43"/>
      <c r="G143" s="45"/>
      <c r="H143" s="45"/>
      <c r="I143" s="44"/>
      <c r="J143" s="51"/>
      <c r="K143" s="52"/>
      <c r="L143" s="5"/>
      <c r="M143" s="38"/>
      <c r="N143" s="9"/>
      <c r="O143" s="9"/>
      <c r="P143" s="4"/>
      <c r="Q143" s="4"/>
      <c r="R143" s="7"/>
      <c r="S143" s="7"/>
      <c r="T143" s="38"/>
      <c r="U143" s="36"/>
      <c r="V143" s="38"/>
      <c r="W143" s="37"/>
    </row>
    <row r="144" spans="1:23" x14ac:dyDescent="0.25">
      <c r="A144" s="9"/>
      <c r="B144" s="64"/>
      <c r="C144" s="39"/>
      <c r="D144" s="42"/>
      <c r="E144" s="41"/>
      <c r="F144" s="43"/>
      <c r="G144" s="45"/>
      <c r="H144" s="45"/>
      <c r="I144" s="44"/>
      <c r="J144" s="51"/>
      <c r="K144" s="52"/>
      <c r="L144" s="5"/>
      <c r="M144" s="38"/>
      <c r="N144" s="9"/>
      <c r="O144" s="9"/>
      <c r="P144" s="4"/>
      <c r="Q144" s="4"/>
      <c r="R144" s="7"/>
      <c r="S144" s="7"/>
      <c r="T144" s="38"/>
      <c r="U144" s="36"/>
      <c r="V144" s="38"/>
      <c r="W144" s="37"/>
    </row>
    <row r="145" spans="1:23" x14ac:dyDescent="0.25">
      <c r="A145" s="9"/>
      <c r="B145" s="64"/>
      <c r="C145" s="39"/>
      <c r="D145" s="42"/>
      <c r="E145" s="41"/>
      <c r="F145" s="43"/>
      <c r="G145" s="45"/>
      <c r="H145" s="45"/>
      <c r="I145" s="44"/>
      <c r="J145" s="51"/>
      <c r="K145" s="52"/>
      <c r="L145" s="5"/>
      <c r="M145" s="38"/>
      <c r="N145" s="9"/>
      <c r="O145" s="9"/>
      <c r="P145" s="4"/>
      <c r="Q145" s="4"/>
      <c r="R145" s="7"/>
      <c r="S145" s="7"/>
      <c r="T145" s="38"/>
      <c r="U145" s="36"/>
      <c r="V145" s="38"/>
      <c r="W145" s="37"/>
    </row>
    <row r="146" spans="1:23" x14ac:dyDescent="0.25">
      <c r="A146" s="9"/>
      <c r="B146" s="64"/>
      <c r="C146" s="39"/>
      <c r="D146" s="42"/>
      <c r="E146" s="41"/>
      <c r="F146" s="43"/>
      <c r="G146" s="45"/>
      <c r="H146" s="45"/>
      <c r="I146" s="44"/>
      <c r="J146" s="51"/>
      <c r="K146" s="52"/>
      <c r="L146" s="5"/>
      <c r="M146" s="38"/>
      <c r="N146" s="9"/>
      <c r="O146" s="9"/>
      <c r="P146" s="4"/>
      <c r="Q146" s="4"/>
      <c r="R146" s="7"/>
      <c r="S146" s="7"/>
      <c r="T146" s="38"/>
      <c r="U146" s="36"/>
      <c r="V146" s="38"/>
      <c r="W146" s="37"/>
    </row>
    <row r="147" spans="1:23" x14ac:dyDescent="0.25">
      <c r="A147" s="9"/>
      <c r="B147" s="64"/>
      <c r="C147" s="39"/>
      <c r="D147" s="42"/>
      <c r="E147" s="41"/>
      <c r="F147" s="43"/>
      <c r="G147" s="45"/>
      <c r="H147" s="45"/>
      <c r="I147" s="44"/>
      <c r="J147" s="51"/>
      <c r="K147" s="52"/>
      <c r="L147" s="5"/>
      <c r="M147" s="38"/>
      <c r="N147" s="9"/>
      <c r="O147" s="9"/>
      <c r="P147" s="4"/>
      <c r="Q147" s="4"/>
      <c r="R147" s="7"/>
      <c r="S147" s="7"/>
      <c r="T147" s="38"/>
      <c r="U147" s="36"/>
      <c r="V147" s="38"/>
      <c r="W147" s="37"/>
    </row>
    <row r="148" spans="1:23" x14ac:dyDescent="0.25">
      <c r="A148" s="9"/>
      <c r="B148" s="64"/>
      <c r="C148" s="39"/>
      <c r="D148" s="42"/>
      <c r="E148" s="41"/>
      <c r="F148" s="43"/>
      <c r="G148" s="45"/>
      <c r="H148" s="45"/>
      <c r="I148" s="44"/>
      <c r="J148" s="51"/>
      <c r="K148" s="52"/>
      <c r="L148" s="5"/>
      <c r="M148" s="38"/>
      <c r="N148" s="9"/>
      <c r="O148" s="9"/>
      <c r="P148" s="4"/>
      <c r="Q148" s="4"/>
      <c r="R148" s="7"/>
      <c r="S148" s="7"/>
      <c r="T148" s="38"/>
      <c r="U148" s="36"/>
      <c r="V148" s="38"/>
      <c r="W148" s="37"/>
    </row>
    <row r="149" spans="1:23" x14ac:dyDescent="0.25">
      <c r="A149" s="9"/>
      <c r="B149" s="64"/>
      <c r="C149" s="39"/>
      <c r="D149" s="42"/>
      <c r="E149" s="41"/>
      <c r="F149" s="43"/>
      <c r="G149" s="45"/>
      <c r="H149" s="45"/>
      <c r="I149" s="44"/>
      <c r="J149" s="51"/>
      <c r="K149" s="52"/>
      <c r="L149" s="5"/>
      <c r="M149" s="38"/>
      <c r="N149" s="9"/>
      <c r="O149" s="9"/>
      <c r="P149" s="4"/>
      <c r="Q149" s="4"/>
      <c r="R149" s="7"/>
      <c r="S149" s="7"/>
      <c r="T149" s="38"/>
      <c r="U149" s="36"/>
      <c r="V149" s="38"/>
      <c r="W149" s="37"/>
    </row>
    <row r="150" spans="1:23" x14ac:dyDescent="0.25">
      <c r="A150" s="9"/>
      <c r="B150" s="64"/>
      <c r="C150" s="39"/>
      <c r="D150" s="42"/>
      <c r="E150" s="41"/>
      <c r="F150" s="43"/>
      <c r="G150" s="45"/>
      <c r="H150" s="45"/>
      <c r="I150" s="44"/>
      <c r="J150" s="51"/>
      <c r="K150" s="52"/>
      <c r="L150" s="5"/>
      <c r="M150" s="38"/>
      <c r="N150" s="9"/>
      <c r="O150" s="9"/>
      <c r="P150" s="4"/>
      <c r="Q150" s="4"/>
      <c r="R150" s="7"/>
      <c r="S150" s="7"/>
      <c r="T150" s="38"/>
      <c r="U150" s="36"/>
      <c r="V150" s="38"/>
      <c r="W150" s="37"/>
    </row>
    <row r="151" spans="1:23" x14ac:dyDescent="0.25">
      <c r="A151" s="9"/>
      <c r="B151" s="64"/>
      <c r="C151" s="39"/>
      <c r="D151" s="42"/>
      <c r="E151" s="41"/>
      <c r="F151" s="43"/>
      <c r="G151" s="45"/>
      <c r="H151" s="45"/>
      <c r="I151" s="44"/>
      <c r="J151" s="51"/>
      <c r="K151" s="52"/>
      <c r="L151" s="5"/>
      <c r="M151" s="38"/>
      <c r="N151" s="9"/>
      <c r="O151" s="9"/>
      <c r="P151" s="4"/>
      <c r="Q151" s="4"/>
      <c r="R151" s="7"/>
      <c r="S151" s="7"/>
      <c r="T151" s="38"/>
      <c r="U151" s="36"/>
      <c r="V151" s="38"/>
      <c r="W151" s="37"/>
    </row>
    <row r="152" spans="1:23" x14ac:dyDescent="0.25">
      <c r="A152" s="9"/>
      <c r="B152" s="64"/>
      <c r="C152" s="39"/>
      <c r="D152" s="42"/>
      <c r="E152" s="41"/>
      <c r="F152" s="43"/>
      <c r="G152" s="45"/>
      <c r="H152" s="45"/>
      <c r="I152" s="44"/>
      <c r="J152" s="51"/>
      <c r="K152" s="52"/>
      <c r="L152" s="5"/>
      <c r="M152" s="38"/>
      <c r="N152" s="9"/>
      <c r="O152" s="9"/>
      <c r="P152" s="4"/>
      <c r="Q152" s="4"/>
      <c r="R152" s="7"/>
      <c r="S152" s="7"/>
      <c r="T152" s="38"/>
      <c r="U152" s="36"/>
      <c r="V152" s="38"/>
      <c r="W152" s="37"/>
    </row>
    <row r="153" spans="1:23" x14ac:dyDescent="0.25">
      <c r="A153" s="9"/>
      <c r="B153" s="64"/>
      <c r="C153" s="39"/>
      <c r="D153" s="42"/>
      <c r="E153" s="41"/>
      <c r="F153" s="43"/>
      <c r="G153" s="45"/>
      <c r="H153" s="45"/>
      <c r="I153" s="44"/>
      <c r="J153" s="51"/>
      <c r="K153" s="52"/>
      <c r="L153" s="5"/>
      <c r="M153" s="38"/>
      <c r="N153" s="9"/>
      <c r="O153" s="9"/>
      <c r="P153" s="4"/>
      <c r="Q153" s="4"/>
      <c r="R153" s="7"/>
      <c r="S153" s="7"/>
      <c r="T153" s="38"/>
      <c r="U153" s="36"/>
      <c r="V153" s="38"/>
      <c r="W153" s="37"/>
    </row>
    <row r="154" spans="1:23" x14ac:dyDescent="0.25">
      <c r="A154" s="9"/>
      <c r="B154" s="64"/>
      <c r="C154" s="39"/>
      <c r="D154" s="42"/>
      <c r="E154" s="41"/>
      <c r="F154" s="43"/>
      <c r="G154" s="45"/>
      <c r="H154" s="45"/>
      <c r="I154" s="44"/>
      <c r="J154" s="51"/>
      <c r="K154" s="52"/>
      <c r="L154" s="5"/>
      <c r="M154" s="38"/>
      <c r="N154" s="9"/>
      <c r="O154" s="9"/>
      <c r="P154" s="4"/>
      <c r="Q154" s="4"/>
      <c r="R154" s="7"/>
      <c r="S154" s="7"/>
      <c r="T154" s="38"/>
      <c r="U154" s="36"/>
      <c r="V154" s="38"/>
      <c r="W154" s="37"/>
    </row>
    <row r="155" spans="1:23" x14ac:dyDescent="0.25">
      <c r="A155" s="9"/>
      <c r="B155" s="64"/>
      <c r="C155" s="39"/>
      <c r="D155" s="42"/>
      <c r="E155" s="41"/>
      <c r="F155" s="43"/>
      <c r="G155" s="45"/>
      <c r="H155" s="45"/>
      <c r="I155" s="44"/>
      <c r="J155" s="51"/>
      <c r="K155" s="52"/>
      <c r="L155" s="5"/>
      <c r="M155" s="38"/>
      <c r="N155" s="9"/>
      <c r="O155" s="9"/>
      <c r="P155" s="4"/>
      <c r="Q155" s="4"/>
      <c r="R155" s="7"/>
      <c r="S155" s="7"/>
      <c r="T155" s="38"/>
      <c r="U155" s="36"/>
      <c r="V155" s="38"/>
      <c r="W155" s="37"/>
    </row>
    <row r="156" spans="1:23" x14ac:dyDescent="0.25">
      <c r="A156" s="9"/>
      <c r="B156" s="64"/>
      <c r="C156" s="39"/>
      <c r="D156" s="42"/>
      <c r="E156" s="41"/>
      <c r="F156" s="43"/>
      <c r="G156" s="45"/>
      <c r="H156" s="45"/>
      <c r="I156" s="44"/>
      <c r="J156" s="51"/>
      <c r="K156" s="52"/>
      <c r="L156" s="5"/>
      <c r="M156" s="38"/>
      <c r="N156" s="9"/>
      <c r="O156" s="9"/>
      <c r="P156" s="4"/>
      <c r="Q156" s="4"/>
      <c r="R156" s="7"/>
      <c r="S156" s="7"/>
      <c r="T156" s="38"/>
      <c r="U156" s="36"/>
      <c r="V156" s="38"/>
      <c r="W156" s="37"/>
    </row>
    <row r="157" spans="1:23" x14ac:dyDescent="0.25">
      <c r="A157" s="9"/>
      <c r="B157" s="64"/>
      <c r="C157" s="39"/>
      <c r="D157" s="42"/>
      <c r="E157" s="41"/>
      <c r="F157" s="43"/>
      <c r="G157" s="45"/>
      <c r="H157" s="45"/>
      <c r="I157" s="44"/>
      <c r="J157" s="51"/>
      <c r="K157" s="52"/>
      <c r="L157" s="5"/>
      <c r="M157" s="38"/>
      <c r="N157" s="9"/>
      <c r="O157" s="9"/>
      <c r="P157" s="4"/>
      <c r="Q157" s="4"/>
      <c r="R157" s="7"/>
      <c r="S157" s="7"/>
      <c r="T157" s="38"/>
      <c r="U157" s="36"/>
      <c r="V157" s="38"/>
      <c r="W157" s="37"/>
    </row>
    <row r="158" spans="1:23" x14ac:dyDescent="0.25">
      <c r="A158" s="9"/>
      <c r="B158" s="64"/>
      <c r="C158" s="39"/>
      <c r="D158" s="42"/>
      <c r="E158" s="41"/>
      <c r="F158" s="43"/>
      <c r="G158" s="45"/>
      <c r="H158" s="45"/>
      <c r="I158" s="44"/>
      <c r="J158" s="51"/>
      <c r="K158" s="52"/>
      <c r="L158" s="5"/>
      <c r="M158" s="38"/>
      <c r="N158" s="9"/>
      <c r="O158" s="9"/>
      <c r="P158" s="4"/>
      <c r="Q158" s="4"/>
      <c r="R158" s="7"/>
      <c r="S158" s="7"/>
      <c r="T158" s="38"/>
      <c r="U158" s="36"/>
      <c r="V158" s="38"/>
      <c r="W158" s="37"/>
    </row>
    <row r="159" spans="1:23" x14ac:dyDescent="0.25">
      <c r="A159" s="9"/>
      <c r="B159" s="64"/>
      <c r="C159" s="39"/>
      <c r="D159" s="42"/>
      <c r="E159" s="41"/>
      <c r="F159" s="43"/>
      <c r="G159" s="45"/>
      <c r="H159" s="45"/>
      <c r="I159" s="44"/>
      <c r="J159" s="51"/>
      <c r="K159" s="52"/>
      <c r="L159" s="5"/>
      <c r="M159" s="38"/>
      <c r="N159" s="9"/>
      <c r="O159" s="9"/>
      <c r="P159" s="4"/>
      <c r="Q159" s="4"/>
      <c r="R159" s="7"/>
      <c r="S159" s="7"/>
      <c r="T159" s="38"/>
      <c r="U159" s="36"/>
      <c r="V159" s="38"/>
      <c r="W159" s="37"/>
    </row>
    <row r="160" spans="1:23" x14ac:dyDescent="0.25">
      <c r="A160" s="9"/>
      <c r="B160" s="64"/>
      <c r="C160" s="39"/>
      <c r="D160" s="42"/>
      <c r="E160" s="41"/>
      <c r="F160" s="43"/>
      <c r="G160" s="45"/>
      <c r="H160" s="45"/>
      <c r="I160" s="44"/>
      <c r="J160" s="51"/>
      <c r="K160" s="52"/>
      <c r="L160" s="5"/>
      <c r="M160" s="38"/>
      <c r="N160" s="9"/>
      <c r="O160" s="9"/>
      <c r="P160" s="4"/>
      <c r="Q160" s="4"/>
      <c r="R160" s="7"/>
      <c r="S160" s="7"/>
      <c r="T160" s="38"/>
      <c r="U160" s="36"/>
      <c r="V160" s="38"/>
      <c r="W160" s="37"/>
    </row>
    <row r="161" spans="1:24" x14ac:dyDescent="0.25">
      <c r="A161" s="9"/>
      <c r="B161" s="64"/>
      <c r="C161" s="39"/>
      <c r="D161" s="42"/>
      <c r="E161" s="41"/>
      <c r="F161" s="43"/>
      <c r="G161" s="45"/>
      <c r="H161" s="45"/>
      <c r="I161" s="44"/>
      <c r="J161" s="51"/>
      <c r="K161" s="52"/>
      <c r="L161" s="5"/>
      <c r="M161" s="38"/>
      <c r="N161" s="9"/>
      <c r="O161" s="9"/>
      <c r="P161" s="4"/>
      <c r="Q161" s="4"/>
      <c r="R161" s="7"/>
      <c r="S161" s="7"/>
      <c r="T161" s="38"/>
      <c r="U161" s="36"/>
      <c r="V161" s="38"/>
      <c r="W161" s="37"/>
    </row>
    <row r="162" spans="1:24" x14ac:dyDescent="0.25">
      <c r="A162" s="9"/>
      <c r="B162" s="64"/>
      <c r="C162" s="39"/>
      <c r="D162" s="42"/>
      <c r="E162" s="41"/>
      <c r="F162" s="43"/>
      <c r="G162" s="45"/>
      <c r="H162" s="45"/>
      <c r="I162" s="44"/>
      <c r="J162" s="51"/>
      <c r="K162" s="52"/>
      <c r="L162" s="5"/>
      <c r="M162" s="38"/>
      <c r="N162" s="9"/>
      <c r="O162" s="9"/>
      <c r="P162" s="4"/>
      <c r="Q162" s="4"/>
      <c r="R162" s="7"/>
      <c r="S162" s="7"/>
      <c r="T162" s="38"/>
      <c r="U162" s="36"/>
      <c r="V162" s="38"/>
      <c r="W162" s="37"/>
    </row>
    <row r="163" spans="1:24" x14ac:dyDescent="0.25">
      <c r="A163" s="9"/>
      <c r="B163" s="64"/>
      <c r="C163" s="39"/>
      <c r="D163" s="42"/>
      <c r="E163" s="41"/>
      <c r="F163" s="43"/>
      <c r="G163" s="45"/>
      <c r="H163" s="45"/>
      <c r="I163" s="44"/>
      <c r="J163" s="51"/>
      <c r="K163" s="52"/>
      <c r="L163" s="5"/>
      <c r="M163" s="38"/>
      <c r="N163" s="9"/>
      <c r="O163" s="9"/>
      <c r="P163" s="4"/>
      <c r="Q163" s="4"/>
      <c r="R163" s="7"/>
      <c r="S163" s="7"/>
      <c r="T163" s="38"/>
      <c r="U163" s="36"/>
      <c r="V163" s="38"/>
      <c r="W163" s="37"/>
    </row>
    <row r="164" spans="1:24" x14ac:dyDescent="0.25">
      <c r="A164" s="9"/>
      <c r="B164" s="64"/>
      <c r="C164" s="39"/>
      <c r="D164" s="42"/>
      <c r="E164" s="41"/>
      <c r="F164" s="43"/>
      <c r="G164" s="45"/>
      <c r="H164" s="45"/>
      <c r="I164" s="44"/>
      <c r="J164" s="51"/>
      <c r="K164" s="52"/>
      <c r="L164" s="5"/>
      <c r="M164" s="38"/>
      <c r="N164" s="9"/>
      <c r="O164" s="9"/>
      <c r="P164" s="4"/>
      <c r="Q164" s="4"/>
      <c r="R164" s="7"/>
      <c r="S164" s="7"/>
      <c r="T164" s="38"/>
      <c r="U164" s="36"/>
      <c r="V164" s="38"/>
      <c r="W164" s="37"/>
    </row>
    <row r="165" spans="1:24" x14ac:dyDescent="0.25">
      <c r="A165" s="9"/>
      <c r="B165" s="64"/>
      <c r="C165" s="39"/>
      <c r="D165" s="42"/>
      <c r="E165" s="41"/>
      <c r="F165" s="43"/>
      <c r="G165" s="45"/>
      <c r="H165" s="45"/>
      <c r="I165" s="44"/>
      <c r="J165" s="51"/>
      <c r="K165" s="52"/>
      <c r="L165" s="5"/>
      <c r="M165" s="38"/>
      <c r="N165" s="9"/>
      <c r="O165" s="9"/>
      <c r="P165" s="4"/>
      <c r="Q165" s="4"/>
      <c r="R165" s="7"/>
      <c r="S165" s="7"/>
      <c r="T165" s="38"/>
      <c r="U165" s="36"/>
      <c r="V165" s="38"/>
      <c r="W165" s="37"/>
    </row>
    <row r="166" spans="1:24" x14ac:dyDescent="0.25">
      <c r="A166" s="9"/>
      <c r="B166" s="64"/>
      <c r="C166" s="39"/>
      <c r="D166" s="42"/>
      <c r="E166" s="41"/>
      <c r="F166" s="43"/>
      <c r="G166" s="45"/>
      <c r="H166" s="45"/>
      <c r="I166" s="44"/>
      <c r="J166" s="51"/>
      <c r="K166" s="52"/>
      <c r="L166" s="5"/>
      <c r="M166" s="38"/>
      <c r="N166" s="9"/>
      <c r="O166" s="9"/>
      <c r="P166" s="4"/>
      <c r="Q166" s="4"/>
      <c r="R166" s="7"/>
      <c r="S166" s="7"/>
      <c r="T166" s="38"/>
      <c r="U166" s="36"/>
      <c r="V166" s="38"/>
      <c r="W166" s="37"/>
    </row>
    <row r="167" spans="1:24" x14ac:dyDescent="0.25">
      <c r="A167" s="9"/>
      <c r="B167" s="64"/>
      <c r="C167" s="39"/>
      <c r="D167" s="42"/>
      <c r="E167" s="41"/>
      <c r="F167" s="43"/>
      <c r="G167" s="45"/>
      <c r="H167" s="45"/>
      <c r="I167" s="44"/>
      <c r="J167" s="51"/>
      <c r="K167" s="52"/>
      <c r="L167" s="5"/>
      <c r="M167" s="38"/>
      <c r="N167" s="9"/>
      <c r="O167" s="9"/>
      <c r="P167" s="4"/>
      <c r="Q167" s="4"/>
      <c r="R167" s="7"/>
      <c r="S167" s="7"/>
      <c r="T167" s="38"/>
      <c r="U167" s="36"/>
      <c r="V167" s="38"/>
      <c r="W167" s="37"/>
    </row>
    <row r="168" spans="1:24" x14ac:dyDescent="0.25">
      <c r="A168" s="9"/>
      <c r="B168" s="64"/>
      <c r="C168" s="39"/>
      <c r="D168" s="42"/>
      <c r="E168" s="41"/>
      <c r="F168" s="43"/>
      <c r="G168" s="45"/>
      <c r="H168" s="45"/>
      <c r="I168" s="44"/>
      <c r="J168" s="51"/>
      <c r="K168" s="52"/>
      <c r="L168" s="5"/>
      <c r="M168" s="38"/>
      <c r="N168" s="9"/>
      <c r="O168" s="9"/>
      <c r="P168" s="4"/>
      <c r="Q168" s="4"/>
      <c r="R168" s="7"/>
      <c r="S168" s="7"/>
      <c r="T168" s="38"/>
      <c r="U168" s="36"/>
      <c r="V168" s="38"/>
      <c r="W168" s="37"/>
    </row>
    <row r="169" spans="1:24" x14ac:dyDescent="0.25">
      <c r="A169" s="9"/>
      <c r="B169" s="64"/>
      <c r="C169" s="39"/>
      <c r="D169" s="42"/>
      <c r="E169" s="41"/>
      <c r="F169" s="43"/>
      <c r="G169" s="45"/>
      <c r="H169" s="45"/>
      <c r="I169" s="44"/>
      <c r="J169" s="51"/>
      <c r="K169" s="52"/>
      <c r="L169" s="5"/>
      <c r="M169" s="38"/>
      <c r="N169" s="9"/>
      <c r="O169" s="9"/>
      <c r="P169" s="4"/>
      <c r="Q169" s="4"/>
      <c r="R169" s="7"/>
      <c r="S169" s="7"/>
      <c r="T169" s="38"/>
      <c r="U169" s="36"/>
      <c r="V169" s="38"/>
      <c r="W169" s="37"/>
    </row>
    <row r="170" spans="1:24" x14ac:dyDescent="0.25">
      <c r="A170" s="9"/>
      <c r="B170" s="64"/>
      <c r="C170" s="39"/>
      <c r="D170" s="42"/>
      <c r="E170" s="41"/>
      <c r="F170" s="43"/>
      <c r="G170" s="45"/>
      <c r="H170" s="45"/>
      <c r="I170" s="44"/>
      <c r="J170" s="51"/>
      <c r="K170" s="52"/>
      <c r="L170" s="5"/>
      <c r="M170" s="38"/>
      <c r="N170" s="9"/>
      <c r="O170" s="9"/>
      <c r="P170" s="4"/>
      <c r="Q170" s="4"/>
      <c r="R170" s="7"/>
      <c r="S170" s="7"/>
      <c r="T170" s="38"/>
      <c r="U170" s="36"/>
      <c r="V170" s="38"/>
      <c r="W170" s="37"/>
    </row>
    <row r="171" spans="1:24" x14ac:dyDescent="0.25">
      <c r="A171" s="9"/>
      <c r="B171" s="64"/>
      <c r="C171" s="39"/>
      <c r="D171" s="42"/>
      <c r="E171" s="41"/>
      <c r="F171" s="43"/>
      <c r="G171" s="45"/>
      <c r="H171" s="45"/>
      <c r="I171" s="44"/>
      <c r="J171" s="51"/>
      <c r="K171" s="52"/>
      <c r="L171" s="5"/>
      <c r="M171" s="38"/>
      <c r="N171" s="9"/>
      <c r="O171" s="9"/>
      <c r="P171" s="4"/>
      <c r="Q171" s="4"/>
      <c r="R171" s="7"/>
      <c r="S171" s="7"/>
      <c r="T171" s="38"/>
      <c r="U171" s="36"/>
      <c r="V171" s="38"/>
      <c r="W171" s="37"/>
    </row>
    <row r="172" spans="1:24" x14ac:dyDescent="0.25">
      <c r="A172" s="9"/>
      <c r="B172" s="64"/>
      <c r="C172" s="39"/>
      <c r="D172" s="42"/>
      <c r="E172" s="41"/>
      <c r="F172" s="43"/>
      <c r="G172" s="45"/>
      <c r="H172" s="45"/>
      <c r="I172" s="44"/>
      <c r="J172" s="51"/>
      <c r="K172" s="52"/>
      <c r="L172" s="5"/>
      <c r="M172" s="38"/>
      <c r="N172" s="9"/>
      <c r="O172" s="9"/>
      <c r="P172" s="4"/>
      <c r="Q172" s="4"/>
      <c r="R172" s="7"/>
      <c r="S172" s="7"/>
      <c r="T172" s="38"/>
      <c r="U172" s="36"/>
      <c r="V172" s="38"/>
      <c r="W172" s="37"/>
    </row>
    <row r="173" spans="1:24" x14ac:dyDescent="0.25">
      <c r="A173" s="9"/>
      <c r="B173" s="64"/>
      <c r="C173" s="39"/>
      <c r="D173" s="42"/>
      <c r="E173" s="41"/>
      <c r="F173" s="43"/>
      <c r="G173" s="45"/>
      <c r="H173" s="45"/>
      <c r="I173" s="44"/>
      <c r="J173" s="51"/>
      <c r="K173" s="52"/>
      <c r="L173" s="5"/>
      <c r="M173" s="38"/>
      <c r="N173" s="9"/>
      <c r="O173" s="9"/>
      <c r="P173" s="4"/>
      <c r="Q173" s="4"/>
      <c r="R173" s="7"/>
      <c r="S173" s="7"/>
      <c r="T173" s="38"/>
      <c r="U173" s="36"/>
      <c r="V173" s="38"/>
      <c r="W173" s="37"/>
    </row>
    <row r="174" spans="1:24" x14ac:dyDescent="0.25">
      <c r="A174" s="9"/>
      <c r="B174" s="64"/>
      <c r="C174" s="39"/>
      <c r="D174" s="42"/>
      <c r="E174" s="41"/>
      <c r="F174" s="43"/>
      <c r="G174" s="45"/>
      <c r="H174" s="45"/>
      <c r="I174" s="44"/>
      <c r="J174" s="51"/>
      <c r="K174" s="52"/>
      <c r="L174" s="5"/>
      <c r="M174" s="38"/>
      <c r="N174" s="9"/>
      <c r="O174" s="9"/>
      <c r="P174" s="4"/>
      <c r="Q174" s="4"/>
      <c r="R174" s="7"/>
      <c r="S174" s="7"/>
      <c r="T174" s="38"/>
      <c r="U174" s="36"/>
      <c r="V174" s="38"/>
      <c r="W174" s="37"/>
    </row>
    <row r="175" spans="1:24" ht="15.75" thickBot="1" x14ac:dyDescent="0.3">
      <c r="A175" s="9"/>
      <c r="B175" s="64"/>
      <c r="C175" s="39"/>
      <c r="D175" s="42"/>
      <c r="E175" s="41"/>
      <c r="F175" s="41"/>
      <c r="G175" s="45"/>
      <c r="H175" s="45"/>
      <c r="I175" s="44"/>
      <c r="J175" s="51"/>
      <c r="K175" s="52"/>
      <c r="L175" s="5"/>
      <c r="M175" s="38"/>
      <c r="N175" s="9"/>
      <c r="O175" s="9"/>
      <c r="P175" s="4"/>
      <c r="Q175" s="4"/>
      <c r="R175" s="7"/>
      <c r="S175" s="7"/>
      <c r="T175" s="38"/>
      <c r="U175" s="36"/>
      <c r="V175" s="116"/>
      <c r="W175" s="117"/>
    </row>
    <row r="176" spans="1:24" ht="19.5" thickBot="1" x14ac:dyDescent="0.3">
      <c r="J176" s="51"/>
      <c r="K176" s="121"/>
      <c r="V176" s="120"/>
      <c r="W176" s="119"/>
      <c r="X176" s="98"/>
    </row>
    <row r="177" spans="10:24" ht="18.75" x14ac:dyDescent="0.25">
      <c r="J177" s="51"/>
      <c r="V177" s="98"/>
      <c r="W177" s="118"/>
      <c r="X177" s="9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X195"/>
  <sheetViews>
    <sheetView tabSelected="1" zoomScale="85" zoomScaleNormal="85" workbookViewId="0">
      <pane ySplit="1" topLeftCell="A2" activePane="bottomLeft" state="frozen"/>
      <selection pane="bottomLeft" activeCell="J42" sqref="J42:J92"/>
    </sheetView>
  </sheetViews>
  <sheetFormatPr baseColWidth="10" defaultColWidth="11.42578125" defaultRowHeight="15" x14ac:dyDescent="0.25"/>
  <cols>
    <col min="1" max="2" width="11.42578125" style="28"/>
    <col min="3" max="4" width="11.42578125" style="40"/>
    <col min="5" max="5" width="11.42578125" style="83"/>
    <col min="6" max="6" width="12.140625" style="40" customWidth="1"/>
    <col min="7" max="8" width="11.42578125" style="46"/>
    <col min="9" max="9" width="41" style="40" bestFit="1" customWidth="1"/>
    <col min="10" max="10" width="11.42578125" style="84"/>
    <col min="11" max="11" width="11.42578125" style="27"/>
    <col min="12" max="12" width="6.140625" style="28" customWidth="1"/>
    <col min="13" max="13" width="13.7109375" style="28" customWidth="1"/>
    <col min="14" max="14" width="11.42578125" style="85"/>
    <col min="15" max="15" width="6" style="28" customWidth="1"/>
    <col min="16" max="17" width="7.42578125" style="28" customWidth="1"/>
    <col min="18" max="18" width="11.28515625" style="28" customWidth="1"/>
    <col min="19" max="19" width="11.42578125" style="28"/>
    <col min="20" max="20" width="7.5703125" style="28" customWidth="1"/>
    <col min="21" max="21" width="9.7109375" style="28" customWidth="1"/>
    <col min="22" max="22" width="12.28515625" style="28" bestFit="1" customWidth="1"/>
    <col min="23" max="16384" width="11.42578125" style="28"/>
  </cols>
  <sheetData>
    <row r="1" spans="1:24" s="27" customFormat="1" ht="45.75" customHeight="1" x14ac:dyDescent="0.25">
      <c r="A1" s="101" t="s">
        <v>0</v>
      </c>
      <c r="B1" s="101" t="s">
        <v>0</v>
      </c>
      <c r="C1" s="102" t="s">
        <v>1</v>
      </c>
      <c r="D1" s="103" t="s">
        <v>2</v>
      </c>
      <c r="E1" s="105" t="s">
        <v>3</v>
      </c>
      <c r="F1" s="108" t="s">
        <v>4</v>
      </c>
      <c r="G1" s="103" t="s">
        <v>5</v>
      </c>
      <c r="H1" s="103" t="s">
        <v>6</v>
      </c>
      <c r="I1" s="106" t="s">
        <v>7</v>
      </c>
      <c r="J1" s="104" t="s">
        <v>8</v>
      </c>
      <c r="K1" s="102" t="s">
        <v>9</v>
      </c>
      <c r="L1" s="102" t="s">
        <v>10</v>
      </c>
      <c r="M1" s="104" t="s">
        <v>11</v>
      </c>
      <c r="N1" s="101" t="s">
        <v>12</v>
      </c>
      <c r="O1" s="101" t="s">
        <v>13</v>
      </c>
      <c r="P1" s="101" t="s">
        <v>14</v>
      </c>
      <c r="Q1" s="101" t="s">
        <v>15</v>
      </c>
      <c r="R1" s="102" t="s">
        <v>16</v>
      </c>
      <c r="S1" s="102" t="s">
        <v>17</v>
      </c>
      <c r="T1" s="104" t="s">
        <v>19</v>
      </c>
      <c r="U1" s="104" t="s">
        <v>20</v>
      </c>
      <c r="V1" s="104" t="s">
        <v>21</v>
      </c>
      <c r="W1" s="104" t="s">
        <v>22</v>
      </c>
    </row>
    <row r="2" spans="1:24" x14ac:dyDescent="0.25">
      <c r="A2" s="9">
        <v>1</v>
      </c>
      <c r="B2" s="64">
        <f>1</f>
        <v>1</v>
      </c>
      <c r="C2" s="39">
        <v>30</v>
      </c>
      <c r="D2" s="42">
        <v>0</v>
      </c>
      <c r="E2" s="44">
        <v>0</v>
      </c>
      <c r="F2" s="43">
        <f>C2</f>
        <v>30</v>
      </c>
      <c r="G2" s="45">
        <v>0</v>
      </c>
      <c r="H2" s="45">
        <f>G2</f>
        <v>0</v>
      </c>
      <c r="I2" s="44" t="s">
        <v>23</v>
      </c>
      <c r="J2" s="51">
        <v>25</v>
      </c>
      <c r="K2" s="52">
        <f>L2+R2+S2</f>
        <v>0</v>
      </c>
      <c r="L2" s="5">
        <v>0</v>
      </c>
      <c r="M2" s="38">
        <f t="shared" ref="M2:M42" si="0">T2*U2</f>
        <v>0</v>
      </c>
      <c r="N2" s="9" t="s">
        <v>24</v>
      </c>
      <c r="O2" s="9" t="s">
        <v>25</v>
      </c>
      <c r="P2" s="4">
        <v>-75.564385000000001</v>
      </c>
      <c r="Q2" s="4">
        <v>6.292268</v>
      </c>
      <c r="R2" s="7">
        <v>0</v>
      </c>
      <c r="S2" s="7">
        <v>0</v>
      </c>
      <c r="T2" s="38">
        <f t="shared" ref="T2:T42" si="1">SIN(D2*6.28/360)*7300*9.8</f>
        <v>0</v>
      </c>
      <c r="U2" s="36">
        <f t="shared" ref="U2:U42" si="2">J2*1000/3600</f>
        <v>6.9444444444444446</v>
      </c>
      <c r="V2" s="38">
        <f t="shared" ref="V2:V42" si="3">(T2/9.8)*C2*0.00272</f>
        <v>0</v>
      </c>
      <c r="W2" s="37">
        <f t="shared" ref="W2:W42" si="4">C2/U2</f>
        <v>4.32</v>
      </c>
    </row>
    <row r="3" spans="1:24" x14ac:dyDescent="0.25">
      <c r="A3" s="9">
        <v>1</v>
      </c>
      <c r="B3" s="64">
        <f>B2+1</f>
        <v>2</v>
      </c>
      <c r="C3" s="39">
        <v>30</v>
      </c>
      <c r="D3" s="42">
        <v>0.5</v>
      </c>
      <c r="E3" s="41">
        <f>F2</f>
        <v>30</v>
      </c>
      <c r="F3" s="43">
        <f>E3+C3</f>
        <v>60</v>
      </c>
      <c r="G3" s="45">
        <v>0</v>
      </c>
      <c r="H3" s="45">
        <f t="shared" ref="H3:H42" si="5">H2+G3</f>
        <v>0</v>
      </c>
      <c r="I3" s="44" t="s">
        <v>27</v>
      </c>
      <c r="J3" s="51">
        <v>25</v>
      </c>
      <c r="K3" s="52">
        <f t="shared" ref="K3:K42" si="6">L3+R3+S3</f>
        <v>0</v>
      </c>
      <c r="L3" s="5">
        <v>0</v>
      </c>
      <c r="M3" s="38">
        <f t="shared" si="0"/>
        <v>4333.1935134594041</v>
      </c>
      <c r="N3" s="9" t="s">
        <v>24</v>
      </c>
      <c r="O3" s="9" t="s">
        <v>25</v>
      </c>
      <c r="P3" s="4">
        <v>-75.564385000000001</v>
      </c>
      <c r="Q3" s="4">
        <v>6.292268</v>
      </c>
      <c r="R3" s="7">
        <v>0</v>
      </c>
      <c r="S3" s="7">
        <v>0</v>
      </c>
      <c r="T3" s="38">
        <f t="shared" si="1"/>
        <v>623.97986593815415</v>
      </c>
      <c r="U3" s="36">
        <f t="shared" si="2"/>
        <v>6.9444444444444446</v>
      </c>
      <c r="V3" s="38">
        <f t="shared" si="3"/>
        <v>5.195587455158508</v>
      </c>
      <c r="W3" s="37">
        <f t="shared" si="4"/>
        <v>4.32</v>
      </c>
      <c r="X3" s="28" t="s">
        <v>28</v>
      </c>
    </row>
    <row r="4" spans="1:24" x14ac:dyDescent="0.25">
      <c r="A4" s="9">
        <v>1</v>
      </c>
      <c r="B4" s="64">
        <f>B3+1</f>
        <v>3</v>
      </c>
      <c r="C4" s="39">
        <v>30</v>
      </c>
      <c r="D4" s="42">
        <v>1</v>
      </c>
      <c r="E4" s="41">
        <f t="shared" ref="E4:E42" si="7">F3</f>
        <v>60</v>
      </c>
      <c r="F4" s="43">
        <f t="shared" ref="F4:F42" si="8">E4+C4</f>
        <v>90</v>
      </c>
      <c r="G4" s="45">
        <v>0</v>
      </c>
      <c r="H4" s="45">
        <f t="shared" si="5"/>
        <v>0</v>
      </c>
      <c r="I4" s="44" t="s">
        <v>29</v>
      </c>
      <c r="J4" s="51">
        <v>25</v>
      </c>
      <c r="K4" s="52">
        <f t="shared" si="6"/>
        <v>0</v>
      </c>
      <c r="L4" s="5">
        <v>0</v>
      </c>
      <c r="M4" s="38">
        <f t="shared" si="0"/>
        <v>8666.0573719503755</v>
      </c>
      <c r="N4" s="9" t="s">
        <v>24</v>
      </c>
      <c r="O4" s="9" t="s">
        <v>25</v>
      </c>
      <c r="P4" s="4">
        <v>-75.564385000000001</v>
      </c>
      <c r="Q4" s="4">
        <v>6.292268</v>
      </c>
      <c r="R4" s="7">
        <v>0</v>
      </c>
      <c r="S4" s="7">
        <v>0</v>
      </c>
      <c r="T4" s="38">
        <f t="shared" si="1"/>
        <v>1247.9122615608539</v>
      </c>
      <c r="U4" s="36">
        <f t="shared" si="2"/>
        <v>6.9444444444444446</v>
      </c>
      <c r="V4" s="38">
        <f t="shared" si="3"/>
        <v>10.390779647282212</v>
      </c>
      <c r="W4" s="37">
        <f t="shared" si="4"/>
        <v>4.32</v>
      </c>
    </row>
    <row r="5" spans="1:24" x14ac:dyDescent="0.25">
      <c r="A5" s="9">
        <v>1</v>
      </c>
      <c r="B5" s="64">
        <f>B4+1</f>
        <v>4</v>
      </c>
      <c r="C5" s="39">
        <v>30</v>
      </c>
      <c r="D5" s="42">
        <v>1.5</v>
      </c>
      <c r="E5" s="41">
        <f t="shared" si="7"/>
        <v>90</v>
      </c>
      <c r="F5" s="43">
        <f t="shared" si="8"/>
        <v>120</v>
      </c>
      <c r="G5" s="45">
        <v>0</v>
      </c>
      <c r="H5" s="45">
        <f t="shared" si="5"/>
        <v>0</v>
      </c>
      <c r="I5" s="44" t="s">
        <v>30</v>
      </c>
      <c r="J5" s="51">
        <v>25</v>
      </c>
      <c r="K5" s="52">
        <f t="shared" si="6"/>
        <v>0</v>
      </c>
      <c r="L5" s="5">
        <v>0</v>
      </c>
      <c r="M5" s="38">
        <f t="shared" si="0"/>
        <v>12998.261945583537</v>
      </c>
      <c r="N5" s="9" t="s">
        <v>24</v>
      </c>
      <c r="O5" s="9" t="s">
        <v>25</v>
      </c>
      <c r="P5" s="4">
        <v>-75.564385000000001</v>
      </c>
      <c r="Q5" s="4">
        <v>6.292268</v>
      </c>
      <c r="R5" s="7">
        <v>0</v>
      </c>
      <c r="S5" s="7">
        <v>0</v>
      </c>
      <c r="T5" s="38">
        <f t="shared" si="1"/>
        <v>1871.7497201640294</v>
      </c>
      <c r="U5" s="36">
        <f t="shared" si="2"/>
        <v>6.9444444444444446</v>
      </c>
      <c r="V5" s="38">
        <f t="shared" si="3"/>
        <v>15.585181343406612</v>
      </c>
      <c r="W5" s="37">
        <f t="shared" si="4"/>
        <v>4.32</v>
      </c>
    </row>
    <row r="6" spans="1:24" ht="24" x14ac:dyDescent="0.25">
      <c r="A6" s="9">
        <v>2</v>
      </c>
      <c r="B6" s="64">
        <f t="shared" ref="B6:B69" si="9">B5+1</f>
        <v>5</v>
      </c>
      <c r="C6" s="39">
        <v>30</v>
      </c>
      <c r="D6" s="42">
        <v>2</v>
      </c>
      <c r="E6" s="41">
        <f t="shared" si="7"/>
        <v>120</v>
      </c>
      <c r="F6" s="43">
        <f t="shared" si="8"/>
        <v>150</v>
      </c>
      <c r="G6" s="45">
        <v>0</v>
      </c>
      <c r="H6" s="45">
        <f t="shared" si="5"/>
        <v>0</v>
      </c>
      <c r="I6" s="44" t="s">
        <v>31</v>
      </c>
      <c r="J6" s="51">
        <v>25</v>
      </c>
      <c r="K6" s="52">
        <f t="shared" si="6"/>
        <v>0</v>
      </c>
      <c r="L6" s="5">
        <v>0</v>
      </c>
      <c r="M6" s="38">
        <f t="shared" si="0"/>
        <v>17329.47765462572</v>
      </c>
      <c r="N6" s="9" t="s">
        <v>32</v>
      </c>
      <c r="O6" s="9" t="s">
        <v>33</v>
      </c>
      <c r="P6" s="4">
        <v>-75.564297999999994</v>
      </c>
      <c r="Q6" s="4">
        <v>6.2936170000000002</v>
      </c>
      <c r="R6" s="7">
        <v>0</v>
      </c>
      <c r="S6" s="7">
        <v>0</v>
      </c>
      <c r="T6" s="38">
        <f t="shared" si="1"/>
        <v>2495.4447822661036</v>
      </c>
      <c r="U6" s="36">
        <f t="shared" si="2"/>
        <v>6.9444444444444446</v>
      </c>
      <c r="V6" s="38">
        <f t="shared" si="3"/>
        <v>20.778397370705516</v>
      </c>
      <c r="W6" s="37">
        <f t="shared" si="4"/>
        <v>4.32</v>
      </c>
    </row>
    <row r="7" spans="1:24" x14ac:dyDescent="0.25">
      <c r="A7" s="9">
        <v>3</v>
      </c>
      <c r="B7" s="64">
        <f t="shared" si="9"/>
        <v>6</v>
      </c>
      <c r="C7" s="39">
        <v>30</v>
      </c>
      <c r="D7" s="42">
        <v>2.5</v>
      </c>
      <c r="E7" s="41">
        <f t="shared" si="7"/>
        <v>150</v>
      </c>
      <c r="F7" s="43">
        <f t="shared" si="8"/>
        <v>180</v>
      </c>
      <c r="G7" s="45">
        <v>0</v>
      </c>
      <c r="H7" s="45">
        <f t="shared" si="5"/>
        <v>0</v>
      </c>
      <c r="I7" s="80" t="s">
        <v>34</v>
      </c>
      <c r="J7" s="51">
        <v>25</v>
      </c>
      <c r="K7" s="52">
        <f t="shared" si="6"/>
        <v>0</v>
      </c>
      <c r="L7" s="5">
        <v>0</v>
      </c>
      <c r="M7" s="38">
        <f t="shared" si="0"/>
        <v>21659.374994573271</v>
      </c>
      <c r="N7" s="9" t="s">
        <v>24</v>
      </c>
      <c r="O7" s="9" t="s">
        <v>25</v>
      </c>
      <c r="P7" s="4">
        <v>-75.565652</v>
      </c>
      <c r="Q7" s="4">
        <v>6.2921360000000002</v>
      </c>
      <c r="R7" s="7">
        <v>0</v>
      </c>
      <c r="S7" s="7">
        <v>0</v>
      </c>
      <c r="T7" s="38">
        <f t="shared" si="1"/>
        <v>3118.9499992185511</v>
      </c>
      <c r="U7" s="36">
        <f t="shared" si="2"/>
        <v>6.9444444444444446</v>
      </c>
      <c r="V7" s="38">
        <f t="shared" si="3"/>
        <v>25.970032646554465</v>
      </c>
      <c r="W7" s="37">
        <f t="shared" si="4"/>
        <v>4.32</v>
      </c>
    </row>
    <row r="8" spans="1:24" x14ac:dyDescent="0.25">
      <c r="A8" s="9">
        <v>3</v>
      </c>
      <c r="B8" s="64">
        <f t="shared" si="9"/>
        <v>7</v>
      </c>
      <c r="C8" s="39">
        <v>30</v>
      </c>
      <c r="D8" s="42">
        <v>3</v>
      </c>
      <c r="E8" s="41">
        <f t="shared" si="7"/>
        <v>180</v>
      </c>
      <c r="F8" s="43">
        <f t="shared" si="8"/>
        <v>210</v>
      </c>
      <c r="G8" s="45">
        <v>0</v>
      </c>
      <c r="H8" s="45">
        <f t="shared" si="5"/>
        <v>0</v>
      </c>
      <c r="I8" s="44" t="s">
        <v>36</v>
      </c>
      <c r="J8" s="51">
        <v>25</v>
      </c>
      <c r="K8" s="52">
        <f t="shared" si="6"/>
        <v>0</v>
      </c>
      <c r="L8" s="5">
        <v>0</v>
      </c>
      <c r="M8" s="38">
        <f t="shared" si="0"/>
        <v>25987.624561219698</v>
      </c>
      <c r="N8" s="9" t="s">
        <v>24</v>
      </c>
      <c r="O8" s="9" t="s">
        <v>25</v>
      </c>
      <c r="P8" s="4">
        <v>-75.565652</v>
      </c>
      <c r="Q8" s="4">
        <v>6.2921360000000002</v>
      </c>
      <c r="R8" s="7">
        <v>0</v>
      </c>
      <c r="S8" s="7">
        <v>0</v>
      </c>
      <c r="T8" s="38">
        <f t="shared" si="1"/>
        <v>3742.2179368156367</v>
      </c>
      <c r="U8" s="36">
        <f t="shared" si="2"/>
        <v>6.9444444444444446</v>
      </c>
      <c r="V8" s="38">
        <f t="shared" si="3"/>
        <v>31.159692208587344</v>
      </c>
      <c r="W8" s="37">
        <f t="shared" si="4"/>
        <v>4.32</v>
      </c>
    </row>
    <row r="9" spans="1:24" x14ac:dyDescent="0.25">
      <c r="A9" s="9">
        <v>3</v>
      </c>
      <c r="B9" s="64">
        <f t="shared" si="9"/>
        <v>8</v>
      </c>
      <c r="C9" s="39">
        <v>30</v>
      </c>
      <c r="D9" s="42">
        <v>3.5</v>
      </c>
      <c r="E9" s="41">
        <f t="shared" si="7"/>
        <v>210</v>
      </c>
      <c r="F9" s="43">
        <f t="shared" si="8"/>
        <v>240</v>
      </c>
      <c r="G9" s="45">
        <v>0</v>
      </c>
      <c r="H9" s="45">
        <f t="shared" si="5"/>
        <v>0</v>
      </c>
      <c r="I9" s="44" t="s">
        <v>37</v>
      </c>
      <c r="J9" s="51">
        <v>25</v>
      </c>
      <c r="K9" s="52">
        <f t="shared" si="6"/>
        <v>0</v>
      </c>
      <c r="L9" s="5">
        <v>0</v>
      </c>
      <c r="M9" s="38">
        <f t="shared" si="0"/>
        <v>30313.89707571562</v>
      </c>
      <c r="N9" s="9" t="s">
        <v>24</v>
      </c>
      <c r="O9" s="9" t="s">
        <v>25</v>
      </c>
      <c r="P9" s="4">
        <v>-75.565652</v>
      </c>
      <c r="Q9" s="4">
        <v>6.2921360000000002</v>
      </c>
      <c r="R9" s="7">
        <v>0</v>
      </c>
      <c r="S9" s="7">
        <v>0</v>
      </c>
      <c r="T9" s="38">
        <f t="shared" si="1"/>
        <v>4365.2011789030494</v>
      </c>
      <c r="U9" s="36">
        <f t="shared" si="2"/>
        <v>6.9444444444444446</v>
      </c>
      <c r="V9" s="38">
        <f t="shared" si="3"/>
        <v>36.346981244743759</v>
      </c>
      <c r="W9" s="37">
        <f t="shared" si="4"/>
        <v>4.32</v>
      </c>
    </row>
    <row r="10" spans="1:24" x14ac:dyDescent="0.25">
      <c r="A10" s="9">
        <v>3</v>
      </c>
      <c r="B10" s="64">
        <f t="shared" si="9"/>
        <v>9</v>
      </c>
      <c r="C10" s="39">
        <v>30</v>
      </c>
      <c r="D10" s="42">
        <v>4</v>
      </c>
      <c r="E10" s="41">
        <f t="shared" si="7"/>
        <v>240</v>
      </c>
      <c r="F10" s="43">
        <f t="shared" si="8"/>
        <v>270</v>
      </c>
      <c r="G10" s="45">
        <v>0</v>
      </c>
      <c r="H10" s="45">
        <f t="shared" si="5"/>
        <v>0</v>
      </c>
      <c r="I10" s="44" t="s">
        <v>38</v>
      </c>
      <c r="J10" s="51">
        <v>25</v>
      </c>
      <c r="K10" s="52">
        <f t="shared" si="6"/>
        <v>0</v>
      </c>
      <c r="L10" s="5">
        <v>0</v>
      </c>
      <c r="M10" s="38">
        <f t="shared" si="0"/>
        <v>34637.863409619218</v>
      </c>
      <c r="N10" s="9" t="s">
        <v>24</v>
      </c>
      <c r="O10" s="9" t="s">
        <v>25</v>
      </c>
      <c r="P10" s="4">
        <v>-75.565652</v>
      </c>
      <c r="Q10" s="4">
        <v>6.2921360000000002</v>
      </c>
      <c r="R10" s="7">
        <v>0</v>
      </c>
      <c r="S10" s="7">
        <v>0</v>
      </c>
      <c r="T10" s="38">
        <f t="shared" si="1"/>
        <v>4987.8523309851671</v>
      </c>
      <c r="U10" s="36">
        <f t="shared" si="2"/>
        <v>6.9444444444444446</v>
      </c>
      <c r="V10" s="38">
        <f t="shared" si="3"/>
        <v>41.53150512330506</v>
      </c>
      <c r="W10" s="37">
        <f t="shared" si="4"/>
        <v>4.32</v>
      </c>
    </row>
    <row r="11" spans="1:24" x14ac:dyDescent="0.25">
      <c r="A11" s="9">
        <v>3</v>
      </c>
      <c r="B11" s="64">
        <f t="shared" si="9"/>
        <v>10</v>
      </c>
      <c r="C11" s="39">
        <v>30</v>
      </c>
      <c r="D11" s="42">
        <v>4.5</v>
      </c>
      <c r="E11" s="41">
        <f t="shared" si="7"/>
        <v>270</v>
      </c>
      <c r="F11" s="43">
        <f t="shared" si="8"/>
        <v>300</v>
      </c>
      <c r="G11" s="45">
        <v>0</v>
      </c>
      <c r="H11" s="45">
        <f t="shared" si="5"/>
        <v>0</v>
      </c>
      <c r="I11" s="44" t="s">
        <v>39</v>
      </c>
      <c r="J11" s="51">
        <v>25</v>
      </c>
      <c r="K11" s="52">
        <f t="shared" si="6"/>
        <v>0</v>
      </c>
      <c r="L11" s="5">
        <v>0</v>
      </c>
      <c r="M11" s="38">
        <f t="shared" si="0"/>
        <v>38959.194609935214</v>
      </c>
      <c r="N11" s="9" t="s">
        <v>24</v>
      </c>
      <c r="O11" s="9" t="s">
        <v>25</v>
      </c>
      <c r="P11" s="4">
        <v>-75.565652</v>
      </c>
      <c r="Q11" s="4">
        <v>6.2921360000000002</v>
      </c>
      <c r="R11" s="7">
        <v>0</v>
      </c>
      <c r="S11" s="7">
        <v>0</v>
      </c>
      <c r="T11" s="38">
        <f t="shared" si="1"/>
        <v>5610.1240238306709</v>
      </c>
      <c r="U11" s="36">
        <f t="shared" si="2"/>
        <v>6.9444444444444446</v>
      </c>
      <c r="V11" s="38">
        <f t="shared" si="3"/>
        <v>46.712869422916604</v>
      </c>
      <c r="W11" s="37">
        <f t="shared" si="4"/>
        <v>4.32</v>
      </c>
    </row>
    <row r="12" spans="1:24" x14ac:dyDescent="0.25">
      <c r="A12" s="9">
        <v>3</v>
      </c>
      <c r="B12" s="64">
        <f t="shared" si="9"/>
        <v>11</v>
      </c>
      <c r="C12" s="39">
        <v>30</v>
      </c>
      <c r="D12" s="42">
        <v>5</v>
      </c>
      <c r="E12" s="41">
        <f t="shared" si="7"/>
        <v>300</v>
      </c>
      <c r="F12" s="43">
        <f t="shared" si="8"/>
        <v>330</v>
      </c>
      <c r="G12" s="45">
        <v>0</v>
      </c>
      <c r="H12" s="45">
        <f t="shared" si="5"/>
        <v>0</v>
      </c>
      <c r="I12" s="44" t="s">
        <v>40</v>
      </c>
      <c r="J12" s="51">
        <v>25</v>
      </c>
      <c r="K12" s="52">
        <f t="shared" si="6"/>
        <v>0</v>
      </c>
      <c r="L12" s="5">
        <v>0</v>
      </c>
      <c r="M12" s="38">
        <f t="shared" si="0"/>
        <v>43277.561924140588</v>
      </c>
      <c r="N12" s="9" t="s">
        <v>24</v>
      </c>
      <c r="O12" s="9" t="s">
        <v>25</v>
      </c>
      <c r="P12" s="4">
        <v>-75.565652</v>
      </c>
      <c r="Q12" s="4">
        <v>6.2921360000000002</v>
      </c>
      <c r="R12" s="7">
        <v>0</v>
      </c>
      <c r="S12" s="7">
        <v>0</v>
      </c>
      <c r="T12" s="38">
        <f t="shared" si="1"/>
        <v>6231.968917076244</v>
      </c>
      <c r="U12" s="36">
        <f t="shared" si="2"/>
        <v>6.9444444444444446</v>
      </c>
      <c r="V12" s="38">
        <f t="shared" si="3"/>
        <v>51.890679962594028</v>
      </c>
      <c r="W12" s="37">
        <f t="shared" si="4"/>
        <v>4.32</v>
      </c>
    </row>
    <row r="13" spans="1:24" ht="24" x14ac:dyDescent="0.25">
      <c r="A13" s="9">
        <v>4</v>
      </c>
      <c r="B13" s="64">
        <f t="shared" si="9"/>
        <v>12</v>
      </c>
      <c r="C13" s="39">
        <v>30</v>
      </c>
      <c r="D13" s="42">
        <v>5.5</v>
      </c>
      <c r="E13" s="41">
        <f t="shared" si="7"/>
        <v>330</v>
      </c>
      <c r="F13" s="43">
        <f t="shared" si="8"/>
        <v>360</v>
      </c>
      <c r="G13" s="45">
        <v>0</v>
      </c>
      <c r="H13" s="45">
        <f t="shared" si="5"/>
        <v>0</v>
      </c>
      <c r="I13" s="44" t="s">
        <v>41</v>
      </c>
      <c r="J13" s="51">
        <v>25</v>
      </c>
      <c r="K13" s="52">
        <f t="shared" si="6"/>
        <v>0</v>
      </c>
      <c r="L13" s="5">
        <v>0</v>
      </c>
      <c r="M13" s="38">
        <f t="shared" si="0"/>
        <v>47592.636825194852</v>
      </c>
      <c r="N13" s="9" t="s">
        <v>42</v>
      </c>
      <c r="O13" s="9" t="s">
        <v>33</v>
      </c>
      <c r="P13" s="4">
        <v>-75.567119000000005</v>
      </c>
      <c r="Q13" s="4">
        <v>6.2905259999999998</v>
      </c>
      <c r="R13" s="7">
        <v>0</v>
      </c>
      <c r="S13" s="7">
        <v>0</v>
      </c>
      <c r="T13" s="38">
        <f t="shared" si="1"/>
        <v>6853.3397028280588</v>
      </c>
      <c r="U13" s="36">
        <f t="shared" si="2"/>
        <v>6.9444444444444446</v>
      </c>
      <c r="V13" s="38">
        <f t="shared" si="3"/>
        <v>57.064542831711179</v>
      </c>
      <c r="W13" s="37">
        <f t="shared" si="4"/>
        <v>4.32</v>
      </c>
    </row>
    <row r="14" spans="1:24" ht="24" x14ac:dyDescent="0.25">
      <c r="A14" s="9">
        <v>4</v>
      </c>
      <c r="B14" s="64">
        <f t="shared" si="9"/>
        <v>13</v>
      </c>
      <c r="C14" s="39">
        <v>30</v>
      </c>
      <c r="D14" s="42">
        <v>6</v>
      </c>
      <c r="E14" s="41">
        <f t="shared" si="7"/>
        <v>360</v>
      </c>
      <c r="F14" s="43">
        <f t="shared" si="8"/>
        <v>390</v>
      </c>
      <c r="G14" s="45">
        <v>0</v>
      </c>
      <c r="H14" s="45">
        <f t="shared" si="5"/>
        <v>0</v>
      </c>
      <c r="I14" s="44" t="s">
        <v>44</v>
      </c>
      <c r="J14" s="51">
        <v>25</v>
      </c>
      <c r="K14" s="52">
        <f t="shared" si="6"/>
        <v>0</v>
      </c>
      <c r="L14" s="5">
        <v>0</v>
      </c>
      <c r="M14" s="38">
        <f t="shared" si="0"/>
        <v>51904.091036533464</v>
      </c>
      <c r="N14" s="9" t="s">
        <v>42</v>
      </c>
      <c r="O14" s="9" t="s">
        <v>33</v>
      </c>
      <c r="P14" s="4">
        <v>-75.567119000000005</v>
      </c>
      <c r="Q14" s="4">
        <v>6.2905259999999998</v>
      </c>
      <c r="R14" s="7">
        <v>0</v>
      </c>
      <c r="S14" s="7">
        <v>0</v>
      </c>
      <c r="T14" s="38">
        <f t="shared" si="1"/>
        <v>7474.1891092608184</v>
      </c>
      <c r="U14" s="36">
        <f t="shared" si="2"/>
        <v>6.9444444444444446</v>
      </c>
      <c r="V14" s="38">
        <f t="shared" si="3"/>
        <v>62.23406441996763</v>
      </c>
      <c r="W14" s="37">
        <f t="shared" si="4"/>
        <v>4.32</v>
      </c>
    </row>
    <row r="15" spans="1:24" ht="24" x14ac:dyDescent="0.25">
      <c r="A15" s="9">
        <v>5</v>
      </c>
      <c r="B15" s="64">
        <f t="shared" si="9"/>
        <v>14</v>
      </c>
      <c r="C15" s="39">
        <v>30</v>
      </c>
      <c r="D15" s="42">
        <v>5.5</v>
      </c>
      <c r="E15" s="41">
        <f t="shared" si="7"/>
        <v>390</v>
      </c>
      <c r="F15" s="43">
        <f t="shared" si="8"/>
        <v>420</v>
      </c>
      <c r="G15" s="45">
        <v>0</v>
      </c>
      <c r="H15" s="45">
        <f t="shared" si="5"/>
        <v>0</v>
      </c>
      <c r="I15" s="44" t="s">
        <v>45</v>
      </c>
      <c r="J15" s="51">
        <v>25</v>
      </c>
      <c r="K15" s="52">
        <f t="shared" si="6"/>
        <v>0</v>
      </c>
      <c r="L15" s="5">
        <v>0</v>
      </c>
      <c r="M15" s="38">
        <f t="shared" si="0"/>
        <v>47592.636825194852</v>
      </c>
      <c r="N15" s="9" t="s">
        <v>24</v>
      </c>
      <c r="O15" s="9" t="s">
        <v>33</v>
      </c>
      <c r="P15" s="4">
        <v>-75.567300000000003</v>
      </c>
      <c r="Q15" s="4">
        <v>6.2913079999999999</v>
      </c>
      <c r="R15" s="7">
        <v>0</v>
      </c>
      <c r="S15" s="7">
        <v>0</v>
      </c>
      <c r="T15" s="38">
        <f t="shared" si="1"/>
        <v>6853.3397028280588</v>
      </c>
      <c r="U15" s="36">
        <f t="shared" si="2"/>
        <v>6.9444444444444446</v>
      </c>
      <c r="V15" s="38">
        <f t="shared" si="3"/>
        <v>57.064542831711179</v>
      </c>
      <c r="W15" s="37">
        <f t="shared" si="4"/>
        <v>4.32</v>
      </c>
    </row>
    <row r="16" spans="1:24" ht="24" x14ac:dyDescent="0.25">
      <c r="A16" s="9">
        <v>5</v>
      </c>
      <c r="B16" s="64">
        <f t="shared" si="9"/>
        <v>15</v>
      </c>
      <c r="C16" s="39">
        <v>30</v>
      </c>
      <c r="D16" s="42">
        <v>5</v>
      </c>
      <c r="E16" s="41">
        <f t="shared" si="7"/>
        <v>420</v>
      </c>
      <c r="F16" s="43">
        <f t="shared" si="8"/>
        <v>450</v>
      </c>
      <c r="G16" s="45">
        <v>0</v>
      </c>
      <c r="H16" s="45">
        <f t="shared" si="5"/>
        <v>0</v>
      </c>
      <c r="I16" s="44" t="s">
        <v>47</v>
      </c>
      <c r="J16" s="51">
        <v>25</v>
      </c>
      <c r="K16" s="52">
        <f t="shared" si="6"/>
        <v>0</v>
      </c>
      <c r="L16" s="5">
        <v>0</v>
      </c>
      <c r="M16" s="38">
        <f t="shared" si="0"/>
        <v>43277.561924140588</v>
      </c>
      <c r="N16" s="9" t="s">
        <v>24</v>
      </c>
      <c r="O16" s="9" t="s">
        <v>33</v>
      </c>
      <c r="P16" s="4">
        <v>-75.567300000000003</v>
      </c>
      <c r="Q16" s="4">
        <v>6.2913079999999999</v>
      </c>
      <c r="R16" s="7">
        <v>0</v>
      </c>
      <c r="S16" s="7">
        <v>0</v>
      </c>
      <c r="T16" s="38">
        <f t="shared" si="1"/>
        <v>6231.968917076244</v>
      </c>
      <c r="U16" s="36">
        <f t="shared" si="2"/>
        <v>6.9444444444444446</v>
      </c>
      <c r="V16" s="38">
        <f t="shared" si="3"/>
        <v>51.890679962594028</v>
      </c>
      <c r="W16" s="37">
        <f t="shared" si="4"/>
        <v>4.32</v>
      </c>
    </row>
    <row r="17" spans="1:23" ht="24" x14ac:dyDescent="0.25">
      <c r="A17" s="9">
        <v>6</v>
      </c>
      <c r="B17" s="64">
        <f t="shared" si="9"/>
        <v>16</v>
      </c>
      <c r="C17" s="39">
        <v>30</v>
      </c>
      <c r="D17" s="42">
        <v>4.5</v>
      </c>
      <c r="E17" s="41">
        <f t="shared" si="7"/>
        <v>450</v>
      </c>
      <c r="F17" s="43">
        <f t="shared" si="8"/>
        <v>480</v>
      </c>
      <c r="G17" s="45">
        <v>0</v>
      </c>
      <c r="H17" s="45">
        <f t="shared" si="5"/>
        <v>0</v>
      </c>
      <c r="I17" s="44" t="s">
        <v>48</v>
      </c>
      <c r="J17" s="51">
        <v>25</v>
      </c>
      <c r="K17" s="52">
        <f t="shared" si="6"/>
        <v>0</v>
      </c>
      <c r="L17" s="5">
        <v>0</v>
      </c>
      <c r="M17" s="38">
        <f t="shared" si="0"/>
        <v>38959.194609935214</v>
      </c>
      <c r="N17" s="9" t="s">
        <v>49</v>
      </c>
      <c r="O17" s="9" t="s">
        <v>33</v>
      </c>
      <c r="P17" s="4">
        <v>-75.566986</v>
      </c>
      <c r="Q17" s="4">
        <v>6.2918079999999996</v>
      </c>
      <c r="R17" s="7">
        <v>0</v>
      </c>
      <c r="S17" s="7">
        <v>0</v>
      </c>
      <c r="T17" s="38">
        <f t="shared" si="1"/>
        <v>5610.1240238306709</v>
      </c>
      <c r="U17" s="36">
        <f t="shared" si="2"/>
        <v>6.9444444444444446</v>
      </c>
      <c r="V17" s="38">
        <f t="shared" si="3"/>
        <v>46.712869422916604</v>
      </c>
      <c r="W17" s="37">
        <f t="shared" si="4"/>
        <v>4.32</v>
      </c>
    </row>
    <row r="18" spans="1:23" x14ac:dyDescent="0.25">
      <c r="A18" s="9">
        <v>7</v>
      </c>
      <c r="B18" s="64">
        <f t="shared" si="9"/>
        <v>17</v>
      </c>
      <c r="C18" s="39">
        <v>30</v>
      </c>
      <c r="D18" s="42">
        <v>4</v>
      </c>
      <c r="E18" s="41">
        <f t="shared" si="7"/>
        <v>480</v>
      </c>
      <c r="F18" s="43">
        <f t="shared" si="8"/>
        <v>510</v>
      </c>
      <c r="G18" s="45">
        <v>0</v>
      </c>
      <c r="H18" s="45">
        <f t="shared" si="5"/>
        <v>0</v>
      </c>
      <c r="I18" s="44" t="s">
        <v>50</v>
      </c>
      <c r="J18" s="51">
        <v>25</v>
      </c>
      <c r="K18" s="52">
        <f t="shared" si="6"/>
        <v>0</v>
      </c>
      <c r="L18" s="5">
        <v>0</v>
      </c>
      <c r="M18" s="38">
        <f t="shared" si="0"/>
        <v>34637.863409619218</v>
      </c>
      <c r="N18" s="9" t="s">
        <v>24</v>
      </c>
      <c r="O18" s="9" t="s">
        <v>25</v>
      </c>
      <c r="P18" s="4">
        <v>-75.567998000000003</v>
      </c>
      <c r="Q18" s="4">
        <v>6.2921279999999999</v>
      </c>
      <c r="R18" s="7">
        <v>0</v>
      </c>
      <c r="S18" s="7">
        <v>0</v>
      </c>
      <c r="T18" s="38">
        <f t="shared" si="1"/>
        <v>4987.8523309851671</v>
      </c>
      <c r="U18" s="36">
        <f t="shared" si="2"/>
        <v>6.9444444444444446</v>
      </c>
      <c r="V18" s="38">
        <f t="shared" si="3"/>
        <v>41.53150512330506</v>
      </c>
      <c r="W18" s="37">
        <f t="shared" si="4"/>
        <v>4.32</v>
      </c>
    </row>
    <row r="19" spans="1:23" x14ac:dyDescent="0.25">
      <c r="A19" s="9">
        <v>7</v>
      </c>
      <c r="B19" s="64">
        <f t="shared" si="9"/>
        <v>18</v>
      </c>
      <c r="C19" s="39">
        <v>30</v>
      </c>
      <c r="D19" s="42">
        <v>3.5</v>
      </c>
      <c r="E19" s="41">
        <f t="shared" si="7"/>
        <v>510</v>
      </c>
      <c r="F19" s="43">
        <f t="shared" si="8"/>
        <v>540</v>
      </c>
      <c r="G19" s="45">
        <v>0</v>
      </c>
      <c r="H19" s="45">
        <f t="shared" si="5"/>
        <v>0</v>
      </c>
      <c r="I19" s="44" t="s">
        <v>52</v>
      </c>
      <c r="J19" s="51">
        <v>25</v>
      </c>
      <c r="K19" s="52">
        <f t="shared" si="6"/>
        <v>0</v>
      </c>
      <c r="L19" s="5">
        <v>0</v>
      </c>
      <c r="M19" s="38">
        <f t="shared" si="0"/>
        <v>30313.89707571562</v>
      </c>
      <c r="N19" s="9" t="s">
        <v>24</v>
      </c>
      <c r="O19" s="9" t="s">
        <v>25</v>
      </c>
      <c r="P19" s="4">
        <v>-75.567998000000003</v>
      </c>
      <c r="Q19" s="4">
        <v>6.2921279999999999</v>
      </c>
      <c r="R19" s="7">
        <v>0</v>
      </c>
      <c r="S19" s="7">
        <v>0</v>
      </c>
      <c r="T19" s="38">
        <f t="shared" si="1"/>
        <v>4365.2011789030494</v>
      </c>
      <c r="U19" s="36">
        <f t="shared" si="2"/>
        <v>6.9444444444444446</v>
      </c>
      <c r="V19" s="38">
        <f t="shared" si="3"/>
        <v>36.346981244743759</v>
      </c>
      <c r="W19" s="37">
        <f t="shared" si="4"/>
        <v>4.32</v>
      </c>
    </row>
    <row r="20" spans="1:23" x14ac:dyDescent="0.25">
      <c r="A20" s="9">
        <v>7</v>
      </c>
      <c r="B20" s="64">
        <f t="shared" si="9"/>
        <v>19</v>
      </c>
      <c r="C20" s="39">
        <v>30</v>
      </c>
      <c r="D20" s="42">
        <v>3</v>
      </c>
      <c r="E20" s="41">
        <f t="shared" si="7"/>
        <v>540</v>
      </c>
      <c r="F20" s="43">
        <f t="shared" si="8"/>
        <v>570</v>
      </c>
      <c r="G20" s="45">
        <v>0</v>
      </c>
      <c r="H20" s="45">
        <f t="shared" si="5"/>
        <v>0</v>
      </c>
      <c r="I20" s="44" t="s">
        <v>53</v>
      </c>
      <c r="J20" s="51">
        <v>25</v>
      </c>
      <c r="K20" s="52">
        <f t="shared" si="6"/>
        <v>0</v>
      </c>
      <c r="L20" s="5">
        <v>0</v>
      </c>
      <c r="M20" s="38">
        <f t="shared" si="0"/>
        <v>25987.624561219698</v>
      </c>
      <c r="N20" s="9" t="s">
        <v>24</v>
      </c>
      <c r="O20" s="9" t="s">
        <v>25</v>
      </c>
      <c r="P20" s="4">
        <v>-75.567998000000003</v>
      </c>
      <c r="Q20" s="4">
        <v>6.2921279999999999</v>
      </c>
      <c r="R20" s="7">
        <v>0</v>
      </c>
      <c r="S20" s="7">
        <v>0</v>
      </c>
      <c r="T20" s="38">
        <f t="shared" si="1"/>
        <v>3742.2179368156367</v>
      </c>
      <c r="U20" s="36">
        <f t="shared" si="2"/>
        <v>6.9444444444444446</v>
      </c>
      <c r="V20" s="38">
        <f t="shared" si="3"/>
        <v>31.159692208587344</v>
      </c>
      <c r="W20" s="37">
        <f t="shared" si="4"/>
        <v>4.32</v>
      </c>
    </row>
    <row r="21" spans="1:23" x14ac:dyDescent="0.25">
      <c r="A21" s="9">
        <v>8</v>
      </c>
      <c r="B21" s="64">
        <f t="shared" si="9"/>
        <v>20</v>
      </c>
      <c r="C21" s="39">
        <v>30</v>
      </c>
      <c r="D21" s="42">
        <v>2.5</v>
      </c>
      <c r="E21" s="41">
        <f t="shared" si="7"/>
        <v>570</v>
      </c>
      <c r="F21" s="43">
        <f t="shared" si="8"/>
        <v>600</v>
      </c>
      <c r="G21" s="45">
        <v>0</v>
      </c>
      <c r="H21" s="45">
        <f t="shared" si="5"/>
        <v>0</v>
      </c>
      <c r="I21" s="44" t="s">
        <v>54</v>
      </c>
      <c r="J21" s="51">
        <v>25</v>
      </c>
      <c r="K21" s="52">
        <f t="shared" si="6"/>
        <v>0</v>
      </c>
      <c r="L21" s="5">
        <v>0</v>
      </c>
      <c r="M21" s="38">
        <f t="shared" si="0"/>
        <v>21659.374994573271</v>
      </c>
      <c r="N21" s="9" t="s">
        <v>49</v>
      </c>
      <c r="O21" s="9" t="s">
        <v>25</v>
      </c>
      <c r="P21" s="4">
        <v>-75.568809000000002</v>
      </c>
      <c r="Q21" s="4">
        <v>6.292319</v>
      </c>
      <c r="R21" s="7">
        <v>0</v>
      </c>
      <c r="S21" s="7">
        <v>0</v>
      </c>
      <c r="T21" s="38">
        <f t="shared" si="1"/>
        <v>3118.9499992185511</v>
      </c>
      <c r="U21" s="36">
        <f t="shared" si="2"/>
        <v>6.9444444444444446</v>
      </c>
      <c r="V21" s="38">
        <f t="shared" si="3"/>
        <v>25.970032646554465</v>
      </c>
      <c r="W21" s="37">
        <f t="shared" si="4"/>
        <v>4.32</v>
      </c>
    </row>
    <row r="22" spans="1:23" x14ac:dyDescent="0.25">
      <c r="A22" s="9">
        <v>9</v>
      </c>
      <c r="B22" s="64">
        <f t="shared" si="9"/>
        <v>21</v>
      </c>
      <c r="C22" s="39">
        <v>30</v>
      </c>
      <c r="D22" s="42">
        <v>2</v>
      </c>
      <c r="E22" s="41">
        <f t="shared" si="7"/>
        <v>600</v>
      </c>
      <c r="F22" s="43">
        <f t="shared" si="8"/>
        <v>630</v>
      </c>
      <c r="G22" s="45">
        <v>0</v>
      </c>
      <c r="H22" s="45">
        <f t="shared" si="5"/>
        <v>0</v>
      </c>
      <c r="I22" s="44" t="s">
        <v>55</v>
      </c>
      <c r="J22" s="51">
        <v>25</v>
      </c>
      <c r="K22" s="52">
        <f t="shared" si="6"/>
        <v>0</v>
      </c>
      <c r="L22" s="5">
        <v>0</v>
      </c>
      <c r="M22" s="38">
        <f t="shared" si="0"/>
        <v>17329.47765462572</v>
      </c>
      <c r="N22" s="9" t="s">
        <v>56</v>
      </c>
      <c r="O22" s="9" t="s">
        <v>25</v>
      </c>
      <c r="P22" s="4">
        <v>-75.569447999999994</v>
      </c>
      <c r="Q22" s="4">
        <v>6.2916869999999996</v>
      </c>
      <c r="R22" s="7">
        <v>0</v>
      </c>
      <c r="S22" s="7">
        <v>0</v>
      </c>
      <c r="T22" s="38">
        <f t="shared" si="1"/>
        <v>2495.4447822661036</v>
      </c>
      <c r="U22" s="36">
        <f t="shared" si="2"/>
        <v>6.9444444444444446</v>
      </c>
      <c r="V22" s="38">
        <f t="shared" si="3"/>
        <v>20.778397370705516</v>
      </c>
      <c r="W22" s="37">
        <f t="shared" si="4"/>
        <v>4.32</v>
      </c>
    </row>
    <row r="23" spans="1:23" ht="129.75" customHeight="1" x14ac:dyDescent="0.25">
      <c r="A23" s="9">
        <v>10</v>
      </c>
      <c r="B23" s="64">
        <f t="shared" si="9"/>
        <v>22</v>
      </c>
      <c r="C23" s="39">
        <v>30</v>
      </c>
      <c r="D23" s="42">
        <v>1.5</v>
      </c>
      <c r="E23" s="41">
        <f t="shared" si="7"/>
        <v>630</v>
      </c>
      <c r="F23" s="43">
        <f t="shared" si="8"/>
        <v>660</v>
      </c>
      <c r="G23" s="45">
        <v>0</v>
      </c>
      <c r="H23" s="45">
        <f t="shared" si="5"/>
        <v>0</v>
      </c>
      <c r="I23" s="44" t="s">
        <v>57</v>
      </c>
      <c r="J23" s="51">
        <v>25</v>
      </c>
      <c r="K23" s="52">
        <f>L23+R23+S23</f>
        <v>0</v>
      </c>
      <c r="L23" s="5">
        <v>0</v>
      </c>
      <c r="M23" s="38">
        <f t="shared" si="0"/>
        <v>12998.261945583537</v>
      </c>
      <c r="N23" s="9" t="s">
        <v>24</v>
      </c>
      <c r="O23" s="9" t="s">
        <v>33</v>
      </c>
      <c r="P23" s="4">
        <v>-75.574360999999996</v>
      </c>
      <c r="Q23" s="4">
        <v>6.2933440000000003</v>
      </c>
      <c r="R23" s="7">
        <v>0</v>
      </c>
      <c r="S23" s="7">
        <v>0</v>
      </c>
      <c r="T23" s="38">
        <f t="shared" si="1"/>
        <v>1871.7497201640294</v>
      </c>
      <c r="U23" s="36">
        <f t="shared" si="2"/>
        <v>6.9444444444444446</v>
      </c>
      <c r="V23" s="38">
        <f t="shared" si="3"/>
        <v>15.585181343406612</v>
      </c>
      <c r="W23" s="37">
        <f t="shared" si="4"/>
        <v>4.32</v>
      </c>
    </row>
    <row r="24" spans="1:23" ht="129.75" customHeight="1" x14ac:dyDescent="0.25">
      <c r="A24" s="9">
        <v>10</v>
      </c>
      <c r="B24" s="64">
        <f t="shared" si="9"/>
        <v>23</v>
      </c>
      <c r="C24" s="39">
        <v>30</v>
      </c>
      <c r="D24" s="42">
        <v>1</v>
      </c>
      <c r="E24" s="41">
        <f t="shared" si="7"/>
        <v>660</v>
      </c>
      <c r="F24" s="43">
        <f t="shared" si="8"/>
        <v>690</v>
      </c>
      <c r="G24" s="45">
        <v>0</v>
      </c>
      <c r="H24" s="45">
        <f t="shared" si="5"/>
        <v>0</v>
      </c>
      <c r="I24" s="44" t="s">
        <v>59</v>
      </c>
      <c r="J24" s="51">
        <v>25</v>
      </c>
      <c r="K24" s="52">
        <f t="shared" si="6"/>
        <v>0</v>
      </c>
      <c r="L24" s="5">
        <v>0</v>
      </c>
      <c r="M24" s="38">
        <f t="shared" si="0"/>
        <v>8666.0573719503755</v>
      </c>
      <c r="N24" s="9" t="s">
        <v>24</v>
      </c>
      <c r="O24" s="9" t="s">
        <v>33</v>
      </c>
      <c r="P24" s="4">
        <v>-75.574360999999996</v>
      </c>
      <c r="Q24" s="4">
        <v>6.2933440000000003</v>
      </c>
      <c r="R24" s="7">
        <v>0</v>
      </c>
      <c r="S24" s="7">
        <v>0</v>
      </c>
      <c r="T24" s="38">
        <f t="shared" si="1"/>
        <v>1247.9122615608539</v>
      </c>
      <c r="U24" s="36">
        <f t="shared" si="2"/>
        <v>6.9444444444444446</v>
      </c>
      <c r="V24" s="38">
        <f t="shared" si="3"/>
        <v>10.390779647282212</v>
      </c>
      <c r="W24" s="37">
        <f t="shared" si="4"/>
        <v>4.32</v>
      </c>
    </row>
    <row r="25" spans="1:23" ht="129.75" customHeight="1" x14ac:dyDescent="0.25">
      <c r="A25" s="9">
        <v>10</v>
      </c>
      <c r="B25" s="64">
        <f t="shared" si="9"/>
        <v>24</v>
      </c>
      <c r="C25" s="39">
        <v>30</v>
      </c>
      <c r="D25" s="42">
        <v>0.5</v>
      </c>
      <c r="E25" s="41">
        <f t="shared" si="7"/>
        <v>690</v>
      </c>
      <c r="F25" s="43">
        <f t="shared" si="8"/>
        <v>720</v>
      </c>
      <c r="G25" s="45">
        <v>0</v>
      </c>
      <c r="H25" s="45">
        <f t="shared" si="5"/>
        <v>0</v>
      </c>
      <c r="I25" s="44" t="s">
        <v>60</v>
      </c>
      <c r="J25" s="51">
        <v>25</v>
      </c>
      <c r="K25" s="52">
        <f t="shared" si="6"/>
        <v>0</v>
      </c>
      <c r="L25" s="5">
        <v>0</v>
      </c>
      <c r="M25" s="38">
        <f t="shared" si="0"/>
        <v>4333.1935134594041</v>
      </c>
      <c r="N25" s="9" t="s">
        <v>24</v>
      </c>
      <c r="O25" s="9" t="s">
        <v>33</v>
      </c>
      <c r="P25" s="4">
        <v>-75.574360999999996</v>
      </c>
      <c r="Q25" s="4">
        <v>6.2933440000000003</v>
      </c>
      <c r="R25" s="7">
        <v>0</v>
      </c>
      <c r="S25" s="7">
        <v>0</v>
      </c>
      <c r="T25" s="38">
        <f t="shared" si="1"/>
        <v>623.97986593815415</v>
      </c>
      <c r="U25" s="36">
        <f t="shared" si="2"/>
        <v>6.9444444444444446</v>
      </c>
      <c r="V25" s="38">
        <f t="shared" si="3"/>
        <v>5.195587455158508</v>
      </c>
      <c r="W25" s="37">
        <f t="shared" si="4"/>
        <v>4.32</v>
      </c>
    </row>
    <row r="26" spans="1:23" ht="129.75" customHeight="1" x14ac:dyDescent="0.25">
      <c r="A26" s="9">
        <v>10</v>
      </c>
      <c r="B26" s="64">
        <f t="shared" si="9"/>
        <v>25</v>
      </c>
      <c r="C26" s="39">
        <v>30</v>
      </c>
      <c r="D26" s="42">
        <v>0</v>
      </c>
      <c r="E26" s="41">
        <f t="shared" si="7"/>
        <v>720</v>
      </c>
      <c r="F26" s="43">
        <f t="shared" si="8"/>
        <v>750</v>
      </c>
      <c r="G26" s="45">
        <v>0</v>
      </c>
      <c r="H26" s="45">
        <f t="shared" si="5"/>
        <v>0</v>
      </c>
      <c r="I26" s="44" t="s">
        <v>61</v>
      </c>
      <c r="J26" s="51">
        <v>25</v>
      </c>
      <c r="K26" s="52">
        <f t="shared" si="6"/>
        <v>0</v>
      </c>
      <c r="L26" s="5">
        <v>0</v>
      </c>
      <c r="M26" s="38">
        <f t="shared" si="0"/>
        <v>0</v>
      </c>
      <c r="N26" s="9" t="s">
        <v>24</v>
      </c>
      <c r="O26" s="9" t="s">
        <v>33</v>
      </c>
      <c r="P26" s="4">
        <v>-75.574360999999996</v>
      </c>
      <c r="Q26" s="4">
        <v>6.2933440000000003</v>
      </c>
      <c r="R26" s="7">
        <v>0</v>
      </c>
      <c r="S26" s="7">
        <v>0</v>
      </c>
      <c r="T26" s="38">
        <f t="shared" si="1"/>
        <v>0</v>
      </c>
      <c r="U26" s="36">
        <f t="shared" si="2"/>
        <v>6.9444444444444446</v>
      </c>
      <c r="V26" s="38">
        <f t="shared" si="3"/>
        <v>0</v>
      </c>
      <c r="W26" s="37">
        <f t="shared" si="4"/>
        <v>4.32</v>
      </c>
    </row>
    <row r="27" spans="1:23" ht="129.75" customHeight="1" x14ac:dyDescent="0.25">
      <c r="A27" s="9">
        <v>10</v>
      </c>
      <c r="B27" s="64">
        <f t="shared" si="9"/>
        <v>26</v>
      </c>
      <c r="C27" s="39">
        <v>30</v>
      </c>
      <c r="D27" s="42">
        <v>-0.5</v>
      </c>
      <c r="E27" s="41">
        <f t="shared" si="7"/>
        <v>750</v>
      </c>
      <c r="F27" s="43">
        <f t="shared" si="8"/>
        <v>780</v>
      </c>
      <c r="G27" s="45">
        <v>0</v>
      </c>
      <c r="H27" s="45">
        <f t="shared" si="5"/>
        <v>0</v>
      </c>
      <c r="I27" s="44" t="s">
        <v>62</v>
      </c>
      <c r="J27" s="51">
        <v>25</v>
      </c>
      <c r="K27" s="52">
        <f t="shared" si="6"/>
        <v>0</v>
      </c>
      <c r="L27" s="5">
        <v>0</v>
      </c>
      <c r="M27" s="38">
        <f t="shared" si="0"/>
        <v>-4333.1935134594041</v>
      </c>
      <c r="N27" s="9" t="s">
        <v>24</v>
      </c>
      <c r="O27" s="9" t="s">
        <v>33</v>
      </c>
      <c r="P27" s="4">
        <v>-75.574360999999996</v>
      </c>
      <c r="Q27" s="4">
        <v>6.2933440000000003</v>
      </c>
      <c r="R27" s="7">
        <v>0</v>
      </c>
      <c r="S27" s="7">
        <v>0</v>
      </c>
      <c r="T27" s="38">
        <f t="shared" si="1"/>
        <v>-623.97986593815415</v>
      </c>
      <c r="U27" s="36">
        <f t="shared" si="2"/>
        <v>6.9444444444444446</v>
      </c>
      <c r="V27" s="38">
        <f t="shared" si="3"/>
        <v>-5.195587455158508</v>
      </c>
      <c r="W27" s="37">
        <f t="shared" si="4"/>
        <v>4.32</v>
      </c>
    </row>
    <row r="28" spans="1:23" ht="129.75" customHeight="1" x14ac:dyDescent="0.25">
      <c r="A28" s="9">
        <v>10</v>
      </c>
      <c r="B28" s="64">
        <f t="shared" si="9"/>
        <v>27</v>
      </c>
      <c r="C28" s="39">
        <v>30</v>
      </c>
      <c r="D28" s="42">
        <v>-1</v>
      </c>
      <c r="E28" s="41">
        <f t="shared" si="7"/>
        <v>780</v>
      </c>
      <c r="F28" s="43">
        <f t="shared" si="8"/>
        <v>810</v>
      </c>
      <c r="G28" s="45">
        <v>0</v>
      </c>
      <c r="H28" s="45">
        <f t="shared" si="5"/>
        <v>0</v>
      </c>
      <c r="I28" s="44" t="s">
        <v>63</v>
      </c>
      <c r="J28" s="51">
        <v>25</v>
      </c>
      <c r="K28" s="52">
        <f t="shared" si="6"/>
        <v>0</v>
      </c>
      <c r="L28" s="5">
        <v>0</v>
      </c>
      <c r="M28" s="38">
        <f t="shared" si="0"/>
        <v>-8666.0573719503755</v>
      </c>
      <c r="N28" s="9" t="s">
        <v>24</v>
      </c>
      <c r="O28" s="9" t="s">
        <v>33</v>
      </c>
      <c r="P28" s="4">
        <v>-75.574360999999996</v>
      </c>
      <c r="Q28" s="4">
        <v>6.2933440000000003</v>
      </c>
      <c r="R28" s="7">
        <v>0</v>
      </c>
      <c r="S28" s="7">
        <v>0</v>
      </c>
      <c r="T28" s="38">
        <f t="shared" si="1"/>
        <v>-1247.9122615608539</v>
      </c>
      <c r="U28" s="36">
        <f t="shared" si="2"/>
        <v>6.9444444444444446</v>
      </c>
      <c r="V28" s="38">
        <f t="shared" si="3"/>
        <v>-10.390779647282212</v>
      </c>
      <c r="W28" s="37">
        <f t="shared" si="4"/>
        <v>4.32</v>
      </c>
    </row>
    <row r="29" spans="1:23" ht="129.75" customHeight="1" x14ac:dyDescent="0.25">
      <c r="A29" s="9">
        <v>10</v>
      </c>
      <c r="B29" s="64">
        <f t="shared" si="9"/>
        <v>28</v>
      </c>
      <c r="C29" s="39">
        <v>30</v>
      </c>
      <c r="D29" s="42">
        <v>-1.5</v>
      </c>
      <c r="E29" s="41">
        <f t="shared" si="7"/>
        <v>810</v>
      </c>
      <c r="F29" s="43">
        <f t="shared" si="8"/>
        <v>840</v>
      </c>
      <c r="G29" s="45">
        <v>0</v>
      </c>
      <c r="H29" s="45">
        <f t="shared" si="5"/>
        <v>0</v>
      </c>
      <c r="I29" s="44" t="s">
        <v>64</v>
      </c>
      <c r="J29" s="51">
        <v>25</v>
      </c>
      <c r="K29" s="52">
        <f t="shared" si="6"/>
        <v>0</v>
      </c>
      <c r="L29" s="5">
        <v>0</v>
      </c>
      <c r="M29" s="38">
        <f t="shared" si="0"/>
        <v>-12998.261945583537</v>
      </c>
      <c r="N29" s="9" t="s">
        <v>24</v>
      </c>
      <c r="O29" s="9" t="s">
        <v>33</v>
      </c>
      <c r="P29" s="4">
        <v>-75.574360999999996</v>
      </c>
      <c r="Q29" s="4">
        <v>6.2933440000000003</v>
      </c>
      <c r="R29" s="7">
        <v>0</v>
      </c>
      <c r="S29" s="7">
        <v>0</v>
      </c>
      <c r="T29" s="38">
        <f t="shared" si="1"/>
        <v>-1871.7497201640294</v>
      </c>
      <c r="U29" s="36">
        <f t="shared" si="2"/>
        <v>6.9444444444444446</v>
      </c>
      <c r="V29" s="38">
        <f t="shared" si="3"/>
        <v>-15.585181343406612</v>
      </c>
      <c r="W29" s="37">
        <f t="shared" si="4"/>
        <v>4.32</v>
      </c>
    </row>
    <row r="30" spans="1:23" ht="129.75" customHeight="1" x14ac:dyDescent="0.25">
      <c r="A30" s="9">
        <v>10</v>
      </c>
      <c r="B30" s="64">
        <f t="shared" si="9"/>
        <v>29</v>
      </c>
      <c r="C30" s="39">
        <v>30</v>
      </c>
      <c r="D30" s="42">
        <v>-2</v>
      </c>
      <c r="E30" s="41">
        <f t="shared" si="7"/>
        <v>840</v>
      </c>
      <c r="F30" s="43">
        <f t="shared" si="8"/>
        <v>870</v>
      </c>
      <c r="G30" s="45">
        <v>0</v>
      </c>
      <c r="H30" s="45">
        <f t="shared" si="5"/>
        <v>0</v>
      </c>
      <c r="I30" s="44" t="s">
        <v>65</v>
      </c>
      <c r="J30" s="51">
        <v>25</v>
      </c>
      <c r="K30" s="52">
        <f t="shared" si="6"/>
        <v>0</v>
      </c>
      <c r="L30" s="5">
        <v>0</v>
      </c>
      <c r="M30" s="38">
        <f t="shared" si="0"/>
        <v>-17329.47765462572</v>
      </c>
      <c r="N30" s="9" t="s">
        <v>24</v>
      </c>
      <c r="O30" s="9" t="s">
        <v>33</v>
      </c>
      <c r="P30" s="4">
        <v>-75.574360999999996</v>
      </c>
      <c r="Q30" s="4">
        <v>6.2933440000000003</v>
      </c>
      <c r="R30" s="7">
        <v>0</v>
      </c>
      <c r="S30" s="7">
        <v>0</v>
      </c>
      <c r="T30" s="38">
        <f t="shared" si="1"/>
        <v>-2495.4447822661036</v>
      </c>
      <c r="U30" s="36">
        <f t="shared" si="2"/>
        <v>6.9444444444444446</v>
      </c>
      <c r="V30" s="38">
        <f t="shared" si="3"/>
        <v>-20.778397370705516</v>
      </c>
      <c r="W30" s="37">
        <f t="shared" si="4"/>
        <v>4.32</v>
      </c>
    </row>
    <row r="31" spans="1:23" ht="129.75" customHeight="1" x14ac:dyDescent="0.25">
      <c r="A31" s="9">
        <v>10</v>
      </c>
      <c r="B31" s="64">
        <f t="shared" si="9"/>
        <v>30</v>
      </c>
      <c r="C31" s="39">
        <v>30</v>
      </c>
      <c r="D31" s="42">
        <v>-2.5</v>
      </c>
      <c r="E31" s="41">
        <f t="shared" si="7"/>
        <v>870</v>
      </c>
      <c r="F31" s="43">
        <f t="shared" si="8"/>
        <v>900</v>
      </c>
      <c r="G31" s="45">
        <v>0</v>
      </c>
      <c r="H31" s="45">
        <f t="shared" si="5"/>
        <v>0</v>
      </c>
      <c r="I31" s="44" t="s">
        <v>66</v>
      </c>
      <c r="J31" s="51">
        <v>25</v>
      </c>
      <c r="K31" s="52">
        <f t="shared" si="6"/>
        <v>0</v>
      </c>
      <c r="L31" s="5">
        <v>0</v>
      </c>
      <c r="M31" s="38">
        <f t="shared" si="0"/>
        <v>-21659.374994573271</v>
      </c>
      <c r="N31" s="9" t="s">
        <v>24</v>
      </c>
      <c r="O31" s="9" t="s">
        <v>33</v>
      </c>
      <c r="P31" s="4">
        <v>-75.574360999999996</v>
      </c>
      <c r="Q31" s="4">
        <v>6.2933440000000003</v>
      </c>
      <c r="R31" s="7">
        <v>0</v>
      </c>
      <c r="S31" s="7">
        <v>0</v>
      </c>
      <c r="T31" s="38">
        <f t="shared" si="1"/>
        <v>-3118.9499992185511</v>
      </c>
      <c r="U31" s="36">
        <f t="shared" si="2"/>
        <v>6.9444444444444446</v>
      </c>
      <c r="V31" s="38">
        <f t="shared" si="3"/>
        <v>-25.970032646554465</v>
      </c>
      <c r="W31" s="37">
        <f t="shared" si="4"/>
        <v>4.32</v>
      </c>
    </row>
    <row r="32" spans="1:23" ht="129.75" customHeight="1" x14ac:dyDescent="0.25">
      <c r="A32" s="9">
        <v>10</v>
      </c>
      <c r="B32" s="64">
        <f t="shared" si="9"/>
        <v>31</v>
      </c>
      <c r="C32" s="39">
        <v>30</v>
      </c>
      <c r="D32" s="42">
        <v>-3</v>
      </c>
      <c r="E32" s="41">
        <f t="shared" si="7"/>
        <v>900</v>
      </c>
      <c r="F32" s="43">
        <f t="shared" si="8"/>
        <v>930</v>
      </c>
      <c r="G32" s="45">
        <v>0</v>
      </c>
      <c r="H32" s="45">
        <f t="shared" si="5"/>
        <v>0</v>
      </c>
      <c r="I32" s="44" t="s">
        <v>67</v>
      </c>
      <c r="J32" s="51">
        <v>25</v>
      </c>
      <c r="K32" s="52">
        <f t="shared" si="6"/>
        <v>0</v>
      </c>
      <c r="L32" s="5">
        <v>0</v>
      </c>
      <c r="M32" s="38">
        <f t="shared" si="0"/>
        <v>-25987.624561219698</v>
      </c>
      <c r="N32" s="9" t="s">
        <v>24</v>
      </c>
      <c r="O32" s="9" t="s">
        <v>33</v>
      </c>
      <c r="P32" s="4">
        <v>-75.574360999999996</v>
      </c>
      <c r="Q32" s="4">
        <v>6.2933440000000003</v>
      </c>
      <c r="R32" s="7">
        <v>0</v>
      </c>
      <c r="S32" s="7">
        <v>0</v>
      </c>
      <c r="T32" s="38">
        <f t="shared" si="1"/>
        <v>-3742.2179368156367</v>
      </c>
      <c r="U32" s="36">
        <f t="shared" si="2"/>
        <v>6.9444444444444446</v>
      </c>
      <c r="V32" s="38">
        <f t="shared" si="3"/>
        <v>-31.159692208587344</v>
      </c>
      <c r="W32" s="37">
        <f t="shared" si="4"/>
        <v>4.32</v>
      </c>
    </row>
    <row r="33" spans="1:23" ht="129.75" customHeight="1" x14ac:dyDescent="0.25">
      <c r="A33" s="9">
        <v>10</v>
      </c>
      <c r="B33" s="64">
        <f t="shared" si="9"/>
        <v>32</v>
      </c>
      <c r="C33" s="39">
        <v>30</v>
      </c>
      <c r="D33" s="42">
        <v>-3.5</v>
      </c>
      <c r="E33" s="41">
        <f t="shared" si="7"/>
        <v>930</v>
      </c>
      <c r="F33" s="43">
        <f t="shared" si="8"/>
        <v>960</v>
      </c>
      <c r="G33" s="45">
        <v>0</v>
      </c>
      <c r="H33" s="45">
        <f t="shared" si="5"/>
        <v>0</v>
      </c>
      <c r="I33" s="44" t="s">
        <v>68</v>
      </c>
      <c r="J33" s="51">
        <v>25</v>
      </c>
      <c r="K33" s="52">
        <f t="shared" si="6"/>
        <v>0</v>
      </c>
      <c r="L33" s="5">
        <v>0</v>
      </c>
      <c r="M33" s="38">
        <f t="shared" si="0"/>
        <v>-30313.89707571562</v>
      </c>
      <c r="N33" s="9" t="s">
        <v>24</v>
      </c>
      <c r="O33" s="9" t="s">
        <v>33</v>
      </c>
      <c r="P33" s="4">
        <v>-75.574360999999996</v>
      </c>
      <c r="Q33" s="4">
        <v>6.2933440000000003</v>
      </c>
      <c r="R33" s="7">
        <v>0</v>
      </c>
      <c r="S33" s="7">
        <v>0</v>
      </c>
      <c r="T33" s="38">
        <f t="shared" si="1"/>
        <v>-4365.2011789030494</v>
      </c>
      <c r="U33" s="36">
        <f t="shared" si="2"/>
        <v>6.9444444444444446</v>
      </c>
      <c r="V33" s="38">
        <f t="shared" si="3"/>
        <v>-36.346981244743759</v>
      </c>
      <c r="W33" s="37">
        <f t="shared" si="4"/>
        <v>4.32</v>
      </c>
    </row>
    <row r="34" spans="1:23" ht="129.75" customHeight="1" x14ac:dyDescent="0.25">
      <c r="A34" s="9">
        <v>10</v>
      </c>
      <c r="B34" s="64">
        <f t="shared" si="9"/>
        <v>33</v>
      </c>
      <c r="C34" s="39">
        <v>30</v>
      </c>
      <c r="D34" s="42">
        <v>-4</v>
      </c>
      <c r="E34" s="41">
        <f t="shared" si="7"/>
        <v>960</v>
      </c>
      <c r="F34" s="43">
        <f t="shared" si="8"/>
        <v>990</v>
      </c>
      <c r="G34" s="45">
        <v>0</v>
      </c>
      <c r="H34" s="45">
        <f t="shared" si="5"/>
        <v>0</v>
      </c>
      <c r="I34" s="44" t="s">
        <v>69</v>
      </c>
      <c r="J34" s="51">
        <v>25</v>
      </c>
      <c r="K34" s="52">
        <f t="shared" si="6"/>
        <v>0</v>
      </c>
      <c r="L34" s="5">
        <v>0</v>
      </c>
      <c r="M34" s="38">
        <f t="shared" si="0"/>
        <v>-34637.863409619218</v>
      </c>
      <c r="N34" s="9" t="s">
        <v>24</v>
      </c>
      <c r="O34" s="9" t="s">
        <v>33</v>
      </c>
      <c r="P34" s="4">
        <v>-75.574360999999996</v>
      </c>
      <c r="Q34" s="4">
        <v>6.2933440000000003</v>
      </c>
      <c r="R34" s="7">
        <v>0</v>
      </c>
      <c r="S34" s="7">
        <v>0</v>
      </c>
      <c r="T34" s="38">
        <f t="shared" si="1"/>
        <v>-4987.8523309851671</v>
      </c>
      <c r="U34" s="36">
        <f t="shared" si="2"/>
        <v>6.9444444444444446</v>
      </c>
      <c r="V34" s="38">
        <f t="shared" si="3"/>
        <v>-41.53150512330506</v>
      </c>
      <c r="W34" s="37">
        <f t="shared" si="4"/>
        <v>4.32</v>
      </c>
    </row>
    <row r="35" spans="1:23" ht="129.75" customHeight="1" x14ac:dyDescent="0.25">
      <c r="A35" s="9">
        <v>10</v>
      </c>
      <c r="B35" s="64">
        <f t="shared" si="9"/>
        <v>34</v>
      </c>
      <c r="C35" s="39">
        <v>30</v>
      </c>
      <c r="D35" s="42">
        <v>-4.5</v>
      </c>
      <c r="E35" s="41">
        <f t="shared" si="7"/>
        <v>990</v>
      </c>
      <c r="F35" s="43">
        <f t="shared" si="8"/>
        <v>1020</v>
      </c>
      <c r="G35" s="45">
        <v>0</v>
      </c>
      <c r="H35" s="45">
        <f t="shared" si="5"/>
        <v>0</v>
      </c>
      <c r="I35" s="44" t="s">
        <v>70</v>
      </c>
      <c r="J35" s="51">
        <v>25</v>
      </c>
      <c r="K35" s="52">
        <f t="shared" si="6"/>
        <v>0</v>
      </c>
      <c r="L35" s="5">
        <v>0</v>
      </c>
      <c r="M35" s="38">
        <f t="shared" si="0"/>
        <v>-38959.194609935214</v>
      </c>
      <c r="N35" s="9" t="s">
        <v>24</v>
      </c>
      <c r="O35" s="9" t="s">
        <v>33</v>
      </c>
      <c r="P35" s="4">
        <v>-75.574360999999996</v>
      </c>
      <c r="Q35" s="4">
        <v>6.2933440000000003</v>
      </c>
      <c r="R35" s="7">
        <v>0</v>
      </c>
      <c r="S35" s="7">
        <v>0</v>
      </c>
      <c r="T35" s="38">
        <f t="shared" si="1"/>
        <v>-5610.1240238306709</v>
      </c>
      <c r="U35" s="36">
        <f t="shared" si="2"/>
        <v>6.9444444444444446</v>
      </c>
      <c r="V35" s="38">
        <f t="shared" si="3"/>
        <v>-46.712869422916604</v>
      </c>
      <c r="W35" s="37">
        <f t="shared" si="4"/>
        <v>4.32</v>
      </c>
    </row>
    <row r="36" spans="1:23" ht="129.75" customHeight="1" x14ac:dyDescent="0.25">
      <c r="A36" s="9">
        <v>10</v>
      </c>
      <c r="B36" s="64">
        <f t="shared" si="9"/>
        <v>35</v>
      </c>
      <c r="C36" s="39">
        <v>30</v>
      </c>
      <c r="D36" s="42">
        <v>-5</v>
      </c>
      <c r="E36" s="41">
        <f t="shared" si="7"/>
        <v>1020</v>
      </c>
      <c r="F36" s="43">
        <f t="shared" si="8"/>
        <v>1050</v>
      </c>
      <c r="G36" s="45">
        <v>0</v>
      </c>
      <c r="H36" s="45">
        <f t="shared" si="5"/>
        <v>0</v>
      </c>
      <c r="I36" s="44" t="s">
        <v>71</v>
      </c>
      <c r="J36" s="51">
        <v>25</v>
      </c>
      <c r="K36" s="52">
        <f t="shared" si="6"/>
        <v>0</v>
      </c>
      <c r="L36" s="5">
        <v>0</v>
      </c>
      <c r="M36" s="38">
        <f t="shared" si="0"/>
        <v>-43277.561924140588</v>
      </c>
      <c r="N36" s="9" t="s">
        <v>24</v>
      </c>
      <c r="O36" s="9" t="s">
        <v>33</v>
      </c>
      <c r="P36" s="4">
        <v>-75.574360999999996</v>
      </c>
      <c r="Q36" s="4">
        <v>6.2933440000000003</v>
      </c>
      <c r="R36" s="7">
        <v>0</v>
      </c>
      <c r="S36" s="7">
        <v>0</v>
      </c>
      <c r="T36" s="38">
        <f t="shared" si="1"/>
        <v>-6231.968917076244</v>
      </c>
      <c r="U36" s="36">
        <f t="shared" si="2"/>
        <v>6.9444444444444446</v>
      </c>
      <c r="V36" s="38">
        <f t="shared" si="3"/>
        <v>-51.890679962594028</v>
      </c>
      <c r="W36" s="37">
        <f t="shared" si="4"/>
        <v>4.32</v>
      </c>
    </row>
    <row r="37" spans="1:23" ht="129.75" customHeight="1" x14ac:dyDescent="0.25">
      <c r="A37" s="9">
        <v>10</v>
      </c>
      <c r="B37" s="64">
        <f t="shared" si="9"/>
        <v>36</v>
      </c>
      <c r="C37" s="39">
        <v>30</v>
      </c>
      <c r="D37" s="42">
        <v>-5.5</v>
      </c>
      <c r="E37" s="41">
        <f t="shared" si="7"/>
        <v>1050</v>
      </c>
      <c r="F37" s="43">
        <f t="shared" si="8"/>
        <v>1080</v>
      </c>
      <c r="G37" s="45">
        <v>0</v>
      </c>
      <c r="H37" s="45">
        <f t="shared" si="5"/>
        <v>0</v>
      </c>
      <c r="I37" s="44" t="s">
        <v>72</v>
      </c>
      <c r="J37" s="51">
        <v>25</v>
      </c>
      <c r="K37" s="52">
        <f t="shared" si="6"/>
        <v>0</v>
      </c>
      <c r="L37" s="5">
        <v>0</v>
      </c>
      <c r="M37" s="38">
        <f t="shared" si="0"/>
        <v>-47592.636825194852</v>
      </c>
      <c r="N37" s="9" t="s">
        <v>24</v>
      </c>
      <c r="O37" s="9" t="s">
        <v>33</v>
      </c>
      <c r="P37" s="4">
        <v>-75.574360999999996</v>
      </c>
      <c r="Q37" s="4">
        <v>6.2933440000000003</v>
      </c>
      <c r="R37" s="7">
        <v>0</v>
      </c>
      <c r="S37" s="7">
        <v>0</v>
      </c>
      <c r="T37" s="38">
        <f t="shared" si="1"/>
        <v>-6853.3397028280588</v>
      </c>
      <c r="U37" s="36">
        <f t="shared" si="2"/>
        <v>6.9444444444444446</v>
      </c>
      <c r="V37" s="38">
        <f t="shared" si="3"/>
        <v>-57.064542831711179</v>
      </c>
      <c r="W37" s="37">
        <f t="shared" si="4"/>
        <v>4.32</v>
      </c>
    </row>
    <row r="38" spans="1:23" ht="129.75" customHeight="1" x14ac:dyDescent="0.25">
      <c r="A38" s="9">
        <v>10</v>
      </c>
      <c r="B38" s="64">
        <f t="shared" si="9"/>
        <v>37</v>
      </c>
      <c r="C38" s="39">
        <v>30</v>
      </c>
      <c r="D38" s="42">
        <v>-5</v>
      </c>
      <c r="E38" s="41">
        <f t="shared" si="7"/>
        <v>1080</v>
      </c>
      <c r="F38" s="43">
        <f t="shared" si="8"/>
        <v>1110</v>
      </c>
      <c r="G38" s="45">
        <v>0</v>
      </c>
      <c r="H38" s="45">
        <f t="shared" si="5"/>
        <v>0</v>
      </c>
      <c r="I38" s="44" t="s">
        <v>73</v>
      </c>
      <c r="J38" s="51">
        <v>25</v>
      </c>
      <c r="K38" s="52">
        <f t="shared" si="6"/>
        <v>0</v>
      </c>
      <c r="L38" s="5">
        <v>0</v>
      </c>
      <c r="M38" s="38">
        <f t="shared" si="0"/>
        <v>-43277.561924140588</v>
      </c>
      <c r="N38" s="9" t="s">
        <v>24</v>
      </c>
      <c r="O38" s="9" t="s">
        <v>33</v>
      </c>
      <c r="P38" s="4">
        <v>-75.574360999999996</v>
      </c>
      <c r="Q38" s="4">
        <v>6.2933440000000003</v>
      </c>
      <c r="R38" s="7">
        <v>0</v>
      </c>
      <c r="S38" s="7">
        <v>0</v>
      </c>
      <c r="T38" s="38">
        <f t="shared" si="1"/>
        <v>-6231.968917076244</v>
      </c>
      <c r="U38" s="36">
        <f t="shared" si="2"/>
        <v>6.9444444444444446</v>
      </c>
      <c r="V38" s="38">
        <f t="shared" si="3"/>
        <v>-51.890679962594028</v>
      </c>
      <c r="W38" s="37">
        <f t="shared" si="4"/>
        <v>4.32</v>
      </c>
    </row>
    <row r="39" spans="1:23" ht="129.75" customHeight="1" x14ac:dyDescent="0.25">
      <c r="A39" s="9">
        <v>10</v>
      </c>
      <c r="B39" s="64">
        <f t="shared" si="9"/>
        <v>38</v>
      </c>
      <c r="C39" s="39">
        <v>30</v>
      </c>
      <c r="D39" s="42">
        <v>-4.5</v>
      </c>
      <c r="E39" s="41">
        <f t="shared" si="7"/>
        <v>1110</v>
      </c>
      <c r="F39" s="43">
        <f t="shared" si="8"/>
        <v>1140</v>
      </c>
      <c r="G39" s="45">
        <v>0</v>
      </c>
      <c r="H39" s="45">
        <f t="shared" si="5"/>
        <v>0</v>
      </c>
      <c r="I39" s="44" t="s">
        <v>74</v>
      </c>
      <c r="J39" s="51">
        <v>25</v>
      </c>
      <c r="K39" s="52">
        <f t="shared" si="6"/>
        <v>0</v>
      </c>
      <c r="L39" s="5">
        <v>0</v>
      </c>
      <c r="M39" s="38">
        <f t="shared" si="0"/>
        <v>-38959.194609935214</v>
      </c>
      <c r="N39" s="9" t="s">
        <v>24</v>
      </c>
      <c r="O39" s="9" t="s">
        <v>33</v>
      </c>
      <c r="P39" s="4">
        <v>-75.574360999999996</v>
      </c>
      <c r="Q39" s="4">
        <v>6.2933440000000003</v>
      </c>
      <c r="R39" s="7">
        <v>0</v>
      </c>
      <c r="S39" s="7">
        <v>0</v>
      </c>
      <c r="T39" s="38">
        <f t="shared" si="1"/>
        <v>-5610.1240238306709</v>
      </c>
      <c r="U39" s="36">
        <f t="shared" si="2"/>
        <v>6.9444444444444446</v>
      </c>
      <c r="V39" s="38">
        <f t="shared" si="3"/>
        <v>-46.712869422916604</v>
      </c>
      <c r="W39" s="37">
        <f t="shared" si="4"/>
        <v>4.32</v>
      </c>
    </row>
    <row r="40" spans="1:23" ht="24" x14ac:dyDescent="0.25">
      <c r="A40" s="9">
        <v>11</v>
      </c>
      <c r="B40" s="64">
        <f t="shared" si="9"/>
        <v>39</v>
      </c>
      <c r="C40" s="39">
        <v>30</v>
      </c>
      <c r="D40" s="42">
        <v>-4</v>
      </c>
      <c r="E40" s="41">
        <f t="shared" si="7"/>
        <v>1140</v>
      </c>
      <c r="F40" s="43">
        <f t="shared" si="8"/>
        <v>1170</v>
      </c>
      <c r="G40" s="45">
        <v>0</v>
      </c>
      <c r="H40" s="45">
        <f t="shared" si="5"/>
        <v>0</v>
      </c>
      <c r="I40" s="44" t="s">
        <v>75</v>
      </c>
      <c r="J40" s="51">
        <v>25</v>
      </c>
      <c r="K40" s="52">
        <f t="shared" si="6"/>
        <v>0</v>
      </c>
      <c r="L40" s="5">
        <v>0</v>
      </c>
      <c r="M40" s="38">
        <f t="shared" si="0"/>
        <v>-34637.863409619218</v>
      </c>
      <c r="N40" s="9" t="s">
        <v>49</v>
      </c>
      <c r="O40" s="9" t="s">
        <v>33</v>
      </c>
      <c r="P40" s="4">
        <v>-75.577188000000007</v>
      </c>
      <c r="Q40" s="4">
        <v>6.2941469999999997</v>
      </c>
      <c r="R40" s="7">
        <v>0</v>
      </c>
      <c r="S40" s="7">
        <v>0</v>
      </c>
      <c r="T40" s="38">
        <f t="shared" si="1"/>
        <v>-4987.8523309851671</v>
      </c>
      <c r="U40" s="36">
        <f t="shared" si="2"/>
        <v>6.9444444444444446</v>
      </c>
      <c r="V40" s="38">
        <f t="shared" si="3"/>
        <v>-41.53150512330506</v>
      </c>
      <c r="W40" s="37">
        <f t="shared" si="4"/>
        <v>4.32</v>
      </c>
    </row>
    <row r="41" spans="1:23" ht="24" x14ac:dyDescent="0.25">
      <c r="A41" s="9">
        <v>12</v>
      </c>
      <c r="B41" s="64">
        <f t="shared" si="9"/>
        <v>40</v>
      </c>
      <c r="C41" s="39">
        <v>30</v>
      </c>
      <c r="D41" s="42">
        <v>-3.5</v>
      </c>
      <c r="E41" s="41">
        <f t="shared" si="7"/>
        <v>1170</v>
      </c>
      <c r="F41" s="43">
        <f t="shared" si="8"/>
        <v>1200</v>
      </c>
      <c r="G41" s="45">
        <v>0</v>
      </c>
      <c r="H41" s="45">
        <f t="shared" si="5"/>
        <v>0</v>
      </c>
      <c r="I41" s="44" t="s">
        <v>76</v>
      </c>
      <c r="J41" s="51">
        <v>25</v>
      </c>
      <c r="K41" s="52">
        <f t="shared" si="6"/>
        <v>0</v>
      </c>
      <c r="L41" s="5">
        <v>0</v>
      </c>
      <c r="M41" s="38">
        <f t="shared" si="0"/>
        <v>-30313.89707571562</v>
      </c>
      <c r="N41" s="9" t="s">
        <v>24</v>
      </c>
      <c r="O41" s="9" t="s">
        <v>33</v>
      </c>
      <c r="P41" s="4">
        <v>-75.576981000000004</v>
      </c>
      <c r="Q41" s="4">
        <v>6.2949130000000002</v>
      </c>
      <c r="R41" s="7">
        <v>0</v>
      </c>
      <c r="S41" s="7">
        <v>0</v>
      </c>
      <c r="T41" s="38">
        <f t="shared" si="1"/>
        <v>-4365.2011789030494</v>
      </c>
      <c r="U41" s="36">
        <f t="shared" si="2"/>
        <v>6.9444444444444446</v>
      </c>
      <c r="V41" s="38">
        <f t="shared" si="3"/>
        <v>-36.346981244743759</v>
      </c>
      <c r="W41" s="37">
        <f t="shared" si="4"/>
        <v>4.32</v>
      </c>
    </row>
    <row r="42" spans="1:23" ht="24" x14ac:dyDescent="0.25">
      <c r="A42" s="9">
        <v>12</v>
      </c>
      <c r="B42" s="64">
        <f t="shared" si="9"/>
        <v>41</v>
      </c>
      <c r="C42" s="39">
        <v>30</v>
      </c>
      <c r="D42" s="42">
        <v>-3</v>
      </c>
      <c r="E42" s="41">
        <f t="shared" si="7"/>
        <v>1200</v>
      </c>
      <c r="F42" s="43">
        <f t="shared" si="8"/>
        <v>1230</v>
      </c>
      <c r="G42" s="45">
        <v>0</v>
      </c>
      <c r="H42" s="45">
        <f t="shared" si="5"/>
        <v>0</v>
      </c>
      <c r="I42" s="44" t="s">
        <v>78</v>
      </c>
      <c r="J42" s="51">
        <v>25</v>
      </c>
      <c r="K42" s="52">
        <f t="shared" si="6"/>
        <v>0</v>
      </c>
      <c r="L42" s="5">
        <v>0</v>
      </c>
      <c r="M42" s="38">
        <f t="shared" si="0"/>
        <v>-25987.624561219698</v>
      </c>
      <c r="N42" s="9" t="s">
        <v>24</v>
      </c>
      <c r="O42" s="9" t="s">
        <v>33</v>
      </c>
      <c r="P42" s="4">
        <v>-75.576981000000004</v>
      </c>
      <c r="Q42" s="4">
        <v>6.2949130000000002</v>
      </c>
      <c r="R42" s="7">
        <v>0</v>
      </c>
      <c r="S42" s="7">
        <v>0</v>
      </c>
      <c r="T42" s="38">
        <f t="shared" si="1"/>
        <v>-3742.2179368156367</v>
      </c>
      <c r="U42" s="36">
        <f t="shared" si="2"/>
        <v>6.9444444444444446</v>
      </c>
      <c r="V42" s="38">
        <f t="shared" si="3"/>
        <v>-31.159692208587344</v>
      </c>
      <c r="W42" s="37">
        <f t="shared" si="4"/>
        <v>4.32</v>
      </c>
    </row>
    <row r="43" spans="1:23" ht="24" x14ac:dyDescent="0.25">
      <c r="A43" s="9">
        <v>13</v>
      </c>
      <c r="B43" s="64">
        <f t="shared" si="9"/>
        <v>42</v>
      </c>
      <c r="C43" s="39">
        <v>30</v>
      </c>
      <c r="D43" s="42">
        <v>-2.5</v>
      </c>
      <c r="E43" s="41">
        <f t="shared" ref="E43:E92" si="10">F42</f>
        <v>1230</v>
      </c>
      <c r="F43" s="43">
        <f t="shared" ref="F43:F92" si="11">E43+C43</f>
        <v>1260</v>
      </c>
      <c r="G43" s="45">
        <v>1</v>
      </c>
      <c r="H43" s="45">
        <f t="shared" ref="H43:H92" si="12">H42+G43</f>
        <v>1</v>
      </c>
      <c r="I43" s="44" t="s">
        <v>78</v>
      </c>
      <c r="J43" s="51">
        <v>25</v>
      </c>
      <c r="K43" s="52">
        <f t="shared" ref="K43:K92" si="13">L43+R43+S43</f>
        <v>1</v>
      </c>
      <c r="L43" s="5">
        <v>1</v>
      </c>
      <c r="M43" s="38">
        <f t="shared" ref="M43:M92" si="14">T43*U43</f>
        <v>-21659.374994573271</v>
      </c>
      <c r="N43" s="9" t="s">
        <v>24</v>
      </c>
      <c r="O43" s="9" t="s">
        <v>33</v>
      </c>
      <c r="P43" s="4">
        <v>-75.576981000000004</v>
      </c>
      <c r="Q43" s="4">
        <v>6.2949130000000002</v>
      </c>
      <c r="R43" s="7">
        <v>0</v>
      </c>
      <c r="S43" s="7">
        <v>0</v>
      </c>
      <c r="T43" s="38">
        <f t="shared" ref="T43:T92" si="15">SIN(D43*6.28/360)*7300*9.8</f>
        <v>-3118.9499992185511</v>
      </c>
      <c r="U43" s="36">
        <f t="shared" ref="U43:U92" si="16">J43*1000/3600</f>
        <v>6.9444444444444446</v>
      </c>
      <c r="V43" s="38">
        <f t="shared" ref="V43:V92" si="17">(T43/9.8)*C43*0.00272</f>
        <v>-25.970032646554465</v>
      </c>
      <c r="W43" s="37">
        <f t="shared" ref="W43:W92" si="18">C43/U43</f>
        <v>4.32</v>
      </c>
    </row>
    <row r="44" spans="1:23" ht="24" x14ac:dyDescent="0.25">
      <c r="A44" s="9">
        <v>14</v>
      </c>
      <c r="B44" s="64">
        <f t="shared" si="9"/>
        <v>43</v>
      </c>
      <c r="C44" s="39">
        <v>30</v>
      </c>
      <c r="D44" s="42">
        <v>-2</v>
      </c>
      <c r="E44" s="41">
        <f t="shared" si="10"/>
        <v>1260</v>
      </c>
      <c r="F44" s="43">
        <f t="shared" si="11"/>
        <v>1290</v>
      </c>
      <c r="G44" s="45">
        <v>2</v>
      </c>
      <c r="H44" s="45">
        <f t="shared" si="12"/>
        <v>3</v>
      </c>
      <c r="I44" s="44" t="s">
        <v>78</v>
      </c>
      <c r="J44" s="51">
        <v>25</v>
      </c>
      <c r="K44" s="52">
        <f t="shared" si="13"/>
        <v>2</v>
      </c>
      <c r="L44" s="5">
        <v>2</v>
      </c>
      <c r="M44" s="38">
        <f t="shared" si="14"/>
        <v>-17329.47765462572</v>
      </c>
      <c r="N44" s="9" t="s">
        <v>24</v>
      </c>
      <c r="O44" s="9" t="s">
        <v>33</v>
      </c>
      <c r="P44" s="4">
        <v>-75.576981000000004</v>
      </c>
      <c r="Q44" s="4">
        <v>6.2949130000000002</v>
      </c>
      <c r="R44" s="7">
        <v>0</v>
      </c>
      <c r="S44" s="7">
        <v>0</v>
      </c>
      <c r="T44" s="38">
        <f t="shared" si="15"/>
        <v>-2495.4447822661036</v>
      </c>
      <c r="U44" s="36">
        <f t="shared" si="16"/>
        <v>6.9444444444444446</v>
      </c>
      <c r="V44" s="38">
        <f t="shared" si="17"/>
        <v>-20.778397370705516</v>
      </c>
      <c r="W44" s="37">
        <f t="shared" si="18"/>
        <v>4.32</v>
      </c>
    </row>
    <row r="45" spans="1:23" ht="24" x14ac:dyDescent="0.25">
      <c r="A45" s="9">
        <v>15</v>
      </c>
      <c r="B45" s="64">
        <f t="shared" si="9"/>
        <v>44</v>
      </c>
      <c r="C45" s="39">
        <v>30</v>
      </c>
      <c r="D45" s="42">
        <v>-1.5</v>
      </c>
      <c r="E45" s="41">
        <f t="shared" si="10"/>
        <v>1290</v>
      </c>
      <c r="F45" s="43">
        <f t="shared" si="11"/>
        <v>1320</v>
      </c>
      <c r="G45" s="45">
        <v>3</v>
      </c>
      <c r="H45" s="45">
        <f t="shared" si="12"/>
        <v>6</v>
      </c>
      <c r="I45" s="44" t="s">
        <v>78</v>
      </c>
      <c r="J45" s="51">
        <v>25</v>
      </c>
      <c r="K45" s="52">
        <f t="shared" si="13"/>
        <v>3</v>
      </c>
      <c r="L45" s="5">
        <v>3</v>
      </c>
      <c r="M45" s="38">
        <f t="shared" si="14"/>
        <v>-12998.261945583537</v>
      </c>
      <c r="N45" s="9" t="s">
        <v>24</v>
      </c>
      <c r="O45" s="9" t="s">
        <v>33</v>
      </c>
      <c r="P45" s="4">
        <v>-75.576981000000004</v>
      </c>
      <c r="Q45" s="4">
        <v>6.2949130000000002</v>
      </c>
      <c r="R45" s="7">
        <v>0</v>
      </c>
      <c r="S45" s="7">
        <v>0</v>
      </c>
      <c r="T45" s="38">
        <f t="shared" si="15"/>
        <v>-1871.7497201640294</v>
      </c>
      <c r="U45" s="36">
        <f t="shared" si="16"/>
        <v>6.9444444444444446</v>
      </c>
      <c r="V45" s="38">
        <f t="shared" si="17"/>
        <v>-15.585181343406612</v>
      </c>
      <c r="W45" s="37">
        <f t="shared" si="18"/>
        <v>4.32</v>
      </c>
    </row>
    <row r="46" spans="1:23" ht="24" x14ac:dyDescent="0.25">
      <c r="A46" s="9">
        <v>16</v>
      </c>
      <c r="B46" s="64">
        <f t="shared" si="9"/>
        <v>45</v>
      </c>
      <c r="C46" s="39">
        <v>30</v>
      </c>
      <c r="D46" s="42">
        <v>-1</v>
      </c>
      <c r="E46" s="41">
        <f t="shared" si="10"/>
        <v>1320</v>
      </c>
      <c r="F46" s="43">
        <f t="shared" si="11"/>
        <v>1350</v>
      </c>
      <c r="G46" s="45">
        <v>4</v>
      </c>
      <c r="H46" s="45">
        <f t="shared" si="12"/>
        <v>10</v>
      </c>
      <c r="I46" s="44" t="s">
        <v>78</v>
      </c>
      <c r="J46" s="51">
        <v>25</v>
      </c>
      <c r="K46" s="52">
        <f t="shared" si="13"/>
        <v>4</v>
      </c>
      <c r="L46" s="5">
        <v>4</v>
      </c>
      <c r="M46" s="38">
        <f t="shared" si="14"/>
        <v>-8666.0573719503755</v>
      </c>
      <c r="N46" s="9" t="s">
        <v>24</v>
      </c>
      <c r="O46" s="9" t="s">
        <v>33</v>
      </c>
      <c r="P46" s="4">
        <v>-75.576981000000004</v>
      </c>
      <c r="Q46" s="4">
        <v>6.2949130000000002</v>
      </c>
      <c r="R46" s="7">
        <v>0</v>
      </c>
      <c r="S46" s="7">
        <v>0</v>
      </c>
      <c r="T46" s="38">
        <f t="shared" si="15"/>
        <v>-1247.9122615608539</v>
      </c>
      <c r="U46" s="36">
        <f t="shared" si="16"/>
        <v>6.9444444444444446</v>
      </c>
      <c r="V46" s="38">
        <f t="shared" si="17"/>
        <v>-10.390779647282212</v>
      </c>
      <c r="W46" s="37">
        <f t="shared" si="18"/>
        <v>4.32</v>
      </c>
    </row>
    <row r="47" spans="1:23" ht="24" x14ac:dyDescent="0.25">
      <c r="A47" s="9">
        <v>17</v>
      </c>
      <c r="B47" s="64">
        <f t="shared" si="9"/>
        <v>46</v>
      </c>
      <c r="C47" s="39">
        <v>30</v>
      </c>
      <c r="D47" s="42">
        <v>-0.5</v>
      </c>
      <c r="E47" s="41">
        <f t="shared" si="10"/>
        <v>1350</v>
      </c>
      <c r="F47" s="43">
        <f t="shared" si="11"/>
        <v>1380</v>
      </c>
      <c r="G47" s="45">
        <v>5</v>
      </c>
      <c r="H47" s="45">
        <f t="shared" si="12"/>
        <v>15</v>
      </c>
      <c r="I47" s="44" t="s">
        <v>78</v>
      </c>
      <c r="J47" s="51">
        <v>25</v>
      </c>
      <c r="K47" s="52">
        <f t="shared" si="13"/>
        <v>5</v>
      </c>
      <c r="L47" s="5">
        <v>5</v>
      </c>
      <c r="M47" s="38">
        <f t="shared" si="14"/>
        <v>-4333.1935134594041</v>
      </c>
      <c r="N47" s="9" t="s">
        <v>24</v>
      </c>
      <c r="O47" s="9" t="s">
        <v>33</v>
      </c>
      <c r="P47" s="4">
        <v>-75.576981000000004</v>
      </c>
      <c r="Q47" s="4">
        <v>6.2949130000000002</v>
      </c>
      <c r="R47" s="7">
        <v>0</v>
      </c>
      <c r="S47" s="7">
        <v>0</v>
      </c>
      <c r="T47" s="38">
        <f t="shared" si="15"/>
        <v>-623.97986593815415</v>
      </c>
      <c r="U47" s="36">
        <f t="shared" si="16"/>
        <v>6.9444444444444446</v>
      </c>
      <c r="V47" s="38">
        <f t="shared" si="17"/>
        <v>-5.195587455158508</v>
      </c>
      <c r="W47" s="37">
        <f t="shared" si="18"/>
        <v>4.32</v>
      </c>
    </row>
    <row r="48" spans="1:23" ht="24" x14ac:dyDescent="0.25">
      <c r="A48" s="9">
        <v>18</v>
      </c>
      <c r="B48" s="64">
        <f t="shared" si="9"/>
        <v>47</v>
      </c>
      <c r="C48" s="39">
        <v>30</v>
      </c>
      <c r="D48" s="42">
        <v>0</v>
      </c>
      <c r="E48" s="41">
        <f t="shared" si="10"/>
        <v>1380</v>
      </c>
      <c r="F48" s="43">
        <f t="shared" si="11"/>
        <v>1410</v>
      </c>
      <c r="G48" s="45">
        <v>6</v>
      </c>
      <c r="H48" s="45">
        <f t="shared" si="12"/>
        <v>21</v>
      </c>
      <c r="I48" s="44" t="s">
        <v>78</v>
      </c>
      <c r="J48" s="51">
        <v>25</v>
      </c>
      <c r="K48" s="52">
        <f t="shared" si="13"/>
        <v>6</v>
      </c>
      <c r="L48" s="5">
        <v>6</v>
      </c>
      <c r="M48" s="38">
        <f t="shared" si="14"/>
        <v>0</v>
      </c>
      <c r="N48" s="9" t="s">
        <v>24</v>
      </c>
      <c r="O48" s="9" t="s">
        <v>33</v>
      </c>
      <c r="P48" s="4">
        <v>-75.576981000000004</v>
      </c>
      <c r="Q48" s="4">
        <v>6.2949130000000002</v>
      </c>
      <c r="R48" s="7">
        <v>0</v>
      </c>
      <c r="S48" s="7">
        <v>0</v>
      </c>
      <c r="T48" s="38">
        <f t="shared" si="15"/>
        <v>0</v>
      </c>
      <c r="U48" s="36">
        <f t="shared" si="16"/>
        <v>6.9444444444444446</v>
      </c>
      <c r="V48" s="38">
        <f t="shared" si="17"/>
        <v>0</v>
      </c>
      <c r="W48" s="37">
        <f t="shared" si="18"/>
        <v>4.32</v>
      </c>
    </row>
    <row r="49" spans="1:23" ht="24" x14ac:dyDescent="0.25">
      <c r="A49" s="9">
        <v>19</v>
      </c>
      <c r="B49" s="64">
        <f t="shared" si="9"/>
        <v>48</v>
      </c>
      <c r="C49" s="39">
        <v>30</v>
      </c>
      <c r="D49" s="42">
        <v>0.5</v>
      </c>
      <c r="E49" s="41">
        <f t="shared" si="10"/>
        <v>1410</v>
      </c>
      <c r="F49" s="43">
        <f t="shared" si="11"/>
        <v>1440</v>
      </c>
      <c r="G49" s="45">
        <v>7</v>
      </c>
      <c r="H49" s="45">
        <f t="shared" si="12"/>
        <v>28</v>
      </c>
      <c r="I49" s="44" t="s">
        <v>78</v>
      </c>
      <c r="J49" s="51">
        <v>25</v>
      </c>
      <c r="K49" s="52">
        <f t="shared" si="13"/>
        <v>7</v>
      </c>
      <c r="L49" s="5">
        <v>7</v>
      </c>
      <c r="M49" s="38">
        <f t="shared" si="14"/>
        <v>4333.1935134594041</v>
      </c>
      <c r="N49" s="9" t="s">
        <v>24</v>
      </c>
      <c r="O49" s="9" t="s">
        <v>33</v>
      </c>
      <c r="P49" s="4">
        <v>-75.576981000000004</v>
      </c>
      <c r="Q49" s="4">
        <v>6.2949130000000002</v>
      </c>
      <c r="R49" s="7">
        <v>0</v>
      </c>
      <c r="S49" s="7">
        <v>0</v>
      </c>
      <c r="T49" s="38">
        <f t="shared" si="15"/>
        <v>623.97986593815415</v>
      </c>
      <c r="U49" s="36">
        <f t="shared" si="16"/>
        <v>6.9444444444444446</v>
      </c>
      <c r="V49" s="38">
        <f t="shared" si="17"/>
        <v>5.195587455158508</v>
      </c>
      <c r="W49" s="37">
        <f t="shared" si="18"/>
        <v>4.32</v>
      </c>
    </row>
    <row r="50" spans="1:23" ht="24" x14ac:dyDescent="0.25">
      <c r="A50" s="9">
        <v>20</v>
      </c>
      <c r="B50" s="64">
        <f t="shared" si="9"/>
        <v>49</v>
      </c>
      <c r="C50" s="39">
        <v>30</v>
      </c>
      <c r="D50" s="42">
        <v>1</v>
      </c>
      <c r="E50" s="41">
        <f t="shared" si="10"/>
        <v>1440</v>
      </c>
      <c r="F50" s="43">
        <f t="shared" si="11"/>
        <v>1470</v>
      </c>
      <c r="G50" s="45">
        <v>8</v>
      </c>
      <c r="H50" s="45">
        <f t="shared" si="12"/>
        <v>36</v>
      </c>
      <c r="I50" s="44" t="s">
        <v>78</v>
      </c>
      <c r="J50" s="51">
        <v>25</v>
      </c>
      <c r="K50" s="52">
        <f t="shared" si="13"/>
        <v>8</v>
      </c>
      <c r="L50" s="5">
        <v>8</v>
      </c>
      <c r="M50" s="38">
        <f t="shared" si="14"/>
        <v>8666.0573719503755</v>
      </c>
      <c r="N50" s="9" t="s">
        <v>24</v>
      </c>
      <c r="O50" s="9" t="s">
        <v>33</v>
      </c>
      <c r="P50" s="4">
        <v>-75.576981000000004</v>
      </c>
      <c r="Q50" s="4">
        <v>6.2949130000000002</v>
      </c>
      <c r="R50" s="7">
        <v>0</v>
      </c>
      <c r="S50" s="7">
        <v>0</v>
      </c>
      <c r="T50" s="38">
        <f t="shared" si="15"/>
        <v>1247.9122615608539</v>
      </c>
      <c r="U50" s="36">
        <f t="shared" si="16"/>
        <v>6.9444444444444446</v>
      </c>
      <c r="V50" s="38">
        <f t="shared" si="17"/>
        <v>10.390779647282212</v>
      </c>
      <c r="W50" s="37">
        <f t="shared" si="18"/>
        <v>4.32</v>
      </c>
    </row>
    <row r="51" spans="1:23" ht="24" x14ac:dyDescent="0.25">
      <c r="A51" s="9">
        <v>21</v>
      </c>
      <c r="B51" s="64">
        <f t="shared" si="9"/>
        <v>50</v>
      </c>
      <c r="C51" s="39">
        <v>30</v>
      </c>
      <c r="D51" s="42">
        <v>1.5</v>
      </c>
      <c r="E51" s="41">
        <f t="shared" si="10"/>
        <v>1470</v>
      </c>
      <c r="F51" s="43">
        <f t="shared" si="11"/>
        <v>1500</v>
      </c>
      <c r="G51" s="45">
        <v>9</v>
      </c>
      <c r="H51" s="45">
        <f t="shared" si="12"/>
        <v>45</v>
      </c>
      <c r="I51" s="44" t="s">
        <v>78</v>
      </c>
      <c r="J51" s="51">
        <v>25</v>
      </c>
      <c r="K51" s="52">
        <f t="shared" si="13"/>
        <v>9</v>
      </c>
      <c r="L51" s="5">
        <v>9</v>
      </c>
      <c r="M51" s="38">
        <f t="shared" si="14"/>
        <v>12998.261945583537</v>
      </c>
      <c r="N51" s="9" t="s">
        <v>24</v>
      </c>
      <c r="O51" s="9" t="s">
        <v>33</v>
      </c>
      <c r="P51" s="4">
        <v>-75.576981000000004</v>
      </c>
      <c r="Q51" s="4">
        <v>6.2949130000000002</v>
      </c>
      <c r="R51" s="7">
        <v>0</v>
      </c>
      <c r="S51" s="7">
        <v>0</v>
      </c>
      <c r="T51" s="38">
        <f t="shared" si="15"/>
        <v>1871.7497201640294</v>
      </c>
      <c r="U51" s="36">
        <f t="shared" si="16"/>
        <v>6.9444444444444446</v>
      </c>
      <c r="V51" s="38">
        <f t="shared" si="17"/>
        <v>15.585181343406612</v>
      </c>
      <c r="W51" s="37">
        <f t="shared" si="18"/>
        <v>4.32</v>
      </c>
    </row>
    <row r="52" spans="1:23" ht="24" x14ac:dyDescent="0.25">
      <c r="A52" s="9">
        <v>22</v>
      </c>
      <c r="B52" s="64">
        <f t="shared" si="9"/>
        <v>51</v>
      </c>
      <c r="C52" s="39">
        <v>30</v>
      </c>
      <c r="D52" s="42">
        <v>2</v>
      </c>
      <c r="E52" s="41">
        <f t="shared" si="10"/>
        <v>1500</v>
      </c>
      <c r="F52" s="43">
        <f t="shared" si="11"/>
        <v>1530</v>
      </c>
      <c r="G52" s="45">
        <v>10</v>
      </c>
      <c r="H52" s="45">
        <f t="shared" si="12"/>
        <v>55</v>
      </c>
      <c r="I52" s="44" t="s">
        <v>78</v>
      </c>
      <c r="J52" s="51">
        <v>25</v>
      </c>
      <c r="K52" s="52">
        <f t="shared" si="13"/>
        <v>10</v>
      </c>
      <c r="L52" s="5">
        <v>10</v>
      </c>
      <c r="M52" s="38">
        <f t="shared" si="14"/>
        <v>17329.47765462572</v>
      </c>
      <c r="N52" s="9" t="s">
        <v>24</v>
      </c>
      <c r="O52" s="9" t="s">
        <v>33</v>
      </c>
      <c r="P52" s="4">
        <v>-75.576981000000004</v>
      </c>
      <c r="Q52" s="4">
        <v>6.2949130000000002</v>
      </c>
      <c r="R52" s="7">
        <v>0</v>
      </c>
      <c r="S52" s="7">
        <v>0</v>
      </c>
      <c r="T52" s="38">
        <f t="shared" si="15"/>
        <v>2495.4447822661036</v>
      </c>
      <c r="U52" s="36">
        <f t="shared" si="16"/>
        <v>6.9444444444444446</v>
      </c>
      <c r="V52" s="38">
        <f t="shared" si="17"/>
        <v>20.778397370705516</v>
      </c>
      <c r="W52" s="37">
        <f t="shared" si="18"/>
        <v>4.32</v>
      </c>
    </row>
    <row r="53" spans="1:23" ht="24" x14ac:dyDescent="0.25">
      <c r="A53" s="9">
        <v>23</v>
      </c>
      <c r="B53" s="64">
        <f t="shared" si="9"/>
        <v>52</v>
      </c>
      <c r="C53" s="39">
        <v>30</v>
      </c>
      <c r="D53" s="42">
        <v>2.5</v>
      </c>
      <c r="E53" s="41">
        <f t="shared" si="10"/>
        <v>1530</v>
      </c>
      <c r="F53" s="43">
        <f t="shared" si="11"/>
        <v>1560</v>
      </c>
      <c r="G53" s="45">
        <v>11</v>
      </c>
      <c r="H53" s="45">
        <f t="shared" si="12"/>
        <v>66</v>
      </c>
      <c r="I53" s="44" t="s">
        <v>78</v>
      </c>
      <c r="J53" s="51">
        <v>25</v>
      </c>
      <c r="K53" s="52">
        <f t="shared" si="13"/>
        <v>11</v>
      </c>
      <c r="L53" s="5">
        <v>11</v>
      </c>
      <c r="M53" s="38">
        <f t="shared" si="14"/>
        <v>21659.374994573271</v>
      </c>
      <c r="N53" s="9" t="s">
        <v>24</v>
      </c>
      <c r="O53" s="9" t="s">
        <v>33</v>
      </c>
      <c r="P53" s="4">
        <v>-75.576981000000004</v>
      </c>
      <c r="Q53" s="4">
        <v>6.2949130000000002</v>
      </c>
      <c r="R53" s="7">
        <v>0</v>
      </c>
      <c r="S53" s="7">
        <v>0</v>
      </c>
      <c r="T53" s="38">
        <f t="shared" si="15"/>
        <v>3118.9499992185511</v>
      </c>
      <c r="U53" s="36">
        <f t="shared" si="16"/>
        <v>6.9444444444444446</v>
      </c>
      <c r="V53" s="38">
        <f t="shared" si="17"/>
        <v>25.970032646554465</v>
      </c>
      <c r="W53" s="37">
        <f t="shared" si="18"/>
        <v>4.32</v>
      </c>
    </row>
    <row r="54" spans="1:23" ht="24" x14ac:dyDescent="0.25">
      <c r="A54" s="9">
        <v>24</v>
      </c>
      <c r="B54" s="64">
        <f t="shared" si="9"/>
        <v>53</v>
      </c>
      <c r="C54" s="39">
        <v>30</v>
      </c>
      <c r="D54" s="42">
        <v>3</v>
      </c>
      <c r="E54" s="41">
        <f t="shared" si="10"/>
        <v>1560</v>
      </c>
      <c r="F54" s="43">
        <f t="shared" si="11"/>
        <v>1590</v>
      </c>
      <c r="G54" s="45">
        <v>12</v>
      </c>
      <c r="H54" s="45">
        <f t="shared" si="12"/>
        <v>78</v>
      </c>
      <c r="I54" s="44" t="s">
        <v>78</v>
      </c>
      <c r="J54" s="51">
        <v>25</v>
      </c>
      <c r="K54" s="52">
        <f t="shared" si="13"/>
        <v>12</v>
      </c>
      <c r="L54" s="5">
        <v>12</v>
      </c>
      <c r="M54" s="38">
        <f t="shared" si="14"/>
        <v>25987.624561219698</v>
      </c>
      <c r="N54" s="9" t="s">
        <v>24</v>
      </c>
      <c r="O54" s="9" t="s">
        <v>33</v>
      </c>
      <c r="P54" s="4">
        <v>-75.576981000000004</v>
      </c>
      <c r="Q54" s="4">
        <v>6.2949130000000002</v>
      </c>
      <c r="R54" s="7">
        <v>0</v>
      </c>
      <c r="S54" s="7">
        <v>0</v>
      </c>
      <c r="T54" s="38">
        <f t="shared" si="15"/>
        <v>3742.2179368156367</v>
      </c>
      <c r="U54" s="36">
        <f t="shared" si="16"/>
        <v>6.9444444444444446</v>
      </c>
      <c r="V54" s="38">
        <f t="shared" si="17"/>
        <v>31.159692208587344</v>
      </c>
      <c r="W54" s="37">
        <f t="shared" si="18"/>
        <v>4.32</v>
      </c>
    </row>
    <row r="55" spans="1:23" ht="24" x14ac:dyDescent="0.25">
      <c r="A55" s="9">
        <v>25</v>
      </c>
      <c r="B55" s="64">
        <f t="shared" si="9"/>
        <v>54</v>
      </c>
      <c r="C55" s="39">
        <v>30</v>
      </c>
      <c r="D55" s="42">
        <v>3.5</v>
      </c>
      <c r="E55" s="41">
        <f t="shared" si="10"/>
        <v>1590</v>
      </c>
      <c r="F55" s="43">
        <f t="shared" si="11"/>
        <v>1620</v>
      </c>
      <c r="G55" s="45">
        <v>13</v>
      </c>
      <c r="H55" s="45">
        <f t="shared" si="12"/>
        <v>91</v>
      </c>
      <c r="I55" s="44" t="s">
        <v>78</v>
      </c>
      <c r="J55" s="51">
        <v>25</v>
      </c>
      <c r="K55" s="52">
        <f t="shared" si="13"/>
        <v>13</v>
      </c>
      <c r="L55" s="5">
        <v>13</v>
      </c>
      <c r="M55" s="38">
        <f t="shared" si="14"/>
        <v>30313.89707571562</v>
      </c>
      <c r="N55" s="9" t="s">
        <v>24</v>
      </c>
      <c r="O55" s="9" t="s">
        <v>33</v>
      </c>
      <c r="P55" s="4">
        <v>-75.576981000000004</v>
      </c>
      <c r="Q55" s="4">
        <v>6.2949130000000002</v>
      </c>
      <c r="R55" s="7">
        <v>0</v>
      </c>
      <c r="S55" s="7">
        <v>0</v>
      </c>
      <c r="T55" s="38">
        <f t="shared" si="15"/>
        <v>4365.2011789030494</v>
      </c>
      <c r="U55" s="36">
        <f t="shared" si="16"/>
        <v>6.9444444444444446</v>
      </c>
      <c r="V55" s="38">
        <f t="shared" si="17"/>
        <v>36.346981244743759</v>
      </c>
      <c r="W55" s="37">
        <f t="shared" si="18"/>
        <v>4.32</v>
      </c>
    </row>
    <row r="56" spans="1:23" ht="24" x14ac:dyDescent="0.25">
      <c r="A56" s="9">
        <v>26</v>
      </c>
      <c r="B56" s="64">
        <f t="shared" si="9"/>
        <v>55</v>
      </c>
      <c r="C56" s="39">
        <v>30</v>
      </c>
      <c r="D56" s="42">
        <v>4</v>
      </c>
      <c r="E56" s="41">
        <f t="shared" si="10"/>
        <v>1620</v>
      </c>
      <c r="F56" s="43">
        <f t="shared" si="11"/>
        <v>1650</v>
      </c>
      <c r="G56" s="45">
        <v>14</v>
      </c>
      <c r="H56" s="45">
        <f t="shared" si="12"/>
        <v>105</v>
      </c>
      <c r="I56" s="44" t="s">
        <v>78</v>
      </c>
      <c r="J56" s="51">
        <v>25</v>
      </c>
      <c r="K56" s="52">
        <f t="shared" si="13"/>
        <v>14</v>
      </c>
      <c r="L56" s="5">
        <v>14</v>
      </c>
      <c r="M56" s="38">
        <f t="shared" si="14"/>
        <v>34637.863409619218</v>
      </c>
      <c r="N56" s="9" t="s">
        <v>24</v>
      </c>
      <c r="O56" s="9" t="s">
        <v>33</v>
      </c>
      <c r="P56" s="4">
        <v>-75.576981000000004</v>
      </c>
      <c r="Q56" s="4">
        <v>6.2949130000000002</v>
      </c>
      <c r="R56" s="7">
        <v>0</v>
      </c>
      <c r="S56" s="7">
        <v>0</v>
      </c>
      <c r="T56" s="38">
        <f t="shared" si="15"/>
        <v>4987.8523309851671</v>
      </c>
      <c r="U56" s="36">
        <f t="shared" si="16"/>
        <v>6.9444444444444446</v>
      </c>
      <c r="V56" s="38">
        <f t="shared" si="17"/>
        <v>41.53150512330506</v>
      </c>
      <c r="W56" s="37">
        <f t="shared" si="18"/>
        <v>4.32</v>
      </c>
    </row>
    <row r="57" spans="1:23" ht="24" x14ac:dyDescent="0.25">
      <c r="A57" s="9">
        <v>27</v>
      </c>
      <c r="B57" s="64">
        <f t="shared" si="9"/>
        <v>56</v>
      </c>
      <c r="C57" s="39">
        <v>30</v>
      </c>
      <c r="D57" s="42">
        <v>4.5</v>
      </c>
      <c r="E57" s="41">
        <f t="shared" si="10"/>
        <v>1650</v>
      </c>
      <c r="F57" s="43">
        <f t="shared" si="11"/>
        <v>1680</v>
      </c>
      <c r="G57" s="45">
        <v>15</v>
      </c>
      <c r="H57" s="45">
        <f t="shared" si="12"/>
        <v>120</v>
      </c>
      <c r="I57" s="44" t="s">
        <v>78</v>
      </c>
      <c r="J57" s="51">
        <v>25</v>
      </c>
      <c r="K57" s="52">
        <f t="shared" si="13"/>
        <v>15</v>
      </c>
      <c r="L57" s="5">
        <v>15</v>
      </c>
      <c r="M57" s="38">
        <f t="shared" si="14"/>
        <v>38959.194609935214</v>
      </c>
      <c r="N57" s="9" t="s">
        <v>24</v>
      </c>
      <c r="O57" s="9" t="s">
        <v>33</v>
      </c>
      <c r="P57" s="4">
        <v>-75.576981000000004</v>
      </c>
      <c r="Q57" s="4">
        <v>6.2949130000000002</v>
      </c>
      <c r="R57" s="7">
        <v>0</v>
      </c>
      <c r="S57" s="7">
        <v>0</v>
      </c>
      <c r="T57" s="38">
        <f t="shared" si="15"/>
        <v>5610.1240238306709</v>
      </c>
      <c r="U57" s="36">
        <f t="shared" si="16"/>
        <v>6.9444444444444446</v>
      </c>
      <c r="V57" s="38">
        <f t="shared" si="17"/>
        <v>46.712869422916604</v>
      </c>
      <c r="W57" s="37">
        <f t="shared" si="18"/>
        <v>4.32</v>
      </c>
    </row>
    <row r="58" spans="1:23" ht="24" x14ac:dyDescent="0.25">
      <c r="A58" s="9">
        <v>28</v>
      </c>
      <c r="B58" s="64">
        <f t="shared" si="9"/>
        <v>57</v>
      </c>
      <c r="C58" s="39">
        <v>30</v>
      </c>
      <c r="D58" s="42">
        <v>5</v>
      </c>
      <c r="E58" s="41">
        <f t="shared" si="10"/>
        <v>1680</v>
      </c>
      <c r="F58" s="43">
        <f t="shared" si="11"/>
        <v>1710</v>
      </c>
      <c r="G58" s="45">
        <v>16</v>
      </c>
      <c r="H58" s="45">
        <f t="shared" si="12"/>
        <v>136</v>
      </c>
      <c r="I58" s="44" t="s">
        <v>78</v>
      </c>
      <c r="J58" s="51">
        <v>25</v>
      </c>
      <c r="K58" s="52">
        <f t="shared" si="13"/>
        <v>16</v>
      </c>
      <c r="L58" s="5">
        <v>16</v>
      </c>
      <c r="M58" s="38">
        <f t="shared" si="14"/>
        <v>43277.561924140588</v>
      </c>
      <c r="N58" s="9" t="s">
        <v>24</v>
      </c>
      <c r="O58" s="9" t="s">
        <v>33</v>
      </c>
      <c r="P58" s="4">
        <v>-75.576981000000004</v>
      </c>
      <c r="Q58" s="4">
        <v>6.2949130000000002</v>
      </c>
      <c r="R58" s="7">
        <v>0</v>
      </c>
      <c r="S58" s="7">
        <v>0</v>
      </c>
      <c r="T58" s="38">
        <f t="shared" si="15"/>
        <v>6231.968917076244</v>
      </c>
      <c r="U58" s="36">
        <f t="shared" si="16"/>
        <v>6.9444444444444446</v>
      </c>
      <c r="V58" s="38">
        <f t="shared" si="17"/>
        <v>51.890679962594028</v>
      </c>
      <c r="W58" s="37">
        <f t="shared" si="18"/>
        <v>4.32</v>
      </c>
    </row>
    <row r="59" spans="1:23" ht="24" x14ac:dyDescent="0.25">
      <c r="A59" s="9">
        <v>29</v>
      </c>
      <c r="B59" s="64">
        <f t="shared" si="9"/>
        <v>58</v>
      </c>
      <c r="C59" s="39">
        <v>30</v>
      </c>
      <c r="D59" s="42">
        <v>5.5</v>
      </c>
      <c r="E59" s="41">
        <f t="shared" si="10"/>
        <v>1710</v>
      </c>
      <c r="F59" s="43">
        <f t="shared" si="11"/>
        <v>1740</v>
      </c>
      <c r="G59" s="45">
        <v>17</v>
      </c>
      <c r="H59" s="45">
        <f t="shared" si="12"/>
        <v>153</v>
      </c>
      <c r="I59" s="44" t="s">
        <v>78</v>
      </c>
      <c r="J59" s="51">
        <v>25</v>
      </c>
      <c r="K59" s="52">
        <f t="shared" si="13"/>
        <v>17</v>
      </c>
      <c r="L59" s="5">
        <v>17</v>
      </c>
      <c r="M59" s="38">
        <f t="shared" si="14"/>
        <v>47592.636825194852</v>
      </c>
      <c r="N59" s="9" t="s">
        <v>24</v>
      </c>
      <c r="O59" s="9" t="s">
        <v>33</v>
      </c>
      <c r="P59" s="4">
        <v>-75.576981000000004</v>
      </c>
      <c r="Q59" s="4">
        <v>6.2949130000000002</v>
      </c>
      <c r="R59" s="7">
        <v>0</v>
      </c>
      <c r="S59" s="7">
        <v>0</v>
      </c>
      <c r="T59" s="38">
        <f t="shared" si="15"/>
        <v>6853.3397028280588</v>
      </c>
      <c r="U59" s="36">
        <f t="shared" si="16"/>
        <v>6.9444444444444446</v>
      </c>
      <c r="V59" s="38">
        <f t="shared" si="17"/>
        <v>57.064542831711179</v>
      </c>
      <c r="W59" s="37">
        <f t="shared" si="18"/>
        <v>4.32</v>
      </c>
    </row>
    <row r="60" spans="1:23" ht="24" x14ac:dyDescent="0.25">
      <c r="A60" s="9">
        <v>30</v>
      </c>
      <c r="B60" s="64">
        <f t="shared" si="9"/>
        <v>59</v>
      </c>
      <c r="C60" s="39">
        <v>30</v>
      </c>
      <c r="D60" s="42">
        <v>6</v>
      </c>
      <c r="E60" s="41">
        <f t="shared" si="10"/>
        <v>1740</v>
      </c>
      <c r="F60" s="43">
        <f t="shared" si="11"/>
        <v>1770</v>
      </c>
      <c r="G60" s="45">
        <v>18</v>
      </c>
      <c r="H60" s="45">
        <f t="shared" si="12"/>
        <v>171</v>
      </c>
      <c r="I60" s="44" t="s">
        <v>78</v>
      </c>
      <c r="J60" s="51">
        <v>25</v>
      </c>
      <c r="K60" s="52">
        <f t="shared" si="13"/>
        <v>18</v>
      </c>
      <c r="L60" s="5">
        <v>18</v>
      </c>
      <c r="M60" s="38">
        <f t="shared" si="14"/>
        <v>51904.091036533464</v>
      </c>
      <c r="N60" s="9" t="s">
        <v>24</v>
      </c>
      <c r="O60" s="9" t="s">
        <v>33</v>
      </c>
      <c r="P60" s="4">
        <v>-75.576981000000004</v>
      </c>
      <c r="Q60" s="4">
        <v>6.2949130000000002</v>
      </c>
      <c r="R60" s="7">
        <v>0</v>
      </c>
      <c r="S60" s="7">
        <v>0</v>
      </c>
      <c r="T60" s="38">
        <f t="shared" si="15"/>
        <v>7474.1891092608184</v>
      </c>
      <c r="U60" s="36">
        <f t="shared" si="16"/>
        <v>6.9444444444444446</v>
      </c>
      <c r="V60" s="38">
        <f t="shared" si="17"/>
        <v>62.23406441996763</v>
      </c>
      <c r="W60" s="37">
        <f t="shared" si="18"/>
        <v>4.32</v>
      </c>
    </row>
    <row r="61" spans="1:23" ht="24" x14ac:dyDescent="0.25">
      <c r="A61" s="9">
        <v>31</v>
      </c>
      <c r="B61" s="64">
        <f t="shared" si="9"/>
        <v>60</v>
      </c>
      <c r="C61" s="39">
        <v>30</v>
      </c>
      <c r="D61" s="42">
        <v>5.5</v>
      </c>
      <c r="E61" s="41">
        <f t="shared" si="10"/>
        <v>1770</v>
      </c>
      <c r="F61" s="43">
        <f t="shared" si="11"/>
        <v>1800</v>
      </c>
      <c r="G61" s="45">
        <v>19</v>
      </c>
      <c r="H61" s="45">
        <f t="shared" si="12"/>
        <v>190</v>
      </c>
      <c r="I61" s="44" t="s">
        <v>78</v>
      </c>
      <c r="J61" s="51">
        <v>25</v>
      </c>
      <c r="K61" s="52">
        <f t="shared" si="13"/>
        <v>19</v>
      </c>
      <c r="L61" s="5">
        <v>19</v>
      </c>
      <c r="M61" s="38">
        <f t="shared" si="14"/>
        <v>47592.636825194852</v>
      </c>
      <c r="N61" s="9" t="s">
        <v>24</v>
      </c>
      <c r="O61" s="9" t="s">
        <v>33</v>
      </c>
      <c r="P61" s="4">
        <v>-75.576981000000004</v>
      </c>
      <c r="Q61" s="4">
        <v>6.2949130000000002</v>
      </c>
      <c r="R61" s="7">
        <v>0</v>
      </c>
      <c r="S61" s="7">
        <v>0</v>
      </c>
      <c r="T61" s="38">
        <f t="shared" si="15"/>
        <v>6853.3397028280588</v>
      </c>
      <c r="U61" s="36">
        <f t="shared" si="16"/>
        <v>6.9444444444444446</v>
      </c>
      <c r="V61" s="38">
        <f t="shared" si="17"/>
        <v>57.064542831711179</v>
      </c>
      <c r="W61" s="37">
        <f t="shared" si="18"/>
        <v>4.32</v>
      </c>
    </row>
    <row r="62" spans="1:23" ht="24" x14ac:dyDescent="0.25">
      <c r="A62" s="9">
        <v>32</v>
      </c>
      <c r="B62" s="64">
        <f t="shared" si="9"/>
        <v>61</v>
      </c>
      <c r="C62" s="39">
        <v>30</v>
      </c>
      <c r="D62" s="42">
        <v>5</v>
      </c>
      <c r="E62" s="41">
        <f t="shared" si="10"/>
        <v>1800</v>
      </c>
      <c r="F62" s="43">
        <f t="shared" si="11"/>
        <v>1830</v>
      </c>
      <c r="G62" s="45">
        <v>20</v>
      </c>
      <c r="H62" s="45">
        <f t="shared" si="12"/>
        <v>210</v>
      </c>
      <c r="I62" s="44" t="s">
        <v>78</v>
      </c>
      <c r="J62" s="51">
        <v>25</v>
      </c>
      <c r="K62" s="52">
        <f t="shared" si="13"/>
        <v>20</v>
      </c>
      <c r="L62" s="5">
        <v>20</v>
      </c>
      <c r="M62" s="38">
        <f t="shared" si="14"/>
        <v>43277.561924140588</v>
      </c>
      <c r="N62" s="9" t="s">
        <v>24</v>
      </c>
      <c r="O62" s="9" t="s">
        <v>33</v>
      </c>
      <c r="P62" s="4">
        <v>-75.576981000000004</v>
      </c>
      <c r="Q62" s="4">
        <v>6.2949130000000002</v>
      </c>
      <c r="R62" s="7">
        <v>0</v>
      </c>
      <c r="S62" s="7">
        <v>0</v>
      </c>
      <c r="T62" s="38">
        <f t="shared" si="15"/>
        <v>6231.968917076244</v>
      </c>
      <c r="U62" s="36">
        <f t="shared" si="16"/>
        <v>6.9444444444444446</v>
      </c>
      <c r="V62" s="38">
        <f t="shared" si="17"/>
        <v>51.890679962594028</v>
      </c>
      <c r="W62" s="37">
        <f t="shared" si="18"/>
        <v>4.32</v>
      </c>
    </row>
    <row r="63" spans="1:23" ht="24" x14ac:dyDescent="0.25">
      <c r="A63" s="9">
        <v>33</v>
      </c>
      <c r="B63" s="64">
        <f t="shared" si="9"/>
        <v>62</v>
      </c>
      <c r="C63" s="39">
        <v>30</v>
      </c>
      <c r="D63" s="42">
        <v>4.5</v>
      </c>
      <c r="E63" s="41">
        <f t="shared" si="10"/>
        <v>1830</v>
      </c>
      <c r="F63" s="43">
        <f t="shared" si="11"/>
        <v>1860</v>
      </c>
      <c r="G63" s="45">
        <v>21</v>
      </c>
      <c r="H63" s="45">
        <f t="shared" si="12"/>
        <v>231</v>
      </c>
      <c r="I63" s="44" t="s">
        <v>78</v>
      </c>
      <c r="J63" s="51">
        <v>25</v>
      </c>
      <c r="K63" s="52">
        <f t="shared" si="13"/>
        <v>21</v>
      </c>
      <c r="L63" s="5">
        <v>21</v>
      </c>
      <c r="M63" s="38">
        <f t="shared" si="14"/>
        <v>38959.194609935214</v>
      </c>
      <c r="N63" s="9" t="s">
        <v>24</v>
      </c>
      <c r="O63" s="9" t="s">
        <v>33</v>
      </c>
      <c r="P63" s="4">
        <v>-75.576981000000004</v>
      </c>
      <c r="Q63" s="4">
        <v>6.2949130000000002</v>
      </c>
      <c r="R63" s="7">
        <v>0</v>
      </c>
      <c r="S63" s="7">
        <v>0</v>
      </c>
      <c r="T63" s="38">
        <f t="shared" si="15"/>
        <v>5610.1240238306709</v>
      </c>
      <c r="U63" s="36">
        <f t="shared" si="16"/>
        <v>6.9444444444444446</v>
      </c>
      <c r="V63" s="38">
        <f t="shared" si="17"/>
        <v>46.712869422916604</v>
      </c>
      <c r="W63" s="37">
        <f t="shared" si="18"/>
        <v>4.32</v>
      </c>
    </row>
    <row r="64" spans="1:23" ht="24" x14ac:dyDescent="0.25">
      <c r="A64" s="9">
        <v>34</v>
      </c>
      <c r="B64" s="64">
        <f t="shared" si="9"/>
        <v>63</v>
      </c>
      <c r="C64" s="39">
        <v>30</v>
      </c>
      <c r="D64" s="42">
        <v>4</v>
      </c>
      <c r="E64" s="41">
        <f t="shared" si="10"/>
        <v>1860</v>
      </c>
      <c r="F64" s="43">
        <f t="shared" si="11"/>
        <v>1890</v>
      </c>
      <c r="G64" s="45">
        <v>22</v>
      </c>
      <c r="H64" s="45">
        <f t="shared" si="12"/>
        <v>253</v>
      </c>
      <c r="I64" s="44" t="s">
        <v>78</v>
      </c>
      <c r="J64" s="51">
        <v>25</v>
      </c>
      <c r="K64" s="52">
        <f t="shared" si="13"/>
        <v>22</v>
      </c>
      <c r="L64" s="5">
        <v>22</v>
      </c>
      <c r="M64" s="38">
        <f t="shared" si="14"/>
        <v>34637.863409619218</v>
      </c>
      <c r="N64" s="9" t="s">
        <v>24</v>
      </c>
      <c r="O64" s="9" t="s">
        <v>33</v>
      </c>
      <c r="P64" s="4">
        <v>-75.576981000000004</v>
      </c>
      <c r="Q64" s="4">
        <v>6.2949130000000002</v>
      </c>
      <c r="R64" s="7">
        <v>0</v>
      </c>
      <c r="S64" s="7">
        <v>0</v>
      </c>
      <c r="T64" s="38">
        <f t="shared" si="15"/>
        <v>4987.8523309851671</v>
      </c>
      <c r="U64" s="36">
        <f t="shared" si="16"/>
        <v>6.9444444444444446</v>
      </c>
      <c r="V64" s="38">
        <f t="shared" si="17"/>
        <v>41.53150512330506</v>
      </c>
      <c r="W64" s="37">
        <f t="shared" si="18"/>
        <v>4.32</v>
      </c>
    </row>
    <row r="65" spans="1:23" ht="24" x14ac:dyDescent="0.25">
      <c r="A65" s="9">
        <v>35</v>
      </c>
      <c r="B65" s="64">
        <f t="shared" si="9"/>
        <v>64</v>
      </c>
      <c r="C65" s="39">
        <v>30</v>
      </c>
      <c r="D65" s="42">
        <v>3.5</v>
      </c>
      <c r="E65" s="41">
        <f t="shared" si="10"/>
        <v>1890</v>
      </c>
      <c r="F65" s="43">
        <f t="shared" si="11"/>
        <v>1920</v>
      </c>
      <c r="G65" s="45">
        <v>23</v>
      </c>
      <c r="H65" s="45">
        <f t="shared" si="12"/>
        <v>276</v>
      </c>
      <c r="I65" s="44" t="s">
        <v>78</v>
      </c>
      <c r="J65" s="51">
        <v>25</v>
      </c>
      <c r="K65" s="52">
        <f t="shared" si="13"/>
        <v>23</v>
      </c>
      <c r="L65" s="5">
        <v>23</v>
      </c>
      <c r="M65" s="38">
        <f t="shared" si="14"/>
        <v>30313.89707571562</v>
      </c>
      <c r="N65" s="9" t="s">
        <v>24</v>
      </c>
      <c r="O65" s="9" t="s">
        <v>33</v>
      </c>
      <c r="P65" s="4">
        <v>-75.576981000000004</v>
      </c>
      <c r="Q65" s="4">
        <v>6.2949130000000002</v>
      </c>
      <c r="R65" s="7">
        <v>0</v>
      </c>
      <c r="S65" s="7">
        <v>0</v>
      </c>
      <c r="T65" s="38">
        <f t="shared" si="15"/>
        <v>4365.2011789030494</v>
      </c>
      <c r="U65" s="36">
        <f t="shared" si="16"/>
        <v>6.9444444444444446</v>
      </c>
      <c r="V65" s="38">
        <f t="shared" si="17"/>
        <v>36.346981244743759</v>
      </c>
      <c r="W65" s="37">
        <f t="shared" si="18"/>
        <v>4.32</v>
      </c>
    </row>
    <row r="66" spans="1:23" ht="24" x14ac:dyDescent="0.25">
      <c r="A66" s="9">
        <v>36</v>
      </c>
      <c r="B66" s="64">
        <f t="shared" si="9"/>
        <v>65</v>
      </c>
      <c r="C66" s="39">
        <v>30</v>
      </c>
      <c r="D66" s="42">
        <v>3</v>
      </c>
      <c r="E66" s="41">
        <f t="shared" si="10"/>
        <v>1920</v>
      </c>
      <c r="F66" s="43">
        <f t="shared" si="11"/>
        <v>1950</v>
      </c>
      <c r="G66" s="45">
        <v>24</v>
      </c>
      <c r="H66" s="45">
        <f t="shared" si="12"/>
        <v>300</v>
      </c>
      <c r="I66" s="44" t="s">
        <v>78</v>
      </c>
      <c r="J66" s="51">
        <v>25</v>
      </c>
      <c r="K66" s="52">
        <f t="shared" si="13"/>
        <v>24</v>
      </c>
      <c r="L66" s="5">
        <v>24</v>
      </c>
      <c r="M66" s="38">
        <f t="shared" si="14"/>
        <v>25987.624561219698</v>
      </c>
      <c r="N66" s="9" t="s">
        <v>24</v>
      </c>
      <c r="O66" s="9" t="s">
        <v>33</v>
      </c>
      <c r="P66" s="4">
        <v>-75.576981000000004</v>
      </c>
      <c r="Q66" s="4">
        <v>6.2949130000000002</v>
      </c>
      <c r="R66" s="7">
        <v>0</v>
      </c>
      <c r="S66" s="7">
        <v>0</v>
      </c>
      <c r="T66" s="38">
        <f t="shared" si="15"/>
        <v>3742.2179368156367</v>
      </c>
      <c r="U66" s="36">
        <f t="shared" si="16"/>
        <v>6.9444444444444446</v>
      </c>
      <c r="V66" s="38">
        <f t="shared" si="17"/>
        <v>31.159692208587344</v>
      </c>
      <c r="W66" s="37">
        <f t="shared" si="18"/>
        <v>4.32</v>
      </c>
    </row>
    <row r="67" spans="1:23" ht="24" x14ac:dyDescent="0.25">
      <c r="A67" s="9">
        <v>37</v>
      </c>
      <c r="B67" s="64">
        <f t="shared" si="9"/>
        <v>66</v>
      </c>
      <c r="C67" s="39">
        <v>30</v>
      </c>
      <c r="D67" s="42">
        <v>2.5</v>
      </c>
      <c r="E67" s="41">
        <f t="shared" si="10"/>
        <v>1950</v>
      </c>
      <c r="F67" s="43">
        <f t="shared" si="11"/>
        <v>1980</v>
      </c>
      <c r="G67" s="45">
        <v>25</v>
      </c>
      <c r="H67" s="45">
        <f t="shared" si="12"/>
        <v>325</v>
      </c>
      <c r="I67" s="44" t="s">
        <v>78</v>
      </c>
      <c r="J67" s="51">
        <v>25</v>
      </c>
      <c r="K67" s="52">
        <f t="shared" si="13"/>
        <v>25</v>
      </c>
      <c r="L67" s="5">
        <v>25</v>
      </c>
      <c r="M67" s="38">
        <f t="shared" si="14"/>
        <v>21659.374994573271</v>
      </c>
      <c r="N67" s="9" t="s">
        <v>24</v>
      </c>
      <c r="O67" s="9" t="s">
        <v>33</v>
      </c>
      <c r="P67" s="4">
        <v>-75.576981000000004</v>
      </c>
      <c r="Q67" s="4">
        <v>6.2949130000000002</v>
      </c>
      <c r="R67" s="7">
        <v>0</v>
      </c>
      <c r="S67" s="7">
        <v>0</v>
      </c>
      <c r="T67" s="38">
        <f t="shared" si="15"/>
        <v>3118.9499992185511</v>
      </c>
      <c r="U67" s="36">
        <f t="shared" si="16"/>
        <v>6.9444444444444446</v>
      </c>
      <c r="V67" s="38">
        <f t="shared" si="17"/>
        <v>25.970032646554465</v>
      </c>
      <c r="W67" s="37">
        <f t="shared" si="18"/>
        <v>4.32</v>
      </c>
    </row>
    <row r="68" spans="1:23" ht="24" x14ac:dyDescent="0.25">
      <c r="A68" s="9">
        <v>38</v>
      </c>
      <c r="B68" s="64">
        <f t="shared" si="9"/>
        <v>67</v>
      </c>
      <c r="C68" s="39">
        <v>30</v>
      </c>
      <c r="D68" s="42">
        <v>2</v>
      </c>
      <c r="E68" s="41">
        <f t="shared" si="10"/>
        <v>1980</v>
      </c>
      <c r="F68" s="43">
        <f t="shared" si="11"/>
        <v>2010</v>
      </c>
      <c r="G68" s="45">
        <v>26</v>
      </c>
      <c r="H68" s="45">
        <f t="shared" si="12"/>
        <v>351</v>
      </c>
      <c r="I68" s="44" t="s">
        <v>78</v>
      </c>
      <c r="J68" s="51">
        <v>25</v>
      </c>
      <c r="K68" s="52">
        <f t="shared" si="13"/>
        <v>26</v>
      </c>
      <c r="L68" s="5">
        <v>26</v>
      </c>
      <c r="M68" s="38">
        <f t="shared" si="14"/>
        <v>17329.47765462572</v>
      </c>
      <c r="N68" s="9" t="s">
        <v>24</v>
      </c>
      <c r="O68" s="9" t="s">
        <v>33</v>
      </c>
      <c r="P68" s="4">
        <v>-75.576981000000004</v>
      </c>
      <c r="Q68" s="4">
        <v>6.2949130000000002</v>
      </c>
      <c r="R68" s="7">
        <v>0</v>
      </c>
      <c r="S68" s="7">
        <v>0</v>
      </c>
      <c r="T68" s="38">
        <f t="shared" si="15"/>
        <v>2495.4447822661036</v>
      </c>
      <c r="U68" s="36">
        <f t="shared" si="16"/>
        <v>6.9444444444444446</v>
      </c>
      <c r="V68" s="38">
        <f t="shared" si="17"/>
        <v>20.778397370705516</v>
      </c>
      <c r="W68" s="37">
        <f t="shared" si="18"/>
        <v>4.32</v>
      </c>
    </row>
    <row r="69" spans="1:23" ht="24" x14ac:dyDescent="0.25">
      <c r="A69" s="9">
        <v>39</v>
      </c>
      <c r="B69" s="64">
        <f t="shared" si="9"/>
        <v>68</v>
      </c>
      <c r="C69" s="39">
        <v>30</v>
      </c>
      <c r="D69" s="42">
        <v>1.5</v>
      </c>
      <c r="E69" s="41">
        <f t="shared" si="10"/>
        <v>2010</v>
      </c>
      <c r="F69" s="43">
        <f t="shared" si="11"/>
        <v>2040</v>
      </c>
      <c r="G69" s="45">
        <v>27</v>
      </c>
      <c r="H69" s="45">
        <f t="shared" si="12"/>
        <v>378</v>
      </c>
      <c r="I69" s="44" t="s">
        <v>78</v>
      </c>
      <c r="J69" s="51">
        <v>25</v>
      </c>
      <c r="K69" s="52">
        <f t="shared" si="13"/>
        <v>27</v>
      </c>
      <c r="L69" s="5">
        <v>27</v>
      </c>
      <c r="M69" s="38">
        <f t="shared" si="14"/>
        <v>12998.261945583537</v>
      </c>
      <c r="N69" s="9" t="s">
        <v>24</v>
      </c>
      <c r="O69" s="9" t="s">
        <v>33</v>
      </c>
      <c r="P69" s="4">
        <v>-75.576981000000004</v>
      </c>
      <c r="Q69" s="4">
        <v>6.2949130000000002</v>
      </c>
      <c r="R69" s="7">
        <v>0</v>
      </c>
      <c r="S69" s="7">
        <v>0</v>
      </c>
      <c r="T69" s="38">
        <f t="shared" si="15"/>
        <v>1871.7497201640294</v>
      </c>
      <c r="U69" s="36">
        <f t="shared" si="16"/>
        <v>6.9444444444444446</v>
      </c>
      <c r="V69" s="38">
        <f t="shared" si="17"/>
        <v>15.585181343406612</v>
      </c>
      <c r="W69" s="37">
        <f t="shared" si="18"/>
        <v>4.32</v>
      </c>
    </row>
    <row r="70" spans="1:23" ht="24" x14ac:dyDescent="0.25">
      <c r="A70" s="9">
        <v>40</v>
      </c>
      <c r="B70" s="64">
        <f t="shared" ref="B70:B92" si="19">B69+1</f>
        <v>69</v>
      </c>
      <c r="C70" s="39">
        <v>30</v>
      </c>
      <c r="D70" s="42">
        <v>1</v>
      </c>
      <c r="E70" s="41">
        <f t="shared" si="10"/>
        <v>2040</v>
      </c>
      <c r="F70" s="43">
        <f t="shared" si="11"/>
        <v>2070</v>
      </c>
      <c r="G70" s="45">
        <v>28</v>
      </c>
      <c r="H70" s="45">
        <f t="shared" si="12"/>
        <v>406</v>
      </c>
      <c r="I70" s="44" t="s">
        <v>78</v>
      </c>
      <c r="J70" s="51">
        <v>25</v>
      </c>
      <c r="K70" s="52">
        <f t="shared" si="13"/>
        <v>28</v>
      </c>
      <c r="L70" s="5">
        <v>28</v>
      </c>
      <c r="M70" s="38">
        <f t="shared" si="14"/>
        <v>8666.0573719503755</v>
      </c>
      <c r="N70" s="9" t="s">
        <v>24</v>
      </c>
      <c r="O70" s="9" t="s">
        <v>33</v>
      </c>
      <c r="P70" s="4">
        <v>-75.576981000000004</v>
      </c>
      <c r="Q70" s="4">
        <v>6.2949130000000002</v>
      </c>
      <c r="R70" s="7">
        <v>0</v>
      </c>
      <c r="S70" s="7">
        <v>0</v>
      </c>
      <c r="T70" s="38">
        <f t="shared" si="15"/>
        <v>1247.9122615608539</v>
      </c>
      <c r="U70" s="36">
        <f t="shared" si="16"/>
        <v>6.9444444444444446</v>
      </c>
      <c r="V70" s="38">
        <f t="shared" si="17"/>
        <v>10.390779647282212</v>
      </c>
      <c r="W70" s="37">
        <f t="shared" si="18"/>
        <v>4.32</v>
      </c>
    </row>
    <row r="71" spans="1:23" ht="24" x14ac:dyDescent="0.25">
      <c r="A71" s="9">
        <v>41</v>
      </c>
      <c r="B71" s="64">
        <f t="shared" si="19"/>
        <v>70</v>
      </c>
      <c r="C71" s="39">
        <v>30</v>
      </c>
      <c r="D71" s="42">
        <v>0.5</v>
      </c>
      <c r="E71" s="41">
        <f t="shared" si="10"/>
        <v>2070</v>
      </c>
      <c r="F71" s="43">
        <f t="shared" si="11"/>
        <v>2100</v>
      </c>
      <c r="G71" s="45">
        <v>29</v>
      </c>
      <c r="H71" s="45">
        <f t="shared" si="12"/>
        <v>435</v>
      </c>
      <c r="I71" s="44" t="s">
        <v>78</v>
      </c>
      <c r="J71" s="51">
        <v>25</v>
      </c>
      <c r="K71" s="52">
        <f t="shared" si="13"/>
        <v>29</v>
      </c>
      <c r="L71" s="5">
        <v>29</v>
      </c>
      <c r="M71" s="38">
        <f t="shared" si="14"/>
        <v>4333.1935134594041</v>
      </c>
      <c r="N71" s="9" t="s">
        <v>24</v>
      </c>
      <c r="O71" s="9" t="s">
        <v>33</v>
      </c>
      <c r="P71" s="4">
        <v>-75.576981000000004</v>
      </c>
      <c r="Q71" s="4">
        <v>6.2949130000000002</v>
      </c>
      <c r="R71" s="7">
        <v>0</v>
      </c>
      <c r="S71" s="7">
        <v>0</v>
      </c>
      <c r="T71" s="38">
        <f t="shared" si="15"/>
        <v>623.97986593815415</v>
      </c>
      <c r="U71" s="36">
        <f t="shared" si="16"/>
        <v>6.9444444444444446</v>
      </c>
      <c r="V71" s="38">
        <f t="shared" si="17"/>
        <v>5.195587455158508</v>
      </c>
      <c r="W71" s="37">
        <f t="shared" si="18"/>
        <v>4.32</v>
      </c>
    </row>
    <row r="72" spans="1:23" ht="24" x14ac:dyDescent="0.25">
      <c r="A72" s="9">
        <v>42</v>
      </c>
      <c r="B72" s="64">
        <f t="shared" si="19"/>
        <v>71</v>
      </c>
      <c r="C72" s="39">
        <v>30</v>
      </c>
      <c r="D72" s="42">
        <v>0</v>
      </c>
      <c r="E72" s="41">
        <f t="shared" si="10"/>
        <v>2100</v>
      </c>
      <c r="F72" s="43">
        <f t="shared" si="11"/>
        <v>2130</v>
      </c>
      <c r="G72" s="45">
        <v>30</v>
      </c>
      <c r="H72" s="45">
        <f t="shared" si="12"/>
        <v>465</v>
      </c>
      <c r="I72" s="44" t="s">
        <v>78</v>
      </c>
      <c r="J72" s="51">
        <v>25</v>
      </c>
      <c r="K72" s="52">
        <f t="shared" si="13"/>
        <v>30</v>
      </c>
      <c r="L72" s="5">
        <v>30</v>
      </c>
      <c r="M72" s="38">
        <f t="shared" si="14"/>
        <v>0</v>
      </c>
      <c r="N72" s="9" t="s">
        <v>24</v>
      </c>
      <c r="O72" s="9" t="s">
        <v>33</v>
      </c>
      <c r="P72" s="4">
        <v>-75.576981000000004</v>
      </c>
      <c r="Q72" s="4">
        <v>6.2949130000000002</v>
      </c>
      <c r="R72" s="7">
        <v>0</v>
      </c>
      <c r="S72" s="7">
        <v>0</v>
      </c>
      <c r="T72" s="38">
        <f t="shared" si="15"/>
        <v>0</v>
      </c>
      <c r="U72" s="36">
        <f t="shared" si="16"/>
        <v>6.9444444444444446</v>
      </c>
      <c r="V72" s="38">
        <f t="shared" si="17"/>
        <v>0</v>
      </c>
      <c r="W72" s="37">
        <f t="shared" si="18"/>
        <v>4.32</v>
      </c>
    </row>
    <row r="73" spans="1:23" ht="24" x14ac:dyDescent="0.25">
      <c r="A73" s="9">
        <v>43</v>
      </c>
      <c r="B73" s="64">
        <f t="shared" si="19"/>
        <v>72</v>
      </c>
      <c r="C73" s="39">
        <v>30</v>
      </c>
      <c r="D73" s="42">
        <v>-0.5</v>
      </c>
      <c r="E73" s="41">
        <f t="shared" si="10"/>
        <v>2130</v>
      </c>
      <c r="F73" s="43">
        <f t="shared" si="11"/>
        <v>2160</v>
      </c>
      <c r="G73" s="45">
        <v>31</v>
      </c>
      <c r="H73" s="45">
        <f t="shared" si="12"/>
        <v>496</v>
      </c>
      <c r="I73" s="44" t="s">
        <v>78</v>
      </c>
      <c r="J73" s="51">
        <v>25</v>
      </c>
      <c r="K73" s="52">
        <f t="shared" si="13"/>
        <v>31</v>
      </c>
      <c r="L73" s="5">
        <v>31</v>
      </c>
      <c r="M73" s="38">
        <f t="shared" si="14"/>
        <v>-4333.1935134594041</v>
      </c>
      <c r="N73" s="9" t="s">
        <v>24</v>
      </c>
      <c r="O73" s="9" t="s">
        <v>33</v>
      </c>
      <c r="P73" s="4">
        <v>-75.576981000000004</v>
      </c>
      <c r="Q73" s="4">
        <v>6.2949130000000002</v>
      </c>
      <c r="R73" s="7">
        <v>0</v>
      </c>
      <c r="S73" s="7">
        <v>0</v>
      </c>
      <c r="T73" s="38">
        <f t="shared" si="15"/>
        <v>-623.97986593815415</v>
      </c>
      <c r="U73" s="36">
        <f t="shared" si="16"/>
        <v>6.9444444444444446</v>
      </c>
      <c r="V73" s="38">
        <f t="shared" si="17"/>
        <v>-5.195587455158508</v>
      </c>
      <c r="W73" s="37">
        <f t="shared" si="18"/>
        <v>4.32</v>
      </c>
    </row>
    <row r="74" spans="1:23" ht="24" x14ac:dyDescent="0.25">
      <c r="A74" s="9">
        <v>44</v>
      </c>
      <c r="B74" s="64">
        <f t="shared" si="19"/>
        <v>73</v>
      </c>
      <c r="C74" s="39">
        <v>30</v>
      </c>
      <c r="D74" s="42">
        <v>-1</v>
      </c>
      <c r="E74" s="41">
        <f t="shared" si="10"/>
        <v>2160</v>
      </c>
      <c r="F74" s="43">
        <f t="shared" si="11"/>
        <v>2190</v>
      </c>
      <c r="G74" s="45">
        <v>32</v>
      </c>
      <c r="H74" s="45">
        <f t="shared" si="12"/>
        <v>528</v>
      </c>
      <c r="I74" s="44" t="s">
        <v>78</v>
      </c>
      <c r="J74" s="51">
        <v>25</v>
      </c>
      <c r="K74" s="52">
        <f t="shared" si="13"/>
        <v>32</v>
      </c>
      <c r="L74" s="5">
        <v>32</v>
      </c>
      <c r="M74" s="38">
        <f t="shared" si="14"/>
        <v>-8666.0573719503755</v>
      </c>
      <c r="N74" s="9" t="s">
        <v>24</v>
      </c>
      <c r="O74" s="9" t="s">
        <v>33</v>
      </c>
      <c r="P74" s="4">
        <v>-75.576981000000004</v>
      </c>
      <c r="Q74" s="4">
        <v>6.2949130000000002</v>
      </c>
      <c r="R74" s="7">
        <v>0</v>
      </c>
      <c r="S74" s="7">
        <v>0</v>
      </c>
      <c r="T74" s="38">
        <f t="shared" si="15"/>
        <v>-1247.9122615608539</v>
      </c>
      <c r="U74" s="36">
        <f t="shared" si="16"/>
        <v>6.9444444444444446</v>
      </c>
      <c r="V74" s="38">
        <f t="shared" si="17"/>
        <v>-10.390779647282212</v>
      </c>
      <c r="W74" s="37">
        <f t="shared" si="18"/>
        <v>4.32</v>
      </c>
    </row>
    <row r="75" spans="1:23" ht="24" x14ac:dyDescent="0.25">
      <c r="A75" s="9">
        <v>45</v>
      </c>
      <c r="B75" s="64">
        <f t="shared" si="19"/>
        <v>74</v>
      </c>
      <c r="C75" s="39">
        <v>30</v>
      </c>
      <c r="D75" s="42">
        <v>-1.5</v>
      </c>
      <c r="E75" s="41">
        <f t="shared" si="10"/>
        <v>2190</v>
      </c>
      <c r="F75" s="43">
        <f t="shared" si="11"/>
        <v>2220</v>
      </c>
      <c r="G75" s="45">
        <v>33</v>
      </c>
      <c r="H75" s="45">
        <f t="shared" si="12"/>
        <v>561</v>
      </c>
      <c r="I75" s="44" t="s">
        <v>78</v>
      </c>
      <c r="J75" s="51">
        <v>25</v>
      </c>
      <c r="K75" s="52">
        <f t="shared" si="13"/>
        <v>33</v>
      </c>
      <c r="L75" s="5">
        <v>33</v>
      </c>
      <c r="M75" s="38">
        <f t="shared" si="14"/>
        <v>-12998.261945583537</v>
      </c>
      <c r="N75" s="9" t="s">
        <v>24</v>
      </c>
      <c r="O75" s="9" t="s">
        <v>33</v>
      </c>
      <c r="P75" s="4">
        <v>-75.576981000000004</v>
      </c>
      <c r="Q75" s="4">
        <v>6.2949130000000002</v>
      </c>
      <c r="R75" s="7">
        <v>0</v>
      </c>
      <c r="S75" s="7">
        <v>0</v>
      </c>
      <c r="T75" s="38">
        <f t="shared" si="15"/>
        <v>-1871.7497201640294</v>
      </c>
      <c r="U75" s="36">
        <f t="shared" si="16"/>
        <v>6.9444444444444446</v>
      </c>
      <c r="V75" s="38">
        <f t="shared" si="17"/>
        <v>-15.585181343406612</v>
      </c>
      <c r="W75" s="37">
        <f t="shared" si="18"/>
        <v>4.32</v>
      </c>
    </row>
    <row r="76" spans="1:23" ht="24" x14ac:dyDescent="0.25">
      <c r="A76" s="9">
        <v>46</v>
      </c>
      <c r="B76" s="64">
        <f t="shared" si="19"/>
        <v>75</v>
      </c>
      <c r="C76" s="39">
        <v>30</v>
      </c>
      <c r="D76" s="42">
        <v>-2</v>
      </c>
      <c r="E76" s="41">
        <f t="shared" si="10"/>
        <v>2220</v>
      </c>
      <c r="F76" s="43">
        <f t="shared" si="11"/>
        <v>2250</v>
      </c>
      <c r="G76" s="45">
        <v>34</v>
      </c>
      <c r="H76" s="45">
        <f t="shared" si="12"/>
        <v>595</v>
      </c>
      <c r="I76" s="44" t="s">
        <v>78</v>
      </c>
      <c r="J76" s="51">
        <v>25</v>
      </c>
      <c r="K76" s="52">
        <f t="shared" si="13"/>
        <v>34</v>
      </c>
      <c r="L76" s="5">
        <v>34</v>
      </c>
      <c r="M76" s="38">
        <f t="shared" si="14"/>
        <v>-17329.47765462572</v>
      </c>
      <c r="N76" s="9" t="s">
        <v>24</v>
      </c>
      <c r="O76" s="9" t="s">
        <v>33</v>
      </c>
      <c r="P76" s="4">
        <v>-75.576981000000004</v>
      </c>
      <c r="Q76" s="4">
        <v>6.2949130000000002</v>
      </c>
      <c r="R76" s="7">
        <v>0</v>
      </c>
      <c r="S76" s="7">
        <v>0</v>
      </c>
      <c r="T76" s="38">
        <f t="shared" si="15"/>
        <v>-2495.4447822661036</v>
      </c>
      <c r="U76" s="36">
        <f t="shared" si="16"/>
        <v>6.9444444444444446</v>
      </c>
      <c r="V76" s="38">
        <f t="shared" si="17"/>
        <v>-20.778397370705516</v>
      </c>
      <c r="W76" s="37">
        <f t="shared" si="18"/>
        <v>4.32</v>
      </c>
    </row>
    <row r="77" spans="1:23" ht="24" x14ac:dyDescent="0.25">
      <c r="A77" s="9">
        <v>47</v>
      </c>
      <c r="B77" s="64">
        <f t="shared" si="19"/>
        <v>76</v>
      </c>
      <c r="C77" s="39">
        <v>30</v>
      </c>
      <c r="D77" s="42">
        <v>-2.5</v>
      </c>
      <c r="E77" s="41">
        <f t="shared" si="10"/>
        <v>2250</v>
      </c>
      <c r="F77" s="43">
        <f t="shared" si="11"/>
        <v>2280</v>
      </c>
      <c r="G77" s="45">
        <v>35</v>
      </c>
      <c r="H77" s="45">
        <f t="shared" si="12"/>
        <v>630</v>
      </c>
      <c r="I77" s="44" t="s">
        <v>78</v>
      </c>
      <c r="J77" s="51">
        <v>25</v>
      </c>
      <c r="K77" s="52">
        <f t="shared" si="13"/>
        <v>35</v>
      </c>
      <c r="L77" s="5">
        <v>35</v>
      </c>
      <c r="M77" s="38">
        <f t="shared" si="14"/>
        <v>-21659.374994573271</v>
      </c>
      <c r="N77" s="9" t="s">
        <v>24</v>
      </c>
      <c r="O77" s="9" t="s">
        <v>33</v>
      </c>
      <c r="P77" s="4">
        <v>-75.576981000000004</v>
      </c>
      <c r="Q77" s="4">
        <v>6.2949130000000002</v>
      </c>
      <c r="R77" s="7">
        <v>0</v>
      </c>
      <c r="S77" s="7">
        <v>0</v>
      </c>
      <c r="T77" s="38">
        <f t="shared" si="15"/>
        <v>-3118.9499992185511</v>
      </c>
      <c r="U77" s="36">
        <f t="shared" si="16"/>
        <v>6.9444444444444446</v>
      </c>
      <c r="V77" s="38">
        <f t="shared" si="17"/>
        <v>-25.970032646554465</v>
      </c>
      <c r="W77" s="37">
        <f t="shared" si="18"/>
        <v>4.32</v>
      </c>
    </row>
    <row r="78" spans="1:23" ht="24" x14ac:dyDescent="0.25">
      <c r="A78" s="9">
        <v>48</v>
      </c>
      <c r="B78" s="64">
        <f t="shared" si="19"/>
        <v>77</v>
      </c>
      <c r="C78" s="39">
        <v>30</v>
      </c>
      <c r="D78" s="42">
        <v>-3</v>
      </c>
      <c r="E78" s="41">
        <f t="shared" si="10"/>
        <v>2280</v>
      </c>
      <c r="F78" s="43">
        <f t="shared" si="11"/>
        <v>2310</v>
      </c>
      <c r="G78" s="45">
        <v>36</v>
      </c>
      <c r="H78" s="45">
        <f t="shared" si="12"/>
        <v>666</v>
      </c>
      <c r="I78" s="44" t="s">
        <v>78</v>
      </c>
      <c r="J78" s="51">
        <v>25</v>
      </c>
      <c r="K78" s="52">
        <f t="shared" si="13"/>
        <v>36</v>
      </c>
      <c r="L78" s="5">
        <v>36</v>
      </c>
      <c r="M78" s="38">
        <f t="shared" si="14"/>
        <v>-25987.624561219698</v>
      </c>
      <c r="N78" s="9" t="s">
        <v>24</v>
      </c>
      <c r="O78" s="9" t="s">
        <v>33</v>
      </c>
      <c r="P78" s="4">
        <v>-75.576981000000004</v>
      </c>
      <c r="Q78" s="4">
        <v>6.2949130000000002</v>
      </c>
      <c r="R78" s="7">
        <v>0</v>
      </c>
      <c r="S78" s="7">
        <v>0</v>
      </c>
      <c r="T78" s="38">
        <f t="shared" si="15"/>
        <v>-3742.2179368156367</v>
      </c>
      <c r="U78" s="36">
        <f t="shared" si="16"/>
        <v>6.9444444444444446</v>
      </c>
      <c r="V78" s="38">
        <f t="shared" si="17"/>
        <v>-31.159692208587344</v>
      </c>
      <c r="W78" s="37">
        <f t="shared" si="18"/>
        <v>4.32</v>
      </c>
    </row>
    <row r="79" spans="1:23" ht="24" x14ac:dyDescent="0.25">
      <c r="A79" s="9">
        <v>49</v>
      </c>
      <c r="B79" s="64">
        <f t="shared" si="19"/>
        <v>78</v>
      </c>
      <c r="C79" s="39">
        <v>30</v>
      </c>
      <c r="D79" s="42">
        <v>-3.5</v>
      </c>
      <c r="E79" s="41">
        <f t="shared" si="10"/>
        <v>2310</v>
      </c>
      <c r="F79" s="43">
        <f t="shared" si="11"/>
        <v>2340</v>
      </c>
      <c r="G79" s="45">
        <v>37</v>
      </c>
      <c r="H79" s="45">
        <f t="shared" si="12"/>
        <v>703</v>
      </c>
      <c r="I79" s="44" t="s">
        <v>78</v>
      </c>
      <c r="J79" s="51">
        <v>25</v>
      </c>
      <c r="K79" s="52">
        <f t="shared" si="13"/>
        <v>37</v>
      </c>
      <c r="L79" s="5">
        <v>37</v>
      </c>
      <c r="M79" s="38">
        <f t="shared" si="14"/>
        <v>-30313.89707571562</v>
      </c>
      <c r="N79" s="9" t="s">
        <v>24</v>
      </c>
      <c r="O79" s="9" t="s">
        <v>33</v>
      </c>
      <c r="P79" s="4">
        <v>-75.576981000000004</v>
      </c>
      <c r="Q79" s="4">
        <v>6.2949130000000002</v>
      </c>
      <c r="R79" s="7">
        <v>0</v>
      </c>
      <c r="S79" s="7">
        <v>0</v>
      </c>
      <c r="T79" s="38">
        <f t="shared" si="15"/>
        <v>-4365.2011789030494</v>
      </c>
      <c r="U79" s="36">
        <f t="shared" si="16"/>
        <v>6.9444444444444446</v>
      </c>
      <c r="V79" s="38">
        <f t="shared" si="17"/>
        <v>-36.346981244743759</v>
      </c>
      <c r="W79" s="37">
        <f t="shared" si="18"/>
        <v>4.32</v>
      </c>
    </row>
    <row r="80" spans="1:23" ht="24" x14ac:dyDescent="0.25">
      <c r="A80" s="9">
        <v>50</v>
      </c>
      <c r="B80" s="64">
        <f t="shared" si="19"/>
        <v>79</v>
      </c>
      <c r="C80" s="39">
        <v>30</v>
      </c>
      <c r="D80" s="42">
        <v>-4</v>
      </c>
      <c r="E80" s="41">
        <f t="shared" si="10"/>
        <v>2340</v>
      </c>
      <c r="F80" s="43">
        <f t="shared" si="11"/>
        <v>2370</v>
      </c>
      <c r="G80" s="45">
        <v>38</v>
      </c>
      <c r="H80" s="45">
        <f t="shared" si="12"/>
        <v>741</v>
      </c>
      <c r="I80" s="44" t="s">
        <v>78</v>
      </c>
      <c r="J80" s="51">
        <v>25</v>
      </c>
      <c r="K80" s="52">
        <f t="shared" si="13"/>
        <v>38</v>
      </c>
      <c r="L80" s="5">
        <v>38</v>
      </c>
      <c r="M80" s="38">
        <f t="shared" si="14"/>
        <v>-34637.863409619218</v>
      </c>
      <c r="N80" s="9" t="s">
        <v>24</v>
      </c>
      <c r="O80" s="9" t="s">
        <v>33</v>
      </c>
      <c r="P80" s="4">
        <v>-75.576981000000004</v>
      </c>
      <c r="Q80" s="4">
        <v>6.2949130000000002</v>
      </c>
      <c r="R80" s="7">
        <v>0</v>
      </c>
      <c r="S80" s="7">
        <v>0</v>
      </c>
      <c r="T80" s="38">
        <f t="shared" si="15"/>
        <v>-4987.8523309851671</v>
      </c>
      <c r="U80" s="36">
        <f t="shared" si="16"/>
        <v>6.9444444444444446</v>
      </c>
      <c r="V80" s="38">
        <f t="shared" si="17"/>
        <v>-41.53150512330506</v>
      </c>
      <c r="W80" s="37">
        <f t="shared" si="18"/>
        <v>4.32</v>
      </c>
    </row>
    <row r="81" spans="1:23" ht="24" x14ac:dyDescent="0.25">
      <c r="A81" s="9">
        <v>51</v>
      </c>
      <c r="B81" s="64">
        <f t="shared" si="19"/>
        <v>80</v>
      </c>
      <c r="C81" s="39">
        <v>30</v>
      </c>
      <c r="D81" s="42">
        <v>-4.5</v>
      </c>
      <c r="E81" s="41">
        <f t="shared" si="10"/>
        <v>2370</v>
      </c>
      <c r="F81" s="43">
        <f t="shared" si="11"/>
        <v>2400</v>
      </c>
      <c r="G81" s="45">
        <v>39</v>
      </c>
      <c r="H81" s="45">
        <f t="shared" si="12"/>
        <v>780</v>
      </c>
      <c r="I81" s="44" t="s">
        <v>78</v>
      </c>
      <c r="J81" s="51">
        <v>25</v>
      </c>
      <c r="K81" s="52">
        <f t="shared" si="13"/>
        <v>39</v>
      </c>
      <c r="L81" s="5">
        <v>39</v>
      </c>
      <c r="M81" s="38">
        <f t="shared" si="14"/>
        <v>-38959.194609935214</v>
      </c>
      <c r="N81" s="9" t="s">
        <v>24</v>
      </c>
      <c r="O81" s="9" t="s">
        <v>33</v>
      </c>
      <c r="P81" s="4">
        <v>-75.576981000000004</v>
      </c>
      <c r="Q81" s="4">
        <v>6.2949130000000002</v>
      </c>
      <c r="R81" s="7">
        <v>0</v>
      </c>
      <c r="S81" s="7">
        <v>0</v>
      </c>
      <c r="T81" s="38">
        <f t="shared" si="15"/>
        <v>-5610.1240238306709</v>
      </c>
      <c r="U81" s="36">
        <f t="shared" si="16"/>
        <v>6.9444444444444446</v>
      </c>
      <c r="V81" s="38">
        <f t="shared" si="17"/>
        <v>-46.712869422916604</v>
      </c>
      <c r="W81" s="37">
        <f t="shared" si="18"/>
        <v>4.32</v>
      </c>
    </row>
    <row r="82" spans="1:23" ht="24" x14ac:dyDescent="0.25">
      <c r="A82" s="9">
        <v>52</v>
      </c>
      <c r="B82" s="64">
        <f t="shared" si="19"/>
        <v>81</v>
      </c>
      <c r="C82" s="39">
        <v>30</v>
      </c>
      <c r="D82" s="42">
        <v>-5</v>
      </c>
      <c r="E82" s="41">
        <f t="shared" si="10"/>
        <v>2400</v>
      </c>
      <c r="F82" s="43">
        <f t="shared" si="11"/>
        <v>2430</v>
      </c>
      <c r="G82" s="45">
        <v>40</v>
      </c>
      <c r="H82" s="45">
        <f t="shared" si="12"/>
        <v>820</v>
      </c>
      <c r="I82" s="44" t="s">
        <v>78</v>
      </c>
      <c r="J82" s="51">
        <v>25</v>
      </c>
      <c r="K82" s="52">
        <f t="shared" si="13"/>
        <v>40</v>
      </c>
      <c r="L82" s="5">
        <v>40</v>
      </c>
      <c r="M82" s="38">
        <f t="shared" si="14"/>
        <v>-43277.561924140588</v>
      </c>
      <c r="N82" s="9" t="s">
        <v>24</v>
      </c>
      <c r="O82" s="9" t="s">
        <v>33</v>
      </c>
      <c r="P82" s="4">
        <v>-75.576981000000004</v>
      </c>
      <c r="Q82" s="4">
        <v>6.2949130000000002</v>
      </c>
      <c r="R82" s="7">
        <v>0</v>
      </c>
      <c r="S82" s="7">
        <v>0</v>
      </c>
      <c r="T82" s="38">
        <f t="shared" si="15"/>
        <v>-6231.968917076244</v>
      </c>
      <c r="U82" s="36">
        <f t="shared" si="16"/>
        <v>6.9444444444444446</v>
      </c>
      <c r="V82" s="38">
        <f t="shared" si="17"/>
        <v>-51.890679962594028</v>
      </c>
      <c r="W82" s="37">
        <f t="shared" si="18"/>
        <v>4.32</v>
      </c>
    </row>
    <row r="83" spans="1:23" ht="24" x14ac:dyDescent="0.25">
      <c r="A83" s="9">
        <v>53</v>
      </c>
      <c r="B83" s="64">
        <f t="shared" si="19"/>
        <v>82</v>
      </c>
      <c r="C83" s="39">
        <v>30</v>
      </c>
      <c r="D83" s="42">
        <v>-4.5</v>
      </c>
      <c r="E83" s="41">
        <f t="shared" si="10"/>
        <v>2430</v>
      </c>
      <c r="F83" s="43">
        <f t="shared" si="11"/>
        <v>2460</v>
      </c>
      <c r="G83" s="45">
        <v>41</v>
      </c>
      <c r="H83" s="45">
        <f t="shared" si="12"/>
        <v>861</v>
      </c>
      <c r="I83" s="44" t="s">
        <v>78</v>
      </c>
      <c r="J83" s="51">
        <v>25</v>
      </c>
      <c r="K83" s="52">
        <f t="shared" si="13"/>
        <v>41</v>
      </c>
      <c r="L83" s="5">
        <v>41</v>
      </c>
      <c r="M83" s="38">
        <f t="shared" si="14"/>
        <v>-38959.194609935214</v>
      </c>
      <c r="N83" s="9" t="s">
        <v>24</v>
      </c>
      <c r="O83" s="9" t="s">
        <v>33</v>
      </c>
      <c r="P83" s="4">
        <v>-75.576981000000004</v>
      </c>
      <c r="Q83" s="4">
        <v>6.2949130000000002</v>
      </c>
      <c r="R83" s="7">
        <v>0</v>
      </c>
      <c r="S83" s="7">
        <v>0</v>
      </c>
      <c r="T83" s="38">
        <f t="shared" si="15"/>
        <v>-5610.1240238306709</v>
      </c>
      <c r="U83" s="36">
        <f t="shared" si="16"/>
        <v>6.9444444444444446</v>
      </c>
      <c r="V83" s="38">
        <f t="shared" si="17"/>
        <v>-46.712869422916604</v>
      </c>
      <c r="W83" s="37">
        <f t="shared" si="18"/>
        <v>4.32</v>
      </c>
    </row>
    <row r="84" spans="1:23" ht="24" x14ac:dyDescent="0.25">
      <c r="A84" s="9">
        <v>54</v>
      </c>
      <c r="B84" s="64">
        <f t="shared" si="19"/>
        <v>83</v>
      </c>
      <c r="C84" s="39">
        <v>30</v>
      </c>
      <c r="D84" s="42">
        <v>-4</v>
      </c>
      <c r="E84" s="41">
        <f t="shared" si="10"/>
        <v>2460</v>
      </c>
      <c r="F84" s="43">
        <f t="shared" si="11"/>
        <v>2490</v>
      </c>
      <c r="G84" s="45">
        <v>42</v>
      </c>
      <c r="H84" s="45">
        <f t="shared" si="12"/>
        <v>903</v>
      </c>
      <c r="I84" s="44" t="s">
        <v>78</v>
      </c>
      <c r="J84" s="51">
        <v>25</v>
      </c>
      <c r="K84" s="52">
        <f t="shared" si="13"/>
        <v>42</v>
      </c>
      <c r="L84" s="5">
        <v>42</v>
      </c>
      <c r="M84" s="38">
        <f t="shared" si="14"/>
        <v>-34637.863409619218</v>
      </c>
      <c r="N84" s="9" t="s">
        <v>24</v>
      </c>
      <c r="O84" s="9" t="s">
        <v>33</v>
      </c>
      <c r="P84" s="4">
        <v>-75.576981000000004</v>
      </c>
      <c r="Q84" s="4">
        <v>6.2949130000000002</v>
      </c>
      <c r="R84" s="7">
        <v>0</v>
      </c>
      <c r="S84" s="7">
        <v>0</v>
      </c>
      <c r="T84" s="38">
        <f t="shared" si="15"/>
        <v>-4987.8523309851671</v>
      </c>
      <c r="U84" s="36">
        <f t="shared" si="16"/>
        <v>6.9444444444444446</v>
      </c>
      <c r="V84" s="38">
        <f t="shared" si="17"/>
        <v>-41.53150512330506</v>
      </c>
      <c r="W84" s="37">
        <f t="shared" si="18"/>
        <v>4.32</v>
      </c>
    </row>
    <row r="85" spans="1:23" ht="24" x14ac:dyDescent="0.25">
      <c r="A85" s="9">
        <v>55</v>
      </c>
      <c r="B85" s="64">
        <f t="shared" si="19"/>
        <v>84</v>
      </c>
      <c r="C85" s="39">
        <v>30</v>
      </c>
      <c r="D85" s="42">
        <v>-3.5</v>
      </c>
      <c r="E85" s="41">
        <f t="shared" si="10"/>
        <v>2490</v>
      </c>
      <c r="F85" s="43">
        <f t="shared" si="11"/>
        <v>2520</v>
      </c>
      <c r="G85" s="45">
        <v>43</v>
      </c>
      <c r="H85" s="45">
        <f t="shared" si="12"/>
        <v>946</v>
      </c>
      <c r="I85" s="44" t="s">
        <v>78</v>
      </c>
      <c r="J85" s="51">
        <v>25</v>
      </c>
      <c r="K85" s="52">
        <f t="shared" si="13"/>
        <v>43</v>
      </c>
      <c r="L85" s="5">
        <v>43</v>
      </c>
      <c r="M85" s="38">
        <f t="shared" si="14"/>
        <v>-30313.89707571562</v>
      </c>
      <c r="N85" s="9" t="s">
        <v>24</v>
      </c>
      <c r="O85" s="9" t="s">
        <v>33</v>
      </c>
      <c r="P85" s="4">
        <v>-75.576981000000004</v>
      </c>
      <c r="Q85" s="4">
        <v>6.2949130000000002</v>
      </c>
      <c r="R85" s="7">
        <v>0</v>
      </c>
      <c r="S85" s="7">
        <v>0</v>
      </c>
      <c r="T85" s="38">
        <f t="shared" si="15"/>
        <v>-4365.2011789030494</v>
      </c>
      <c r="U85" s="36">
        <f t="shared" si="16"/>
        <v>6.9444444444444446</v>
      </c>
      <c r="V85" s="38">
        <f t="shared" si="17"/>
        <v>-36.346981244743759</v>
      </c>
      <c r="W85" s="37">
        <f t="shared" si="18"/>
        <v>4.32</v>
      </c>
    </row>
    <row r="86" spans="1:23" ht="24" x14ac:dyDescent="0.25">
      <c r="A86" s="9">
        <v>56</v>
      </c>
      <c r="B86" s="64">
        <f t="shared" si="19"/>
        <v>85</v>
      </c>
      <c r="C86" s="39">
        <v>30</v>
      </c>
      <c r="D86" s="42">
        <v>-3</v>
      </c>
      <c r="E86" s="41">
        <f t="shared" si="10"/>
        <v>2520</v>
      </c>
      <c r="F86" s="43">
        <f t="shared" si="11"/>
        <v>2550</v>
      </c>
      <c r="G86" s="45">
        <v>44</v>
      </c>
      <c r="H86" s="45">
        <f t="shared" si="12"/>
        <v>990</v>
      </c>
      <c r="I86" s="44" t="s">
        <v>78</v>
      </c>
      <c r="J86" s="51">
        <v>25</v>
      </c>
      <c r="K86" s="52">
        <f t="shared" si="13"/>
        <v>44</v>
      </c>
      <c r="L86" s="5">
        <v>44</v>
      </c>
      <c r="M86" s="38">
        <f t="shared" si="14"/>
        <v>-25987.624561219698</v>
      </c>
      <c r="N86" s="9" t="s">
        <v>24</v>
      </c>
      <c r="O86" s="9" t="s">
        <v>33</v>
      </c>
      <c r="P86" s="4">
        <v>-75.576981000000004</v>
      </c>
      <c r="Q86" s="4">
        <v>6.2949130000000002</v>
      </c>
      <c r="R86" s="7">
        <v>0</v>
      </c>
      <c r="S86" s="7">
        <v>0</v>
      </c>
      <c r="T86" s="38">
        <f t="shared" si="15"/>
        <v>-3742.2179368156367</v>
      </c>
      <c r="U86" s="36">
        <f t="shared" si="16"/>
        <v>6.9444444444444446</v>
      </c>
      <c r="V86" s="38">
        <f t="shared" si="17"/>
        <v>-31.159692208587344</v>
      </c>
      <c r="W86" s="37">
        <f t="shared" si="18"/>
        <v>4.32</v>
      </c>
    </row>
    <row r="87" spans="1:23" ht="24" x14ac:dyDescent="0.25">
      <c r="A87" s="9">
        <v>57</v>
      </c>
      <c r="B87" s="64">
        <f t="shared" si="19"/>
        <v>86</v>
      </c>
      <c r="C87" s="39">
        <v>30</v>
      </c>
      <c r="D87" s="42">
        <v>-2.5</v>
      </c>
      <c r="E87" s="41">
        <f t="shared" si="10"/>
        <v>2550</v>
      </c>
      <c r="F87" s="43">
        <f t="shared" si="11"/>
        <v>2580</v>
      </c>
      <c r="G87" s="45">
        <v>45</v>
      </c>
      <c r="H87" s="45">
        <f t="shared" si="12"/>
        <v>1035</v>
      </c>
      <c r="I87" s="44" t="s">
        <v>78</v>
      </c>
      <c r="J87" s="51">
        <v>25</v>
      </c>
      <c r="K87" s="52">
        <f t="shared" si="13"/>
        <v>45</v>
      </c>
      <c r="L87" s="5">
        <v>45</v>
      </c>
      <c r="M87" s="38">
        <f t="shared" si="14"/>
        <v>-21659.374994573271</v>
      </c>
      <c r="N87" s="9" t="s">
        <v>24</v>
      </c>
      <c r="O87" s="9" t="s">
        <v>33</v>
      </c>
      <c r="P87" s="4">
        <v>-75.576981000000004</v>
      </c>
      <c r="Q87" s="4">
        <v>6.2949130000000002</v>
      </c>
      <c r="R87" s="7">
        <v>0</v>
      </c>
      <c r="S87" s="7">
        <v>0</v>
      </c>
      <c r="T87" s="38">
        <f t="shared" si="15"/>
        <v>-3118.9499992185511</v>
      </c>
      <c r="U87" s="36">
        <f t="shared" si="16"/>
        <v>6.9444444444444446</v>
      </c>
      <c r="V87" s="38">
        <f t="shared" si="17"/>
        <v>-25.970032646554465</v>
      </c>
      <c r="W87" s="37">
        <f t="shared" si="18"/>
        <v>4.32</v>
      </c>
    </row>
    <row r="88" spans="1:23" ht="24" x14ac:dyDescent="0.25">
      <c r="A88" s="9">
        <v>58</v>
      </c>
      <c r="B88" s="64">
        <f t="shared" si="19"/>
        <v>87</v>
      </c>
      <c r="C88" s="39">
        <v>30</v>
      </c>
      <c r="D88" s="42">
        <v>-2</v>
      </c>
      <c r="E88" s="41">
        <f t="shared" si="10"/>
        <v>2580</v>
      </c>
      <c r="F88" s="43">
        <f t="shared" si="11"/>
        <v>2610</v>
      </c>
      <c r="G88" s="45">
        <v>46</v>
      </c>
      <c r="H88" s="45">
        <f t="shared" si="12"/>
        <v>1081</v>
      </c>
      <c r="I88" s="44" t="s">
        <v>78</v>
      </c>
      <c r="J88" s="51">
        <v>25</v>
      </c>
      <c r="K88" s="52">
        <f t="shared" si="13"/>
        <v>46</v>
      </c>
      <c r="L88" s="5">
        <v>46</v>
      </c>
      <c r="M88" s="38">
        <f t="shared" si="14"/>
        <v>-17329.47765462572</v>
      </c>
      <c r="N88" s="9" t="s">
        <v>24</v>
      </c>
      <c r="O88" s="9" t="s">
        <v>33</v>
      </c>
      <c r="P88" s="4">
        <v>-75.576981000000004</v>
      </c>
      <c r="Q88" s="4">
        <v>6.2949130000000002</v>
      </c>
      <c r="R88" s="7">
        <v>0</v>
      </c>
      <c r="S88" s="7">
        <v>0</v>
      </c>
      <c r="T88" s="38">
        <f t="shared" si="15"/>
        <v>-2495.4447822661036</v>
      </c>
      <c r="U88" s="36">
        <f t="shared" si="16"/>
        <v>6.9444444444444446</v>
      </c>
      <c r="V88" s="38">
        <f t="shared" si="17"/>
        <v>-20.778397370705516</v>
      </c>
      <c r="W88" s="37">
        <f t="shared" si="18"/>
        <v>4.32</v>
      </c>
    </row>
    <row r="89" spans="1:23" ht="24" x14ac:dyDescent="0.25">
      <c r="A89" s="9">
        <v>59</v>
      </c>
      <c r="B89" s="64">
        <f t="shared" si="19"/>
        <v>88</v>
      </c>
      <c r="C89" s="39">
        <v>30</v>
      </c>
      <c r="D89" s="42">
        <v>-1.5</v>
      </c>
      <c r="E89" s="41">
        <f t="shared" si="10"/>
        <v>2610</v>
      </c>
      <c r="F89" s="43">
        <f t="shared" si="11"/>
        <v>2640</v>
      </c>
      <c r="G89" s="45">
        <v>47</v>
      </c>
      <c r="H89" s="45">
        <f t="shared" si="12"/>
        <v>1128</v>
      </c>
      <c r="I89" s="44" t="s">
        <v>78</v>
      </c>
      <c r="J89" s="51">
        <v>25</v>
      </c>
      <c r="K89" s="52">
        <f t="shared" si="13"/>
        <v>47</v>
      </c>
      <c r="L89" s="5">
        <v>47</v>
      </c>
      <c r="M89" s="38">
        <f t="shared" si="14"/>
        <v>-12998.261945583537</v>
      </c>
      <c r="N89" s="9" t="s">
        <v>24</v>
      </c>
      <c r="O89" s="9" t="s">
        <v>33</v>
      </c>
      <c r="P89" s="4">
        <v>-75.576981000000004</v>
      </c>
      <c r="Q89" s="4">
        <v>6.2949130000000002</v>
      </c>
      <c r="R89" s="7">
        <v>0</v>
      </c>
      <c r="S89" s="7">
        <v>0</v>
      </c>
      <c r="T89" s="38">
        <f t="shared" si="15"/>
        <v>-1871.7497201640294</v>
      </c>
      <c r="U89" s="36">
        <f t="shared" si="16"/>
        <v>6.9444444444444446</v>
      </c>
      <c r="V89" s="38">
        <f t="shared" si="17"/>
        <v>-15.585181343406612</v>
      </c>
      <c r="W89" s="37">
        <f t="shared" si="18"/>
        <v>4.32</v>
      </c>
    </row>
    <row r="90" spans="1:23" ht="24" x14ac:dyDescent="0.25">
      <c r="A90" s="9">
        <v>60</v>
      </c>
      <c r="B90" s="64">
        <f t="shared" si="19"/>
        <v>89</v>
      </c>
      <c r="C90" s="39">
        <v>30</v>
      </c>
      <c r="D90" s="42">
        <v>-1</v>
      </c>
      <c r="E90" s="41">
        <f t="shared" si="10"/>
        <v>2640</v>
      </c>
      <c r="F90" s="43">
        <f t="shared" si="11"/>
        <v>2670</v>
      </c>
      <c r="G90" s="45">
        <v>48</v>
      </c>
      <c r="H90" s="45">
        <f t="shared" si="12"/>
        <v>1176</v>
      </c>
      <c r="I90" s="44" t="s">
        <v>78</v>
      </c>
      <c r="J90" s="51">
        <v>25</v>
      </c>
      <c r="K90" s="52">
        <f t="shared" si="13"/>
        <v>48</v>
      </c>
      <c r="L90" s="5">
        <v>48</v>
      </c>
      <c r="M90" s="38">
        <f t="shared" si="14"/>
        <v>-8666.0573719503755</v>
      </c>
      <c r="N90" s="9" t="s">
        <v>24</v>
      </c>
      <c r="O90" s="9" t="s">
        <v>33</v>
      </c>
      <c r="P90" s="4">
        <v>-75.576981000000004</v>
      </c>
      <c r="Q90" s="4">
        <v>6.2949130000000002</v>
      </c>
      <c r="R90" s="7">
        <v>0</v>
      </c>
      <c r="S90" s="7">
        <v>0</v>
      </c>
      <c r="T90" s="38">
        <f t="shared" si="15"/>
        <v>-1247.9122615608539</v>
      </c>
      <c r="U90" s="36">
        <f t="shared" si="16"/>
        <v>6.9444444444444446</v>
      </c>
      <c r="V90" s="38">
        <f t="shared" si="17"/>
        <v>-10.390779647282212</v>
      </c>
      <c r="W90" s="37">
        <f t="shared" si="18"/>
        <v>4.32</v>
      </c>
    </row>
    <row r="91" spans="1:23" ht="24" x14ac:dyDescent="0.25">
      <c r="A91" s="9">
        <v>61</v>
      </c>
      <c r="B91" s="64">
        <f t="shared" si="19"/>
        <v>90</v>
      </c>
      <c r="C91" s="39">
        <v>30</v>
      </c>
      <c r="D91" s="42">
        <v>-0.5</v>
      </c>
      <c r="E91" s="41">
        <f t="shared" si="10"/>
        <v>2670</v>
      </c>
      <c r="F91" s="43">
        <f t="shared" si="11"/>
        <v>2700</v>
      </c>
      <c r="G91" s="45">
        <v>49</v>
      </c>
      <c r="H91" s="45">
        <f t="shared" si="12"/>
        <v>1225</v>
      </c>
      <c r="I91" s="44" t="s">
        <v>78</v>
      </c>
      <c r="J91" s="51">
        <v>25</v>
      </c>
      <c r="K91" s="52">
        <f t="shared" si="13"/>
        <v>49</v>
      </c>
      <c r="L91" s="5">
        <v>49</v>
      </c>
      <c r="M91" s="38">
        <f t="shared" si="14"/>
        <v>-4333.1935134594041</v>
      </c>
      <c r="N91" s="9" t="s">
        <v>24</v>
      </c>
      <c r="O91" s="9" t="s">
        <v>33</v>
      </c>
      <c r="P91" s="4">
        <v>-75.576981000000004</v>
      </c>
      <c r="Q91" s="4">
        <v>6.2949130000000002</v>
      </c>
      <c r="R91" s="7">
        <v>0</v>
      </c>
      <c r="S91" s="7">
        <v>0</v>
      </c>
      <c r="T91" s="38">
        <f t="shared" si="15"/>
        <v>-623.97986593815415</v>
      </c>
      <c r="U91" s="36">
        <f t="shared" si="16"/>
        <v>6.9444444444444446</v>
      </c>
      <c r="V91" s="38">
        <f t="shared" si="17"/>
        <v>-5.195587455158508</v>
      </c>
      <c r="W91" s="37">
        <f t="shared" si="18"/>
        <v>4.32</v>
      </c>
    </row>
    <row r="92" spans="1:23" ht="24" x14ac:dyDescent="0.25">
      <c r="A92" s="9">
        <v>62</v>
      </c>
      <c r="B92" s="64">
        <f t="shared" si="19"/>
        <v>91</v>
      </c>
      <c r="C92" s="39">
        <v>30</v>
      </c>
      <c r="D92" s="42">
        <v>0</v>
      </c>
      <c r="E92" s="41">
        <f t="shared" si="10"/>
        <v>2700</v>
      </c>
      <c r="F92" s="43">
        <f t="shared" si="11"/>
        <v>2730</v>
      </c>
      <c r="G92" s="45">
        <v>50</v>
      </c>
      <c r="H92" s="45">
        <f t="shared" si="12"/>
        <v>1275</v>
      </c>
      <c r="I92" s="44" t="s">
        <v>78</v>
      </c>
      <c r="J92" s="51">
        <v>25</v>
      </c>
      <c r="K92" s="52">
        <f t="shared" si="13"/>
        <v>50</v>
      </c>
      <c r="L92" s="5">
        <v>50</v>
      </c>
      <c r="M92" s="38">
        <f t="shared" si="14"/>
        <v>0</v>
      </c>
      <c r="N92" s="9" t="s">
        <v>24</v>
      </c>
      <c r="O92" s="9" t="s">
        <v>33</v>
      </c>
      <c r="P92" s="4">
        <v>-75.576981000000004</v>
      </c>
      <c r="Q92" s="4">
        <v>6.2949130000000002</v>
      </c>
      <c r="R92" s="7">
        <v>0</v>
      </c>
      <c r="S92" s="7">
        <v>0</v>
      </c>
      <c r="T92" s="38">
        <f t="shared" si="15"/>
        <v>0</v>
      </c>
      <c r="U92" s="36">
        <f t="shared" si="16"/>
        <v>6.9444444444444446</v>
      </c>
      <c r="V92" s="38">
        <f t="shared" si="17"/>
        <v>0</v>
      </c>
      <c r="W92" s="37">
        <f t="shared" si="18"/>
        <v>4.32</v>
      </c>
    </row>
    <row r="93" spans="1:23" x14ac:dyDescent="0.25">
      <c r="A93" s="9"/>
      <c r="B93" s="64"/>
      <c r="C93" s="39"/>
      <c r="D93" s="42"/>
      <c r="E93" s="41"/>
      <c r="F93" s="43"/>
      <c r="G93" s="45"/>
      <c r="H93" s="45"/>
      <c r="I93" s="44"/>
      <c r="J93" s="51"/>
      <c r="K93" s="52"/>
      <c r="L93" s="5"/>
      <c r="M93" s="38"/>
      <c r="N93" s="9"/>
      <c r="O93" s="9"/>
      <c r="P93" s="4"/>
      <c r="Q93" s="4"/>
      <c r="R93" s="7"/>
      <c r="S93" s="7"/>
      <c r="T93" s="38"/>
      <c r="U93" s="36"/>
      <c r="V93" s="38"/>
      <c r="W93" s="37"/>
    </row>
    <row r="94" spans="1:23" x14ac:dyDescent="0.25">
      <c r="A94" s="9"/>
      <c r="B94" s="64"/>
      <c r="C94" s="39"/>
      <c r="D94" s="42"/>
      <c r="E94" s="41"/>
      <c r="F94" s="43"/>
      <c r="G94" s="45"/>
      <c r="H94" s="45"/>
      <c r="I94" s="44"/>
      <c r="J94" s="51"/>
      <c r="K94" s="52"/>
      <c r="L94" s="5"/>
      <c r="M94" s="38"/>
      <c r="N94" s="9"/>
      <c r="O94" s="9"/>
      <c r="P94" s="4"/>
      <c r="Q94" s="4"/>
      <c r="R94" s="7"/>
      <c r="S94" s="7"/>
      <c r="T94" s="38"/>
      <c r="U94" s="36"/>
      <c r="V94" s="38"/>
      <c r="W94" s="37"/>
    </row>
    <row r="95" spans="1:23" x14ac:dyDescent="0.25">
      <c r="A95" s="9"/>
      <c r="B95" s="64"/>
      <c r="C95" s="39"/>
      <c r="D95" s="42"/>
      <c r="E95" s="41"/>
      <c r="F95" s="43"/>
      <c r="G95" s="45"/>
      <c r="H95" s="45"/>
      <c r="I95" s="44"/>
      <c r="J95" s="51"/>
      <c r="K95" s="52"/>
      <c r="L95" s="5"/>
      <c r="M95" s="38"/>
      <c r="N95" s="9"/>
      <c r="O95" s="9"/>
      <c r="P95" s="4"/>
      <c r="Q95" s="4"/>
      <c r="R95" s="7"/>
      <c r="S95" s="7"/>
      <c r="T95" s="38"/>
      <c r="U95" s="36"/>
      <c r="V95" s="38"/>
      <c r="W95" s="37"/>
    </row>
    <row r="96" spans="1:23" x14ac:dyDescent="0.25">
      <c r="A96" s="9"/>
      <c r="B96" s="64"/>
      <c r="C96" s="39"/>
      <c r="D96" s="42"/>
      <c r="E96" s="41"/>
      <c r="F96" s="43"/>
      <c r="G96" s="45"/>
      <c r="H96" s="45"/>
      <c r="I96" s="44"/>
      <c r="J96" s="51"/>
      <c r="K96" s="52"/>
      <c r="L96" s="5"/>
      <c r="M96" s="38"/>
      <c r="N96" s="9"/>
      <c r="O96" s="9"/>
      <c r="P96" s="4"/>
      <c r="Q96" s="4"/>
      <c r="R96" s="7"/>
      <c r="S96" s="7"/>
      <c r="T96" s="38"/>
      <c r="U96" s="36"/>
      <c r="V96" s="38"/>
      <c r="W96" s="37"/>
    </row>
    <row r="97" spans="1:23" x14ac:dyDescent="0.25">
      <c r="A97" s="9"/>
      <c r="B97" s="64"/>
      <c r="C97" s="39"/>
      <c r="D97" s="42"/>
      <c r="E97" s="41"/>
      <c r="F97" s="43"/>
      <c r="G97" s="45"/>
      <c r="H97" s="45"/>
      <c r="I97" s="44"/>
      <c r="J97" s="51"/>
      <c r="K97" s="52"/>
      <c r="L97" s="5"/>
      <c r="M97" s="38"/>
      <c r="N97" s="9"/>
      <c r="O97" s="9"/>
      <c r="P97" s="4"/>
      <c r="Q97" s="4"/>
      <c r="R97" s="7"/>
      <c r="S97" s="7"/>
      <c r="T97" s="38"/>
      <c r="U97" s="36"/>
      <c r="V97" s="38"/>
      <c r="W97" s="37"/>
    </row>
    <row r="98" spans="1:23" x14ac:dyDescent="0.25">
      <c r="A98" s="9"/>
      <c r="B98" s="64"/>
      <c r="C98" s="39"/>
      <c r="D98" s="42"/>
      <c r="E98" s="41"/>
      <c r="F98" s="43"/>
      <c r="G98" s="45"/>
      <c r="H98" s="45"/>
      <c r="I98" s="44"/>
      <c r="J98" s="51"/>
      <c r="K98" s="52"/>
      <c r="L98" s="5"/>
      <c r="M98" s="38"/>
      <c r="N98" s="9"/>
      <c r="O98" s="9"/>
      <c r="P98" s="4"/>
      <c r="Q98" s="4"/>
      <c r="R98" s="7"/>
      <c r="S98" s="7"/>
      <c r="T98" s="38"/>
      <c r="U98" s="36"/>
      <c r="V98" s="38"/>
      <c r="W98" s="37"/>
    </row>
    <row r="99" spans="1:23" x14ac:dyDescent="0.25">
      <c r="A99" s="9"/>
      <c r="B99" s="64"/>
      <c r="C99" s="39"/>
      <c r="D99" s="42"/>
      <c r="E99" s="41"/>
      <c r="F99" s="43"/>
      <c r="G99" s="45"/>
      <c r="H99" s="45"/>
      <c r="I99" s="44"/>
      <c r="J99" s="51"/>
      <c r="K99" s="52"/>
      <c r="L99" s="5"/>
      <c r="M99" s="38"/>
      <c r="N99" s="9"/>
      <c r="O99" s="9"/>
      <c r="P99" s="4"/>
      <c r="Q99" s="4"/>
      <c r="R99" s="7"/>
      <c r="S99" s="7"/>
      <c r="T99" s="38"/>
      <c r="U99" s="36"/>
      <c r="V99" s="38"/>
      <c r="W99" s="37"/>
    </row>
    <row r="100" spans="1:23" x14ac:dyDescent="0.25">
      <c r="A100" s="9"/>
      <c r="B100" s="64"/>
      <c r="C100" s="39"/>
      <c r="D100" s="42"/>
      <c r="E100" s="41"/>
      <c r="F100" s="43"/>
      <c r="G100" s="45"/>
      <c r="H100" s="45"/>
      <c r="I100" s="44"/>
      <c r="J100" s="51"/>
      <c r="K100" s="52"/>
      <c r="L100" s="5"/>
      <c r="M100" s="38"/>
      <c r="N100" s="9"/>
      <c r="O100" s="9"/>
      <c r="P100" s="4"/>
      <c r="Q100" s="4"/>
      <c r="R100" s="7"/>
      <c r="S100" s="7"/>
      <c r="T100" s="38"/>
      <c r="U100" s="36"/>
      <c r="V100" s="38"/>
      <c r="W100" s="37"/>
    </row>
    <row r="101" spans="1:23" x14ac:dyDescent="0.25">
      <c r="A101" s="9"/>
      <c r="B101" s="64"/>
      <c r="C101" s="39"/>
      <c r="D101" s="42"/>
      <c r="E101" s="41"/>
      <c r="F101" s="43"/>
      <c r="G101" s="45"/>
      <c r="H101" s="45"/>
      <c r="I101" s="44"/>
      <c r="J101" s="51"/>
      <c r="K101" s="52"/>
      <c r="L101" s="5"/>
      <c r="M101" s="38"/>
      <c r="N101" s="9"/>
      <c r="O101" s="9"/>
      <c r="P101" s="4"/>
      <c r="Q101" s="4"/>
      <c r="R101" s="7"/>
      <c r="S101" s="7"/>
      <c r="T101" s="38"/>
      <c r="U101" s="36"/>
      <c r="V101" s="38"/>
      <c r="W101" s="37"/>
    </row>
    <row r="102" spans="1:23" x14ac:dyDescent="0.25">
      <c r="A102" s="9"/>
      <c r="B102" s="64"/>
      <c r="C102" s="39"/>
      <c r="D102" s="42"/>
      <c r="E102" s="41"/>
      <c r="F102" s="43"/>
      <c r="G102" s="45"/>
      <c r="H102" s="45"/>
      <c r="I102" s="44"/>
      <c r="J102" s="51"/>
      <c r="K102" s="52"/>
      <c r="L102" s="5"/>
      <c r="M102" s="38"/>
      <c r="N102" s="9"/>
      <c r="O102" s="9"/>
      <c r="P102" s="4"/>
      <c r="Q102" s="4"/>
      <c r="R102" s="7"/>
      <c r="S102" s="7"/>
      <c r="T102" s="38"/>
      <c r="U102" s="36"/>
      <c r="V102" s="38"/>
      <c r="W102" s="37"/>
    </row>
    <row r="103" spans="1:23" x14ac:dyDescent="0.25">
      <c r="A103" s="9"/>
      <c r="B103" s="64"/>
      <c r="C103" s="39"/>
      <c r="D103" s="42"/>
      <c r="E103" s="41"/>
      <c r="F103" s="43"/>
      <c r="G103" s="45"/>
      <c r="H103" s="45"/>
      <c r="I103" s="44"/>
      <c r="J103" s="51"/>
      <c r="K103" s="52"/>
      <c r="L103" s="5"/>
      <c r="M103" s="38"/>
      <c r="N103" s="9"/>
      <c r="O103" s="9"/>
      <c r="P103" s="4"/>
      <c r="Q103" s="4"/>
      <c r="R103" s="7"/>
      <c r="S103" s="7"/>
      <c r="T103" s="38"/>
      <c r="U103" s="36"/>
      <c r="V103" s="38"/>
      <c r="W103" s="37"/>
    </row>
    <row r="104" spans="1:23" x14ac:dyDescent="0.25">
      <c r="A104" s="9"/>
      <c r="B104" s="64"/>
      <c r="C104" s="39"/>
      <c r="D104" s="42"/>
      <c r="E104" s="41"/>
      <c r="F104" s="43"/>
      <c r="G104" s="45"/>
      <c r="H104" s="45"/>
      <c r="I104" s="44"/>
      <c r="J104" s="51"/>
      <c r="K104" s="52"/>
      <c r="L104" s="5"/>
      <c r="M104" s="38"/>
      <c r="N104" s="9"/>
      <c r="O104" s="9"/>
      <c r="P104" s="4"/>
      <c r="Q104" s="4"/>
      <c r="R104" s="7"/>
      <c r="S104" s="7"/>
      <c r="T104" s="38"/>
      <c r="U104" s="36"/>
      <c r="V104" s="38"/>
      <c r="W104" s="37"/>
    </row>
    <row r="105" spans="1:23" x14ac:dyDescent="0.25">
      <c r="A105" s="9"/>
      <c r="B105" s="64"/>
      <c r="C105" s="39"/>
      <c r="D105" s="42"/>
      <c r="E105" s="41"/>
      <c r="F105" s="43"/>
      <c r="G105" s="45"/>
      <c r="H105" s="45"/>
      <c r="I105" s="44"/>
      <c r="J105" s="51"/>
      <c r="K105" s="52"/>
      <c r="L105" s="5"/>
      <c r="M105" s="38"/>
      <c r="N105" s="9"/>
      <c r="O105" s="9"/>
      <c r="P105" s="4"/>
      <c r="Q105" s="4"/>
      <c r="R105" s="7"/>
      <c r="S105" s="7"/>
      <c r="T105" s="38"/>
      <c r="U105" s="36"/>
      <c r="V105" s="38"/>
      <c r="W105" s="37"/>
    </row>
    <row r="106" spans="1:23" x14ac:dyDescent="0.25">
      <c r="A106" s="9"/>
      <c r="B106" s="64"/>
      <c r="C106" s="39"/>
      <c r="D106" s="42"/>
      <c r="E106" s="41"/>
      <c r="F106" s="43"/>
      <c r="G106" s="45"/>
      <c r="H106" s="45"/>
      <c r="I106" s="44"/>
      <c r="J106" s="51"/>
      <c r="K106" s="52"/>
      <c r="L106" s="5"/>
      <c r="M106" s="38"/>
      <c r="N106" s="9"/>
      <c r="O106" s="9"/>
      <c r="P106" s="4"/>
      <c r="Q106" s="4"/>
      <c r="R106" s="7"/>
      <c r="S106" s="7"/>
      <c r="T106" s="38"/>
      <c r="U106" s="36"/>
      <c r="V106" s="38"/>
      <c r="W106" s="37"/>
    </row>
    <row r="107" spans="1:23" x14ac:dyDescent="0.25">
      <c r="A107" s="9"/>
      <c r="B107" s="64"/>
      <c r="C107" s="39"/>
      <c r="D107" s="42"/>
      <c r="E107" s="41"/>
      <c r="F107" s="43"/>
      <c r="G107" s="45"/>
      <c r="H107" s="45"/>
      <c r="I107" s="44"/>
      <c r="J107" s="51"/>
      <c r="K107" s="52"/>
      <c r="L107" s="5"/>
      <c r="M107" s="38"/>
      <c r="N107" s="9"/>
      <c r="O107" s="9"/>
      <c r="P107" s="4"/>
      <c r="Q107" s="4"/>
      <c r="R107" s="7"/>
      <c r="S107" s="7"/>
      <c r="T107" s="38"/>
      <c r="U107" s="36"/>
      <c r="V107" s="38"/>
      <c r="W107" s="37"/>
    </row>
    <row r="108" spans="1:23" x14ac:dyDescent="0.25">
      <c r="A108" s="9"/>
      <c r="B108" s="64"/>
      <c r="C108" s="39"/>
      <c r="D108" s="42"/>
      <c r="E108" s="41"/>
      <c r="F108" s="43"/>
      <c r="G108" s="45"/>
      <c r="H108" s="45"/>
      <c r="I108" s="44"/>
      <c r="J108" s="51"/>
      <c r="K108" s="52"/>
      <c r="L108" s="5"/>
      <c r="M108" s="38"/>
      <c r="N108" s="9"/>
      <c r="O108" s="9"/>
      <c r="P108" s="4"/>
      <c r="Q108" s="4"/>
      <c r="R108" s="7"/>
      <c r="S108" s="7"/>
      <c r="T108" s="38"/>
      <c r="U108" s="36"/>
      <c r="V108" s="38"/>
      <c r="W108" s="37"/>
    </row>
    <row r="109" spans="1:23" x14ac:dyDescent="0.25">
      <c r="A109" s="9"/>
      <c r="B109" s="64"/>
      <c r="C109" s="39"/>
      <c r="D109" s="42"/>
      <c r="E109" s="41"/>
      <c r="F109" s="43"/>
      <c r="G109" s="45"/>
      <c r="H109" s="45"/>
      <c r="I109" s="44"/>
      <c r="J109" s="51"/>
      <c r="K109" s="52"/>
      <c r="L109" s="5"/>
      <c r="M109" s="38"/>
      <c r="N109" s="9"/>
      <c r="O109" s="9"/>
      <c r="P109" s="4"/>
      <c r="Q109" s="4"/>
      <c r="R109" s="7"/>
      <c r="S109" s="7"/>
      <c r="T109" s="38"/>
      <c r="U109" s="36"/>
      <c r="V109" s="38"/>
      <c r="W109" s="37"/>
    </row>
    <row r="110" spans="1:23" x14ac:dyDescent="0.25">
      <c r="A110" s="9"/>
      <c r="B110" s="64"/>
      <c r="C110" s="39"/>
      <c r="D110" s="42"/>
      <c r="E110" s="41"/>
      <c r="F110" s="43"/>
      <c r="G110" s="45"/>
      <c r="H110" s="45"/>
      <c r="I110" s="44"/>
      <c r="J110" s="51"/>
      <c r="K110" s="52"/>
      <c r="L110" s="5"/>
      <c r="M110" s="38"/>
      <c r="N110" s="9"/>
      <c r="O110" s="9"/>
      <c r="P110" s="4"/>
      <c r="Q110" s="4"/>
      <c r="R110" s="7"/>
      <c r="S110" s="7"/>
      <c r="T110" s="38"/>
      <c r="U110" s="36"/>
      <c r="V110" s="38"/>
      <c r="W110" s="37"/>
    </row>
    <row r="111" spans="1:23" x14ac:dyDescent="0.25">
      <c r="A111" s="9"/>
      <c r="B111" s="64"/>
      <c r="C111" s="39"/>
      <c r="D111" s="42"/>
      <c r="E111" s="41"/>
      <c r="F111" s="43"/>
      <c r="G111" s="45"/>
      <c r="H111" s="45"/>
      <c r="I111" s="44"/>
      <c r="J111" s="51"/>
      <c r="K111" s="52"/>
      <c r="L111" s="5"/>
      <c r="M111" s="38"/>
      <c r="N111" s="9"/>
      <c r="O111" s="9"/>
      <c r="P111" s="4"/>
      <c r="Q111" s="4"/>
      <c r="R111" s="7"/>
      <c r="S111" s="7"/>
      <c r="T111" s="38"/>
      <c r="U111" s="36"/>
      <c r="V111" s="38"/>
      <c r="W111" s="37"/>
    </row>
    <row r="112" spans="1:23" x14ac:dyDescent="0.25">
      <c r="A112" s="9"/>
      <c r="B112" s="64"/>
      <c r="C112" s="39"/>
      <c r="D112" s="42"/>
      <c r="E112" s="41"/>
      <c r="F112" s="43"/>
      <c r="G112" s="45"/>
      <c r="H112" s="45"/>
      <c r="I112" s="44"/>
      <c r="J112" s="51"/>
      <c r="K112" s="52"/>
      <c r="L112" s="5"/>
      <c r="M112" s="38"/>
      <c r="N112" s="9"/>
      <c r="O112" s="9"/>
      <c r="P112" s="4"/>
      <c r="Q112" s="4"/>
      <c r="R112" s="7"/>
      <c r="S112" s="7"/>
      <c r="T112" s="38"/>
      <c r="U112" s="36"/>
      <c r="V112" s="38"/>
      <c r="W112" s="37"/>
    </row>
    <row r="113" spans="1:23" x14ac:dyDescent="0.25">
      <c r="A113" s="9"/>
      <c r="B113" s="64"/>
      <c r="C113" s="39"/>
      <c r="D113" s="42"/>
      <c r="E113" s="41"/>
      <c r="F113" s="43"/>
      <c r="G113" s="45"/>
      <c r="H113" s="45"/>
      <c r="I113" s="44"/>
      <c r="J113" s="51"/>
      <c r="K113" s="52"/>
      <c r="L113" s="5"/>
      <c r="M113" s="38"/>
      <c r="N113" s="9"/>
      <c r="O113" s="9"/>
      <c r="P113" s="4"/>
      <c r="Q113" s="4"/>
      <c r="R113" s="7"/>
      <c r="S113" s="7"/>
      <c r="T113" s="38"/>
      <c r="U113" s="36"/>
      <c r="V113" s="38"/>
      <c r="W113" s="37"/>
    </row>
    <row r="114" spans="1:23" x14ac:dyDescent="0.25">
      <c r="A114" s="9"/>
      <c r="B114" s="64"/>
      <c r="C114" s="39"/>
      <c r="D114" s="42"/>
      <c r="E114" s="41"/>
      <c r="F114" s="43"/>
      <c r="G114" s="45"/>
      <c r="H114" s="45"/>
      <c r="I114" s="44"/>
      <c r="J114" s="51"/>
      <c r="K114" s="52"/>
      <c r="L114" s="5"/>
      <c r="M114" s="38"/>
      <c r="N114" s="9"/>
      <c r="O114" s="9"/>
      <c r="P114" s="4"/>
      <c r="Q114" s="4"/>
      <c r="R114" s="7"/>
      <c r="S114" s="7"/>
      <c r="T114" s="38"/>
      <c r="U114" s="36"/>
      <c r="V114" s="38"/>
      <c r="W114" s="37"/>
    </row>
    <row r="115" spans="1:23" x14ac:dyDescent="0.25">
      <c r="A115" s="9"/>
      <c r="B115" s="64"/>
      <c r="C115" s="39"/>
      <c r="D115" s="42"/>
      <c r="E115" s="41"/>
      <c r="F115" s="43"/>
      <c r="G115" s="45"/>
      <c r="H115" s="45"/>
      <c r="I115" s="44"/>
      <c r="J115" s="51"/>
      <c r="K115" s="52"/>
      <c r="L115" s="5"/>
      <c r="M115" s="38"/>
      <c r="N115" s="9"/>
      <c r="O115" s="9"/>
      <c r="P115" s="4"/>
      <c r="Q115" s="4"/>
      <c r="R115" s="7"/>
      <c r="S115" s="7"/>
      <c r="T115" s="38"/>
      <c r="U115" s="36"/>
      <c r="V115" s="38"/>
      <c r="W115" s="37"/>
    </row>
    <row r="116" spans="1:23" x14ac:dyDescent="0.25">
      <c r="A116" s="9"/>
      <c r="B116" s="64"/>
      <c r="C116" s="39"/>
      <c r="D116" s="42"/>
      <c r="E116" s="41"/>
      <c r="F116" s="43"/>
      <c r="G116" s="45"/>
      <c r="H116" s="45"/>
      <c r="I116" s="44"/>
      <c r="J116" s="51"/>
      <c r="K116" s="52"/>
      <c r="L116" s="5"/>
      <c r="M116" s="38"/>
      <c r="N116" s="9"/>
      <c r="O116" s="9"/>
      <c r="P116" s="4"/>
      <c r="Q116" s="4"/>
      <c r="R116" s="7"/>
      <c r="S116" s="7"/>
      <c r="T116" s="38"/>
      <c r="U116" s="36"/>
      <c r="V116" s="38"/>
      <c r="W116" s="37"/>
    </row>
    <row r="117" spans="1:23" x14ac:dyDescent="0.25">
      <c r="A117" s="9"/>
      <c r="B117" s="64"/>
      <c r="C117" s="39"/>
      <c r="D117" s="42"/>
      <c r="E117" s="41"/>
      <c r="F117" s="43"/>
      <c r="G117" s="45"/>
      <c r="H117" s="45"/>
      <c r="I117" s="44"/>
      <c r="J117" s="51"/>
      <c r="K117" s="52"/>
      <c r="L117" s="5"/>
      <c r="M117" s="38"/>
      <c r="N117" s="9"/>
      <c r="O117" s="9"/>
      <c r="P117" s="4"/>
      <c r="Q117" s="4"/>
      <c r="R117" s="7"/>
      <c r="S117" s="7"/>
      <c r="T117" s="38"/>
      <c r="U117" s="36"/>
      <c r="V117" s="38"/>
      <c r="W117" s="37"/>
    </row>
    <row r="118" spans="1:23" x14ac:dyDescent="0.25">
      <c r="A118" s="9"/>
      <c r="B118" s="64"/>
      <c r="C118" s="39"/>
      <c r="D118" s="42"/>
      <c r="E118" s="41"/>
      <c r="F118" s="43"/>
      <c r="G118" s="45"/>
      <c r="H118" s="45"/>
      <c r="I118" s="44"/>
      <c r="J118" s="51"/>
      <c r="K118" s="52"/>
      <c r="L118" s="5"/>
      <c r="M118" s="38"/>
      <c r="N118" s="9"/>
      <c r="O118" s="9"/>
      <c r="P118" s="4"/>
      <c r="Q118" s="4"/>
      <c r="R118" s="7"/>
      <c r="S118" s="7"/>
      <c r="T118" s="38"/>
      <c r="U118" s="36"/>
      <c r="V118" s="38"/>
      <c r="W118" s="37"/>
    </row>
    <row r="119" spans="1:23" x14ac:dyDescent="0.25">
      <c r="A119" s="9"/>
      <c r="B119" s="64"/>
      <c r="C119" s="39"/>
      <c r="D119" s="42"/>
      <c r="E119" s="41"/>
      <c r="F119" s="43"/>
      <c r="G119" s="45"/>
      <c r="H119" s="45"/>
      <c r="I119" s="44"/>
      <c r="J119" s="51"/>
      <c r="K119" s="52"/>
      <c r="L119" s="5"/>
      <c r="M119" s="38"/>
      <c r="N119" s="9"/>
      <c r="O119" s="9"/>
      <c r="P119" s="4"/>
      <c r="Q119" s="4"/>
      <c r="R119" s="7"/>
      <c r="S119" s="7"/>
      <c r="T119" s="38"/>
      <c r="U119" s="36"/>
      <c r="V119" s="38"/>
      <c r="W119" s="37"/>
    </row>
    <row r="120" spans="1:23" x14ac:dyDescent="0.25">
      <c r="A120" s="9"/>
      <c r="B120" s="64"/>
      <c r="C120" s="39"/>
      <c r="D120" s="42"/>
      <c r="E120" s="41"/>
      <c r="F120" s="43"/>
      <c r="G120" s="45"/>
      <c r="H120" s="45"/>
      <c r="I120" s="44"/>
      <c r="J120" s="51"/>
      <c r="K120" s="52"/>
      <c r="L120" s="5"/>
      <c r="M120" s="38"/>
      <c r="N120" s="9"/>
      <c r="O120" s="9"/>
      <c r="P120" s="4"/>
      <c r="Q120" s="4"/>
      <c r="R120" s="7"/>
      <c r="S120" s="7"/>
      <c r="T120" s="38"/>
      <c r="U120" s="36"/>
      <c r="V120" s="38"/>
      <c r="W120" s="37"/>
    </row>
    <row r="121" spans="1:23" x14ac:dyDescent="0.25">
      <c r="A121" s="9"/>
      <c r="B121" s="64"/>
      <c r="C121" s="39"/>
      <c r="D121" s="42"/>
      <c r="E121" s="41"/>
      <c r="F121" s="43"/>
      <c r="G121" s="45"/>
      <c r="H121" s="45"/>
      <c r="I121" s="44"/>
      <c r="J121" s="51"/>
      <c r="K121" s="52"/>
      <c r="L121" s="5"/>
      <c r="M121" s="38"/>
      <c r="N121" s="9"/>
      <c r="O121" s="9"/>
      <c r="P121" s="4"/>
      <c r="Q121" s="4"/>
      <c r="R121" s="7"/>
      <c r="S121" s="7"/>
      <c r="T121" s="38"/>
      <c r="U121" s="36"/>
      <c r="V121" s="38"/>
      <c r="W121" s="37"/>
    </row>
    <row r="122" spans="1:23" ht="59.25" customHeight="1" x14ac:dyDescent="0.25">
      <c r="A122" s="9"/>
      <c r="B122" s="64"/>
      <c r="C122" s="39"/>
      <c r="D122" s="42"/>
      <c r="E122" s="41"/>
      <c r="F122" s="43"/>
      <c r="G122" s="45"/>
      <c r="H122" s="45"/>
      <c r="I122" s="44"/>
      <c r="J122" s="51"/>
      <c r="K122" s="52"/>
      <c r="L122" s="5"/>
      <c r="M122" s="38"/>
      <c r="N122" s="9"/>
      <c r="O122" s="9"/>
      <c r="P122" s="4"/>
      <c r="Q122" s="4"/>
      <c r="R122" s="7"/>
      <c r="S122" s="7"/>
      <c r="T122" s="38"/>
      <c r="U122" s="36"/>
      <c r="V122" s="38"/>
      <c r="W122" s="37"/>
    </row>
    <row r="123" spans="1:23" ht="59.25" customHeight="1" x14ac:dyDescent="0.25">
      <c r="A123" s="9"/>
      <c r="B123" s="64"/>
      <c r="C123" s="39"/>
      <c r="D123" s="42"/>
      <c r="E123" s="41"/>
      <c r="F123" s="43"/>
      <c r="G123" s="45"/>
      <c r="H123" s="45"/>
      <c r="I123" s="44"/>
      <c r="J123" s="51"/>
      <c r="K123" s="52"/>
      <c r="L123" s="5"/>
      <c r="M123" s="38"/>
      <c r="N123" s="9"/>
      <c r="O123" s="9"/>
      <c r="P123" s="4"/>
      <c r="Q123" s="4"/>
      <c r="R123" s="7"/>
      <c r="S123" s="7"/>
      <c r="T123" s="38"/>
      <c r="U123" s="36"/>
      <c r="V123" s="38"/>
      <c r="W123" s="37"/>
    </row>
    <row r="124" spans="1:23" ht="59.25" customHeight="1" x14ac:dyDescent="0.25">
      <c r="A124" s="9"/>
      <c r="B124" s="64"/>
      <c r="C124" s="39"/>
      <c r="D124" s="42"/>
      <c r="E124" s="41"/>
      <c r="F124" s="43"/>
      <c r="G124" s="45"/>
      <c r="H124" s="45"/>
      <c r="I124" s="44"/>
      <c r="J124" s="51"/>
      <c r="K124" s="52"/>
      <c r="L124" s="5"/>
      <c r="M124" s="38"/>
      <c r="N124" s="9"/>
      <c r="O124" s="9"/>
      <c r="P124" s="4"/>
      <c r="Q124" s="4"/>
      <c r="R124" s="7"/>
      <c r="S124" s="7"/>
      <c r="T124" s="38"/>
      <c r="U124" s="36"/>
      <c r="V124" s="38"/>
      <c r="W124" s="37"/>
    </row>
    <row r="125" spans="1:23" ht="59.25" customHeight="1" x14ac:dyDescent="0.25">
      <c r="A125" s="9"/>
      <c r="B125" s="64"/>
      <c r="C125" s="39"/>
      <c r="D125" s="42"/>
      <c r="E125" s="41"/>
      <c r="F125" s="43"/>
      <c r="G125" s="45"/>
      <c r="H125" s="45"/>
      <c r="I125" s="44"/>
      <c r="J125" s="51"/>
      <c r="K125" s="52"/>
      <c r="L125" s="5"/>
      <c r="M125" s="38"/>
      <c r="N125" s="9"/>
      <c r="O125" s="9"/>
      <c r="P125" s="4"/>
      <c r="Q125" s="4"/>
      <c r="R125" s="7"/>
      <c r="S125" s="7"/>
      <c r="T125" s="38"/>
      <c r="U125" s="36"/>
      <c r="V125" s="38"/>
      <c r="W125" s="37"/>
    </row>
    <row r="126" spans="1:23" ht="59.25" customHeight="1" x14ac:dyDescent="0.25">
      <c r="A126" s="9"/>
      <c r="B126" s="64"/>
      <c r="C126" s="39"/>
      <c r="D126" s="42"/>
      <c r="E126" s="41"/>
      <c r="F126" s="43"/>
      <c r="G126" s="45"/>
      <c r="H126" s="45"/>
      <c r="I126" s="44"/>
      <c r="J126" s="51"/>
      <c r="K126" s="52"/>
      <c r="L126" s="5"/>
      <c r="M126" s="38"/>
      <c r="N126" s="9"/>
      <c r="O126" s="9"/>
      <c r="P126" s="4"/>
      <c r="Q126" s="4"/>
      <c r="R126" s="7"/>
      <c r="S126" s="7"/>
      <c r="T126" s="38"/>
      <c r="U126" s="36"/>
      <c r="V126" s="38"/>
      <c r="W126" s="37"/>
    </row>
    <row r="127" spans="1:23" ht="59.25" customHeight="1" x14ac:dyDescent="0.25">
      <c r="A127" s="9"/>
      <c r="B127" s="64"/>
      <c r="C127" s="39"/>
      <c r="D127" s="42"/>
      <c r="E127" s="41"/>
      <c r="F127" s="43"/>
      <c r="G127" s="45"/>
      <c r="H127" s="45"/>
      <c r="I127" s="44"/>
      <c r="J127" s="51"/>
      <c r="K127" s="52"/>
      <c r="L127" s="5"/>
      <c r="M127" s="38"/>
      <c r="N127" s="9"/>
      <c r="O127" s="9"/>
      <c r="P127" s="4"/>
      <c r="Q127" s="4"/>
      <c r="R127" s="7"/>
      <c r="S127" s="7"/>
      <c r="T127" s="38"/>
      <c r="U127" s="36"/>
      <c r="V127" s="38"/>
      <c r="W127" s="37"/>
    </row>
    <row r="128" spans="1:23" ht="59.25" customHeight="1" x14ac:dyDescent="0.25">
      <c r="A128" s="9"/>
      <c r="B128" s="64"/>
      <c r="C128" s="39"/>
      <c r="D128" s="42"/>
      <c r="E128" s="41"/>
      <c r="F128" s="43"/>
      <c r="G128" s="45"/>
      <c r="H128" s="45"/>
      <c r="I128" s="44"/>
      <c r="J128" s="51"/>
      <c r="K128" s="52"/>
      <c r="L128" s="5"/>
      <c r="M128" s="38"/>
      <c r="N128" s="9"/>
      <c r="O128" s="9"/>
      <c r="P128" s="4"/>
      <c r="Q128" s="4"/>
      <c r="R128" s="7"/>
      <c r="S128" s="7"/>
      <c r="T128" s="38"/>
      <c r="U128" s="36"/>
      <c r="V128" s="38"/>
      <c r="W128" s="37"/>
    </row>
    <row r="129" spans="1:23" ht="59.25" customHeight="1" x14ac:dyDescent="0.25">
      <c r="A129" s="9"/>
      <c r="B129" s="64"/>
      <c r="C129" s="39"/>
      <c r="D129" s="42"/>
      <c r="E129" s="41"/>
      <c r="F129" s="43"/>
      <c r="G129" s="45"/>
      <c r="H129" s="45"/>
      <c r="I129" s="44"/>
      <c r="J129" s="51"/>
      <c r="K129" s="52"/>
      <c r="L129" s="5"/>
      <c r="M129" s="38"/>
      <c r="N129" s="9"/>
      <c r="O129" s="9"/>
      <c r="P129" s="4"/>
      <c r="Q129" s="4"/>
      <c r="R129" s="7"/>
      <c r="S129" s="7"/>
      <c r="T129" s="38"/>
      <c r="U129" s="36"/>
      <c r="V129" s="38"/>
      <c r="W129" s="37"/>
    </row>
    <row r="130" spans="1:23" ht="59.25" customHeight="1" x14ac:dyDescent="0.25">
      <c r="A130" s="9"/>
      <c r="B130" s="64"/>
      <c r="C130" s="39"/>
      <c r="D130" s="42"/>
      <c r="E130" s="41"/>
      <c r="F130" s="43"/>
      <c r="G130" s="45"/>
      <c r="H130" s="45"/>
      <c r="I130" s="44"/>
      <c r="J130" s="51"/>
      <c r="K130" s="52"/>
      <c r="L130" s="5"/>
      <c r="M130" s="38"/>
      <c r="N130" s="9"/>
      <c r="O130" s="9"/>
      <c r="P130" s="4"/>
      <c r="Q130" s="4"/>
      <c r="R130" s="7"/>
      <c r="S130" s="7"/>
      <c r="T130" s="38"/>
      <c r="U130" s="36"/>
      <c r="V130" s="38"/>
      <c r="W130" s="37"/>
    </row>
    <row r="131" spans="1:23" s="25" customFormat="1" ht="102.75" customHeight="1" x14ac:dyDescent="0.25">
      <c r="A131" s="9"/>
      <c r="B131" s="64"/>
      <c r="C131" s="39"/>
      <c r="D131" s="42"/>
      <c r="E131" s="41"/>
      <c r="F131" s="43"/>
      <c r="G131" s="45"/>
      <c r="H131" s="45"/>
      <c r="I131" s="81"/>
      <c r="J131" s="51"/>
      <c r="K131" s="52"/>
      <c r="L131" s="5"/>
      <c r="M131" s="38"/>
      <c r="N131" s="9"/>
      <c r="O131" s="9"/>
      <c r="P131" s="4"/>
      <c r="Q131" s="4"/>
      <c r="R131" s="7"/>
      <c r="S131" s="7"/>
      <c r="T131" s="38"/>
      <c r="U131" s="36"/>
      <c r="V131" s="38"/>
      <c r="W131" s="37"/>
    </row>
    <row r="132" spans="1:23" s="25" customFormat="1" ht="102.75" customHeight="1" x14ac:dyDescent="0.25">
      <c r="A132" s="9"/>
      <c r="B132" s="64"/>
      <c r="C132" s="39"/>
      <c r="D132" s="42"/>
      <c r="E132" s="41"/>
      <c r="F132" s="43"/>
      <c r="G132" s="45"/>
      <c r="H132" s="45"/>
      <c r="I132" s="81"/>
      <c r="J132" s="51"/>
      <c r="K132" s="52"/>
      <c r="L132" s="5"/>
      <c r="M132" s="38"/>
      <c r="N132" s="9"/>
      <c r="O132" s="9"/>
      <c r="P132" s="4"/>
      <c r="Q132" s="4"/>
      <c r="R132" s="7"/>
      <c r="S132" s="7"/>
      <c r="T132" s="38"/>
      <c r="U132" s="36"/>
      <c r="V132" s="38"/>
      <c r="W132" s="37"/>
    </row>
    <row r="133" spans="1:23" s="25" customFormat="1" ht="102.75" customHeight="1" x14ac:dyDescent="0.25">
      <c r="A133" s="9"/>
      <c r="B133" s="64"/>
      <c r="C133" s="39"/>
      <c r="D133" s="42"/>
      <c r="E133" s="41"/>
      <c r="F133" s="43"/>
      <c r="G133" s="45"/>
      <c r="H133" s="45"/>
      <c r="I133" s="81"/>
      <c r="J133" s="51"/>
      <c r="K133" s="52"/>
      <c r="L133" s="5"/>
      <c r="M133" s="38"/>
      <c r="N133" s="9"/>
      <c r="O133" s="9"/>
      <c r="P133" s="4"/>
      <c r="Q133" s="4"/>
      <c r="R133" s="7"/>
      <c r="S133" s="7"/>
      <c r="T133" s="38"/>
      <c r="U133" s="36"/>
      <c r="V133" s="38"/>
      <c r="W133" s="37"/>
    </row>
    <row r="134" spans="1:23" s="25" customFormat="1" ht="102.75" customHeight="1" x14ac:dyDescent="0.25">
      <c r="A134" s="9"/>
      <c r="B134" s="64"/>
      <c r="C134" s="39"/>
      <c r="D134" s="42"/>
      <c r="E134" s="41"/>
      <c r="F134" s="43"/>
      <c r="G134" s="45"/>
      <c r="H134" s="45"/>
      <c r="I134" s="81"/>
      <c r="J134" s="51"/>
      <c r="K134" s="52"/>
      <c r="L134" s="5"/>
      <c r="M134" s="38"/>
      <c r="N134" s="9"/>
      <c r="O134" s="9"/>
      <c r="P134" s="4"/>
      <c r="Q134" s="4"/>
      <c r="R134" s="7"/>
      <c r="S134" s="7"/>
      <c r="T134" s="38"/>
      <c r="U134" s="36"/>
      <c r="V134" s="38"/>
      <c r="W134" s="37"/>
    </row>
    <row r="135" spans="1:23" s="25" customFormat="1" ht="102.75" customHeight="1" x14ac:dyDescent="0.25">
      <c r="A135" s="9"/>
      <c r="B135" s="64"/>
      <c r="C135" s="39"/>
      <c r="D135" s="42"/>
      <c r="E135" s="41"/>
      <c r="F135" s="43"/>
      <c r="G135" s="45"/>
      <c r="H135" s="45"/>
      <c r="I135" s="81"/>
      <c r="J135" s="51"/>
      <c r="K135" s="52"/>
      <c r="L135" s="5"/>
      <c r="M135" s="38"/>
      <c r="N135" s="9"/>
      <c r="O135" s="9"/>
      <c r="P135" s="4"/>
      <c r="Q135" s="4"/>
      <c r="R135" s="7"/>
      <c r="S135" s="7"/>
      <c r="T135" s="38"/>
      <c r="U135" s="36"/>
      <c r="V135" s="38"/>
      <c r="W135" s="37"/>
    </row>
    <row r="136" spans="1:23" s="25" customFormat="1" ht="102.75" customHeight="1" x14ac:dyDescent="0.25">
      <c r="A136" s="9"/>
      <c r="B136" s="64"/>
      <c r="C136" s="39"/>
      <c r="D136" s="42"/>
      <c r="E136" s="41"/>
      <c r="F136" s="43"/>
      <c r="G136" s="45"/>
      <c r="H136" s="45"/>
      <c r="I136" s="81"/>
      <c r="J136" s="51"/>
      <c r="K136" s="52"/>
      <c r="L136" s="5"/>
      <c r="M136" s="38"/>
      <c r="N136" s="9"/>
      <c r="O136" s="9"/>
      <c r="P136" s="4"/>
      <c r="Q136" s="4"/>
      <c r="R136" s="7"/>
      <c r="S136" s="7"/>
      <c r="T136" s="38"/>
      <c r="U136" s="36"/>
      <c r="V136" s="38"/>
      <c r="W136" s="37"/>
    </row>
    <row r="137" spans="1:23" s="25" customFormat="1" ht="102.75" customHeight="1" x14ac:dyDescent="0.25">
      <c r="A137" s="9"/>
      <c r="B137" s="64"/>
      <c r="C137" s="39"/>
      <c r="D137" s="42"/>
      <c r="E137" s="41"/>
      <c r="F137" s="43"/>
      <c r="G137" s="45"/>
      <c r="H137" s="45"/>
      <c r="I137" s="81"/>
      <c r="J137" s="51"/>
      <c r="K137" s="52"/>
      <c r="L137" s="5"/>
      <c r="M137" s="38"/>
      <c r="N137" s="9"/>
      <c r="O137" s="9"/>
      <c r="P137" s="4"/>
      <c r="Q137" s="4"/>
      <c r="R137" s="7"/>
      <c r="S137" s="7"/>
      <c r="T137" s="38"/>
      <c r="U137" s="36"/>
      <c r="V137" s="38"/>
      <c r="W137" s="37"/>
    </row>
    <row r="138" spans="1:23" s="25" customFormat="1" ht="102.75" customHeight="1" x14ac:dyDescent="0.25">
      <c r="A138" s="9"/>
      <c r="B138" s="64"/>
      <c r="C138" s="39"/>
      <c r="D138" s="42"/>
      <c r="E138" s="41"/>
      <c r="F138" s="43"/>
      <c r="G138" s="45"/>
      <c r="H138" s="45"/>
      <c r="I138" s="81"/>
      <c r="J138" s="51"/>
      <c r="K138" s="52"/>
      <c r="L138" s="5"/>
      <c r="M138" s="38"/>
      <c r="N138" s="9"/>
      <c r="O138" s="9"/>
      <c r="P138" s="4"/>
      <c r="Q138" s="4"/>
      <c r="R138" s="7"/>
      <c r="S138" s="7"/>
      <c r="T138" s="38"/>
      <c r="U138" s="36"/>
      <c r="V138" s="38"/>
      <c r="W138" s="37"/>
    </row>
    <row r="139" spans="1:23" s="25" customFormat="1" ht="102.75" customHeight="1" x14ac:dyDescent="0.25">
      <c r="A139" s="9"/>
      <c r="B139" s="64"/>
      <c r="C139" s="39"/>
      <c r="D139" s="42"/>
      <c r="E139" s="41"/>
      <c r="F139" s="43"/>
      <c r="G139" s="45"/>
      <c r="H139" s="45"/>
      <c r="I139" s="81"/>
      <c r="J139" s="51"/>
      <c r="K139" s="52"/>
      <c r="L139" s="5"/>
      <c r="M139" s="38"/>
      <c r="N139" s="9"/>
      <c r="O139" s="9"/>
      <c r="P139" s="4"/>
      <c r="Q139" s="4"/>
      <c r="R139" s="7"/>
      <c r="S139" s="7"/>
      <c r="T139" s="38"/>
      <c r="U139" s="36"/>
      <c r="V139" s="38"/>
      <c r="W139" s="37"/>
    </row>
    <row r="140" spans="1:23" s="25" customFormat="1" ht="102.75" customHeight="1" x14ac:dyDescent="0.25">
      <c r="A140" s="9"/>
      <c r="B140" s="64"/>
      <c r="C140" s="39"/>
      <c r="D140" s="42"/>
      <c r="E140" s="41"/>
      <c r="F140" s="43"/>
      <c r="G140" s="45"/>
      <c r="H140" s="45"/>
      <c r="I140" s="81"/>
      <c r="J140" s="51"/>
      <c r="K140" s="52"/>
      <c r="L140" s="5"/>
      <c r="M140" s="38"/>
      <c r="N140" s="9"/>
      <c r="O140" s="9"/>
      <c r="P140" s="4"/>
      <c r="Q140" s="4"/>
      <c r="R140" s="7"/>
      <c r="S140" s="7"/>
      <c r="T140" s="38"/>
      <c r="U140" s="36"/>
      <c r="V140" s="38"/>
      <c r="W140" s="37"/>
    </row>
    <row r="141" spans="1:23" s="25" customFormat="1" ht="102.75" customHeight="1" x14ac:dyDescent="0.25">
      <c r="A141" s="9"/>
      <c r="B141" s="64"/>
      <c r="C141" s="39"/>
      <c r="D141" s="42"/>
      <c r="E141" s="41"/>
      <c r="F141" s="43"/>
      <c r="G141" s="45"/>
      <c r="H141" s="45"/>
      <c r="I141" s="81"/>
      <c r="J141" s="51"/>
      <c r="K141" s="52"/>
      <c r="L141" s="5"/>
      <c r="M141" s="38"/>
      <c r="N141" s="9"/>
      <c r="O141" s="9"/>
      <c r="P141" s="4"/>
      <c r="Q141" s="4"/>
      <c r="R141" s="7"/>
      <c r="S141" s="7"/>
      <c r="T141" s="38"/>
      <c r="U141" s="36"/>
      <c r="V141" s="38"/>
      <c r="W141" s="37"/>
    </row>
    <row r="142" spans="1:23" s="25" customFormat="1" ht="102.75" customHeight="1" x14ac:dyDescent="0.25">
      <c r="A142" s="9"/>
      <c r="B142" s="64"/>
      <c r="C142" s="39"/>
      <c r="D142" s="42"/>
      <c r="E142" s="41"/>
      <c r="F142" s="43"/>
      <c r="G142" s="45"/>
      <c r="H142" s="45"/>
      <c r="I142" s="81"/>
      <c r="J142" s="51"/>
      <c r="K142" s="52"/>
      <c r="L142" s="5"/>
      <c r="M142" s="38"/>
      <c r="N142" s="9"/>
      <c r="O142" s="9"/>
      <c r="P142" s="4"/>
      <c r="Q142" s="4"/>
      <c r="R142" s="7"/>
      <c r="S142" s="7"/>
      <c r="T142" s="38"/>
      <c r="U142" s="36"/>
      <c r="V142" s="38"/>
      <c r="W142" s="37"/>
    </row>
    <row r="143" spans="1:23" s="25" customFormat="1" ht="102.75" customHeight="1" x14ac:dyDescent="0.25">
      <c r="A143" s="9"/>
      <c r="B143" s="64"/>
      <c r="C143" s="39"/>
      <c r="D143" s="42"/>
      <c r="E143" s="41"/>
      <c r="F143" s="43"/>
      <c r="G143" s="45"/>
      <c r="H143" s="45"/>
      <c r="I143" s="81"/>
      <c r="J143" s="51"/>
      <c r="K143" s="52"/>
      <c r="L143" s="5"/>
      <c r="M143" s="38"/>
      <c r="N143" s="9"/>
      <c r="O143" s="9"/>
      <c r="P143" s="4"/>
      <c r="Q143" s="4"/>
      <c r="R143" s="7"/>
      <c r="S143" s="7"/>
      <c r="T143" s="38"/>
      <c r="U143" s="36"/>
      <c r="V143" s="38"/>
      <c r="W143" s="37"/>
    </row>
    <row r="144" spans="1:23" s="25" customFormat="1" ht="102.75" customHeight="1" x14ac:dyDescent="0.25">
      <c r="A144" s="9"/>
      <c r="B144" s="64"/>
      <c r="C144" s="39"/>
      <c r="D144" s="42"/>
      <c r="E144" s="41"/>
      <c r="F144" s="43"/>
      <c r="G144" s="45"/>
      <c r="H144" s="45"/>
      <c r="I144" s="81"/>
      <c r="J144" s="51"/>
      <c r="K144" s="52"/>
      <c r="L144" s="5"/>
      <c r="M144" s="38"/>
      <c r="N144" s="9"/>
      <c r="O144" s="9"/>
      <c r="P144" s="4"/>
      <c r="Q144" s="4"/>
      <c r="R144" s="7"/>
      <c r="S144" s="7"/>
      <c r="T144" s="38"/>
      <c r="U144" s="36"/>
      <c r="V144" s="38"/>
      <c r="W144" s="37"/>
    </row>
    <row r="145" spans="1:23" s="25" customFormat="1" ht="102.75" customHeight="1" x14ac:dyDescent="0.25">
      <c r="A145" s="9"/>
      <c r="B145" s="64"/>
      <c r="C145" s="39"/>
      <c r="D145" s="42"/>
      <c r="E145" s="41"/>
      <c r="F145" s="43"/>
      <c r="G145" s="45"/>
      <c r="H145" s="45"/>
      <c r="I145" s="81"/>
      <c r="J145" s="51"/>
      <c r="K145" s="52"/>
      <c r="L145" s="5"/>
      <c r="M145" s="38"/>
      <c r="N145" s="9"/>
      <c r="O145" s="9"/>
      <c r="P145" s="4"/>
      <c r="Q145" s="4"/>
      <c r="R145" s="7"/>
      <c r="S145" s="7"/>
      <c r="T145" s="38"/>
      <c r="U145" s="36"/>
      <c r="V145" s="38"/>
      <c r="W145" s="37"/>
    </row>
    <row r="146" spans="1:23" s="25" customFormat="1" ht="102.75" customHeight="1" x14ac:dyDescent="0.25">
      <c r="A146" s="9"/>
      <c r="B146" s="64"/>
      <c r="C146" s="39"/>
      <c r="D146" s="42"/>
      <c r="E146" s="41"/>
      <c r="F146" s="43"/>
      <c r="G146" s="45"/>
      <c r="H146" s="45"/>
      <c r="I146" s="81"/>
      <c r="J146" s="51"/>
      <c r="K146" s="52"/>
      <c r="L146" s="5"/>
      <c r="M146" s="38"/>
      <c r="N146" s="9"/>
      <c r="O146" s="9"/>
      <c r="P146" s="4"/>
      <c r="Q146" s="4"/>
      <c r="R146" s="7"/>
      <c r="S146" s="7"/>
      <c r="T146" s="38"/>
      <c r="U146" s="36"/>
      <c r="V146" s="38"/>
      <c r="W146" s="37"/>
    </row>
    <row r="147" spans="1:23" s="25" customFormat="1" ht="102.75" customHeight="1" x14ac:dyDescent="0.25">
      <c r="A147" s="9"/>
      <c r="B147" s="64"/>
      <c r="C147" s="39"/>
      <c r="D147" s="42"/>
      <c r="E147" s="41"/>
      <c r="F147" s="43"/>
      <c r="G147" s="45"/>
      <c r="H147" s="45"/>
      <c r="I147" s="81"/>
      <c r="J147" s="51"/>
      <c r="K147" s="52"/>
      <c r="L147" s="5"/>
      <c r="M147" s="38"/>
      <c r="N147" s="9"/>
      <c r="O147" s="9"/>
      <c r="P147" s="4"/>
      <c r="Q147" s="4"/>
      <c r="R147" s="7"/>
      <c r="S147" s="7"/>
      <c r="T147" s="38"/>
      <c r="U147" s="36"/>
      <c r="V147" s="38"/>
      <c r="W147" s="37"/>
    </row>
    <row r="148" spans="1:23" s="25" customFormat="1" ht="102.75" customHeight="1" x14ac:dyDescent="0.25">
      <c r="A148" s="9"/>
      <c r="B148" s="64"/>
      <c r="C148" s="39"/>
      <c r="D148" s="42"/>
      <c r="E148" s="41"/>
      <c r="F148" s="43"/>
      <c r="G148" s="45"/>
      <c r="H148" s="45"/>
      <c r="I148" s="81"/>
      <c r="J148" s="51"/>
      <c r="K148" s="52"/>
      <c r="L148" s="5"/>
      <c r="M148" s="38"/>
      <c r="N148" s="9"/>
      <c r="O148" s="9"/>
      <c r="P148" s="4"/>
      <c r="Q148" s="4"/>
      <c r="R148" s="7"/>
      <c r="S148" s="7"/>
      <c r="T148" s="38"/>
      <c r="U148" s="36"/>
      <c r="V148" s="38"/>
      <c r="W148" s="37"/>
    </row>
    <row r="149" spans="1:23" s="25" customFormat="1" ht="102.75" customHeight="1" x14ac:dyDescent="0.25">
      <c r="A149" s="9"/>
      <c r="B149" s="64"/>
      <c r="C149" s="39"/>
      <c r="D149" s="42"/>
      <c r="E149" s="41"/>
      <c r="F149" s="43"/>
      <c r="G149" s="45"/>
      <c r="H149" s="45"/>
      <c r="I149" s="81"/>
      <c r="J149" s="51"/>
      <c r="K149" s="52"/>
      <c r="L149" s="5"/>
      <c r="M149" s="38"/>
      <c r="N149" s="9"/>
      <c r="O149" s="9"/>
      <c r="P149" s="4"/>
      <c r="Q149" s="4"/>
      <c r="R149" s="7"/>
      <c r="S149" s="7"/>
      <c r="T149" s="38"/>
      <c r="U149" s="36"/>
      <c r="V149" s="38"/>
      <c r="W149" s="37"/>
    </row>
    <row r="150" spans="1:23" s="25" customFormat="1" ht="102.75" customHeight="1" x14ac:dyDescent="0.25">
      <c r="A150" s="9"/>
      <c r="B150" s="64"/>
      <c r="C150" s="39"/>
      <c r="D150" s="42"/>
      <c r="E150" s="41"/>
      <c r="F150" s="43"/>
      <c r="G150" s="45"/>
      <c r="H150" s="45"/>
      <c r="I150" s="81"/>
      <c r="J150" s="51"/>
      <c r="K150" s="52"/>
      <c r="L150" s="5"/>
      <c r="M150" s="38"/>
      <c r="N150" s="9"/>
      <c r="O150" s="9"/>
      <c r="P150" s="4"/>
      <c r="Q150" s="4"/>
      <c r="R150" s="7"/>
      <c r="S150" s="7"/>
      <c r="T150" s="38"/>
      <c r="U150" s="36"/>
      <c r="V150" s="38"/>
      <c r="W150" s="37"/>
    </row>
    <row r="151" spans="1:23" s="25" customFormat="1" ht="102.75" customHeight="1" x14ac:dyDescent="0.25">
      <c r="A151" s="9"/>
      <c r="B151" s="64"/>
      <c r="C151" s="39"/>
      <c r="D151" s="42"/>
      <c r="E151" s="41"/>
      <c r="F151" s="43"/>
      <c r="G151" s="45"/>
      <c r="H151" s="45"/>
      <c r="I151" s="81"/>
      <c r="J151" s="51"/>
      <c r="K151" s="52"/>
      <c r="L151" s="5"/>
      <c r="M151" s="38"/>
      <c r="N151" s="9"/>
      <c r="O151" s="9"/>
      <c r="P151" s="4"/>
      <c r="Q151" s="4"/>
      <c r="R151" s="7"/>
      <c r="S151" s="7"/>
      <c r="T151" s="38"/>
      <c r="U151" s="36"/>
      <c r="V151" s="38"/>
      <c r="W151" s="37"/>
    </row>
    <row r="152" spans="1:23" s="25" customFormat="1" ht="102.75" customHeight="1" x14ac:dyDescent="0.25">
      <c r="A152" s="9"/>
      <c r="B152" s="64"/>
      <c r="C152" s="39"/>
      <c r="D152" s="42"/>
      <c r="E152" s="41"/>
      <c r="F152" s="43"/>
      <c r="G152" s="45"/>
      <c r="H152" s="45"/>
      <c r="I152" s="81"/>
      <c r="J152" s="51"/>
      <c r="K152" s="52"/>
      <c r="L152" s="5"/>
      <c r="M152" s="38"/>
      <c r="N152" s="9"/>
      <c r="O152" s="9"/>
      <c r="P152" s="4"/>
      <c r="Q152" s="4"/>
      <c r="R152" s="7"/>
      <c r="S152" s="7"/>
      <c r="T152" s="38"/>
      <c r="U152" s="36"/>
      <c r="V152" s="38"/>
      <c r="W152" s="37"/>
    </row>
    <row r="153" spans="1:23" s="25" customFormat="1" ht="102.75" customHeight="1" x14ac:dyDescent="0.25">
      <c r="A153" s="9"/>
      <c r="B153" s="64"/>
      <c r="C153" s="39"/>
      <c r="D153" s="42"/>
      <c r="E153" s="41"/>
      <c r="F153" s="43"/>
      <c r="G153" s="45"/>
      <c r="H153" s="45"/>
      <c r="I153" s="81"/>
      <c r="J153" s="51"/>
      <c r="K153" s="52"/>
      <c r="L153" s="5"/>
      <c r="M153" s="38"/>
      <c r="N153" s="9"/>
      <c r="O153" s="9"/>
      <c r="P153" s="4"/>
      <c r="Q153" s="4"/>
      <c r="R153" s="7"/>
      <c r="S153" s="7"/>
      <c r="T153" s="38"/>
      <c r="U153" s="36"/>
      <c r="V153" s="38"/>
      <c r="W153" s="37"/>
    </row>
    <row r="154" spans="1:23" s="25" customFormat="1" ht="102.75" customHeight="1" x14ac:dyDescent="0.25">
      <c r="A154" s="9"/>
      <c r="B154" s="64"/>
      <c r="C154" s="39"/>
      <c r="D154" s="42"/>
      <c r="E154" s="41"/>
      <c r="F154" s="43"/>
      <c r="G154" s="45"/>
      <c r="H154" s="45"/>
      <c r="I154" s="81"/>
      <c r="J154" s="51"/>
      <c r="K154" s="52"/>
      <c r="L154" s="5"/>
      <c r="M154" s="38"/>
      <c r="N154" s="9"/>
      <c r="O154" s="9"/>
      <c r="P154" s="4"/>
      <c r="Q154" s="4"/>
      <c r="R154" s="7"/>
      <c r="S154" s="7"/>
      <c r="T154" s="38"/>
      <c r="U154" s="36"/>
      <c r="V154" s="38"/>
      <c r="W154" s="37"/>
    </row>
    <row r="155" spans="1:23" s="25" customFormat="1" ht="102.75" customHeight="1" x14ac:dyDescent="0.25">
      <c r="A155" s="9"/>
      <c r="B155" s="64"/>
      <c r="C155" s="39"/>
      <c r="D155" s="42"/>
      <c r="E155" s="41"/>
      <c r="F155" s="43"/>
      <c r="G155" s="45"/>
      <c r="H155" s="45"/>
      <c r="I155" s="81"/>
      <c r="J155" s="51"/>
      <c r="K155" s="52"/>
      <c r="L155" s="5"/>
      <c r="M155" s="38"/>
      <c r="N155" s="9"/>
      <c r="O155" s="9"/>
      <c r="P155" s="4"/>
      <c r="Q155" s="4"/>
      <c r="R155" s="7"/>
      <c r="S155" s="7"/>
      <c r="T155" s="38"/>
      <c r="U155" s="36"/>
      <c r="V155" s="38"/>
      <c r="W155" s="37"/>
    </row>
    <row r="156" spans="1:23" x14ac:dyDescent="0.25">
      <c r="A156" s="9"/>
      <c r="B156" s="64"/>
      <c r="C156" s="39"/>
      <c r="D156" s="42"/>
      <c r="E156" s="41"/>
      <c r="F156" s="43"/>
      <c r="G156" s="45"/>
      <c r="H156" s="45"/>
      <c r="I156" s="44"/>
      <c r="J156" s="51"/>
      <c r="K156" s="52"/>
      <c r="L156" s="5"/>
      <c r="M156" s="38"/>
      <c r="N156" s="9"/>
      <c r="O156" s="9"/>
      <c r="P156" s="4"/>
      <c r="Q156" s="4"/>
      <c r="R156" s="7"/>
      <c r="S156" s="7"/>
      <c r="T156" s="38"/>
      <c r="U156" s="36"/>
      <c r="V156" s="38"/>
      <c r="W156" s="37"/>
    </row>
    <row r="157" spans="1:23" x14ac:dyDescent="0.25">
      <c r="A157" s="9"/>
      <c r="B157" s="64"/>
      <c r="C157" s="39"/>
      <c r="D157" s="42"/>
      <c r="E157" s="41"/>
      <c r="F157" s="43"/>
      <c r="G157" s="45"/>
      <c r="H157" s="45"/>
      <c r="I157" s="44"/>
      <c r="J157" s="51"/>
      <c r="K157" s="52"/>
      <c r="L157" s="5"/>
      <c r="M157" s="38"/>
      <c r="N157" s="9"/>
      <c r="O157" s="9"/>
      <c r="P157" s="4"/>
      <c r="Q157" s="4"/>
      <c r="R157" s="7"/>
      <c r="S157" s="7"/>
      <c r="T157" s="38"/>
      <c r="U157" s="36"/>
      <c r="V157" s="38"/>
      <c r="W157" s="37"/>
    </row>
    <row r="158" spans="1:23" x14ac:dyDescent="0.25">
      <c r="A158" s="9"/>
      <c r="B158" s="64"/>
      <c r="C158" s="39"/>
      <c r="D158" s="42"/>
      <c r="E158" s="41"/>
      <c r="F158" s="43"/>
      <c r="G158" s="45"/>
      <c r="H158" s="45"/>
      <c r="I158" s="44"/>
      <c r="J158" s="51"/>
      <c r="K158" s="52"/>
      <c r="L158" s="49"/>
      <c r="M158" s="38"/>
      <c r="N158" s="9"/>
      <c r="O158" s="9"/>
      <c r="P158" s="4"/>
      <c r="Q158" s="4"/>
      <c r="R158" s="7"/>
      <c r="S158" s="7"/>
      <c r="T158" s="38"/>
      <c r="U158" s="36"/>
      <c r="V158" s="38"/>
      <c r="W158" s="37"/>
    </row>
    <row r="159" spans="1:23" x14ac:dyDescent="0.25">
      <c r="A159" s="9"/>
      <c r="B159" s="64"/>
      <c r="C159" s="39"/>
      <c r="D159" s="42"/>
      <c r="E159" s="41"/>
      <c r="F159" s="43"/>
      <c r="G159" s="45"/>
      <c r="H159" s="45"/>
      <c r="I159" s="44"/>
      <c r="J159" s="51"/>
      <c r="K159" s="52"/>
      <c r="L159" s="5"/>
      <c r="M159" s="38"/>
      <c r="N159" s="9"/>
      <c r="O159" s="9"/>
      <c r="P159" s="4"/>
      <c r="Q159" s="4"/>
      <c r="R159" s="7"/>
      <c r="S159" s="7"/>
      <c r="T159" s="38"/>
      <c r="U159" s="36"/>
      <c r="V159" s="38"/>
      <c r="W159" s="37"/>
    </row>
    <row r="160" spans="1:23" x14ac:dyDescent="0.25">
      <c r="A160" s="9"/>
      <c r="B160" s="64"/>
      <c r="C160" s="39"/>
      <c r="D160" s="42"/>
      <c r="E160" s="41"/>
      <c r="F160" s="43"/>
      <c r="G160" s="45"/>
      <c r="H160" s="45"/>
      <c r="I160" s="44"/>
      <c r="J160" s="51"/>
      <c r="K160" s="52"/>
      <c r="L160" s="49"/>
      <c r="M160" s="38"/>
      <c r="N160" s="9"/>
      <c r="O160" s="9"/>
      <c r="P160" s="4"/>
      <c r="Q160" s="4"/>
      <c r="R160" s="7"/>
      <c r="S160" s="7"/>
      <c r="T160" s="38"/>
      <c r="U160" s="36"/>
      <c r="V160" s="38"/>
      <c r="W160" s="37"/>
    </row>
    <row r="161" spans="1:23" x14ac:dyDescent="0.25">
      <c r="A161" s="9"/>
      <c r="B161" s="64"/>
      <c r="C161" s="39"/>
      <c r="D161" s="42"/>
      <c r="E161" s="41"/>
      <c r="F161" s="43"/>
      <c r="G161" s="45"/>
      <c r="H161" s="45"/>
      <c r="I161" s="44"/>
      <c r="J161" s="51"/>
      <c r="K161" s="52"/>
      <c r="L161" s="5"/>
      <c r="M161" s="38"/>
      <c r="N161" s="9"/>
      <c r="O161" s="9"/>
      <c r="P161" s="4"/>
      <c r="Q161" s="4"/>
      <c r="R161" s="7"/>
      <c r="S161" s="7"/>
      <c r="T161" s="38"/>
      <c r="U161" s="36"/>
      <c r="V161" s="38"/>
      <c r="W161" s="37"/>
    </row>
    <row r="162" spans="1:23" x14ac:dyDescent="0.25">
      <c r="A162" s="9"/>
      <c r="B162" s="64"/>
      <c r="C162" s="39"/>
      <c r="D162" s="42"/>
      <c r="E162" s="41"/>
      <c r="F162" s="43"/>
      <c r="G162" s="45"/>
      <c r="H162" s="45"/>
      <c r="I162" s="44"/>
      <c r="J162" s="51"/>
      <c r="K162" s="52"/>
      <c r="L162" s="5"/>
      <c r="M162" s="38"/>
      <c r="N162" s="9"/>
      <c r="O162" s="9"/>
      <c r="P162" s="4"/>
      <c r="Q162" s="4"/>
      <c r="R162" s="7"/>
      <c r="S162" s="7"/>
      <c r="T162" s="38"/>
      <c r="U162" s="36"/>
      <c r="V162" s="38"/>
      <c r="W162" s="37"/>
    </row>
    <row r="163" spans="1:23" x14ac:dyDescent="0.25">
      <c r="A163" s="9"/>
      <c r="B163" s="64"/>
      <c r="C163" s="39"/>
      <c r="D163" s="42"/>
      <c r="E163" s="41"/>
      <c r="F163" s="43"/>
      <c r="G163" s="45"/>
      <c r="H163" s="45"/>
      <c r="I163" s="44"/>
      <c r="J163" s="51"/>
      <c r="K163" s="52"/>
      <c r="L163" s="5"/>
      <c r="M163" s="38"/>
      <c r="N163" s="9"/>
      <c r="O163" s="9"/>
      <c r="P163" s="4"/>
      <c r="Q163" s="4"/>
      <c r="R163" s="7"/>
      <c r="S163" s="7"/>
      <c r="T163" s="38"/>
      <c r="U163" s="36"/>
      <c r="V163" s="38"/>
      <c r="W163" s="37"/>
    </row>
    <row r="164" spans="1:23" x14ac:dyDescent="0.25">
      <c r="A164" s="9"/>
      <c r="B164" s="64"/>
      <c r="C164" s="39"/>
      <c r="D164" s="42"/>
      <c r="E164" s="41"/>
      <c r="F164" s="43"/>
      <c r="G164" s="45"/>
      <c r="H164" s="45"/>
      <c r="I164" s="44"/>
      <c r="J164" s="51"/>
      <c r="K164" s="52"/>
      <c r="L164" s="5"/>
      <c r="M164" s="38"/>
      <c r="N164" s="9"/>
      <c r="O164" s="9"/>
      <c r="P164" s="4"/>
      <c r="Q164" s="4"/>
      <c r="R164" s="7"/>
      <c r="S164" s="7"/>
      <c r="T164" s="38"/>
      <c r="U164" s="36"/>
      <c r="V164" s="38"/>
      <c r="W164" s="37"/>
    </row>
    <row r="165" spans="1:23" x14ac:dyDescent="0.25">
      <c r="A165" s="9"/>
      <c r="B165" s="64"/>
      <c r="C165" s="39"/>
      <c r="D165" s="42"/>
      <c r="E165" s="41"/>
      <c r="F165" s="43"/>
      <c r="G165" s="45"/>
      <c r="H165" s="45"/>
      <c r="I165" s="44"/>
      <c r="J165" s="51"/>
      <c r="K165" s="52"/>
      <c r="L165" s="5"/>
      <c r="M165" s="38"/>
      <c r="N165" s="9"/>
      <c r="O165" s="9"/>
      <c r="P165" s="4"/>
      <c r="Q165" s="4"/>
      <c r="R165" s="7"/>
      <c r="S165" s="7"/>
      <c r="T165" s="38"/>
      <c r="U165" s="36"/>
      <c r="V165" s="38"/>
      <c r="W165" s="37"/>
    </row>
    <row r="166" spans="1:23" x14ac:dyDescent="0.25">
      <c r="A166" s="9"/>
      <c r="B166" s="64"/>
      <c r="C166" s="39"/>
      <c r="D166" s="42"/>
      <c r="E166" s="41"/>
      <c r="F166" s="43"/>
      <c r="G166" s="45"/>
      <c r="H166" s="45"/>
      <c r="I166" s="44"/>
      <c r="J166" s="51"/>
      <c r="K166" s="52"/>
      <c r="L166" s="5"/>
      <c r="M166" s="38"/>
      <c r="N166" s="9"/>
      <c r="O166" s="9"/>
      <c r="P166" s="4"/>
      <c r="Q166" s="4"/>
      <c r="R166" s="7"/>
      <c r="S166" s="7"/>
      <c r="T166" s="38"/>
      <c r="U166" s="36"/>
      <c r="V166" s="38"/>
      <c r="W166" s="37"/>
    </row>
    <row r="167" spans="1:23" x14ac:dyDescent="0.25">
      <c r="A167" s="9"/>
      <c r="B167" s="64"/>
      <c r="C167" s="39"/>
      <c r="D167" s="42"/>
      <c r="E167" s="41"/>
      <c r="F167" s="43"/>
      <c r="G167" s="45"/>
      <c r="H167" s="45"/>
      <c r="I167" s="44"/>
      <c r="J167" s="51"/>
      <c r="K167" s="52"/>
      <c r="L167" s="5"/>
      <c r="M167" s="38"/>
      <c r="N167" s="9"/>
      <c r="O167" s="9"/>
      <c r="P167" s="4"/>
      <c r="Q167" s="4"/>
      <c r="R167" s="7"/>
      <c r="S167" s="7"/>
      <c r="T167" s="38"/>
      <c r="U167" s="36"/>
      <c r="V167" s="38"/>
      <c r="W167" s="37"/>
    </row>
    <row r="168" spans="1:23" x14ac:dyDescent="0.25">
      <c r="A168" s="9"/>
      <c r="B168" s="64"/>
      <c r="C168" s="39"/>
      <c r="D168" s="42"/>
      <c r="E168" s="41"/>
      <c r="F168" s="43"/>
      <c r="G168" s="45"/>
      <c r="H168" s="45"/>
      <c r="I168" s="44"/>
      <c r="J168" s="51"/>
      <c r="K168" s="52"/>
      <c r="L168" s="5"/>
      <c r="M168" s="38"/>
      <c r="N168" s="9"/>
      <c r="O168" s="9"/>
      <c r="P168" s="4"/>
      <c r="Q168" s="4"/>
      <c r="R168" s="7"/>
      <c r="S168" s="7"/>
      <c r="T168" s="38"/>
      <c r="U168" s="36"/>
      <c r="V168" s="38"/>
      <c r="W168" s="37"/>
    </row>
    <row r="169" spans="1:23" x14ac:dyDescent="0.25">
      <c r="A169" s="9"/>
      <c r="B169" s="64"/>
      <c r="C169" s="39"/>
      <c r="D169" s="42"/>
      <c r="E169" s="41"/>
      <c r="F169" s="43"/>
      <c r="G169" s="45"/>
      <c r="H169" s="45"/>
      <c r="I169" s="44"/>
      <c r="J169" s="51"/>
      <c r="K169" s="52"/>
      <c r="L169" s="5"/>
      <c r="M169" s="38"/>
      <c r="N169" s="9"/>
      <c r="O169" s="9"/>
      <c r="P169" s="4"/>
      <c r="Q169" s="4"/>
      <c r="R169" s="7"/>
      <c r="S169" s="7"/>
      <c r="T169" s="38"/>
      <c r="U169" s="36"/>
      <c r="V169" s="38"/>
      <c r="W169" s="37"/>
    </row>
    <row r="170" spans="1:23" x14ac:dyDescent="0.25">
      <c r="A170" s="9"/>
      <c r="B170" s="64"/>
      <c r="C170" s="39"/>
      <c r="D170" s="42"/>
      <c r="E170" s="41"/>
      <c r="F170" s="43"/>
      <c r="G170" s="45"/>
      <c r="H170" s="45"/>
      <c r="I170" s="44"/>
      <c r="J170" s="51"/>
      <c r="K170" s="52"/>
      <c r="L170" s="5"/>
      <c r="M170" s="38"/>
      <c r="N170" s="9"/>
      <c r="O170" s="9"/>
      <c r="P170" s="4"/>
      <c r="Q170" s="4"/>
      <c r="R170" s="7"/>
      <c r="S170" s="7"/>
      <c r="T170" s="38"/>
      <c r="U170" s="36"/>
      <c r="V170" s="38"/>
      <c r="W170" s="37"/>
    </row>
    <row r="171" spans="1:23" x14ac:dyDescent="0.25">
      <c r="A171" s="9"/>
      <c r="B171" s="64"/>
      <c r="C171" s="39"/>
      <c r="D171" s="42"/>
      <c r="E171" s="41"/>
      <c r="F171" s="43"/>
      <c r="G171" s="45"/>
      <c r="H171" s="45"/>
      <c r="I171" s="44"/>
      <c r="J171" s="51"/>
      <c r="K171" s="52"/>
      <c r="L171" s="5"/>
      <c r="M171" s="38"/>
      <c r="N171" s="9"/>
      <c r="O171" s="9"/>
      <c r="P171" s="4"/>
      <c r="Q171" s="4"/>
      <c r="R171" s="7"/>
      <c r="S171" s="7"/>
      <c r="T171" s="38"/>
      <c r="U171" s="36"/>
      <c r="V171" s="38"/>
      <c r="W171" s="37"/>
    </row>
    <row r="172" spans="1:23" x14ac:dyDescent="0.25">
      <c r="A172" s="9"/>
      <c r="B172" s="64"/>
      <c r="C172" s="39"/>
      <c r="D172" s="42"/>
      <c r="E172" s="41"/>
      <c r="F172" s="43"/>
      <c r="G172" s="45"/>
      <c r="H172" s="45"/>
      <c r="I172" s="44"/>
      <c r="J172" s="51"/>
      <c r="K172" s="52"/>
      <c r="L172" s="5"/>
      <c r="M172" s="38"/>
      <c r="N172" s="9"/>
      <c r="O172" s="9"/>
      <c r="P172" s="4"/>
      <c r="Q172" s="4"/>
      <c r="R172" s="7"/>
      <c r="S172" s="7"/>
      <c r="T172" s="38"/>
      <c r="U172" s="36"/>
      <c r="V172" s="38"/>
      <c r="W172" s="37"/>
    </row>
    <row r="173" spans="1:23" x14ac:dyDescent="0.25">
      <c r="A173" s="9"/>
      <c r="B173" s="64"/>
      <c r="C173" s="39"/>
      <c r="D173" s="42"/>
      <c r="E173" s="41"/>
      <c r="F173" s="43"/>
      <c r="G173" s="45"/>
      <c r="H173" s="45"/>
      <c r="I173" s="44"/>
      <c r="J173" s="51"/>
      <c r="K173" s="52"/>
      <c r="L173" s="5"/>
      <c r="M173" s="38"/>
      <c r="N173" s="9"/>
      <c r="O173" s="9"/>
      <c r="P173" s="4"/>
      <c r="Q173" s="4"/>
      <c r="R173" s="7"/>
      <c r="S173" s="7"/>
      <c r="T173" s="38"/>
      <c r="U173" s="36"/>
      <c r="V173" s="38"/>
      <c r="W173" s="37"/>
    </row>
    <row r="174" spans="1:23" x14ac:dyDescent="0.25">
      <c r="A174" s="9"/>
      <c r="B174" s="64"/>
      <c r="C174" s="39"/>
      <c r="D174" s="42"/>
      <c r="E174" s="41"/>
      <c r="F174" s="43"/>
      <c r="G174" s="45"/>
      <c r="H174" s="45"/>
      <c r="I174" s="44"/>
      <c r="J174" s="51"/>
      <c r="K174" s="52"/>
      <c r="L174" s="5"/>
      <c r="M174" s="38"/>
      <c r="N174" s="9"/>
      <c r="O174" s="9"/>
      <c r="P174" s="4"/>
      <c r="Q174" s="4"/>
      <c r="R174" s="7"/>
      <c r="S174" s="7"/>
      <c r="T174" s="38"/>
      <c r="U174" s="36"/>
      <c r="V174" s="38"/>
      <c r="W174" s="37"/>
    </row>
    <row r="175" spans="1:23" x14ac:dyDescent="0.25">
      <c r="A175" s="9"/>
      <c r="B175" s="64"/>
      <c r="C175" s="39"/>
      <c r="D175" s="42"/>
      <c r="E175" s="41"/>
      <c r="F175" s="43"/>
      <c r="G175" s="45"/>
      <c r="H175" s="45"/>
      <c r="I175" s="44"/>
      <c r="J175" s="51"/>
      <c r="K175" s="52"/>
      <c r="L175" s="5"/>
      <c r="M175" s="38"/>
      <c r="N175" s="9"/>
      <c r="O175" s="9"/>
      <c r="P175" s="4"/>
      <c r="Q175" s="4"/>
      <c r="R175" s="7"/>
      <c r="S175" s="7"/>
      <c r="T175" s="38"/>
      <c r="U175" s="36"/>
      <c r="V175" s="38"/>
      <c r="W175" s="37"/>
    </row>
    <row r="176" spans="1:23" x14ac:dyDescent="0.25">
      <c r="A176" s="9"/>
      <c r="B176" s="64"/>
      <c r="C176" s="39"/>
      <c r="D176" s="42"/>
      <c r="E176" s="41"/>
      <c r="F176" s="43"/>
      <c r="G176" s="45"/>
      <c r="H176" s="45"/>
      <c r="I176" s="44"/>
      <c r="J176" s="51"/>
      <c r="K176" s="52"/>
      <c r="L176" s="5"/>
      <c r="M176" s="38"/>
      <c r="N176" s="9"/>
      <c r="O176" s="9"/>
      <c r="P176" s="4"/>
      <c r="Q176" s="4"/>
      <c r="R176" s="7"/>
      <c r="S176" s="7"/>
      <c r="T176" s="38"/>
      <c r="U176" s="36"/>
      <c r="V176" s="38"/>
      <c r="W176" s="37"/>
    </row>
    <row r="177" spans="1:23" x14ac:dyDescent="0.25">
      <c r="A177" s="9"/>
      <c r="B177" s="64"/>
      <c r="C177" s="39"/>
      <c r="D177" s="42"/>
      <c r="E177" s="41"/>
      <c r="F177" s="43"/>
      <c r="G177" s="45"/>
      <c r="H177" s="45"/>
      <c r="I177" s="44"/>
      <c r="J177" s="51"/>
      <c r="K177" s="52"/>
      <c r="L177" s="5"/>
      <c r="M177" s="38"/>
      <c r="N177" s="9"/>
      <c r="O177" s="9"/>
      <c r="P177" s="4"/>
      <c r="Q177" s="4"/>
      <c r="R177" s="7"/>
      <c r="S177" s="7"/>
      <c r="T177" s="38"/>
      <c r="U177" s="36"/>
      <c r="V177" s="38"/>
      <c r="W177" s="37"/>
    </row>
    <row r="178" spans="1:23" x14ac:dyDescent="0.25">
      <c r="A178" s="9"/>
      <c r="B178" s="64"/>
      <c r="C178" s="39"/>
      <c r="D178" s="42"/>
      <c r="E178" s="41"/>
      <c r="F178" s="43"/>
      <c r="G178" s="45"/>
      <c r="H178" s="45"/>
      <c r="I178" s="44"/>
      <c r="J178" s="51"/>
      <c r="K178" s="52"/>
      <c r="L178" s="5"/>
      <c r="M178" s="38"/>
      <c r="N178" s="9"/>
      <c r="O178" s="9"/>
      <c r="P178" s="4"/>
      <c r="Q178" s="4"/>
      <c r="R178" s="7"/>
      <c r="S178" s="7"/>
      <c r="T178" s="38"/>
      <c r="U178" s="36"/>
      <c r="V178" s="38"/>
      <c r="W178" s="37"/>
    </row>
    <row r="179" spans="1:23" x14ac:dyDescent="0.25">
      <c r="A179" s="9"/>
      <c r="B179" s="64"/>
      <c r="C179" s="39"/>
      <c r="D179" s="42"/>
      <c r="E179" s="41"/>
      <c r="F179" s="43"/>
      <c r="G179" s="45"/>
      <c r="H179" s="45"/>
      <c r="I179" s="44"/>
      <c r="J179" s="51"/>
      <c r="K179" s="52"/>
      <c r="L179" s="5"/>
      <c r="M179" s="38"/>
      <c r="N179" s="9"/>
      <c r="O179" s="9"/>
      <c r="P179" s="4"/>
      <c r="Q179" s="4"/>
      <c r="R179" s="7"/>
      <c r="S179" s="7"/>
      <c r="T179" s="38"/>
      <c r="U179" s="36"/>
      <c r="V179" s="38"/>
      <c r="W179" s="37"/>
    </row>
    <row r="180" spans="1:23" x14ac:dyDescent="0.25">
      <c r="A180" s="9"/>
      <c r="B180" s="64"/>
      <c r="C180" s="39"/>
      <c r="D180" s="42"/>
      <c r="E180" s="41"/>
      <c r="F180" s="43"/>
      <c r="G180" s="45"/>
      <c r="H180" s="45"/>
      <c r="I180" s="44"/>
      <c r="J180" s="51"/>
      <c r="K180" s="52"/>
      <c r="L180" s="5"/>
      <c r="M180" s="38"/>
      <c r="N180" s="9"/>
      <c r="O180" s="9"/>
      <c r="P180" s="4"/>
      <c r="Q180" s="4"/>
      <c r="R180" s="7"/>
      <c r="S180" s="7"/>
      <c r="T180" s="38"/>
      <c r="U180" s="36"/>
      <c r="V180" s="38"/>
      <c r="W180" s="37"/>
    </row>
    <row r="181" spans="1:23" x14ac:dyDescent="0.25">
      <c r="A181" s="9"/>
      <c r="B181" s="64"/>
      <c r="C181" s="39"/>
      <c r="D181" s="42"/>
      <c r="E181" s="41"/>
      <c r="F181" s="43"/>
      <c r="G181" s="45"/>
      <c r="H181" s="45"/>
      <c r="I181" s="44"/>
      <c r="J181" s="51"/>
      <c r="K181" s="52"/>
      <c r="L181" s="5"/>
      <c r="M181" s="38"/>
      <c r="N181" s="9"/>
      <c r="O181" s="9"/>
      <c r="P181" s="4"/>
      <c r="Q181" s="4"/>
      <c r="R181" s="7"/>
      <c r="S181" s="7"/>
      <c r="T181" s="38"/>
      <c r="U181" s="36"/>
      <c r="V181" s="38"/>
      <c r="W181" s="37"/>
    </row>
    <row r="182" spans="1:23" x14ac:dyDescent="0.25">
      <c r="A182" s="9"/>
      <c r="B182" s="64"/>
      <c r="C182" s="39"/>
      <c r="D182" s="42"/>
      <c r="E182" s="41"/>
      <c r="F182" s="43"/>
      <c r="G182" s="45"/>
      <c r="H182" s="45"/>
      <c r="I182" s="44"/>
      <c r="J182" s="51"/>
      <c r="K182" s="52"/>
      <c r="L182" s="5"/>
      <c r="M182" s="38"/>
      <c r="N182" s="9"/>
      <c r="O182" s="9"/>
      <c r="P182" s="4"/>
      <c r="Q182" s="4"/>
      <c r="R182" s="7"/>
      <c r="S182" s="7"/>
      <c r="T182" s="38"/>
      <c r="U182" s="36"/>
      <c r="V182" s="38"/>
      <c r="W182" s="37"/>
    </row>
    <row r="183" spans="1:23" x14ac:dyDescent="0.25">
      <c r="A183" s="9"/>
      <c r="B183" s="64"/>
      <c r="C183" s="39"/>
      <c r="D183" s="42"/>
      <c r="E183" s="41"/>
      <c r="F183" s="43"/>
      <c r="G183" s="45"/>
      <c r="H183" s="45"/>
      <c r="I183" s="44"/>
      <c r="J183" s="51"/>
      <c r="K183" s="52"/>
      <c r="L183" s="5"/>
      <c r="M183" s="38"/>
      <c r="N183" s="9"/>
      <c r="O183" s="9"/>
      <c r="P183" s="4"/>
      <c r="Q183" s="4"/>
      <c r="R183" s="7"/>
      <c r="S183" s="7"/>
      <c r="T183" s="38"/>
      <c r="U183" s="36"/>
      <c r="V183" s="38"/>
      <c r="W183" s="37"/>
    </row>
    <row r="184" spans="1:23" x14ac:dyDescent="0.25">
      <c r="A184" s="9"/>
      <c r="B184" s="64"/>
      <c r="C184" s="39"/>
      <c r="D184" s="42"/>
      <c r="E184" s="41"/>
      <c r="F184" s="43"/>
      <c r="G184" s="45"/>
      <c r="H184" s="45"/>
      <c r="I184" s="44"/>
      <c r="J184" s="51"/>
      <c r="K184" s="52"/>
      <c r="L184" s="5"/>
      <c r="M184" s="38"/>
      <c r="N184" s="9"/>
      <c r="O184" s="9"/>
      <c r="P184" s="4"/>
      <c r="Q184" s="4"/>
      <c r="R184" s="7"/>
      <c r="S184" s="7"/>
      <c r="T184" s="38"/>
      <c r="U184" s="36"/>
      <c r="V184" s="38"/>
      <c r="W184" s="37"/>
    </row>
    <row r="185" spans="1:23" x14ac:dyDescent="0.25">
      <c r="A185" s="9"/>
      <c r="B185" s="64"/>
      <c r="C185" s="39"/>
      <c r="D185" s="42"/>
      <c r="E185" s="41"/>
      <c r="F185" s="43"/>
      <c r="G185" s="45"/>
      <c r="H185" s="45"/>
      <c r="I185" s="44"/>
      <c r="J185" s="51"/>
      <c r="K185" s="52"/>
      <c r="L185" s="5"/>
      <c r="M185" s="38"/>
      <c r="N185" s="9"/>
      <c r="O185" s="9"/>
      <c r="P185" s="4"/>
      <c r="Q185" s="4"/>
      <c r="R185" s="7"/>
      <c r="S185" s="7"/>
      <c r="T185" s="38"/>
      <c r="U185" s="36"/>
      <c r="V185" s="38"/>
      <c r="W185" s="37"/>
    </row>
    <row r="186" spans="1:23" x14ac:dyDescent="0.25">
      <c r="A186" s="9"/>
      <c r="B186" s="64"/>
      <c r="C186" s="39"/>
      <c r="D186" s="42"/>
      <c r="E186" s="41"/>
      <c r="F186" s="43"/>
      <c r="G186" s="45"/>
      <c r="H186" s="45"/>
      <c r="I186" s="44"/>
      <c r="J186" s="51"/>
      <c r="K186" s="52"/>
      <c r="L186" s="5"/>
      <c r="M186" s="38"/>
      <c r="N186" s="9"/>
      <c r="O186" s="9"/>
      <c r="P186" s="4"/>
      <c r="Q186" s="4"/>
      <c r="R186" s="7"/>
      <c r="S186" s="7"/>
      <c r="T186" s="38"/>
      <c r="U186" s="36"/>
      <c r="V186" s="38"/>
      <c r="W186" s="37"/>
    </row>
    <row r="187" spans="1:23" x14ac:dyDescent="0.25">
      <c r="A187" s="9"/>
      <c r="B187" s="64"/>
      <c r="C187" s="39"/>
      <c r="D187" s="42"/>
      <c r="E187" s="41"/>
      <c r="F187" s="43"/>
      <c r="G187" s="45"/>
      <c r="H187" s="45"/>
      <c r="I187" s="44"/>
      <c r="J187" s="51"/>
      <c r="K187" s="52"/>
      <c r="L187" s="5"/>
      <c r="M187" s="38"/>
      <c r="N187" s="9"/>
      <c r="O187" s="9"/>
      <c r="P187" s="4"/>
      <c r="Q187" s="4"/>
      <c r="R187" s="7"/>
      <c r="S187" s="7"/>
      <c r="T187" s="38"/>
      <c r="U187" s="36"/>
      <c r="V187" s="38"/>
      <c r="W187" s="37"/>
    </row>
    <row r="188" spans="1:23" x14ac:dyDescent="0.25">
      <c r="A188" s="9"/>
      <c r="B188" s="64"/>
      <c r="C188" s="39"/>
      <c r="D188" s="42"/>
      <c r="E188" s="41"/>
      <c r="F188" s="43"/>
      <c r="G188" s="45"/>
      <c r="H188" s="45"/>
      <c r="I188" s="44"/>
      <c r="J188" s="51"/>
      <c r="K188" s="52"/>
      <c r="L188" s="5"/>
      <c r="M188" s="38"/>
      <c r="N188" s="9"/>
      <c r="O188" s="9"/>
      <c r="P188" s="4"/>
      <c r="Q188" s="4"/>
      <c r="R188" s="7"/>
      <c r="S188" s="7"/>
      <c r="T188" s="38"/>
      <c r="U188" s="36"/>
      <c r="V188" s="38"/>
      <c r="W188" s="37"/>
    </row>
    <row r="189" spans="1:23" x14ac:dyDescent="0.25">
      <c r="A189" s="9"/>
      <c r="B189" s="64"/>
      <c r="C189" s="39"/>
      <c r="D189" s="42"/>
      <c r="E189" s="41"/>
      <c r="F189" s="43"/>
      <c r="G189" s="45"/>
      <c r="H189" s="45"/>
      <c r="I189" s="44"/>
      <c r="J189" s="51"/>
      <c r="K189" s="52"/>
      <c r="L189" s="5"/>
      <c r="M189" s="38"/>
      <c r="N189" s="9"/>
      <c r="O189" s="9"/>
      <c r="P189" s="4"/>
      <c r="Q189" s="4"/>
      <c r="R189" s="7"/>
      <c r="S189" s="7"/>
      <c r="T189" s="38"/>
      <c r="U189" s="36"/>
      <c r="V189" s="38"/>
      <c r="W189" s="37"/>
    </row>
    <row r="190" spans="1:23" x14ac:dyDescent="0.25">
      <c r="A190" s="9"/>
      <c r="B190" s="64"/>
      <c r="C190" s="39"/>
      <c r="D190" s="42"/>
      <c r="E190" s="41"/>
      <c r="F190" s="43"/>
      <c r="G190" s="45"/>
      <c r="H190" s="45"/>
      <c r="I190" s="44"/>
      <c r="J190" s="51"/>
      <c r="K190" s="52"/>
      <c r="L190" s="5"/>
      <c r="M190" s="38"/>
      <c r="N190" s="9"/>
      <c r="O190" s="9"/>
      <c r="P190" s="4"/>
      <c r="Q190" s="4"/>
      <c r="R190" s="7"/>
      <c r="S190" s="7"/>
      <c r="T190" s="38"/>
      <c r="U190" s="36"/>
      <c r="V190" s="38"/>
      <c r="W190" s="37"/>
    </row>
    <row r="191" spans="1:23" x14ac:dyDescent="0.25">
      <c r="A191" s="9"/>
      <c r="B191" s="64"/>
      <c r="C191" s="39"/>
      <c r="D191" s="42"/>
      <c r="E191" s="41"/>
      <c r="F191" s="43"/>
      <c r="G191" s="45"/>
      <c r="H191" s="45"/>
      <c r="I191" s="44"/>
      <c r="J191" s="51"/>
      <c r="K191" s="52"/>
      <c r="L191" s="5"/>
      <c r="M191" s="38"/>
      <c r="N191" s="9"/>
      <c r="O191" s="9"/>
      <c r="P191" s="4"/>
      <c r="Q191" s="4"/>
      <c r="R191" s="7"/>
      <c r="S191" s="7"/>
      <c r="T191" s="38"/>
      <c r="U191" s="36"/>
      <c r="V191" s="38"/>
      <c r="W191" s="37"/>
    </row>
    <row r="192" spans="1:23" x14ac:dyDescent="0.25">
      <c r="A192" s="9"/>
      <c r="B192" s="64"/>
      <c r="C192" s="39"/>
      <c r="D192" s="42"/>
      <c r="E192" s="41"/>
      <c r="F192" s="43"/>
      <c r="G192" s="45"/>
      <c r="H192" s="45"/>
      <c r="I192" s="44"/>
      <c r="J192" s="51"/>
      <c r="K192" s="52"/>
      <c r="L192" s="5"/>
      <c r="M192" s="38"/>
      <c r="N192" s="9"/>
      <c r="O192" s="9"/>
      <c r="P192" s="4"/>
      <c r="Q192" s="4"/>
      <c r="R192" s="7"/>
      <c r="S192" s="7"/>
      <c r="T192" s="38"/>
      <c r="U192" s="36"/>
      <c r="V192" s="38"/>
      <c r="W192" s="37"/>
    </row>
    <row r="193" spans="1:24" ht="15.75" thickBot="1" x14ac:dyDescent="0.3">
      <c r="A193" s="9"/>
      <c r="B193" s="64"/>
      <c r="C193" s="39"/>
      <c r="D193" s="42"/>
      <c r="E193" s="41"/>
      <c r="F193" s="41"/>
      <c r="G193" s="45"/>
      <c r="H193" s="45"/>
      <c r="I193" s="44"/>
      <c r="J193" s="51"/>
      <c r="K193" s="52"/>
      <c r="L193" s="5"/>
      <c r="M193" s="38"/>
      <c r="N193" s="9"/>
      <c r="O193" s="9"/>
      <c r="P193" s="4"/>
      <c r="Q193" s="4"/>
      <c r="R193" s="7"/>
      <c r="S193" s="7"/>
      <c r="T193" s="38"/>
      <c r="U193" s="36"/>
      <c r="V193" s="116"/>
      <c r="W193" s="117"/>
    </row>
    <row r="194" spans="1:24" ht="19.5" thickBot="1" x14ac:dyDescent="0.3">
      <c r="J194" s="51"/>
      <c r="K194" s="121"/>
      <c r="V194" s="120"/>
      <c r="W194" s="119"/>
      <c r="X194" s="98"/>
    </row>
    <row r="195" spans="1:24" ht="18.75" x14ac:dyDescent="0.25">
      <c r="J195" s="51"/>
      <c r="V195" s="98"/>
      <c r="W195" s="118"/>
      <c r="X195" s="9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X195"/>
  <sheetViews>
    <sheetView zoomScale="85" zoomScaleNormal="85" workbookViewId="0">
      <pane ySplit="1" topLeftCell="A37" activePane="bottomLeft" state="frozen"/>
      <selection pane="bottomLeft" activeCell="L48" sqref="L48"/>
    </sheetView>
  </sheetViews>
  <sheetFormatPr baseColWidth="10" defaultColWidth="11.42578125" defaultRowHeight="15" x14ac:dyDescent="0.25"/>
  <cols>
    <col min="1" max="2" width="11.42578125" style="28"/>
    <col min="3" max="4" width="11.42578125" style="40"/>
    <col min="5" max="5" width="11.42578125" style="83"/>
    <col min="6" max="6" width="12.140625" style="40" customWidth="1"/>
    <col min="7" max="8" width="11.42578125" style="46"/>
    <col min="9" max="9" width="41" style="40" bestFit="1" customWidth="1"/>
    <col min="10" max="10" width="11.42578125" style="84"/>
    <col min="11" max="11" width="11.42578125" style="27"/>
    <col min="12" max="12" width="6.140625" style="28" customWidth="1"/>
    <col min="13" max="13" width="13.7109375" style="28" customWidth="1"/>
    <col min="14" max="14" width="11.42578125" style="85"/>
    <col min="15" max="15" width="6" style="28" customWidth="1"/>
    <col min="16" max="17" width="7.42578125" style="28" customWidth="1"/>
    <col min="18" max="18" width="11.28515625" style="28" customWidth="1"/>
    <col min="19" max="19" width="11.42578125" style="28"/>
    <col min="20" max="20" width="7.5703125" style="28" customWidth="1"/>
    <col min="21" max="21" width="9.7109375" style="28" customWidth="1"/>
    <col min="22" max="22" width="12.28515625" style="28" bestFit="1" customWidth="1"/>
    <col min="23" max="16384" width="11.42578125" style="28"/>
  </cols>
  <sheetData>
    <row r="1" spans="1:24" s="27" customFormat="1" ht="45.75" customHeight="1" x14ac:dyDescent="0.25">
      <c r="A1" s="101" t="s">
        <v>0</v>
      </c>
      <c r="B1" s="101" t="s">
        <v>0</v>
      </c>
      <c r="C1" s="102" t="s">
        <v>1</v>
      </c>
      <c r="D1" s="103" t="s">
        <v>2</v>
      </c>
      <c r="E1" s="105" t="s">
        <v>3</v>
      </c>
      <c r="F1" s="108" t="s">
        <v>4</v>
      </c>
      <c r="G1" s="103" t="s">
        <v>5</v>
      </c>
      <c r="H1" s="103" t="s">
        <v>6</v>
      </c>
      <c r="I1" s="106" t="s">
        <v>7</v>
      </c>
      <c r="J1" s="104" t="s">
        <v>8</v>
      </c>
      <c r="K1" s="102" t="s">
        <v>9</v>
      </c>
      <c r="L1" s="102" t="s">
        <v>10</v>
      </c>
      <c r="M1" s="104" t="s">
        <v>11</v>
      </c>
      <c r="N1" s="101" t="s">
        <v>12</v>
      </c>
      <c r="O1" s="101" t="s">
        <v>13</v>
      </c>
      <c r="P1" s="101" t="s">
        <v>14</v>
      </c>
      <c r="Q1" s="101" t="s">
        <v>15</v>
      </c>
      <c r="R1" s="102" t="s">
        <v>16</v>
      </c>
      <c r="S1" s="102" t="s">
        <v>17</v>
      </c>
      <c r="T1" s="104" t="s">
        <v>19</v>
      </c>
      <c r="U1" s="104" t="s">
        <v>20</v>
      </c>
      <c r="V1" s="104" t="s">
        <v>21</v>
      </c>
      <c r="W1" s="104" t="s">
        <v>22</v>
      </c>
    </row>
    <row r="2" spans="1:24" x14ac:dyDescent="0.25">
      <c r="A2" s="9">
        <v>1</v>
      </c>
      <c r="B2" s="64">
        <f>1</f>
        <v>1</v>
      </c>
      <c r="C2" s="39">
        <v>50</v>
      </c>
      <c r="D2" s="42">
        <v>0</v>
      </c>
      <c r="E2" s="44">
        <v>0</v>
      </c>
      <c r="F2" s="43">
        <f>C2</f>
        <v>50</v>
      </c>
      <c r="G2" s="45">
        <v>0</v>
      </c>
      <c r="H2" s="45">
        <f>G2</f>
        <v>0</v>
      </c>
      <c r="I2" s="44" t="s">
        <v>23</v>
      </c>
      <c r="J2" s="51">
        <v>10</v>
      </c>
      <c r="K2" s="52">
        <f>L2+R2+S2</f>
        <v>0</v>
      </c>
      <c r="L2" s="5">
        <v>0</v>
      </c>
      <c r="M2" s="38">
        <f t="shared" ref="M2:M42" si="0">T2*U2</f>
        <v>0</v>
      </c>
      <c r="N2" s="9" t="s">
        <v>24</v>
      </c>
      <c r="O2" s="9" t="s">
        <v>25</v>
      </c>
      <c r="P2" s="4">
        <v>-75.564385000000001</v>
      </c>
      <c r="Q2" s="4">
        <v>6.292268</v>
      </c>
      <c r="R2" s="7">
        <v>0</v>
      </c>
      <c r="S2" s="7">
        <v>0</v>
      </c>
      <c r="T2" s="38">
        <f t="shared" ref="T2:T42" si="1">SIN(D2*6.28/360)*7300*9.8</f>
        <v>0</v>
      </c>
      <c r="U2" s="36">
        <f t="shared" ref="U2:U42" si="2">J2*1000/3600</f>
        <v>2.7777777777777777</v>
      </c>
      <c r="V2" s="38">
        <f t="shared" ref="V2:V42" si="3">(T2/9.8)*C2*0.00272</f>
        <v>0</v>
      </c>
      <c r="W2" s="37">
        <f t="shared" ref="W2:W42" si="4">C2/U2</f>
        <v>18</v>
      </c>
    </row>
    <row r="3" spans="1:24" x14ac:dyDescent="0.25">
      <c r="A3" s="9">
        <v>1</v>
      </c>
      <c r="B3" s="64">
        <f>B2+1</f>
        <v>2</v>
      </c>
      <c r="C3" s="39">
        <v>50</v>
      </c>
      <c r="D3" s="42">
        <v>0</v>
      </c>
      <c r="E3" s="41">
        <f>F2</f>
        <v>50</v>
      </c>
      <c r="F3" s="43">
        <f>E3+C3</f>
        <v>100</v>
      </c>
      <c r="G3" s="45">
        <v>0</v>
      </c>
      <c r="H3" s="45">
        <f t="shared" ref="H3:H42" si="5">H2+G3</f>
        <v>0</v>
      </c>
      <c r="I3" s="44" t="s">
        <v>27</v>
      </c>
      <c r="J3" s="51">
        <v>15</v>
      </c>
      <c r="K3" s="52">
        <f t="shared" ref="K3:K42" si="6">L3+R3+S3</f>
        <v>0</v>
      </c>
      <c r="L3" s="5">
        <v>0</v>
      </c>
      <c r="M3" s="38">
        <f t="shared" si="0"/>
        <v>0</v>
      </c>
      <c r="N3" s="9" t="s">
        <v>24</v>
      </c>
      <c r="O3" s="9" t="s">
        <v>25</v>
      </c>
      <c r="P3" s="4">
        <v>-75.564385000000001</v>
      </c>
      <c r="Q3" s="4">
        <v>6.292268</v>
      </c>
      <c r="R3" s="7">
        <v>0</v>
      </c>
      <c r="S3" s="7">
        <v>0</v>
      </c>
      <c r="T3" s="38">
        <f t="shared" si="1"/>
        <v>0</v>
      </c>
      <c r="U3" s="36">
        <f t="shared" si="2"/>
        <v>4.166666666666667</v>
      </c>
      <c r="V3" s="38">
        <f t="shared" si="3"/>
        <v>0</v>
      </c>
      <c r="W3" s="37">
        <f t="shared" si="4"/>
        <v>12</v>
      </c>
      <c r="X3" s="28" t="s">
        <v>28</v>
      </c>
    </row>
    <row r="4" spans="1:24" x14ac:dyDescent="0.25">
      <c r="A4" s="9">
        <v>1</v>
      </c>
      <c r="B4" s="64">
        <f>B3+1</f>
        <v>3</v>
      </c>
      <c r="C4" s="39">
        <v>50</v>
      </c>
      <c r="D4" s="42">
        <v>0</v>
      </c>
      <c r="E4" s="41">
        <f t="shared" ref="E4:E42" si="7">F3</f>
        <v>100</v>
      </c>
      <c r="F4" s="43">
        <f t="shared" ref="F4:F42" si="8">E4+C4</f>
        <v>150</v>
      </c>
      <c r="G4" s="45">
        <v>0</v>
      </c>
      <c r="H4" s="45">
        <f t="shared" si="5"/>
        <v>0</v>
      </c>
      <c r="I4" s="44" t="s">
        <v>29</v>
      </c>
      <c r="J4" s="51">
        <v>20</v>
      </c>
      <c r="K4" s="52">
        <f t="shared" si="6"/>
        <v>0</v>
      </c>
      <c r="L4" s="5">
        <v>0</v>
      </c>
      <c r="M4" s="38">
        <f t="shared" si="0"/>
        <v>0</v>
      </c>
      <c r="N4" s="9" t="s">
        <v>24</v>
      </c>
      <c r="O4" s="9" t="s">
        <v>25</v>
      </c>
      <c r="P4" s="4">
        <v>-75.564385000000001</v>
      </c>
      <c r="Q4" s="4">
        <v>6.292268</v>
      </c>
      <c r="R4" s="7">
        <v>0</v>
      </c>
      <c r="S4" s="7">
        <v>0</v>
      </c>
      <c r="T4" s="38">
        <f t="shared" si="1"/>
        <v>0</v>
      </c>
      <c r="U4" s="36">
        <f t="shared" si="2"/>
        <v>5.5555555555555554</v>
      </c>
      <c r="V4" s="38">
        <f t="shared" si="3"/>
        <v>0</v>
      </c>
      <c r="W4" s="37">
        <f t="shared" si="4"/>
        <v>9</v>
      </c>
    </row>
    <row r="5" spans="1:24" x14ac:dyDescent="0.25">
      <c r="A5" s="9">
        <v>1</v>
      </c>
      <c r="B5" s="64">
        <f>B4+1</f>
        <v>4</v>
      </c>
      <c r="C5" s="39">
        <v>50</v>
      </c>
      <c r="D5" s="42">
        <v>0</v>
      </c>
      <c r="E5" s="41">
        <f t="shared" si="7"/>
        <v>150</v>
      </c>
      <c r="F5" s="43">
        <f t="shared" si="8"/>
        <v>200</v>
      </c>
      <c r="G5" s="45">
        <v>0</v>
      </c>
      <c r="H5" s="45">
        <f t="shared" si="5"/>
        <v>0</v>
      </c>
      <c r="I5" s="44" t="s">
        <v>30</v>
      </c>
      <c r="J5" s="51">
        <v>25</v>
      </c>
      <c r="K5" s="52">
        <f t="shared" si="6"/>
        <v>0</v>
      </c>
      <c r="L5" s="5">
        <v>0</v>
      </c>
      <c r="M5" s="38">
        <f t="shared" si="0"/>
        <v>0</v>
      </c>
      <c r="N5" s="9" t="s">
        <v>24</v>
      </c>
      <c r="O5" s="9" t="s">
        <v>25</v>
      </c>
      <c r="P5" s="4">
        <v>-75.564385000000001</v>
      </c>
      <c r="Q5" s="4">
        <v>6.292268</v>
      </c>
      <c r="R5" s="7">
        <v>0</v>
      </c>
      <c r="S5" s="7">
        <v>0</v>
      </c>
      <c r="T5" s="38">
        <f t="shared" si="1"/>
        <v>0</v>
      </c>
      <c r="U5" s="36">
        <f t="shared" si="2"/>
        <v>6.9444444444444446</v>
      </c>
      <c r="V5" s="38">
        <f t="shared" si="3"/>
        <v>0</v>
      </c>
      <c r="W5" s="37">
        <f t="shared" si="4"/>
        <v>7.2</v>
      </c>
    </row>
    <row r="6" spans="1:24" ht="24" x14ac:dyDescent="0.25">
      <c r="A6" s="9">
        <v>2</v>
      </c>
      <c r="B6" s="64">
        <f t="shared" ref="B6:B42" si="9">B5+1</f>
        <v>5</v>
      </c>
      <c r="C6" s="39">
        <v>50</v>
      </c>
      <c r="D6" s="42">
        <v>0</v>
      </c>
      <c r="E6" s="41">
        <f t="shared" si="7"/>
        <v>200</v>
      </c>
      <c r="F6" s="43">
        <f t="shared" si="8"/>
        <v>250</v>
      </c>
      <c r="G6" s="45">
        <v>0</v>
      </c>
      <c r="H6" s="45">
        <f t="shared" si="5"/>
        <v>0</v>
      </c>
      <c r="I6" s="44" t="s">
        <v>31</v>
      </c>
      <c r="J6" s="51">
        <v>30</v>
      </c>
      <c r="K6" s="52">
        <f t="shared" si="6"/>
        <v>0</v>
      </c>
      <c r="L6" s="5">
        <v>0</v>
      </c>
      <c r="M6" s="38">
        <f t="shared" si="0"/>
        <v>0</v>
      </c>
      <c r="N6" s="9" t="s">
        <v>32</v>
      </c>
      <c r="O6" s="9" t="s">
        <v>33</v>
      </c>
      <c r="P6" s="4">
        <v>-75.564297999999994</v>
      </c>
      <c r="Q6" s="4">
        <v>6.2936170000000002</v>
      </c>
      <c r="R6" s="7">
        <v>0</v>
      </c>
      <c r="S6" s="7">
        <v>0</v>
      </c>
      <c r="T6" s="38">
        <f t="shared" si="1"/>
        <v>0</v>
      </c>
      <c r="U6" s="36">
        <f t="shared" si="2"/>
        <v>8.3333333333333339</v>
      </c>
      <c r="V6" s="38">
        <f t="shared" si="3"/>
        <v>0</v>
      </c>
      <c r="W6" s="37">
        <f t="shared" si="4"/>
        <v>6</v>
      </c>
    </row>
    <row r="7" spans="1:24" x14ac:dyDescent="0.25">
      <c r="A7" s="9">
        <v>3</v>
      </c>
      <c r="B7" s="64">
        <f t="shared" si="9"/>
        <v>6</v>
      </c>
      <c r="C7" s="39">
        <v>50</v>
      </c>
      <c r="D7" s="42">
        <v>0</v>
      </c>
      <c r="E7" s="41">
        <f t="shared" si="7"/>
        <v>250</v>
      </c>
      <c r="F7" s="43">
        <f t="shared" si="8"/>
        <v>300</v>
      </c>
      <c r="G7" s="45">
        <v>0</v>
      </c>
      <c r="H7" s="45">
        <f t="shared" si="5"/>
        <v>0</v>
      </c>
      <c r="I7" s="80" t="s">
        <v>34</v>
      </c>
      <c r="J7" s="51">
        <v>35</v>
      </c>
      <c r="K7" s="52">
        <f t="shared" si="6"/>
        <v>0</v>
      </c>
      <c r="L7" s="5">
        <v>0</v>
      </c>
      <c r="M7" s="38">
        <f t="shared" si="0"/>
        <v>0</v>
      </c>
      <c r="N7" s="9" t="s">
        <v>24</v>
      </c>
      <c r="O7" s="9" t="s">
        <v>25</v>
      </c>
      <c r="P7" s="4">
        <v>-75.565652</v>
      </c>
      <c r="Q7" s="4">
        <v>6.2921360000000002</v>
      </c>
      <c r="R7" s="7">
        <v>0</v>
      </c>
      <c r="S7" s="7">
        <v>0</v>
      </c>
      <c r="T7" s="38">
        <f t="shared" si="1"/>
        <v>0</v>
      </c>
      <c r="U7" s="36">
        <f t="shared" si="2"/>
        <v>9.7222222222222214</v>
      </c>
      <c r="V7" s="38">
        <f t="shared" si="3"/>
        <v>0</v>
      </c>
      <c r="W7" s="37">
        <f t="shared" si="4"/>
        <v>5.1428571428571432</v>
      </c>
    </row>
    <row r="8" spans="1:24" x14ac:dyDescent="0.25">
      <c r="A8" s="9">
        <v>3</v>
      </c>
      <c r="B8" s="64">
        <f t="shared" si="9"/>
        <v>7</v>
      </c>
      <c r="C8" s="39">
        <v>50</v>
      </c>
      <c r="D8" s="42">
        <v>0</v>
      </c>
      <c r="E8" s="41">
        <f t="shared" si="7"/>
        <v>300</v>
      </c>
      <c r="F8" s="43">
        <f t="shared" si="8"/>
        <v>350</v>
      </c>
      <c r="G8" s="45">
        <v>0</v>
      </c>
      <c r="H8" s="45">
        <f t="shared" si="5"/>
        <v>0</v>
      </c>
      <c r="I8" s="44" t="s">
        <v>36</v>
      </c>
      <c r="J8" s="51">
        <v>40</v>
      </c>
      <c r="K8" s="52">
        <f t="shared" si="6"/>
        <v>0</v>
      </c>
      <c r="L8" s="5">
        <v>0</v>
      </c>
      <c r="M8" s="38">
        <f t="shared" si="0"/>
        <v>0</v>
      </c>
      <c r="N8" s="9" t="s">
        <v>24</v>
      </c>
      <c r="O8" s="9" t="s">
        <v>25</v>
      </c>
      <c r="P8" s="4">
        <v>-75.565652</v>
      </c>
      <c r="Q8" s="4">
        <v>6.2921360000000002</v>
      </c>
      <c r="R8" s="7">
        <v>0</v>
      </c>
      <c r="S8" s="7">
        <v>0</v>
      </c>
      <c r="T8" s="38">
        <f t="shared" si="1"/>
        <v>0</v>
      </c>
      <c r="U8" s="36">
        <f t="shared" si="2"/>
        <v>11.111111111111111</v>
      </c>
      <c r="V8" s="38">
        <f t="shared" si="3"/>
        <v>0</v>
      </c>
      <c r="W8" s="37">
        <f t="shared" si="4"/>
        <v>4.5</v>
      </c>
    </row>
    <row r="9" spans="1:24" x14ac:dyDescent="0.25">
      <c r="A9" s="9">
        <v>3</v>
      </c>
      <c r="B9" s="64">
        <f t="shared" si="9"/>
        <v>8</v>
      </c>
      <c r="C9" s="39">
        <v>50</v>
      </c>
      <c r="D9" s="42">
        <v>0</v>
      </c>
      <c r="E9" s="41">
        <f t="shared" si="7"/>
        <v>350</v>
      </c>
      <c r="F9" s="43">
        <f t="shared" si="8"/>
        <v>400</v>
      </c>
      <c r="G9" s="45">
        <v>0</v>
      </c>
      <c r="H9" s="45">
        <f t="shared" si="5"/>
        <v>0</v>
      </c>
      <c r="I9" s="44" t="s">
        <v>37</v>
      </c>
      <c r="J9" s="51">
        <v>35</v>
      </c>
      <c r="K9" s="52">
        <f t="shared" si="6"/>
        <v>0</v>
      </c>
      <c r="L9" s="5">
        <v>0</v>
      </c>
      <c r="M9" s="38">
        <f t="shared" si="0"/>
        <v>0</v>
      </c>
      <c r="N9" s="9" t="s">
        <v>24</v>
      </c>
      <c r="O9" s="9" t="s">
        <v>25</v>
      </c>
      <c r="P9" s="4">
        <v>-75.565652</v>
      </c>
      <c r="Q9" s="4">
        <v>6.2921360000000002</v>
      </c>
      <c r="R9" s="7">
        <v>0</v>
      </c>
      <c r="S9" s="7">
        <v>0</v>
      </c>
      <c r="T9" s="38">
        <f t="shared" si="1"/>
        <v>0</v>
      </c>
      <c r="U9" s="36">
        <f t="shared" si="2"/>
        <v>9.7222222222222214</v>
      </c>
      <c r="V9" s="38">
        <f t="shared" si="3"/>
        <v>0</v>
      </c>
      <c r="W9" s="37">
        <f t="shared" si="4"/>
        <v>5.1428571428571432</v>
      </c>
    </row>
    <row r="10" spans="1:24" x14ac:dyDescent="0.25">
      <c r="A10" s="9">
        <v>3</v>
      </c>
      <c r="B10" s="64">
        <f t="shared" si="9"/>
        <v>9</v>
      </c>
      <c r="C10" s="39">
        <v>50</v>
      </c>
      <c r="D10" s="42">
        <v>0</v>
      </c>
      <c r="E10" s="41">
        <f t="shared" si="7"/>
        <v>400</v>
      </c>
      <c r="F10" s="43">
        <f t="shared" si="8"/>
        <v>450</v>
      </c>
      <c r="G10" s="45">
        <v>0</v>
      </c>
      <c r="H10" s="45">
        <f t="shared" si="5"/>
        <v>0</v>
      </c>
      <c r="I10" s="44" t="s">
        <v>38</v>
      </c>
      <c r="J10" s="51">
        <v>30</v>
      </c>
      <c r="K10" s="52">
        <f t="shared" si="6"/>
        <v>0</v>
      </c>
      <c r="L10" s="5">
        <v>0</v>
      </c>
      <c r="M10" s="38">
        <f t="shared" si="0"/>
        <v>0</v>
      </c>
      <c r="N10" s="9" t="s">
        <v>24</v>
      </c>
      <c r="O10" s="9" t="s">
        <v>25</v>
      </c>
      <c r="P10" s="4">
        <v>-75.565652</v>
      </c>
      <c r="Q10" s="4">
        <v>6.2921360000000002</v>
      </c>
      <c r="R10" s="7">
        <v>0</v>
      </c>
      <c r="S10" s="7">
        <v>0</v>
      </c>
      <c r="T10" s="38">
        <f t="shared" si="1"/>
        <v>0</v>
      </c>
      <c r="U10" s="36">
        <f t="shared" si="2"/>
        <v>8.3333333333333339</v>
      </c>
      <c r="V10" s="38">
        <f t="shared" si="3"/>
        <v>0</v>
      </c>
      <c r="W10" s="37">
        <f t="shared" si="4"/>
        <v>6</v>
      </c>
    </row>
    <row r="11" spans="1:24" x14ac:dyDescent="0.25">
      <c r="A11" s="9">
        <v>3</v>
      </c>
      <c r="B11" s="64">
        <f t="shared" si="9"/>
        <v>10</v>
      </c>
      <c r="C11" s="39">
        <v>50</v>
      </c>
      <c r="D11" s="42">
        <v>0</v>
      </c>
      <c r="E11" s="41">
        <f t="shared" si="7"/>
        <v>450</v>
      </c>
      <c r="F11" s="43">
        <f t="shared" si="8"/>
        <v>500</v>
      </c>
      <c r="G11" s="45">
        <v>0</v>
      </c>
      <c r="H11" s="45">
        <f t="shared" si="5"/>
        <v>0</v>
      </c>
      <c r="I11" s="44" t="s">
        <v>39</v>
      </c>
      <c r="J11" s="51">
        <v>25</v>
      </c>
      <c r="K11" s="52">
        <f t="shared" si="6"/>
        <v>0</v>
      </c>
      <c r="L11" s="5">
        <v>0</v>
      </c>
      <c r="M11" s="38">
        <f t="shared" si="0"/>
        <v>0</v>
      </c>
      <c r="N11" s="9" t="s">
        <v>24</v>
      </c>
      <c r="O11" s="9" t="s">
        <v>25</v>
      </c>
      <c r="P11" s="4">
        <v>-75.565652</v>
      </c>
      <c r="Q11" s="4">
        <v>6.2921360000000002</v>
      </c>
      <c r="R11" s="7">
        <v>0</v>
      </c>
      <c r="S11" s="7">
        <v>0</v>
      </c>
      <c r="T11" s="38">
        <f t="shared" si="1"/>
        <v>0</v>
      </c>
      <c r="U11" s="36">
        <f t="shared" si="2"/>
        <v>6.9444444444444446</v>
      </c>
      <c r="V11" s="38">
        <f t="shared" si="3"/>
        <v>0</v>
      </c>
      <c r="W11" s="37">
        <f t="shared" si="4"/>
        <v>7.2</v>
      </c>
    </row>
    <row r="12" spans="1:24" x14ac:dyDescent="0.25">
      <c r="A12" s="9">
        <v>3</v>
      </c>
      <c r="B12" s="64">
        <f t="shared" si="9"/>
        <v>11</v>
      </c>
      <c r="C12" s="39">
        <v>50</v>
      </c>
      <c r="D12" s="42">
        <v>0</v>
      </c>
      <c r="E12" s="41">
        <f t="shared" si="7"/>
        <v>500</v>
      </c>
      <c r="F12" s="43">
        <f t="shared" si="8"/>
        <v>550</v>
      </c>
      <c r="G12" s="45">
        <v>0</v>
      </c>
      <c r="H12" s="45">
        <f t="shared" si="5"/>
        <v>0</v>
      </c>
      <c r="I12" s="44" t="s">
        <v>40</v>
      </c>
      <c r="J12" s="51">
        <v>20</v>
      </c>
      <c r="K12" s="52">
        <f t="shared" si="6"/>
        <v>0</v>
      </c>
      <c r="L12" s="5">
        <v>0</v>
      </c>
      <c r="M12" s="38">
        <f t="shared" si="0"/>
        <v>0</v>
      </c>
      <c r="N12" s="9" t="s">
        <v>24</v>
      </c>
      <c r="O12" s="9" t="s">
        <v>25</v>
      </c>
      <c r="P12" s="4">
        <v>-75.565652</v>
      </c>
      <c r="Q12" s="4">
        <v>6.2921360000000002</v>
      </c>
      <c r="R12" s="7">
        <v>0</v>
      </c>
      <c r="S12" s="7">
        <v>0</v>
      </c>
      <c r="T12" s="38">
        <f t="shared" si="1"/>
        <v>0</v>
      </c>
      <c r="U12" s="36">
        <f t="shared" si="2"/>
        <v>5.5555555555555554</v>
      </c>
      <c r="V12" s="38">
        <f t="shared" si="3"/>
        <v>0</v>
      </c>
      <c r="W12" s="37">
        <f t="shared" si="4"/>
        <v>9</v>
      </c>
    </row>
    <row r="13" spans="1:24" ht="24" x14ac:dyDescent="0.25">
      <c r="A13" s="9">
        <v>4</v>
      </c>
      <c r="B13" s="64">
        <f t="shared" si="9"/>
        <v>12</v>
      </c>
      <c r="C13" s="39">
        <v>50</v>
      </c>
      <c r="D13" s="42">
        <v>0</v>
      </c>
      <c r="E13" s="41">
        <f t="shared" si="7"/>
        <v>550</v>
      </c>
      <c r="F13" s="43">
        <f t="shared" si="8"/>
        <v>600</v>
      </c>
      <c r="G13" s="45">
        <v>0</v>
      </c>
      <c r="H13" s="45">
        <f t="shared" si="5"/>
        <v>0</v>
      </c>
      <c r="I13" s="44" t="s">
        <v>41</v>
      </c>
      <c r="J13" s="51">
        <v>15</v>
      </c>
      <c r="K13" s="52">
        <f t="shared" si="6"/>
        <v>0</v>
      </c>
      <c r="L13" s="5">
        <v>0</v>
      </c>
      <c r="M13" s="38">
        <f t="shared" si="0"/>
        <v>0</v>
      </c>
      <c r="N13" s="9" t="s">
        <v>42</v>
      </c>
      <c r="O13" s="9" t="s">
        <v>33</v>
      </c>
      <c r="P13" s="4">
        <v>-75.567119000000005</v>
      </c>
      <c r="Q13" s="4">
        <v>6.2905259999999998</v>
      </c>
      <c r="R13" s="7">
        <v>0</v>
      </c>
      <c r="S13" s="7">
        <v>0</v>
      </c>
      <c r="T13" s="38">
        <f t="shared" si="1"/>
        <v>0</v>
      </c>
      <c r="U13" s="36">
        <f t="shared" si="2"/>
        <v>4.166666666666667</v>
      </c>
      <c r="V13" s="38">
        <f t="shared" si="3"/>
        <v>0</v>
      </c>
      <c r="W13" s="37">
        <f t="shared" si="4"/>
        <v>12</v>
      </c>
    </row>
    <row r="14" spans="1:24" ht="24" x14ac:dyDescent="0.25">
      <c r="A14" s="9">
        <v>4</v>
      </c>
      <c r="B14" s="64">
        <f t="shared" si="9"/>
        <v>13</v>
      </c>
      <c r="C14" s="39">
        <v>50</v>
      </c>
      <c r="D14" s="42">
        <v>0</v>
      </c>
      <c r="E14" s="41">
        <f t="shared" si="7"/>
        <v>600</v>
      </c>
      <c r="F14" s="43">
        <f t="shared" si="8"/>
        <v>650</v>
      </c>
      <c r="G14" s="45">
        <v>0</v>
      </c>
      <c r="H14" s="45">
        <f t="shared" si="5"/>
        <v>0</v>
      </c>
      <c r="I14" s="44" t="s">
        <v>44</v>
      </c>
      <c r="J14" s="51">
        <v>10</v>
      </c>
      <c r="K14" s="52">
        <f t="shared" si="6"/>
        <v>0</v>
      </c>
      <c r="L14" s="5">
        <v>0</v>
      </c>
      <c r="M14" s="38">
        <f t="shared" si="0"/>
        <v>0</v>
      </c>
      <c r="N14" s="9" t="s">
        <v>42</v>
      </c>
      <c r="O14" s="9" t="s">
        <v>33</v>
      </c>
      <c r="P14" s="4">
        <v>-75.567119000000005</v>
      </c>
      <c r="Q14" s="4">
        <v>6.2905259999999998</v>
      </c>
      <c r="R14" s="7">
        <v>0</v>
      </c>
      <c r="S14" s="7">
        <v>0</v>
      </c>
      <c r="T14" s="38">
        <f t="shared" si="1"/>
        <v>0</v>
      </c>
      <c r="U14" s="36">
        <f t="shared" si="2"/>
        <v>2.7777777777777777</v>
      </c>
      <c r="V14" s="38">
        <f t="shared" si="3"/>
        <v>0</v>
      </c>
      <c r="W14" s="37">
        <f t="shared" si="4"/>
        <v>18</v>
      </c>
    </row>
    <row r="15" spans="1:24" ht="24" x14ac:dyDescent="0.25">
      <c r="A15" s="9">
        <v>5</v>
      </c>
      <c r="B15" s="64">
        <f t="shared" si="9"/>
        <v>14</v>
      </c>
      <c r="C15" s="39">
        <v>50</v>
      </c>
      <c r="D15" s="42">
        <v>0</v>
      </c>
      <c r="E15" s="41">
        <f t="shared" si="7"/>
        <v>650</v>
      </c>
      <c r="F15" s="43">
        <f t="shared" si="8"/>
        <v>700</v>
      </c>
      <c r="G15" s="45">
        <v>0</v>
      </c>
      <c r="H15" s="45">
        <f t="shared" si="5"/>
        <v>0</v>
      </c>
      <c r="I15" s="44" t="s">
        <v>45</v>
      </c>
      <c r="J15" s="51">
        <v>5</v>
      </c>
      <c r="K15" s="52">
        <f t="shared" si="6"/>
        <v>0</v>
      </c>
      <c r="L15" s="5">
        <v>0</v>
      </c>
      <c r="M15" s="38">
        <f t="shared" si="0"/>
        <v>0</v>
      </c>
      <c r="N15" s="9" t="s">
        <v>24</v>
      </c>
      <c r="O15" s="9" t="s">
        <v>33</v>
      </c>
      <c r="P15" s="4">
        <v>-75.567300000000003</v>
      </c>
      <c r="Q15" s="4">
        <v>6.2913079999999999</v>
      </c>
      <c r="R15" s="7">
        <v>0</v>
      </c>
      <c r="S15" s="7">
        <v>0</v>
      </c>
      <c r="T15" s="38">
        <f t="shared" si="1"/>
        <v>0</v>
      </c>
      <c r="U15" s="36">
        <f t="shared" si="2"/>
        <v>1.3888888888888888</v>
      </c>
      <c r="V15" s="38">
        <f t="shared" si="3"/>
        <v>0</v>
      </c>
      <c r="W15" s="37">
        <f t="shared" si="4"/>
        <v>36</v>
      </c>
    </row>
    <row r="16" spans="1:24" ht="24" x14ac:dyDescent="0.25">
      <c r="A16" s="9">
        <v>5</v>
      </c>
      <c r="B16" s="64">
        <f t="shared" si="9"/>
        <v>15</v>
      </c>
      <c r="C16" s="39">
        <v>50</v>
      </c>
      <c r="D16" s="42">
        <v>0</v>
      </c>
      <c r="E16" s="41">
        <f t="shared" si="7"/>
        <v>700</v>
      </c>
      <c r="F16" s="43">
        <f t="shared" si="8"/>
        <v>750</v>
      </c>
      <c r="G16" s="45">
        <v>0</v>
      </c>
      <c r="H16" s="45">
        <f t="shared" si="5"/>
        <v>0</v>
      </c>
      <c r="I16" s="44" t="s">
        <v>47</v>
      </c>
      <c r="J16" s="51">
        <v>5</v>
      </c>
      <c r="K16" s="52">
        <f t="shared" si="6"/>
        <v>0</v>
      </c>
      <c r="L16" s="5">
        <v>0</v>
      </c>
      <c r="M16" s="38">
        <f t="shared" si="0"/>
        <v>0</v>
      </c>
      <c r="N16" s="9" t="s">
        <v>24</v>
      </c>
      <c r="O16" s="9" t="s">
        <v>33</v>
      </c>
      <c r="P16" s="4">
        <v>-75.567300000000003</v>
      </c>
      <c r="Q16" s="4">
        <v>6.2913079999999999</v>
      </c>
      <c r="R16" s="7">
        <v>0</v>
      </c>
      <c r="S16" s="7">
        <v>0</v>
      </c>
      <c r="T16" s="38">
        <f t="shared" si="1"/>
        <v>0</v>
      </c>
      <c r="U16" s="36">
        <f t="shared" si="2"/>
        <v>1.3888888888888888</v>
      </c>
      <c r="V16" s="38">
        <f t="shared" si="3"/>
        <v>0</v>
      </c>
      <c r="W16" s="37">
        <f t="shared" si="4"/>
        <v>36</v>
      </c>
    </row>
    <row r="17" spans="1:23" ht="24" x14ac:dyDescent="0.25">
      <c r="A17" s="9">
        <v>6</v>
      </c>
      <c r="B17" s="64">
        <f t="shared" si="9"/>
        <v>16</v>
      </c>
      <c r="C17" s="39">
        <v>50</v>
      </c>
      <c r="D17" s="42">
        <v>0</v>
      </c>
      <c r="E17" s="41">
        <f t="shared" si="7"/>
        <v>750</v>
      </c>
      <c r="F17" s="43">
        <f t="shared" si="8"/>
        <v>800</v>
      </c>
      <c r="G17" s="45">
        <v>0</v>
      </c>
      <c r="H17" s="45">
        <f t="shared" si="5"/>
        <v>0</v>
      </c>
      <c r="I17" s="44" t="s">
        <v>48</v>
      </c>
      <c r="J17" s="51">
        <v>5</v>
      </c>
      <c r="K17" s="52">
        <f t="shared" si="6"/>
        <v>0</v>
      </c>
      <c r="L17" s="5">
        <v>0</v>
      </c>
      <c r="M17" s="38">
        <f t="shared" si="0"/>
        <v>0</v>
      </c>
      <c r="N17" s="9" t="s">
        <v>49</v>
      </c>
      <c r="O17" s="9" t="s">
        <v>33</v>
      </c>
      <c r="P17" s="4">
        <v>-75.566986</v>
      </c>
      <c r="Q17" s="4">
        <v>6.2918079999999996</v>
      </c>
      <c r="R17" s="7">
        <v>0</v>
      </c>
      <c r="S17" s="7">
        <v>0</v>
      </c>
      <c r="T17" s="38">
        <f t="shared" si="1"/>
        <v>0</v>
      </c>
      <c r="U17" s="36">
        <f t="shared" si="2"/>
        <v>1.3888888888888888</v>
      </c>
      <c r="V17" s="38">
        <f t="shared" si="3"/>
        <v>0</v>
      </c>
      <c r="W17" s="37">
        <f t="shared" si="4"/>
        <v>36</v>
      </c>
    </row>
    <row r="18" spans="1:23" x14ac:dyDescent="0.25">
      <c r="A18" s="9">
        <v>7</v>
      </c>
      <c r="B18" s="64">
        <f t="shared" si="9"/>
        <v>17</v>
      </c>
      <c r="C18" s="39">
        <v>50</v>
      </c>
      <c r="D18" s="42">
        <v>0</v>
      </c>
      <c r="E18" s="41">
        <f t="shared" si="7"/>
        <v>800</v>
      </c>
      <c r="F18" s="43">
        <f t="shared" si="8"/>
        <v>850</v>
      </c>
      <c r="G18" s="45">
        <v>0</v>
      </c>
      <c r="H18" s="45">
        <f t="shared" si="5"/>
        <v>0</v>
      </c>
      <c r="I18" s="44" t="s">
        <v>50</v>
      </c>
      <c r="J18" s="51">
        <v>10</v>
      </c>
      <c r="K18" s="52">
        <f t="shared" si="6"/>
        <v>0</v>
      </c>
      <c r="L18" s="5">
        <v>0</v>
      </c>
      <c r="M18" s="38">
        <f t="shared" si="0"/>
        <v>0</v>
      </c>
      <c r="N18" s="9" t="s">
        <v>24</v>
      </c>
      <c r="O18" s="9" t="s">
        <v>25</v>
      </c>
      <c r="P18" s="4">
        <v>-75.567998000000003</v>
      </c>
      <c r="Q18" s="4">
        <v>6.2921279999999999</v>
      </c>
      <c r="R18" s="7">
        <v>0</v>
      </c>
      <c r="S18" s="7">
        <v>0</v>
      </c>
      <c r="T18" s="38">
        <f t="shared" si="1"/>
        <v>0</v>
      </c>
      <c r="U18" s="36">
        <f t="shared" si="2"/>
        <v>2.7777777777777777</v>
      </c>
      <c r="V18" s="38">
        <f t="shared" si="3"/>
        <v>0</v>
      </c>
      <c r="W18" s="37">
        <f t="shared" si="4"/>
        <v>18</v>
      </c>
    </row>
    <row r="19" spans="1:23" x14ac:dyDescent="0.25">
      <c r="A19" s="9">
        <v>7</v>
      </c>
      <c r="B19" s="64">
        <f t="shared" si="9"/>
        <v>18</v>
      </c>
      <c r="C19" s="39">
        <v>50</v>
      </c>
      <c r="D19" s="42">
        <v>0</v>
      </c>
      <c r="E19" s="41">
        <f t="shared" si="7"/>
        <v>850</v>
      </c>
      <c r="F19" s="43">
        <f t="shared" si="8"/>
        <v>900</v>
      </c>
      <c r="G19" s="45">
        <v>0</v>
      </c>
      <c r="H19" s="45">
        <f t="shared" si="5"/>
        <v>0</v>
      </c>
      <c r="I19" s="44" t="s">
        <v>52</v>
      </c>
      <c r="J19" s="51">
        <v>15</v>
      </c>
      <c r="K19" s="52">
        <f t="shared" si="6"/>
        <v>0</v>
      </c>
      <c r="L19" s="5">
        <v>0</v>
      </c>
      <c r="M19" s="38">
        <f t="shared" si="0"/>
        <v>0</v>
      </c>
      <c r="N19" s="9" t="s">
        <v>24</v>
      </c>
      <c r="O19" s="9" t="s">
        <v>25</v>
      </c>
      <c r="P19" s="4">
        <v>-75.567998000000003</v>
      </c>
      <c r="Q19" s="4">
        <v>6.2921279999999999</v>
      </c>
      <c r="R19" s="7">
        <v>0</v>
      </c>
      <c r="S19" s="7">
        <v>0</v>
      </c>
      <c r="T19" s="38">
        <f t="shared" si="1"/>
        <v>0</v>
      </c>
      <c r="U19" s="36">
        <f t="shared" si="2"/>
        <v>4.166666666666667</v>
      </c>
      <c r="V19" s="38">
        <f t="shared" si="3"/>
        <v>0</v>
      </c>
      <c r="W19" s="37">
        <f t="shared" si="4"/>
        <v>12</v>
      </c>
    </row>
    <row r="20" spans="1:23" x14ac:dyDescent="0.25">
      <c r="A20" s="9">
        <v>7</v>
      </c>
      <c r="B20" s="64">
        <f t="shared" si="9"/>
        <v>19</v>
      </c>
      <c r="C20" s="39">
        <v>50</v>
      </c>
      <c r="D20" s="42">
        <v>0</v>
      </c>
      <c r="E20" s="41">
        <f t="shared" si="7"/>
        <v>900</v>
      </c>
      <c r="F20" s="43">
        <f t="shared" si="8"/>
        <v>950</v>
      </c>
      <c r="G20" s="45">
        <v>0</v>
      </c>
      <c r="H20" s="45">
        <f t="shared" si="5"/>
        <v>0</v>
      </c>
      <c r="I20" s="44" t="s">
        <v>53</v>
      </c>
      <c r="J20" s="51">
        <v>20</v>
      </c>
      <c r="K20" s="52">
        <f t="shared" si="6"/>
        <v>0</v>
      </c>
      <c r="L20" s="5">
        <v>0</v>
      </c>
      <c r="M20" s="38">
        <f t="shared" si="0"/>
        <v>0</v>
      </c>
      <c r="N20" s="9" t="s">
        <v>24</v>
      </c>
      <c r="O20" s="9" t="s">
        <v>25</v>
      </c>
      <c r="P20" s="4">
        <v>-75.567998000000003</v>
      </c>
      <c r="Q20" s="4">
        <v>6.2921279999999999</v>
      </c>
      <c r="R20" s="7">
        <v>0</v>
      </c>
      <c r="S20" s="7">
        <v>0</v>
      </c>
      <c r="T20" s="38">
        <f t="shared" si="1"/>
        <v>0</v>
      </c>
      <c r="U20" s="36">
        <f t="shared" si="2"/>
        <v>5.5555555555555554</v>
      </c>
      <c r="V20" s="38">
        <f t="shared" si="3"/>
        <v>0</v>
      </c>
      <c r="W20" s="37">
        <f t="shared" si="4"/>
        <v>9</v>
      </c>
    </row>
    <row r="21" spans="1:23" x14ac:dyDescent="0.25">
      <c r="A21" s="9">
        <v>8</v>
      </c>
      <c r="B21" s="64">
        <f t="shared" si="9"/>
        <v>20</v>
      </c>
      <c r="C21" s="39">
        <v>50</v>
      </c>
      <c r="D21" s="42">
        <v>0</v>
      </c>
      <c r="E21" s="41">
        <f t="shared" si="7"/>
        <v>950</v>
      </c>
      <c r="F21" s="43">
        <f t="shared" si="8"/>
        <v>1000</v>
      </c>
      <c r="G21" s="45">
        <v>0</v>
      </c>
      <c r="H21" s="45">
        <f t="shared" si="5"/>
        <v>0</v>
      </c>
      <c r="I21" s="44" t="s">
        <v>54</v>
      </c>
      <c r="J21" s="51">
        <v>25</v>
      </c>
      <c r="K21" s="52">
        <f t="shared" si="6"/>
        <v>0</v>
      </c>
      <c r="L21" s="5">
        <v>0</v>
      </c>
      <c r="M21" s="38">
        <f t="shared" si="0"/>
        <v>0</v>
      </c>
      <c r="N21" s="9" t="s">
        <v>49</v>
      </c>
      <c r="O21" s="9" t="s">
        <v>25</v>
      </c>
      <c r="P21" s="4">
        <v>-75.568809000000002</v>
      </c>
      <c r="Q21" s="4">
        <v>6.292319</v>
      </c>
      <c r="R21" s="7">
        <v>0</v>
      </c>
      <c r="S21" s="7">
        <v>0</v>
      </c>
      <c r="T21" s="38">
        <f t="shared" si="1"/>
        <v>0</v>
      </c>
      <c r="U21" s="36">
        <f t="shared" si="2"/>
        <v>6.9444444444444446</v>
      </c>
      <c r="V21" s="38">
        <f t="shared" si="3"/>
        <v>0</v>
      </c>
      <c r="W21" s="37">
        <f t="shared" si="4"/>
        <v>7.2</v>
      </c>
    </row>
    <row r="22" spans="1:23" x14ac:dyDescent="0.25">
      <c r="A22" s="9">
        <v>9</v>
      </c>
      <c r="B22" s="64">
        <f t="shared" si="9"/>
        <v>21</v>
      </c>
      <c r="C22" s="39">
        <v>50</v>
      </c>
      <c r="D22" s="42">
        <v>0</v>
      </c>
      <c r="E22" s="41">
        <f t="shared" si="7"/>
        <v>1000</v>
      </c>
      <c r="F22" s="43">
        <f t="shared" si="8"/>
        <v>1050</v>
      </c>
      <c r="G22" s="45">
        <v>0</v>
      </c>
      <c r="H22" s="45">
        <f t="shared" si="5"/>
        <v>0</v>
      </c>
      <c r="I22" s="44" t="s">
        <v>55</v>
      </c>
      <c r="J22" s="51">
        <v>30</v>
      </c>
      <c r="K22" s="52">
        <f t="shared" si="6"/>
        <v>0</v>
      </c>
      <c r="L22" s="5">
        <v>0</v>
      </c>
      <c r="M22" s="38">
        <f t="shared" si="0"/>
        <v>0</v>
      </c>
      <c r="N22" s="9" t="s">
        <v>56</v>
      </c>
      <c r="O22" s="9" t="s">
        <v>25</v>
      </c>
      <c r="P22" s="4">
        <v>-75.569447999999994</v>
      </c>
      <c r="Q22" s="4">
        <v>6.2916869999999996</v>
      </c>
      <c r="R22" s="7">
        <v>0</v>
      </c>
      <c r="S22" s="7">
        <v>0</v>
      </c>
      <c r="T22" s="38">
        <f t="shared" si="1"/>
        <v>0</v>
      </c>
      <c r="U22" s="36">
        <f t="shared" si="2"/>
        <v>8.3333333333333339</v>
      </c>
      <c r="V22" s="38">
        <f t="shared" si="3"/>
        <v>0</v>
      </c>
      <c r="W22" s="37">
        <f t="shared" si="4"/>
        <v>6</v>
      </c>
    </row>
    <row r="23" spans="1:23" ht="129.75" customHeight="1" x14ac:dyDescent="0.25">
      <c r="A23" s="9">
        <v>10</v>
      </c>
      <c r="B23" s="64">
        <f t="shared" si="9"/>
        <v>22</v>
      </c>
      <c r="C23" s="39">
        <v>50</v>
      </c>
      <c r="D23" s="42">
        <v>0</v>
      </c>
      <c r="E23" s="41">
        <f t="shared" si="7"/>
        <v>1050</v>
      </c>
      <c r="F23" s="43">
        <f t="shared" si="8"/>
        <v>1100</v>
      </c>
      <c r="G23" s="45">
        <v>0</v>
      </c>
      <c r="H23" s="45">
        <f t="shared" si="5"/>
        <v>0</v>
      </c>
      <c r="I23" s="44" t="s">
        <v>57</v>
      </c>
      <c r="J23" s="51">
        <v>35</v>
      </c>
      <c r="K23" s="52">
        <f>L23+R23+S23</f>
        <v>0</v>
      </c>
      <c r="L23" s="5">
        <v>0</v>
      </c>
      <c r="M23" s="38">
        <f t="shared" si="0"/>
        <v>0</v>
      </c>
      <c r="N23" s="9" t="s">
        <v>24</v>
      </c>
      <c r="O23" s="9" t="s">
        <v>33</v>
      </c>
      <c r="P23" s="4">
        <v>-75.574360999999996</v>
      </c>
      <c r="Q23" s="4">
        <v>6.2933440000000003</v>
      </c>
      <c r="R23" s="7">
        <v>0</v>
      </c>
      <c r="S23" s="7">
        <v>0</v>
      </c>
      <c r="T23" s="38">
        <f t="shared" si="1"/>
        <v>0</v>
      </c>
      <c r="U23" s="36">
        <f t="shared" si="2"/>
        <v>9.7222222222222214</v>
      </c>
      <c r="V23" s="38">
        <f t="shared" si="3"/>
        <v>0</v>
      </c>
      <c r="W23" s="37">
        <f t="shared" si="4"/>
        <v>5.1428571428571432</v>
      </c>
    </row>
    <row r="24" spans="1:23" ht="129.75" customHeight="1" x14ac:dyDescent="0.25">
      <c r="A24" s="9">
        <v>10</v>
      </c>
      <c r="B24" s="64">
        <f t="shared" si="9"/>
        <v>23</v>
      </c>
      <c r="C24" s="39">
        <v>50</v>
      </c>
      <c r="D24" s="42">
        <v>0</v>
      </c>
      <c r="E24" s="41">
        <f t="shared" si="7"/>
        <v>1100</v>
      </c>
      <c r="F24" s="43">
        <f t="shared" si="8"/>
        <v>1150</v>
      </c>
      <c r="G24" s="45">
        <v>0</v>
      </c>
      <c r="H24" s="45">
        <f t="shared" si="5"/>
        <v>0</v>
      </c>
      <c r="I24" s="44" t="s">
        <v>59</v>
      </c>
      <c r="J24" s="51">
        <v>40</v>
      </c>
      <c r="K24" s="52">
        <f t="shared" si="6"/>
        <v>0</v>
      </c>
      <c r="L24" s="5">
        <v>0</v>
      </c>
      <c r="M24" s="38">
        <f t="shared" si="0"/>
        <v>0</v>
      </c>
      <c r="N24" s="9" t="s">
        <v>24</v>
      </c>
      <c r="O24" s="9" t="s">
        <v>33</v>
      </c>
      <c r="P24" s="4">
        <v>-75.574360999999996</v>
      </c>
      <c r="Q24" s="4">
        <v>6.2933440000000003</v>
      </c>
      <c r="R24" s="7">
        <v>0</v>
      </c>
      <c r="S24" s="7">
        <v>0</v>
      </c>
      <c r="T24" s="38">
        <f t="shared" si="1"/>
        <v>0</v>
      </c>
      <c r="U24" s="36">
        <f t="shared" si="2"/>
        <v>11.111111111111111</v>
      </c>
      <c r="V24" s="38">
        <f t="shared" si="3"/>
        <v>0</v>
      </c>
      <c r="W24" s="37">
        <f t="shared" si="4"/>
        <v>4.5</v>
      </c>
    </row>
    <row r="25" spans="1:23" ht="129.75" customHeight="1" x14ac:dyDescent="0.25">
      <c r="A25" s="9">
        <v>10</v>
      </c>
      <c r="B25" s="64">
        <f t="shared" si="9"/>
        <v>24</v>
      </c>
      <c r="C25" s="39">
        <v>50</v>
      </c>
      <c r="D25" s="42">
        <v>0</v>
      </c>
      <c r="E25" s="41">
        <f t="shared" si="7"/>
        <v>1150</v>
      </c>
      <c r="F25" s="43">
        <f t="shared" si="8"/>
        <v>1200</v>
      </c>
      <c r="G25" s="45">
        <v>0</v>
      </c>
      <c r="H25" s="45">
        <f t="shared" si="5"/>
        <v>0</v>
      </c>
      <c r="I25" s="44" t="s">
        <v>60</v>
      </c>
      <c r="J25" s="51">
        <v>35</v>
      </c>
      <c r="K25" s="52">
        <f t="shared" si="6"/>
        <v>0</v>
      </c>
      <c r="L25" s="5">
        <v>0</v>
      </c>
      <c r="M25" s="38">
        <f t="shared" si="0"/>
        <v>0</v>
      </c>
      <c r="N25" s="9" t="s">
        <v>24</v>
      </c>
      <c r="O25" s="9" t="s">
        <v>33</v>
      </c>
      <c r="P25" s="4">
        <v>-75.574360999999996</v>
      </c>
      <c r="Q25" s="4">
        <v>6.2933440000000003</v>
      </c>
      <c r="R25" s="7">
        <v>0</v>
      </c>
      <c r="S25" s="7">
        <v>0</v>
      </c>
      <c r="T25" s="38">
        <f t="shared" si="1"/>
        <v>0</v>
      </c>
      <c r="U25" s="36">
        <f t="shared" si="2"/>
        <v>9.7222222222222214</v>
      </c>
      <c r="V25" s="38">
        <f t="shared" si="3"/>
        <v>0</v>
      </c>
      <c r="W25" s="37">
        <f t="shared" si="4"/>
        <v>5.1428571428571432</v>
      </c>
    </row>
    <row r="26" spans="1:23" ht="129.75" customHeight="1" x14ac:dyDescent="0.25">
      <c r="A26" s="9">
        <v>10</v>
      </c>
      <c r="B26" s="64">
        <f t="shared" si="9"/>
        <v>25</v>
      </c>
      <c r="C26" s="39">
        <v>50</v>
      </c>
      <c r="D26" s="42">
        <v>0</v>
      </c>
      <c r="E26" s="41">
        <f t="shared" si="7"/>
        <v>1200</v>
      </c>
      <c r="F26" s="43">
        <f t="shared" si="8"/>
        <v>1250</v>
      </c>
      <c r="G26" s="45">
        <v>0</v>
      </c>
      <c r="H26" s="45">
        <f t="shared" si="5"/>
        <v>0</v>
      </c>
      <c r="I26" s="44" t="s">
        <v>61</v>
      </c>
      <c r="J26" s="51">
        <v>30</v>
      </c>
      <c r="K26" s="52">
        <f t="shared" si="6"/>
        <v>0</v>
      </c>
      <c r="L26" s="5">
        <v>0</v>
      </c>
      <c r="M26" s="38">
        <f t="shared" si="0"/>
        <v>0</v>
      </c>
      <c r="N26" s="9" t="s">
        <v>24</v>
      </c>
      <c r="O26" s="9" t="s">
        <v>33</v>
      </c>
      <c r="P26" s="4">
        <v>-75.574360999999996</v>
      </c>
      <c r="Q26" s="4">
        <v>6.2933440000000003</v>
      </c>
      <c r="R26" s="7">
        <v>0</v>
      </c>
      <c r="S26" s="7">
        <v>0</v>
      </c>
      <c r="T26" s="38">
        <f t="shared" si="1"/>
        <v>0</v>
      </c>
      <c r="U26" s="36">
        <f t="shared" si="2"/>
        <v>8.3333333333333339</v>
      </c>
      <c r="V26" s="38">
        <f t="shared" si="3"/>
        <v>0</v>
      </c>
      <c r="W26" s="37">
        <f t="shared" si="4"/>
        <v>6</v>
      </c>
    </row>
    <row r="27" spans="1:23" ht="129.75" customHeight="1" x14ac:dyDescent="0.25">
      <c r="A27" s="9">
        <v>10</v>
      </c>
      <c r="B27" s="64">
        <f t="shared" si="9"/>
        <v>26</v>
      </c>
      <c r="C27" s="39">
        <v>50</v>
      </c>
      <c r="D27" s="42">
        <v>0</v>
      </c>
      <c r="E27" s="41">
        <f t="shared" si="7"/>
        <v>1250</v>
      </c>
      <c r="F27" s="43">
        <f t="shared" si="8"/>
        <v>1300</v>
      </c>
      <c r="G27" s="45">
        <v>0</v>
      </c>
      <c r="H27" s="45">
        <f t="shared" si="5"/>
        <v>0</v>
      </c>
      <c r="I27" s="44" t="s">
        <v>62</v>
      </c>
      <c r="J27" s="51">
        <v>25</v>
      </c>
      <c r="K27" s="52">
        <f t="shared" si="6"/>
        <v>0</v>
      </c>
      <c r="L27" s="5">
        <v>0</v>
      </c>
      <c r="M27" s="38">
        <f t="shared" si="0"/>
        <v>0</v>
      </c>
      <c r="N27" s="9" t="s">
        <v>24</v>
      </c>
      <c r="O27" s="9" t="s">
        <v>33</v>
      </c>
      <c r="P27" s="4">
        <v>-75.574360999999996</v>
      </c>
      <c r="Q27" s="4">
        <v>6.2933440000000003</v>
      </c>
      <c r="R27" s="7">
        <v>0</v>
      </c>
      <c r="S27" s="7">
        <v>0</v>
      </c>
      <c r="T27" s="38">
        <f t="shared" si="1"/>
        <v>0</v>
      </c>
      <c r="U27" s="36">
        <f t="shared" si="2"/>
        <v>6.9444444444444446</v>
      </c>
      <c r="V27" s="38">
        <f t="shared" si="3"/>
        <v>0</v>
      </c>
      <c r="W27" s="37">
        <f t="shared" si="4"/>
        <v>7.2</v>
      </c>
    </row>
    <row r="28" spans="1:23" ht="129.75" customHeight="1" x14ac:dyDescent="0.25">
      <c r="A28" s="9">
        <v>10</v>
      </c>
      <c r="B28" s="64">
        <f t="shared" si="9"/>
        <v>27</v>
      </c>
      <c r="C28" s="39">
        <v>50</v>
      </c>
      <c r="D28" s="42">
        <v>0</v>
      </c>
      <c r="E28" s="41">
        <f t="shared" si="7"/>
        <v>1300</v>
      </c>
      <c r="F28" s="43">
        <f t="shared" si="8"/>
        <v>1350</v>
      </c>
      <c r="G28" s="45">
        <v>0</v>
      </c>
      <c r="H28" s="45">
        <f t="shared" si="5"/>
        <v>0</v>
      </c>
      <c r="I28" s="44" t="s">
        <v>63</v>
      </c>
      <c r="J28" s="51">
        <v>20</v>
      </c>
      <c r="K28" s="52">
        <f t="shared" si="6"/>
        <v>0</v>
      </c>
      <c r="L28" s="5">
        <v>0</v>
      </c>
      <c r="M28" s="38">
        <f t="shared" si="0"/>
        <v>0</v>
      </c>
      <c r="N28" s="9" t="s">
        <v>24</v>
      </c>
      <c r="O28" s="9" t="s">
        <v>33</v>
      </c>
      <c r="P28" s="4">
        <v>-75.574360999999996</v>
      </c>
      <c r="Q28" s="4">
        <v>6.2933440000000003</v>
      </c>
      <c r="R28" s="7">
        <v>0</v>
      </c>
      <c r="S28" s="7">
        <v>0</v>
      </c>
      <c r="T28" s="38">
        <f t="shared" si="1"/>
        <v>0</v>
      </c>
      <c r="U28" s="36">
        <f t="shared" si="2"/>
        <v>5.5555555555555554</v>
      </c>
      <c r="V28" s="38">
        <f t="shared" si="3"/>
        <v>0</v>
      </c>
      <c r="W28" s="37">
        <f t="shared" si="4"/>
        <v>9</v>
      </c>
    </row>
    <row r="29" spans="1:23" ht="129.75" customHeight="1" x14ac:dyDescent="0.25">
      <c r="A29" s="9">
        <v>10</v>
      </c>
      <c r="B29" s="64">
        <f t="shared" si="9"/>
        <v>28</v>
      </c>
      <c r="C29" s="39">
        <v>50</v>
      </c>
      <c r="D29" s="42">
        <v>0</v>
      </c>
      <c r="E29" s="41">
        <f t="shared" si="7"/>
        <v>1350</v>
      </c>
      <c r="F29" s="43">
        <f t="shared" si="8"/>
        <v>1400</v>
      </c>
      <c r="G29" s="45">
        <v>0</v>
      </c>
      <c r="H29" s="45">
        <f t="shared" si="5"/>
        <v>0</v>
      </c>
      <c r="I29" s="44" t="s">
        <v>64</v>
      </c>
      <c r="J29" s="51">
        <v>15</v>
      </c>
      <c r="K29" s="52">
        <f t="shared" si="6"/>
        <v>0</v>
      </c>
      <c r="L29" s="5">
        <v>0</v>
      </c>
      <c r="M29" s="38">
        <f t="shared" si="0"/>
        <v>0</v>
      </c>
      <c r="N29" s="9" t="s">
        <v>24</v>
      </c>
      <c r="O29" s="9" t="s">
        <v>33</v>
      </c>
      <c r="P29" s="4">
        <v>-75.574360999999996</v>
      </c>
      <c r="Q29" s="4">
        <v>6.2933440000000003</v>
      </c>
      <c r="R29" s="7">
        <v>0</v>
      </c>
      <c r="S29" s="7">
        <v>0</v>
      </c>
      <c r="T29" s="38">
        <f t="shared" si="1"/>
        <v>0</v>
      </c>
      <c r="U29" s="36">
        <f t="shared" si="2"/>
        <v>4.166666666666667</v>
      </c>
      <c r="V29" s="38">
        <f t="shared" si="3"/>
        <v>0</v>
      </c>
      <c r="W29" s="37">
        <f t="shared" si="4"/>
        <v>12</v>
      </c>
    </row>
    <row r="30" spans="1:23" ht="129.75" customHeight="1" x14ac:dyDescent="0.25">
      <c r="A30" s="9">
        <v>10</v>
      </c>
      <c r="B30" s="64">
        <f t="shared" si="9"/>
        <v>29</v>
      </c>
      <c r="C30" s="39">
        <v>50</v>
      </c>
      <c r="D30" s="42">
        <v>0</v>
      </c>
      <c r="E30" s="41">
        <f t="shared" si="7"/>
        <v>1400</v>
      </c>
      <c r="F30" s="43">
        <f t="shared" si="8"/>
        <v>1450</v>
      </c>
      <c r="G30" s="45">
        <v>0</v>
      </c>
      <c r="H30" s="45">
        <f t="shared" si="5"/>
        <v>0</v>
      </c>
      <c r="I30" s="44" t="s">
        <v>65</v>
      </c>
      <c r="J30" s="51">
        <v>10</v>
      </c>
      <c r="K30" s="52">
        <f t="shared" si="6"/>
        <v>0</v>
      </c>
      <c r="L30" s="5">
        <v>0</v>
      </c>
      <c r="M30" s="38">
        <f t="shared" si="0"/>
        <v>0</v>
      </c>
      <c r="N30" s="9" t="s">
        <v>24</v>
      </c>
      <c r="O30" s="9" t="s">
        <v>33</v>
      </c>
      <c r="P30" s="4">
        <v>-75.574360999999996</v>
      </c>
      <c r="Q30" s="4">
        <v>6.2933440000000003</v>
      </c>
      <c r="R30" s="7">
        <v>0</v>
      </c>
      <c r="S30" s="7">
        <v>0</v>
      </c>
      <c r="T30" s="38">
        <f t="shared" si="1"/>
        <v>0</v>
      </c>
      <c r="U30" s="36">
        <f t="shared" si="2"/>
        <v>2.7777777777777777</v>
      </c>
      <c r="V30" s="38">
        <f t="shared" si="3"/>
        <v>0</v>
      </c>
      <c r="W30" s="37">
        <f t="shared" si="4"/>
        <v>18</v>
      </c>
    </row>
    <row r="31" spans="1:23" ht="129.75" customHeight="1" x14ac:dyDescent="0.25">
      <c r="A31" s="9">
        <v>10</v>
      </c>
      <c r="B31" s="64">
        <f t="shared" si="9"/>
        <v>30</v>
      </c>
      <c r="C31" s="39">
        <v>50</v>
      </c>
      <c r="D31" s="42">
        <v>0</v>
      </c>
      <c r="E31" s="41">
        <f t="shared" si="7"/>
        <v>1450</v>
      </c>
      <c r="F31" s="43">
        <f t="shared" si="8"/>
        <v>1500</v>
      </c>
      <c r="G31" s="45">
        <v>0</v>
      </c>
      <c r="H31" s="45">
        <f t="shared" si="5"/>
        <v>0</v>
      </c>
      <c r="I31" s="44" t="s">
        <v>66</v>
      </c>
      <c r="J31" s="51">
        <v>5</v>
      </c>
      <c r="K31" s="52">
        <f t="shared" si="6"/>
        <v>0</v>
      </c>
      <c r="L31" s="5">
        <v>0</v>
      </c>
      <c r="M31" s="38">
        <f t="shared" si="0"/>
        <v>0</v>
      </c>
      <c r="N31" s="9" t="s">
        <v>24</v>
      </c>
      <c r="O31" s="9" t="s">
        <v>33</v>
      </c>
      <c r="P31" s="4">
        <v>-75.574360999999996</v>
      </c>
      <c r="Q31" s="4">
        <v>6.2933440000000003</v>
      </c>
      <c r="R31" s="7">
        <v>0</v>
      </c>
      <c r="S31" s="7">
        <v>0</v>
      </c>
      <c r="T31" s="38">
        <f t="shared" si="1"/>
        <v>0</v>
      </c>
      <c r="U31" s="36">
        <f t="shared" si="2"/>
        <v>1.3888888888888888</v>
      </c>
      <c r="V31" s="38">
        <f t="shared" si="3"/>
        <v>0</v>
      </c>
      <c r="W31" s="37">
        <f t="shared" si="4"/>
        <v>36</v>
      </c>
    </row>
    <row r="32" spans="1:23" ht="129.75" customHeight="1" x14ac:dyDescent="0.25">
      <c r="A32" s="9">
        <v>10</v>
      </c>
      <c r="B32" s="64">
        <f t="shared" si="9"/>
        <v>31</v>
      </c>
      <c r="C32" s="39">
        <v>50</v>
      </c>
      <c r="D32" s="42">
        <v>0</v>
      </c>
      <c r="E32" s="41">
        <f t="shared" si="7"/>
        <v>1500</v>
      </c>
      <c r="F32" s="43">
        <f t="shared" si="8"/>
        <v>1550</v>
      </c>
      <c r="G32" s="45">
        <v>0</v>
      </c>
      <c r="H32" s="45">
        <f t="shared" si="5"/>
        <v>0</v>
      </c>
      <c r="I32" s="44" t="s">
        <v>67</v>
      </c>
      <c r="J32" s="51">
        <v>10</v>
      </c>
      <c r="K32" s="52">
        <f t="shared" si="6"/>
        <v>0</v>
      </c>
      <c r="L32" s="5">
        <v>0</v>
      </c>
      <c r="M32" s="38">
        <f t="shared" si="0"/>
        <v>0</v>
      </c>
      <c r="N32" s="9" t="s">
        <v>24</v>
      </c>
      <c r="O32" s="9" t="s">
        <v>33</v>
      </c>
      <c r="P32" s="4">
        <v>-75.574360999999996</v>
      </c>
      <c r="Q32" s="4">
        <v>6.2933440000000003</v>
      </c>
      <c r="R32" s="7">
        <v>0</v>
      </c>
      <c r="S32" s="7">
        <v>0</v>
      </c>
      <c r="T32" s="38">
        <f t="shared" si="1"/>
        <v>0</v>
      </c>
      <c r="U32" s="36">
        <f t="shared" si="2"/>
        <v>2.7777777777777777</v>
      </c>
      <c r="V32" s="38">
        <f t="shared" si="3"/>
        <v>0</v>
      </c>
      <c r="W32" s="37">
        <f t="shared" si="4"/>
        <v>18</v>
      </c>
    </row>
    <row r="33" spans="1:23" ht="129.75" customHeight="1" x14ac:dyDescent="0.25">
      <c r="A33" s="9">
        <v>10</v>
      </c>
      <c r="B33" s="64">
        <f t="shared" si="9"/>
        <v>32</v>
      </c>
      <c r="C33" s="39">
        <v>50</v>
      </c>
      <c r="D33" s="42">
        <v>0</v>
      </c>
      <c r="E33" s="41">
        <f t="shared" si="7"/>
        <v>1550</v>
      </c>
      <c r="F33" s="43">
        <f t="shared" si="8"/>
        <v>1600</v>
      </c>
      <c r="G33" s="45">
        <v>0</v>
      </c>
      <c r="H33" s="45">
        <f t="shared" si="5"/>
        <v>0</v>
      </c>
      <c r="I33" s="44" t="s">
        <v>68</v>
      </c>
      <c r="J33" s="51">
        <v>15</v>
      </c>
      <c r="K33" s="52">
        <f t="shared" si="6"/>
        <v>0</v>
      </c>
      <c r="L33" s="5">
        <v>0</v>
      </c>
      <c r="M33" s="38">
        <f t="shared" si="0"/>
        <v>0</v>
      </c>
      <c r="N33" s="9" t="s">
        <v>24</v>
      </c>
      <c r="O33" s="9" t="s">
        <v>33</v>
      </c>
      <c r="P33" s="4">
        <v>-75.574360999999996</v>
      </c>
      <c r="Q33" s="4">
        <v>6.2933440000000003</v>
      </c>
      <c r="R33" s="7">
        <v>0</v>
      </c>
      <c r="S33" s="7">
        <v>0</v>
      </c>
      <c r="T33" s="38">
        <f t="shared" si="1"/>
        <v>0</v>
      </c>
      <c r="U33" s="36">
        <f t="shared" si="2"/>
        <v>4.166666666666667</v>
      </c>
      <c r="V33" s="38">
        <f t="shared" si="3"/>
        <v>0</v>
      </c>
      <c r="W33" s="37">
        <f t="shared" si="4"/>
        <v>12</v>
      </c>
    </row>
    <row r="34" spans="1:23" ht="129.75" customHeight="1" x14ac:dyDescent="0.25">
      <c r="A34" s="9">
        <v>10</v>
      </c>
      <c r="B34" s="64">
        <f t="shared" si="9"/>
        <v>33</v>
      </c>
      <c r="C34" s="39">
        <v>50</v>
      </c>
      <c r="D34" s="42">
        <v>0</v>
      </c>
      <c r="E34" s="41">
        <f t="shared" si="7"/>
        <v>1600</v>
      </c>
      <c r="F34" s="43">
        <f t="shared" si="8"/>
        <v>1650</v>
      </c>
      <c r="G34" s="45">
        <v>0</v>
      </c>
      <c r="H34" s="45">
        <f t="shared" si="5"/>
        <v>0</v>
      </c>
      <c r="I34" s="44" t="s">
        <v>69</v>
      </c>
      <c r="J34" s="51">
        <v>20</v>
      </c>
      <c r="K34" s="52">
        <f t="shared" si="6"/>
        <v>0</v>
      </c>
      <c r="L34" s="5">
        <v>0</v>
      </c>
      <c r="M34" s="38">
        <f t="shared" si="0"/>
        <v>0</v>
      </c>
      <c r="N34" s="9" t="s">
        <v>24</v>
      </c>
      <c r="O34" s="9" t="s">
        <v>33</v>
      </c>
      <c r="P34" s="4">
        <v>-75.574360999999996</v>
      </c>
      <c r="Q34" s="4">
        <v>6.2933440000000003</v>
      </c>
      <c r="R34" s="7">
        <v>0</v>
      </c>
      <c r="S34" s="7">
        <v>0</v>
      </c>
      <c r="T34" s="38">
        <f t="shared" si="1"/>
        <v>0</v>
      </c>
      <c r="U34" s="36">
        <f t="shared" si="2"/>
        <v>5.5555555555555554</v>
      </c>
      <c r="V34" s="38">
        <f t="shared" si="3"/>
        <v>0</v>
      </c>
      <c r="W34" s="37">
        <f t="shared" si="4"/>
        <v>9</v>
      </c>
    </row>
    <row r="35" spans="1:23" ht="129.75" customHeight="1" x14ac:dyDescent="0.25">
      <c r="A35" s="9">
        <v>10</v>
      </c>
      <c r="B35" s="64">
        <f t="shared" si="9"/>
        <v>34</v>
      </c>
      <c r="C35" s="39">
        <v>50</v>
      </c>
      <c r="D35" s="42">
        <v>0</v>
      </c>
      <c r="E35" s="41">
        <f t="shared" si="7"/>
        <v>1650</v>
      </c>
      <c r="F35" s="43">
        <f t="shared" si="8"/>
        <v>1700</v>
      </c>
      <c r="G35" s="45">
        <v>0</v>
      </c>
      <c r="H35" s="45">
        <f t="shared" si="5"/>
        <v>0</v>
      </c>
      <c r="I35" s="44" t="s">
        <v>70</v>
      </c>
      <c r="J35" s="51">
        <v>25</v>
      </c>
      <c r="K35" s="52">
        <f t="shared" si="6"/>
        <v>0</v>
      </c>
      <c r="L35" s="5">
        <v>0</v>
      </c>
      <c r="M35" s="38">
        <f t="shared" si="0"/>
        <v>0</v>
      </c>
      <c r="N35" s="9" t="s">
        <v>24</v>
      </c>
      <c r="O35" s="9" t="s">
        <v>33</v>
      </c>
      <c r="P35" s="4">
        <v>-75.574360999999996</v>
      </c>
      <c r="Q35" s="4">
        <v>6.2933440000000003</v>
      </c>
      <c r="R35" s="7">
        <v>0</v>
      </c>
      <c r="S35" s="7">
        <v>0</v>
      </c>
      <c r="T35" s="38">
        <f t="shared" si="1"/>
        <v>0</v>
      </c>
      <c r="U35" s="36">
        <f t="shared" si="2"/>
        <v>6.9444444444444446</v>
      </c>
      <c r="V35" s="38">
        <f t="shared" si="3"/>
        <v>0</v>
      </c>
      <c r="W35" s="37">
        <f t="shared" si="4"/>
        <v>7.2</v>
      </c>
    </row>
    <row r="36" spans="1:23" ht="129.75" customHeight="1" x14ac:dyDescent="0.25">
      <c r="A36" s="9">
        <v>10</v>
      </c>
      <c r="B36" s="64">
        <f t="shared" si="9"/>
        <v>35</v>
      </c>
      <c r="C36" s="39">
        <v>50</v>
      </c>
      <c r="D36" s="42">
        <v>0</v>
      </c>
      <c r="E36" s="41">
        <f t="shared" si="7"/>
        <v>1700</v>
      </c>
      <c r="F36" s="43">
        <f t="shared" si="8"/>
        <v>1750</v>
      </c>
      <c r="G36" s="45">
        <v>0</v>
      </c>
      <c r="H36" s="45">
        <f t="shared" si="5"/>
        <v>0</v>
      </c>
      <c r="I36" s="44" t="s">
        <v>71</v>
      </c>
      <c r="J36" s="51">
        <v>30</v>
      </c>
      <c r="K36" s="52">
        <f t="shared" si="6"/>
        <v>0</v>
      </c>
      <c r="L36" s="5">
        <v>0</v>
      </c>
      <c r="M36" s="38">
        <f t="shared" si="0"/>
        <v>0</v>
      </c>
      <c r="N36" s="9" t="s">
        <v>24</v>
      </c>
      <c r="O36" s="9" t="s">
        <v>33</v>
      </c>
      <c r="P36" s="4">
        <v>-75.574360999999996</v>
      </c>
      <c r="Q36" s="4">
        <v>6.2933440000000003</v>
      </c>
      <c r="R36" s="7">
        <v>0</v>
      </c>
      <c r="S36" s="7">
        <v>0</v>
      </c>
      <c r="T36" s="38">
        <f t="shared" si="1"/>
        <v>0</v>
      </c>
      <c r="U36" s="36">
        <f t="shared" si="2"/>
        <v>8.3333333333333339</v>
      </c>
      <c r="V36" s="38">
        <f t="shared" si="3"/>
        <v>0</v>
      </c>
      <c r="W36" s="37">
        <f t="shared" si="4"/>
        <v>6</v>
      </c>
    </row>
    <row r="37" spans="1:23" ht="129.75" customHeight="1" x14ac:dyDescent="0.25">
      <c r="A37" s="9">
        <v>10</v>
      </c>
      <c r="B37" s="64">
        <f t="shared" si="9"/>
        <v>36</v>
      </c>
      <c r="C37" s="39">
        <v>50</v>
      </c>
      <c r="D37" s="42">
        <v>0</v>
      </c>
      <c r="E37" s="41">
        <f t="shared" si="7"/>
        <v>1750</v>
      </c>
      <c r="F37" s="43">
        <f t="shared" si="8"/>
        <v>1800</v>
      </c>
      <c r="G37" s="45">
        <v>0</v>
      </c>
      <c r="H37" s="45">
        <f t="shared" si="5"/>
        <v>0</v>
      </c>
      <c r="I37" s="44" t="s">
        <v>72</v>
      </c>
      <c r="J37" s="51">
        <v>35</v>
      </c>
      <c r="K37" s="52">
        <f t="shared" si="6"/>
        <v>0</v>
      </c>
      <c r="L37" s="5">
        <v>0</v>
      </c>
      <c r="M37" s="38">
        <f t="shared" si="0"/>
        <v>0</v>
      </c>
      <c r="N37" s="9" t="s">
        <v>24</v>
      </c>
      <c r="O37" s="9" t="s">
        <v>33</v>
      </c>
      <c r="P37" s="4">
        <v>-75.574360999999996</v>
      </c>
      <c r="Q37" s="4">
        <v>6.2933440000000003</v>
      </c>
      <c r="R37" s="7">
        <v>0</v>
      </c>
      <c r="S37" s="7">
        <v>0</v>
      </c>
      <c r="T37" s="38">
        <f t="shared" si="1"/>
        <v>0</v>
      </c>
      <c r="U37" s="36">
        <f t="shared" si="2"/>
        <v>9.7222222222222214</v>
      </c>
      <c r="V37" s="38">
        <f t="shared" si="3"/>
        <v>0</v>
      </c>
      <c r="W37" s="37">
        <f t="shared" si="4"/>
        <v>5.1428571428571432</v>
      </c>
    </row>
    <row r="38" spans="1:23" ht="129.75" customHeight="1" x14ac:dyDescent="0.25">
      <c r="A38" s="9">
        <v>10</v>
      </c>
      <c r="B38" s="64">
        <f t="shared" si="9"/>
        <v>37</v>
      </c>
      <c r="C38" s="39">
        <v>50</v>
      </c>
      <c r="D38" s="42">
        <v>0</v>
      </c>
      <c r="E38" s="41">
        <f t="shared" si="7"/>
        <v>1800</v>
      </c>
      <c r="F38" s="43">
        <f t="shared" si="8"/>
        <v>1850</v>
      </c>
      <c r="G38" s="45">
        <v>0</v>
      </c>
      <c r="H38" s="45">
        <f t="shared" si="5"/>
        <v>0</v>
      </c>
      <c r="I38" s="44" t="s">
        <v>73</v>
      </c>
      <c r="J38" s="51">
        <v>40</v>
      </c>
      <c r="K38" s="52">
        <f t="shared" si="6"/>
        <v>0</v>
      </c>
      <c r="L38" s="5">
        <v>0</v>
      </c>
      <c r="M38" s="38">
        <f t="shared" si="0"/>
        <v>0</v>
      </c>
      <c r="N38" s="9" t="s">
        <v>24</v>
      </c>
      <c r="O38" s="9" t="s">
        <v>33</v>
      </c>
      <c r="P38" s="4">
        <v>-75.574360999999996</v>
      </c>
      <c r="Q38" s="4">
        <v>6.2933440000000003</v>
      </c>
      <c r="R38" s="7">
        <v>0</v>
      </c>
      <c r="S38" s="7">
        <v>0</v>
      </c>
      <c r="T38" s="38">
        <f t="shared" si="1"/>
        <v>0</v>
      </c>
      <c r="U38" s="36">
        <f t="shared" si="2"/>
        <v>11.111111111111111</v>
      </c>
      <c r="V38" s="38">
        <f t="shared" si="3"/>
        <v>0</v>
      </c>
      <c r="W38" s="37">
        <f t="shared" si="4"/>
        <v>4.5</v>
      </c>
    </row>
    <row r="39" spans="1:23" ht="129.75" customHeight="1" x14ac:dyDescent="0.25">
      <c r="A39" s="9">
        <v>10</v>
      </c>
      <c r="B39" s="64">
        <f t="shared" si="9"/>
        <v>38</v>
      </c>
      <c r="C39" s="39">
        <v>50</v>
      </c>
      <c r="D39" s="42">
        <v>0</v>
      </c>
      <c r="E39" s="41">
        <f t="shared" si="7"/>
        <v>1850</v>
      </c>
      <c r="F39" s="43">
        <f t="shared" si="8"/>
        <v>1900</v>
      </c>
      <c r="G39" s="45">
        <v>0</v>
      </c>
      <c r="H39" s="45">
        <f t="shared" si="5"/>
        <v>0</v>
      </c>
      <c r="I39" s="44" t="s">
        <v>74</v>
      </c>
      <c r="J39" s="51">
        <v>20</v>
      </c>
      <c r="K39" s="52">
        <f t="shared" si="6"/>
        <v>0</v>
      </c>
      <c r="L39" s="5">
        <v>0</v>
      </c>
      <c r="M39" s="38">
        <f t="shared" si="0"/>
        <v>0</v>
      </c>
      <c r="N39" s="9" t="s">
        <v>24</v>
      </c>
      <c r="O39" s="9" t="s">
        <v>33</v>
      </c>
      <c r="P39" s="4">
        <v>-75.574360999999996</v>
      </c>
      <c r="Q39" s="4">
        <v>6.2933440000000003</v>
      </c>
      <c r="R39" s="7">
        <v>0</v>
      </c>
      <c r="S39" s="7">
        <v>0</v>
      </c>
      <c r="T39" s="38">
        <f t="shared" si="1"/>
        <v>0</v>
      </c>
      <c r="U39" s="36">
        <f t="shared" si="2"/>
        <v>5.5555555555555554</v>
      </c>
      <c r="V39" s="38">
        <f t="shared" si="3"/>
        <v>0</v>
      </c>
      <c r="W39" s="37">
        <f t="shared" si="4"/>
        <v>9</v>
      </c>
    </row>
    <row r="40" spans="1:23" ht="24" x14ac:dyDescent="0.25">
      <c r="A40" s="9">
        <v>11</v>
      </c>
      <c r="B40" s="64">
        <f t="shared" si="9"/>
        <v>39</v>
      </c>
      <c r="C40" s="39">
        <v>50</v>
      </c>
      <c r="D40" s="42">
        <v>0</v>
      </c>
      <c r="E40" s="41">
        <f t="shared" si="7"/>
        <v>1900</v>
      </c>
      <c r="F40" s="43">
        <f t="shared" si="8"/>
        <v>1950</v>
      </c>
      <c r="G40" s="45">
        <v>0</v>
      </c>
      <c r="H40" s="45">
        <f t="shared" si="5"/>
        <v>0</v>
      </c>
      <c r="I40" s="44" t="s">
        <v>75</v>
      </c>
      <c r="J40" s="51">
        <v>10</v>
      </c>
      <c r="K40" s="52">
        <f t="shared" si="6"/>
        <v>0</v>
      </c>
      <c r="L40" s="5">
        <v>0</v>
      </c>
      <c r="M40" s="38">
        <f t="shared" si="0"/>
        <v>0</v>
      </c>
      <c r="N40" s="9" t="s">
        <v>49</v>
      </c>
      <c r="O40" s="9" t="s">
        <v>33</v>
      </c>
      <c r="P40" s="4">
        <v>-75.577188000000007</v>
      </c>
      <c r="Q40" s="4">
        <v>6.2941469999999997</v>
      </c>
      <c r="R40" s="7">
        <v>0</v>
      </c>
      <c r="S40" s="7">
        <v>0</v>
      </c>
      <c r="T40" s="38">
        <f t="shared" si="1"/>
        <v>0</v>
      </c>
      <c r="U40" s="36">
        <f t="shared" si="2"/>
        <v>2.7777777777777777</v>
      </c>
      <c r="V40" s="38">
        <f t="shared" si="3"/>
        <v>0</v>
      </c>
      <c r="W40" s="37">
        <f t="shared" si="4"/>
        <v>18</v>
      </c>
    </row>
    <row r="41" spans="1:23" ht="24" x14ac:dyDescent="0.25">
      <c r="A41" s="9">
        <v>12</v>
      </c>
      <c r="B41" s="64">
        <f t="shared" si="9"/>
        <v>40</v>
      </c>
      <c r="C41" s="39">
        <v>50</v>
      </c>
      <c r="D41" s="42">
        <v>0</v>
      </c>
      <c r="E41" s="41">
        <f t="shared" si="7"/>
        <v>1950</v>
      </c>
      <c r="F41" s="43">
        <f t="shared" si="8"/>
        <v>2000</v>
      </c>
      <c r="G41" s="45">
        <v>0</v>
      </c>
      <c r="H41" s="45">
        <f t="shared" si="5"/>
        <v>0</v>
      </c>
      <c r="I41" s="44" t="s">
        <v>76</v>
      </c>
      <c r="J41" s="51">
        <v>5</v>
      </c>
      <c r="K41" s="52">
        <f t="shared" si="6"/>
        <v>0</v>
      </c>
      <c r="L41" s="5">
        <v>0</v>
      </c>
      <c r="M41" s="38">
        <f t="shared" si="0"/>
        <v>0</v>
      </c>
      <c r="N41" s="9" t="s">
        <v>24</v>
      </c>
      <c r="O41" s="9" t="s">
        <v>33</v>
      </c>
      <c r="P41" s="4">
        <v>-75.576981000000004</v>
      </c>
      <c r="Q41" s="4">
        <v>6.2949130000000002</v>
      </c>
      <c r="R41" s="7">
        <v>0</v>
      </c>
      <c r="S41" s="7">
        <v>0</v>
      </c>
      <c r="T41" s="38">
        <f t="shared" si="1"/>
        <v>0</v>
      </c>
      <c r="U41" s="36">
        <f t="shared" si="2"/>
        <v>1.3888888888888888</v>
      </c>
      <c r="V41" s="38">
        <f t="shared" si="3"/>
        <v>0</v>
      </c>
      <c r="W41" s="37">
        <f t="shared" si="4"/>
        <v>36</v>
      </c>
    </row>
    <row r="42" spans="1:23" ht="24" x14ac:dyDescent="0.25">
      <c r="A42" s="9">
        <v>12</v>
      </c>
      <c r="B42" s="64">
        <f t="shared" si="9"/>
        <v>41</v>
      </c>
      <c r="C42" s="39">
        <v>50</v>
      </c>
      <c r="D42" s="42">
        <v>0</v>
      </c>
      <c r="E42" s="41">
        <f t="shared" si="7"/>
        <v>2000</v>
      </c>
      <c r="F42" s="43">
        <f t="shared" si="8"/>
        <v>2050</v>
      </c>
      <c r="G42" s="45">
        <v>0</v>
      </c>
      <c r="H42" s="45">
        <f t="shared" si="5"/>
        <v>0</v>
      </c>
      <c r="I42" s="44" t="s">
        <v>78</v>
      </c>
      <c r="J42" s="51">
        <v>5</v>
      </c>
      <c r="K42" s="52">
        <f t="shared" si="6"/>
        <v>0</v>
      </c>
      <c r="L42" s="5">
        <v>0</v>
      </c>
      <c r="M42" s="38">
        <f t="shared" si="0"/>
        <v>0</v>
      </c>
      <c r="N42" s="9" t="s">
        <v>24</v>
      </c>
      <c r="O42" s="9" t="s">
        <v>33</v>
      </c>
      <c r="P42" s="4">
        <v>-75.576981000000004</v>
      </c>
      <c r="Q42" s="4">
        <v>6.2949130000000002</v>
      </c>
      <c r="R42" s="7">
        <v>0</v>
      </c>
      <c r="S42" s="7">
        <v>0</v>
      </c>
      <c r="T42" s="38">
        <f t="shared" si="1"/>
        <v>0</v>
      </c>
      <c r="U42" s="36">
        <f t="shared" si="2"/>
        <v>1.3888888888888888</v>
      </c>
      <c r="V42" s="38">
        <f t="shared" si="3"/>
        <v>0</v>
      </c>
      <c r="W42" s="37">
        <f t="shared" si="4"/>
        <v>36</v>
      </c>
    </row>
    <row r="43" spans="1:23" x14ac:dyDescent="0.25">
      <c r="A43" s="9"/>
      <c r="B43" s="64"/>
      <c r="C43" s="39"/>
      <c r="D43" s="42"/>
      <c r="E43" s="41"/>
      <c r="F43" s="43"/>
      <c r="G43" s="45"/>
      <c r="H43" s="45"/>
      <c r="I43" s="44"/>
      <c r="J43" s="51"/>
      <c r="K43" s="52"/>
      <c r="L43" s="5"/>
      <c r="M43" s="38"/>
      <c r="N43" s="9"/>
      <c r="O43" s="9"/>
      <c r="P43" s="4"/>
      <c r="Q43" s="4"/>
      <c r="R43" s="7"/>
      <c r="S43" s="7"/>
      <c r="T43" s="38"/>
      <c r="U43" s="36"/>
      <c r="V43" s="38"/>
      <c r="W43" s="37"/>
    </row>
    <row r="44" spans="1:23" x14ac:dyDescent="0.25">
      <c r="A44" s="9"/>
      <c r="B44" s="64"/>
      <c r="C44" s="39"/>
      <c r="D44" s="42"/>
      <c r="E44" s="41"/>
      <c r="F44" s="43"/>
      <c r="G44" s="45"/>
      <c r="H44" s="45"/>
      <c r="I44" s="44"/>
      <c r="J44" s="51"/>
      <c r="K44" s="52"/>
      <c r="L44" s="5"/>
      <c r="M44" s="38"/>
      <c r="N44" s="9"/>
      <c r="O44" s="9"/>
      <c r="P44" s="4"/>
      <c r="Q44" s="4"/>
      <c r="R44" s="7"/>
      <c r="S44" s="7"/>
      <c r="T44" s="38"/>
      <c r="U44" s="36"/>
      <c r="V44" s="38"/>
      <c r="W44" s="37"/>
    </row>
    <row r="45" spans="1:23" x14ac:dyDescent="0.25">
      <c r="A45" s="9"/>
      <c r="B45" s="64"/>
      <c r="C45" s="39"/>
      <c r="D45" s="42"/>
      <c r="E45" s="41"/>
      <c r="F45" s="43"/>
      <c r="G45" s="45"/>
      <c r="H45" s="45"/>
      <c r="I45" s="44"/>
      <c r="J45" s="51"/>
      <c r="K45" s="52"/>
      <c r="L45" s="5"/>
      <c r="M45" s="38"/>
      <c r="N45" s="9"/>
      <c r="O45" s="9"/>
      <c r="P45" s="4"/>
      <c r="Q45" s="4"/>
      <c r="R45" s="7"/>
      <c r="S45" s="7"/>
      <c r="T45" s="38"/>
      <c r="U45" s="36"/>
      <c r="V45" s="38"/>
      <c r="W45" s="37"/>
    </row>
    <row r="46" spans="1:23" x14ac:dyDescent="0.25">
      <c r="A46" s="9"/>
      <c r="B46" s="64"/>
      <c r="C46" s="39"/>
      <c r="D46" s="42"/>
      <c r="E46" s="41"/>
      <c r="F46" s="43"/>
      <c r="G46" s="45"/>
      <c r="H46" s="45"/>
      <c r="I46" s="44"/>
      <c r="J46" s="51"/>
      <c r="K46" s="52"/>
      <c r="L46" s="5"/>
      <c r="M46" s="38"/>
      <c r="N46" s="9"/>
      <c r="O46" s="9"/>
      <c r="P46" s="4"/>
      <c r="Q46" s="4"/>
      <c r="R46" s="7"/>
      <c r="S46" s="7"/>
      <c r="T46" s="38"/>
      <c r="U46" s="36"/>
      <c r="V46" s="38"/>
      <c r="W46" s="37"/>
    </row>
    <row r="47" spans="1:23" x14ac:dyDescent="0.25">
      <c r="A47" s="9"/>
      <c r="B47" s="64"/>
      <c r="C47" s="39"/>
      <c r="D47" s="42"/>
      <c r="E47" s="41"/>
      <c r="F47" s="43"/>
      <c r="G47" s="45"/>
      <c r="H47" s="45"/>
      <c r="I47" s="44"/>
      <c r="J47" s="51"/>
      <c r="K47" s="52"/>
      <c r="L47" s="5"/>
      <c r="M47" s="38"/>
      <c r="N47" s="9"/>
      <c r="O47" s="9"/>
      <c r="P47" s="4"/>
      <c r="Q47" s="4"/>
      <c r="R47" s="7"/>
      <c r="S47" s="7"/>
      <c r="T47" s="38"/>
      <c r="U47" s="36"/>
      <c r="V47" s="38"/>
      <c r="W47" s="37"/>
    </row>
    <row r="48" spans="1:23" x14ac:dyDescent="0.25">
      <c r="A48" s="9"/>
      <c r="B48" s="64"/>
      <c r="C48" s="39"/>
      <c r="D48" s="42"/>
      <c r="E48" s="41"/>
      <c r="F48" s="43"/>
      <c r="G48" s="45"/>
      <c r="H48" s="45"/>
      <c r="I48" s="44"/>
      <c r="J48" s="51"/>
      <c r="K48" s="52"/>
      <c r="L48" s="5"/>
      <c r="M48" s="38"/>
      <c r="N48" s="9"/>
      <c r="O48" s="9"/>
      <c r="P48" s="4"/>
      <c r="Q48" s="4"/>
      <c r="R48" s="7"/>
      <c r="S48" s="7"/>
      <c r="T48" s="38"/>
      <c r="U48" s="36"/>
      <c r="V48" s="38"/>
      <c r="W48" s="37"/>
    </row>
    <row r="49" spans="1:23" x14ac:dyDescent="0.25">
      <c r="A49" s="9"/>
      <c r="B49" s="64"/>
      <c r="C49" s="39"/>
      <c r="D49" s="42"/>
      <c r="E49" s="41"/>
      <c r="F49" s="43"/>
      <c r="G49" s="45"/>
      <c r="H49" s="45"/>
      <c r="I49" s="44"/>
      <c r="J49" s="51"/>
      <c r="K49" s="52"/>
      <c r="L49" s="5"/>
      <c r="M49" s="38"/>
      <c r="N49" s="9"/>
      <c r="O49" s="9"/>
      <c r="P49" s="4"/>
      <c r="Q49" s="4"/>
      <c r="R49" s="7"/>
      <c r="S49" s="7"/>
      <c r="T49" s="38"/>
      <c r="U49" s="36"/>
      <c r="V49" s="38"/>
      <c r="W49" s="37"/>
    </row>
    <row r="50" spans="1:23" x14ac:dyDescent="0.25">
      <c r="A50" s="9"/>
      <c r="B50" s="64"/>
      <c r="C50" s="39"/>
      <c r="D50" s="42"/>
      <c r="E50" s="41"/>
      <c r="F50" s="43"/>
      <c r="G50" s="45"/>
      <c r="H50" s="45"/>
      <c r="I50" s="44"/>
      <c r="J50" s="51"/>
      <c r="K50" s="52"/>
      <c r="L50" s="5"/>
      <c r="M50" s="38"/>
      <c r="N50" s="9"/>
      <c r="O50" s="9"/>
      <c r="P50" s="4"/>
      <c r="Q50" s="4"/>
      <c r="R50" s="7"/>
      <c r="S50" s="7"/>
      <c r="T50" s="38"/>
      <c r="U50" s="36"/>
      <c r="V50" s="38"/>
      <c r="W50" s="37"/>
    </row>
    <row r="51" spans="1:23" x14ac:dyDescent="0.25">
      <c r="A51" s="9"/>
      <c r="B51" s="64"/>
      <c r="C51" s="39"/>
      <c r="D51" s="42"/>
      <c r="E51" s="41"/>
      <c r="F51" s="43"/>
      <c r="G51" s="45"/>
      <c r="H51" s="45"/>
      <c r="I51" s="44"/>
      <c r="J51" s="51"/>
      <c r="K51" s="52"/>
      <c r="L51" s="5"/>
      <c r="M51" s="38"/>
      <c r="N51" s="9"/>
      <c r="O51" s="9"/>
      <c r="P51" s="4"/>
      <c r="Q51" s="4"/>
      <c r="R51" s="7"/>
      <c r="S51" s="7"/>
      <c r="T51" s="38"/>
      <c r="U51" s="36"/>
      <c r="V51" s="38"/>
      <c r="W51" s="37"/>
    </row>
    <row r="52" spans="1:23" x14ac:dyDescent="0.25">
      <c r="A52" s="9"/>
      <c r="B52" s="64"/>
      <c r="C52" s="39"/>
      <c r="D52" s="42"/>
      <c r="E52" s="41"/>
      <c r="F52" s="43"/>
      <c r="G52" s="45"/>
      <c r="H52" s="45"/>
      <c r="I52" s="44"/>
      <c r="J52" s="51"/>
      <c r="K52" s="52"/>
      <c r="L52" s="5"/>
      <c r="M52" s="38"/>
      <c r="N52" s="9"/>
      <c r="O52" s="9"/>
      <c r="P52" s="4"/>
      <c r="Q52" s="4"/>
      <c r="R52" s="7"/>
      <c r="S52" s="7"/>
      <c r="T52" s="38"/>
      <c r="U52" s="36"/>
      <c r="V52" s="38"/>
      <c r="W52" s="37"/>
    </row>
    <row r="53" spans="1:23" x14ac:dyDescent="0.25">
      <c r="A53" s="9"/>
      <c r="B53" s="64"/>
      <c r="C53" s="39"/>
      <c r="D53" s="42"/>
      <c r="E53" s="41"/>
      <c r="F53" s="43"/>
      <c r="G53" s="45"/>
      <c r="H53" s="45"/>
      <c r="I53" s="44"/>
      <c r="J53" s="51"/>
      <c r="K53" s="52"/>
      <c r="L53" s="5"/>
      <c r="M53" s="38"/>
      <c r="N53" s="9"/>
      <c r="O53" s="9"/>
      <c r="P53" s="4"/>
      <c r="Q53" s="4"/>
      <c r="R53" s="7"/>
      <c r="S53" s="7"/>
      <c r="T53" s="38"/>
      <c r="U53" s="36"/>
      <c r="V53" s="38"/>
      <c r="W53" s="37"/>
    </row>
    <row r="54" spans="1:23" x14ac:dyDescent="0.25">
      <c r="A54" s="9"/>
      <c r="B54" s="64"/>
      <c r="C54" s="39"/>
      <c r="D54" s="42"/>
      <c r="E54" s="41"/>
      <c r="F54" s="43"/>
      <c r="G54" s="45"/>
      <c r="H54" s="45"/>
      <c r="I54" s="44"/>
      <c r="J54" s="51"/>
      <c r="K54" s="52"/>
      <c r="L54" s="5"/>
      <c r="M54" s="38"/>
      <c r="N54" s="9"/>
      <c r="O54" s="9"/>
      <c r="P54" s="4"/>
      <c r="Q54" s="4"/>
      <c r="R54" s="7"/>
      <c r="S54" s="7"/>
      <c r="T54" s="38"/>
      <c r="U54" s="36"/>
      <c r="V54" s="38"/>
      <c r="W54" s="37"/>
    </row>
    <row r="55" spans="1:23" x14ac:dyDescent="0.25">
      <c r="A55" s="9"/>
      <c r="B55" s="64"/>
      <c r="C55" s="39"/>
      <c r="D55" s="42"/>
      <c r="E55" s="41"/>
      <c r="F55" s="43"/>
      <c r="G55" s="45"/>
      <c r="H55" s="45"/>
      <c r="I55" s="44"/>
      <c r="J55" s="51"/>
      <c r="K55" s="52"/>
      <c r="L55" s="5"/>
      <c r="M55" s="38"/>
      <c r="N55" s="9"/>
      <c r="O55" s="9"/>
      <c r="P55" s="4"/>
      <c r="Q55" s="4"/>
      <c r="R55" s="7"/>
      <c r="S55" s="7"/>
      <c r="T55" s="38"/>
      <c r="U55" s="36"/>
      <c r="V55" s="38"/>
      <c r="W55" s="37"/>
    </row>
    <row r="56" spans="1:23" x14ac:dyDescent="0.25">
      <c r="A56" s="9"/>
      <c r="B56" s="64"/>
      <c r="C56" s="39"/>
      <c r="D56" s="42"/>
      <c r="E56" s="41"/>
      <c r="F56" s="43"/>
      <c r="G56" s="45"/>
      <c r="H56" s="45"/>
      <c r="I56" s="44"/>
      <c r="J56" s="51"/>
      <c r="K56" s="52"/>
      <c r="L56" s="5"/>
      <c r="M56" s="38"/>
      <c r="N56" s="9"/>
      <c r="O56" s="9"/>
      <c r="P56" s="4"/>
      <c r="Q56" s="4"/>
      <c r="R56" s="7"/>
      <c r="S56" s="7"/>
      <c r="T56" s="38"/>
      <c r="U56" s="36"/>
      <c r="V56" s="38"/>
      <c r="W56" s="37"/>
    </row>
    <row r="57" spans="1:23" x14ac:dyDescent="0.25">
      <c r="A57" s="9"/>
      <c r="B57" s="64"/>
      <c r="C57" s="39"/>
      <c r="D57" s="42"/>
      <c r="E57" s="41"/>
      <c r="F57" s="43"/>
      <c r="G57" s="45"/>
      <c r="H57" s="45"/>
      <c r="I57" s="44"/>
      <c r="J57" s="51"/>
      <c r="K57" s="52"/>
      <c r="L57" s="5"/>
      <c r="M57" s="38"/>
      <c r="N57" s="9"/>
      <c r="O57" s="9"/>
      <c r="P57" s="4"/>
      <c r="Q57" s="4"/>
      <c r="R57" s="7"/>
      <c r="S57" s="7"/>
      <c r="T57" s="38"/>
      <c r="U57" s="36"/>
      <c r="V57" s="38"/>
      <c r="W57" s="37"/>
    </row>
    <row r="58" spans="1:23" x14ac:dyDescent="0.25">
      <c r="A58" s="9"/>
      <c r="B58" s="64"/>
      <c r="C58" s="39"/>
      <c r="D58" s="42"/>
      <c r="E58" s="41"/>
      <c r="F58" s="43"/>
      <c r="G58" s="45"/>
      <c r="H58" s="45"/>
      <c r="I58" s="44"/>
      <c r="J58" s="51"/>
      <c r="K58" s="52"/>
      <c r="L58" s="5"/>
      <c r="M58" s="38"/>
      <c r="N58" s="9"/>
      <c r="O58" s="9"/>
      <c r="P58" s="4"/>
      <c r="Q58" s="4"/>
      <c r="R58" s="7"/>
      <c r="S58" s="7"/>
      <c r="T58" s="38"/>
      <c r="U58" s="36"/>
      <c r="V58" s="38"/>
      <c r="W58" s="37"/>
    </row>
    <row r="59" spans="1:23" x14ac:dyDescent="0.25">
      <c r="A59" s="9"/>
      <c r="B59" s="64"/>
      <c r="C59" s="39"/>
      <c r="D59" s="42"/>
      <c r="E59" s="41"/>
      <c r="F59" s="43"/>
      <c r="G59" s="45"/>
      <c r="H59" s="45"/>
      <c r="I59" s="44"/>
      <c r="J59" s="51"/>
      <c r="K59" s="52"/>
      <c r="L59" s="5"/>
      <c r="M59" s="38"/>
      <c r="N59" s="9"/>
      <c r="O59" s="9"/>
      <c r="P59" s="4"/>
      <c r="Q59" s="4"/>
      <c r="R59" s="7"/>
      <c r="S59" s="7"/>
      <c r="T59" s="38"/>
      <c r="U59" s="36"/>
      <c r="V59" s="38"/>
      <c r="W59" s="37"/>
    </row>
    <row r="60" spans="1:23" x14ac:dyDescent="0.25">
      <c r="A60" s="9"/>
      <c r="B60" s="64"/>
      <c r="C60" s="39"/>
      <c r="D60" s="42"/>
      <c r="E60" s="41"/>
      <c r="F60" s="43"/>
      <c r="G60" s="45"/>
      <c r="H60" s="45"/>
      <c r="I60" s="44"/>
      <c r="J60" s="51"/>
      <c r="K60" s="52"/>
      <c r="L60" s="5"/>
      <c r="M60" s="38"/>
      <c r="N60" s="9"/>
      <c r="O60" s="9"/>
      <c r="P60" s="4"/>
      <c r="Q60" s="4"/>
      <c r="R60" s="7"/>
      <c r="S60" s="7"/>
      <c r="T60" s="38"/>
      <c r="U60" s="36"/>
      <c r="V60" s="38"/>
      <c r="W60" s="37"/>
    </row>
    <row r="61" spans="1:23" x14ac:dyDescent="0.25">
      <c r="A61" s="9"/>
      <c r="B61" s="64"/>
      <c r="C61" s="39"/>
      <c r="D61" s="42"/>
      <c r="E61" s="41"/>
      <c r="F61" s="43"/>
      <c r="G61" s="45"/>
      <c r="H61" s="45"/>
      <c r="I61" s="44"/>
      <c r="J61" s="51"/>
      <c r="K61" s="52"/>
      <c r="L61" s="5"/>
      <c r="M61" s="38"/>
      <c r="N61" s="9"/>
      <c r="O61" s="9"/>
      <c r="P61" s="4"/>
      <c r="Q61" s="4"/>
      <c r="R61" s="7"/>
      <c r="S61" s="7"/>
      <c r="T61" s="38"/>
      <c r="U61" s="36"/>
      <c r="V61" s="38"/>
      <c r="W61" s="37"/>
    </row>
    <row r="62" spans="1:23" x14ac:dyDescent="0.25">
      <c r="A62" s="9"/>
      <c r="B62" s="64"/>
      <c r="C62" s="39"/>
      <c r="D62" s="42"/>
      <c r="E62" s="41"/>
      <c r="F62" s="43"/>
      <c r="G62" s="45"/>
      <c r="H62" s="45"/>
      <c r="I62" s="44"/>
      <c r="J62" s="51"/>
      <c r="K62" s="52"/>
      <c r="L62" s="5"/>
      <c r="M62" s="38"/>
      <c r="N62" s="9"/>
      <c r="O62" s="9"/>
      <c r="P62" s="4"/>
      <c r="Q62" s="4"/>
      <c r="R62" s="7"/>
      <c r="S62" s="7"/>
      <c r="T62" s="38"/>
      <c r="U62" s="36"/>
      <c r="V62" s="38"/>
      <c r="W62" s="37"/>
    </row>
    <row r="63" spans="1:23" x14ac:dyDescent="0.25">
      <c r="A63" s="9"/>
      <c r="B63" s="64"/>
      <c r="C63" s="39"/>
      <c r="D63" s="42"/>
      <c r="E63" s="41"/>
      <c r="F63" s="43"/>
      <c r="G63" s="45"/>
      <c r="H63" s="45"/>
      <c r="I63" s="44"/>
      <c r="J63" s="51"/>
      <c r="K63" s="52"/>
      <c r="L63" s="5"/>
      <c r="M63" s="38"/>
      <c r="N63" s="9"/>
      <c r="O63" s="9"/>
      <c r="P63" s="4"/>
      <c r="Q63" s="4"/>
      <c r="R63" s="7"/>
      <c r="S63" s="7"/>
      <c r="T63" s="38"/>
      <c r="U63" s="36"/>
      <c r="V63" s="38"/>
      <c r="W63" s="37"/>
    </row>
    <row r="64" spans="1:23" x14ac:dyDescent="0.25">
      <c r="A64" s="9"/>
      <c r="B64" s="64"/>
      <c r="C64" s="39"/>
      <c r="D64" s="42"/>
      <c r="E64" s="41"/>
      <c r="F64" s="43"/>
      <c r="G64" s="45"/>
      <c r="H64" s="45"/>
      <c r="I64" s="44"/>
      <c r="J64" s="51"/>
      <c r="K64" s="52"/>
      <c r="L64" s="5"/>
      <c r="M64" s="38"/>
      <c r="N64" s="9"/>
      <c r="O64" s="9"/>
      <c r="P64" s="4"/>
      <c r="Q64" s="4"/>
      <c r="R64" s="7"/>
      <c r="S64" s="7"/>
      <c r="T64" s="38"/>
      <c r="U64" s="36"/>
      <c r="V64" s="38"/>
      <c r="W64" s="37"/>
    </row>
    <row r="65" spans="1:23" x14ac:dyDescent="0.25">
      <c r="A65" s="9"/>
      <c r="B65" s="64"/>
      <c r="C65" s="39"/>
      <c r="D65" s="42"/>
      <c r="E65" s="41"/>
      <c r="F65" s="43"/>
      <c r="G65" s="45"/>
      <c r="H65" s="45"/>
      <c r="I65" s="44"/>
      <c r="J65" s="51"/>
      <c r="K65" s="52"/>
      <c r="L65" s="5"/>
      <c r="M65" s="38"/>
      <c r="N65" s="9"/>
      <c r="O65" s="9"/>
      <c r="P65" s="4"/>
      <c r="Q65" s="4"/>
      <c r="R65" s="7"/>
      <c r="S65" s="7"/>
      <c r="T65" s="38"/>
      <c r="U65" s="36"/>
      <c r="V65" s="38"/>
      <c r="W65" s="37"/>
    </row>
    <row r="66" spans="1:23" x14ac:dyDescent="0.25">
      <c r="A66" s="9"/>
      <c r="B66" s="64"/>
      <c r="C66" s="39"/>
      <c r="D66" s="42"/>
      <c r="E66" s="41"/>
      <c r="F66" s="43"/>
      <c r="G66" s="45"/>
      <c r="H66" s="45"/>
      <c r="I66" s="44"/>
      <c r="J66" s="51"/>
      <c r="K66" s="52"/>
      <c r="L66" s="5"/>
      <c r="M66" s="38"/>
      <c r="N66" s="9"/>
      <c r="O66" s="9"/>
      <c r="P66" s="4"/>
      <c r="Q66" s="4"/>
      <c r="R66" s="7"/>
      <c r="S66" s="7"/>
      <c r="T66" s="38"/>
      <c r="U66" s="36"/>
      <c r="V66" s="38"/>
      <c r="W66" s="37"/>
    </row>
    <row r="67" spans="1:23" x14ac:dyDescent="0.25">
      <c r="A67" s="9"/>
      <c r="B67" s="64"/>
      <c r="C67" s="39"/>
      <c r="D67" s="42"/>
      <c r="E67" s="41"/>
      <c r="F67" s="43"/>
      <c r="G67" s="45"/>
      <c r="H67" s="45"/>
      <c r="I67" s="44"/>
      <c r="J67" s="51"/>
      <c r="K67" s="52"/>
      <c r="L67" s="5"/>
      <c r="M67" s="38"/>
      <c r="N67" s="9"/>
      <c r="O67" s="9"/>
      <c r="P67" s="4"/>
      <c r="Q67" s="4"/>
      <c r="R67" s="7"/>
      <c r="S67" s="7"/>
      <c r="T67" s="38"/>
      <c r="U67" s="36"/>
      <c r="V67" s="38"/>
      <c r="W67" s="37"/>
    </row>
    <row r="68" spans="1:23" x14ac:dyDescent="0.25">
      <c r="A68" s="9"/>
      <c r="B68" s="64"/>
      <c r="C68" s="39"/>
      <c r="D68" s="42"/>
      <c r="E68" s="41"/>
      <c r="F68" s="43"/>
      <c r="G68" s="45"/>
      <c r="H68" s="45"/>
      <c r="I68" s="44"/>
      <c r="J68" s="51"/>
      <c r="K68" s="52"/>
      <c r="L68" s="5"/>
      <c r="M68" s="38"/>
      <c r="N68" s="9"/>
      <c r="O68" s="9"/>
      <c r="P68" s="4"/>
      <c r="Q68" s="4"/>
      <c r="R68" s="7"/>
      <c r="S68" s="7"/>
      <c r="T68" s="38"/>
      <c r="U68" s="36"/>
      <c r="V68" s="38"/>
      <c r="W68" s="37"/>
    </row>
    <row r="69" spans="1:23" x14ac:dyDescent="0.25">
      <c r="A69" s="9"/>
      <c r="B69" s="64"/>
      <c r="C69" s="39"/>
      <c r="D69" s="42"/>
      <c r="E69" s="41"/>
      <c r="F69" s="43"/>
      <c r="G69" s="45"/>
      <c r="H69" s="45"/>
      <c r="I69" s="44"/>
      <c r="J69" s="51"/>
      <c r="K69" s="52"/>
      <c r="L69" s="5"/>
      <c r="M69" s="38"/>
      <c r="N69" s="9"/>
      <c r="O69" s="9"/>
      <c r="P69" s="4"/>
      <c r="Q69" s="4"/>
      <c r="R69" s="7"/>
      <c r="S69" s="7"/>
      <c r="T69" s="38"/>
      <c r="U69" s="36"/>
      <c r="V69" s="38"/>
      <c r="W69" s="37"/>
    </row>
    <row r="70" spans="1:23" x14ac:dyDescent="0.25">
      <c r="A70" s="9"/>
      <c r="B70" s="64"/>
      <c r="C70" s="39"/>
      <c r="D70" s="42"/>
      <c r="E70" s="41"/>
      <c r="F70" s="43"/>
      <c r="G70" s="45"/>
      <c r="H70" s="45"/>
      <c r="I70" s="44"/>
      <c r="J70" s="51"/>
      <c r="K70" s="52"/>
      <c r="L70" s="5"/>
      <c r="M70" s="38"/>
      <c r="N70" s="9"/>
      <c r="O70" s="9"/>
      <c r="P70" s="4"/>
      <c r="Q70" s="4"/>
      <c r="R70" s="7"/>
      <c r="S70" s="7"/>
      <c r="T70" s="38"/>
      <c r="U70" s="36"/>
      <c r="V70" s="38"/>
      <c r="W70" s="37"/>
    </row>
    <row r="71" spans="1:23" x14ac:dyDescent="0.25">
      <c r="A71" s="9"/>
      <c r="B71" s="64"/>
      <c r="C71" s="39"/>
      <c r="D71" s="42"/>
      <c r="E71" s="41"/>
      <c r="F71" s="43"/>
      <c r="G71" s="45"/>
      <c r="H71" s="45"/>
      <c r="I71" s="44"/>
      <c r="J71" s="51"/>
      <c r="K71" s="52"/>
      <c r="L71" s="5"/>
      <c r="M71" s="38"/>
      <c r="N71" s="9"/>
      <c r="O71" s="9"/>
      <c r="P71" s="4"/>
      <c r="Q71" s="4"/>
      <c r="R71" s="7"/>
      <c r="S71" s="7"/>
      <c r="T71" s="38"/>
      <c r="U71" s="36"/>
      <c r="V71" s="38"/>
      <c r="W71" s="37"/>
    </row>
    <row r="72" spans="1:23" x14ac:dyDescent="0.25">
      <c r="A72" s="9"/>
      <c r="B72" s="64"/>
      <c r="C72" s="39"/>
      <c r="D72" s="42"/>
      <c r="E72" s="41"/>
      <c r="F72" s="43"/>
      <c r="G72" s="45"/>
      <c r="H72" s="45"/>
      <c r="I72" s="44"/>
      <c r="J72" s="51"/>
      <c r="K72" s="52"/>
      <c r="L72" s="5"/>
      <c r="M72" s="38"/>
      <c r="N72" s="9"/>
      <c r="O72" s="9"/>
      <c r="P72" s="4"/>
      <c r="Q72" s="4"/>
      <c r="R72" s="7"/>
      <c r="S72" s="7"/>
      <c r="T72" s="38"/>
      <c r="U72" s="36"/>
      <c r="V72" s="38"/>
      <c r="W72" s="37"/>
    </row>
    <row r="73" spans="1:23" x14ac:dyDescent="0.25">
      <c r="A73" s="9"/>
      <c r="B73" s="64"/>
      <c r="C73" s="39"/>
      <c r="D73" s="42"/>
      <c r="E73" s="41"/>
      <c r="F73" s="43"/>
      <c r="G73" s="45"/>
      <c r="H73" s="45"/>
      <c r="I73" s="44"/>
      <c r="J73" s="51"/>
      <c r="K73" s="52"/>
      <c r="L73" s="5"/>
      <c r="M73" s="38"/>
      <c r="N73" s="9"/>
      <c r="O73" s="9"/>
      <c r="P73" s="4"/>
      <c r="Q73" s="4"/>
      <c r="R73" s="7"/>
      <c r="S73" s="7"/>
      <c r="T73" s="38"/>
      <c r="U73" s="36"/>
      <c r="V73" s="38"/>
      <c r="W73" s="37"/>
    </row>
    <row r="74" spans="1:23" x14ac:dyDescent="0.25">
      <c r="A74" s="9"/>
      <c r="B74" s="64"/>
      <c r="C74" s="39"/>
      <c r="D74" s="42"/>
      <c r="E74" s="41"/>
      <c r="F74" s="43"/>
      <c r="G74" s="45"/>
      <c r="H74" s="45"/>
      <c r="I74" s="44"/>
      <c r="J74" s="51"/>
      <c r="K74" s="52"/>
      <c r="L74" s="5"/>
      <c r="M74" s="38"/>
      <c r="N74" s="9"/>
      <c r="O74" s="9"/>
      <c r="P74" s="4"/>
      <c r="Q74" s="4"/>
      <c r="R74" s="7"/>
      <c r="S74" s="7"/>
      <c r="T74" s="38"/>
      <c r="U74" s="36"/>
      <c r="V74" s="38"/>
      <c r="W74" s="37"/>
    </row>
    <row r="75" spans="1:23" x14ac:dyDescent="0.25">
      <c r="A75" s="9"/>
      <c r="B75" s="64"/>
      <c r="C75" s="39"/>
      <c r="D75" s="42"/>
      <c r="E75" s="41"/>
      <c r="F75" s="43"/>
      <c r="G75" s="45"/>
      <c r="H75" s="45"/>
      <c r="I75" s="44"/>
      <c r="J75" s="51"/>
      <c r="K75" s="52"/>
      <c r="L75" s="5"/>
      <c r="M75" s="38"/>
      <c r="N75" s="9"/>
      <c r="O75" s="9"/>
      <c r="P75" s="4"/>
      <c r="Q75" s="4"/>
      <c r="R75" s="7"/>
      <c r="S75" s="7"/>
      <c r="T75" s="38"/>
      <c r="U75" s="36"/>
      <c r="V75" s="38"/>
      <c r="W75" s="37"/>
    </row>
    <row r="76" spans="1:23" x14ac:dyDescent="0.25">
      <c r="A76" s="9"/>
      <c r="B76" s="64"/>
      <c r="C76" s="39"/>
      <c r="D76" s="42"/>
      <c r="E76" s="41"/>
      <c r="F76" s="43"/>
      <c r="G76" s="45"/>
      <c r="H76" s="45"/>
      <c r="I76" s="44"/>
      <c r="J76" s="51"/>
      <c r="K76" s="52"/>
      <c r="L76" s="5"/>
      <c r="M76" s="38"/>
      <c r="N76" s="9"/>
      <c r="O76" s="9"/>
      <c r="P76" s="4"/>
      <c r="Q76" s="4"/>
      <c r="R76" s="7"/>
      <c r="S76" s="7"/>
      <c r="T76" s="38"/>
      <c r="U76" s="36"/>
      <c r="V76" s="38"/>
      <c r="W76" s="37"/>
    </row>
    <row r="77" spans="1:23" x14ac:dyDescent="0.25">
      <c r="A77" s="9"/>
      <c r="B77" s="64"/>
      <c r="C77" s="39"/>
      <c r="D77" s="42"/>
      <c r="E77" s="41"/>
      <c r="F77" s="43"/>
      <c r="G77" s="45"/>
      <c r="H77" s="45"/>
      <c r="I77" s="44"/>
      <c r="J77" s="51"/>
      <c r="K77" s="52"/>
      <c r="L77" s="5"/>
      <c r="M77" s="38"/>
      <c r="N77" s="9"/>
      <c r="O77" s="9"/>
      <c r="P77" s="4"/>
      <c r="Q77" s="4"/>
      <c r="R77" s="7"/>
      <c r="S77" s="7"/>
      <c r="T77" s="38"/>
      <c r="U77" s="36"/>
      <c r="V77" s="38"/>
      <c r="W77" s="37"/>
    </row>
    <row r="78" spans="1:23" x14ac:dyDescent="0.25">
      <c r="A78" s="9"/>
      <c r="B78" s="64"/>
      <c r="C78" s="39"/>
      <c r="D78" s="42"/>
      <c r="E78" s="41"/>
      <c r="F78" s="43"/>
      <c r="G78" s="45"/>
      <c r="H78" s="45"/>
      <c r="I78" s="44"/>
      <c r="J78" s="51"/>
      <c r="K78" s="52"/>
      <c r="L78" s="5"/>
      <c r="M78" s="38"/>
      <c r="N78" s="9"/>
      <c r="O78" s="9"/>
      <c r="P78" s="4"/>
      <c r="Q78" s="4"/>
      <c r="R78" s="7"/>
      <c r="S78" s="7"/>
      <c r="T78" s="38"/>
      <c r="U78" s="36"/>
      <c r="V78" s="38"/>
      <c r="W78" s="37"/>
    </row>
    <row r="79" spans="1:23" x14ac:dyDescent="0.25">
      <c r="A79" s="9"/>
      <c r="B79" s="64"/>
      <c r="C79" s="39"/>
      <c r="D79" s="42"/>
      <c r="E79" s="41"/>
      <c r="F79" s="43"/>
      <c r="G79" s="45"/>
      <c r="H79" s="45"/>
      <c r="I79" s="44"/>
      <c r="J79" s="51"/>
      <c r="K79" s="52"/>
      <c r="L79" s="5"/>
      <c r="M79" s="38"/>
      <c r="N79" s="9"/>
      <c r="O79" s="9"/>
      <c r="P79" s="4"/>
      <c r="Q79" s="4"/>
      <c r="R79" s="7"/>
      <c r="S79" s="7"/>
      <c r="T79" s="38"/>
      <c r="U79" s="36"/>
      <c r="V79" s="38"/>
      <c r="W79" s="37"/>
    </row>
    <row r="80" spans="1:23" x14ac:dyDescent="0.25">
      <c r="A80" s="9"/>
      <c r="B80" s="64"/>
      <c r="C80" s="39"/>
      <c r="D80" s="42"/>
      <c r="E80" s="41"/>
      <c r="F80" s="43"/>
      <c r="G80" s="45"/>
      <c r="H80" s="45"/>
      <c r="I80" s="44"/>
      <c r="J80" s="51"/>
      <c r="K80" s="52"/>
      <c r="L80" s="5"/>
      <c r="M80" s="38"/>
      <c r="N80" s="9"/>
      <c r="O80" s="9"/>
      <c r="P80" s="4"/>
      <c r="Q80" s="4"/>
      <c r="R80" s="7"/>
      <c r="S80" s="7"/>
      <c r="T80" s="38"/>
      <c r="U80" s="36"/>
      <c r="V80" s="38"/>
      <c r="W80" s="37"/>
    </row>
    <row r="81" spans="1:23" x14ac:dyDescent="0.25">
      <c r="A81" s="9"/>
      <c r="B81" s="64"/>
      <c r="C81" s="39"/>
      <c r="D81" s="42"/>
      <c r="E81" s="41"/>
      <c r="F81" s="43"/>
      <c r="G81" s="45"/>
      <c r="H81" s="45"/>
      <c r="I81" s="44"/>
      <c r="J81" s="51"/>
      <c r="K81" s="52"/>
      <c r="L81" s="5"/>
      <c r="M81" s="38"/>
      <c r="N81" s="9"/>
      <c r="O81" s="9"/>
      <c r="P81" s="4"/>
      <c r="Q81" s="4"/>
      <c r="R81" s="7"/>
      <c r="S81" s="7"/>
      <c r="T81" s="38"/>
      <c r="U81" s="36"/>
      <c r="V81" s="38"/>
      <c r="W81" s="37"/>
    </row>
    <row r="82" spans="1:23" x14ac:dyDescent="0.25">
      <c r="A82" s="9"/>
      <c r="B82" s="64"/>
      <c r="C82" s="39"/>
      <c r="D82" s="42"/>
      <c r="E82" s="41"/>
      <c r="F82" s="43"/>
      <c r="G82" s="45"/>
      <c r="H82" s="45"/>
      <c r="I82" s="44"/>
      <c r="J82" s="51"/>
      <c r="K82" s="52"/>
      <c r="L82" s="5"/>
      <c r="M82" s="38"/>
      <c r="N82" s="9"/>
      <c r="O82" s="9"/>
      <c r="P82" s="4"/>
      <c r="Q82" s="4"/>
      <c r="R82" s="7"/>
      <c r="S82" s="7"/>
      <c r="T82" s="38"/>
      <c r="U82" s="36"/>
      <c r="V82" s="38"/>
      <c r="W82" s="37"/>
    </row>
    <row r="83" spans="1:23" x14ac:dyDescent="0.25">
      <c r="A83" s="9"/>
      <c r="B83" s="64"/>
      <c r="C83" s="39"/>
      <c r="D83" s="42"/>
      <c r="E83" s="41"/>
      <c r="F83" s="43"/>
      <c r="G83" s="45"/>
      <c r="H83" s="45"/>
      <c r="I83" s="44"/>
      <c r="J83" s="51"/>
      <c r="K83" s="52"/>
      <c r="L83" s="5"/>
      <c r="M83" s="38"/>
      <c r="N83" s="9"/>
      <c r="O83" s="9"/>
      <c r="P83" s="4"/>
      <c r="Q83" s="4"/>
      <c r="R83" s="7"/>
      <c r="S83" s="7"/>
      <c r="T83" s="38"/>
      <c r="U83" s="36"/>
      <c r="V83" s="38"/>
      <c r="W83" s="37"/>
    </row>
    <row r="84" spans="1:23" x14ac:dyDescent="0.25">
      <c r="A84" s="9"/>
      <c r="B84" s="64"/>
      <c r="C84" s="39"/>
      <c r="D84" s="42"/>
      <c r="E84" s="41"/>
      <c r="F84" s="43"/>
      <c r="G84" s="45"/>
      <c r="H84" s="45"/>
      <c r="I84" s="44"/>
      <c r="J84" s="51"/>
      <c r="K84" s="52"/>
      <c r="L84" s="5"/>
      <c r="M84" s="38"/>
      <c r="N84" s="9"/>
      <c r="O84" s="9"/>
      <c r="P84" s="4"/>
      <c r="Q84" s="4"/>
      <c r="R84" s="7"/>
      <c r="S84" s="7"/>
      <c r="T84" s="38"/>
      <c r="U84" s="36"/>
      <c r="V84" s="38"/>
      <c r="W84" s="37"/>
    </row>
    <row r="85" spans="1:23" x14ac:dyDescent="0.25">
      <c r="A85" s="9"/>
      <c r="B85" s="64"/>
      <c r="C85" s="39"/>
      <c r="D85" s="42"/>
      <c r="E85" s="41"/>
      <c r="F85" s="43"/>
      <c r="G85" s="45"/>
      <c r="H85" s="45"/>
      <c r="I85" s="44"/>
      <c r="J85" s="51"/>
      <c r="K85" s="52"/>
      <c r="L85" s="5"/>
      <c r="M85" s="38"/>
      <c r="N85" s="9"/>
      <c r="O85" s="9"/>
      <c r="P85" s="4"/>
      <c r="Q85" s="4"/>
      <c r="R85" s="7"/>
      <c r="S85" s="7"/>
      <c r="T85" s="38"/>
      <c r="U85" s="36"/>
      <c r="V85" s="38"/>
      <c r="W85" s="37"/>
    </row>
    <row r="86" spans="1:23" x14ac:dyDescent="0.25">
      <c r="A86" s="9"/>
      <c r="B86" s="64"/>
      <c r="C86" s="39"/>
      <c r="D86" s="42"/>
      <c r="E86" s="41"/>
      <c r="F86" s="43"/>
      <c r="G86" s="45"/>
      <c r="H86" s="45"/>
      <c r="I86" s="44"/>
      <c r="J86" s="51"/>
      <c r="K86" s="52"/>
      <c r="L86" s="5"/>
      <c r="M86" s="38"/>
      <c r="N86" s="9"/>
      <c r="O86" s="9"/>
      <c r="P86" s="4"/>
      <c r="Q86" s="4"/>
      <c r="R86" s="7"/>
      <c r="S86" s="7"/>
      <c r="T86" s="38"/>
      <c r="U86" s="36"/>
      <c r="V86" s="38"/>
      <c r="W86" s="37"/>
    </row>
    <row r="87" spans="1:23" x14ac:dyDescent="0.25">
      <c r="A87" s="9"/>
      <c r="B87" s="64"/>
      <c r="C87" s="39"/>
      <c r="D87" s="42"/>
      <c r="E87" s="41"/>
      <c r="F87" s="43"/>
      <c r="G87" s="45"/>
      <c r="H87" s="45"/>
      <c r="I87" s="44"/>
      <c r="J87" s="51"/>
      <c r="K87" s="52"/>
      <c r="L87" s="5"/>
      <c r="M87" s="38"/>
      <c r="N87" s="9"/>
      <c r="O87" s="9"/>
      <c r="P87" s="4"/>
      <c r="Q87" s="4"/>
      <c r="R87" s="7"/>
      <c r="S87" s="7"/>
      <c r="T87" s="38"/>
      <c r="U87" s="36"/>
      <c r="V87" s="38"/>
      <c r="W87" s="37"/>
    </row>
    <row r="88" spans="1:23" x14ac:dyDescent="0.25">
      <c r="A88" s="9"/>
      <c r="B88" s="64"/>
      <c r="C88" s="39"/>
      <c r="D88" s="42"/>
      <c r="E88" s="41"/>
      <c r="F88" s="43"/>
      <c r="G88" s="45"/>
      <c r="H88" s="45"/>
      <c r="I88" s="44"/>
      <c r="J88" s="51"/>
      <c r="K88" s="52"/>
      <c r="L88" s="5"/>
      <c r="M88" s="38"/>
      <c r="N88" s="9"/>
      <c r="O88" s="9"/>
      <c r="P88" s="4"/>
      <c r="Q88" s="4"/>
      <c r="R88" s="7"/>
      <c r="S88" s="7"/>
      <c r="T88" s="38"/>
      <c r="U88" s="36"/>
      <c r="V88" s="38"/>
      <c r="W88" s="37"/>
    </row>
    <row r="89" spans="1:23" x14ac:dyDescent="0.25">
      <c r="A89" s="9"/>
      <c r="B89" s="64"/>
      <c r="C89" s="39"/>
      <c r="D89" s="42"/>
      <c r="E89" s="41"/>
      <c r="F89" s="43"/>
      <c r="G89" s="45"/>
      <c r="H89" s="45"/>
      <c r="I89" s="44"/>
      <c r="J89" s="51"/>
      <c r="K89" s="52"/>
      <c r="L89" s="5"/>
      <c r="M89" s="38"/>
      <c r="N89" s="9"/>
      <c r="O89" s="9"/>
      <c r="P89" s="4"/>
      <c r="Q89" s="4"/>
      <c r="R89" s="7"/>
      <c r="S89" s="7"/>
      <c r="T89" s="38"/>
      <c r="U89" s="36"/>
      <c r="V89" s="38"/>
      <c r="W89" s="37"/>
    </row>
    <row r="90" spans="1:23" x14ac:dyDescent="0.25">
      <c r="A90" s="9"/>
      <c r="B90" s="64"/>
      <c r="C90" s="39"/>
      <c r="D90" s="42"/>
      <c r="E90" s="41"/>
      <c r="F90" s="43"/>
      <c r="G90" s="45"/>
      <c r="H90" s="45"/>
      <c r="I90" s="44"/>
      <c r="J90" s="51"/>
      <c r="K90" s="52"/>
      <c r="L90" s="5"/>
      <c r="M90" s="38"/>
      <c r="N90" s="9"/>
      <c r="O90" s="9"/>
      <c r="P90" s="4"/>
      <c r="Q90" s="4"/>
      <c r="R90" s="7"/>
      <c r="S90" s="7"/>
      <c r="T90" s="38"/>
      <c r="U90" s="36"/>
      <c r="V90" s="38"/>
      <c r="W90" s="37"/>
    </row>
    <row r="91" spans="1:23" x14ac:dyDescent="0.25">
      <c r="A91" s="9"/>
      <c r="B91" s="64"/>
      <c r="C91" s="39"/>
      <c r="D91" s="42"/>
      <c r="E91" s="41"/>
      <c r="F91" s="43"/>
      <c r="G91" s="45"/>
      <c r="H91" s="45"/>
      <c r="I91" s="44"/>
      <c r="J91" s="51"/>
      <c r="K91" s="52"/>
      <c r="L91" s="5"/>
      <c r="M91" s="38"/>
      <c r="N91" s="9"/>
      <c r="O91" s="9"/>
      <c r="P91" s="4"/>
      <c r="Q91" s="4"/>
      <c r="R91" s="7"/>
      <c r="S91" s="7"/>
      <c r="T91" s="38"/>
      <c r="U91" s="36"/>
      <c r="V91" s="38"/>
      <c r="W91" s="37"/>
    </row>
    <row r="92" spans="1:23" x14ac:dyDescent="0.25">
      <c r="A92" s="9"/>
      <c r="B92" s="64"/>
      <c r="C92" s="39"/>
      <c r="D92" s="42"/>
      <c r="E92" s="41"/>
      <c r="F92" s="43"/>
      <c r="G92" s="45"/>
      <c r="H92" s="45"/>
      <c r="I92" s="44"/>
      <c r="J92" s="51"/>
      <c r="K92" s="52"/>
      <c r="L92" s="5"/>
      <c r="M92" s="38"/>
      <c r="N92" s="9"/>
      <c r="O92" s="9"/>
      <c r="P92" s="4"/>
      <c r="Q92" s="4"/>
      <c r="R92" s="7"/>
      <c r="S92" s="7"/>
      <c r="T92" s="38"/>
      <c r="U92" s="36"/>
      <c r="V92" s="38"/>
      <c r="W92" s="37"/>
    </row>
    <row r="93" spans="1:23" x14ac:dyDescent="0.25">
      <c r="A93" s="9"/>
      <c r="B93" s="64"/>
      <c r="C93" s="39"/>
      <c r="D93" s="42"/>
      <c r="E93" s="41"/>
      <c r="F93" s="43"/>
      <c r="G93" s="45"/>
      <c r="H93" s="45"/>
      <c r="I93" s="44"/>
      <c r="J93" s="51"/>
      <c r="K93" s="52"/>
      <c r="L93" s="5"/>
      <c r="M93" s="38"/>
      <c r="N93" s="9"/>
      <c r="O93" s="9"/>
      <c r="P93" s="4"/>
      <c r="Q93" s="4"/>
      <c r="R93" s="7"/>
      <c r="S93" s="7"/>
      <c r="T93" s="38"/>
      <c r="U93" s="36"/>
      <c r="V93" s="38"/>
      <c r="W93" s="37"/>
    </row>
    <row r="94" spans="1:23" x14ac:dyDescent="0.25">
      <c r="A94" s="9"/>
      <c r="B94" s="64"/>
      <c r="C94" s="39"/>
      <c r="D94" s="42"/>
      <c r="E94" s="41"/>
      <c r="F94" s="43"/>
      <c r="G94" s="45"/>
      <c r="H94" s="45"/>
      <c r="I94" s="44"/>
      <c r="J94" s="51"/>
      <c r="K94" s="52"/>
      <c r="L94" s="5"/>
      <c r="M94" s="38"/>
      <c r="N94" s="9"/>
      <c r="O94" s="9"/>
      <c r="P94" s="4"/>
      <c r="Q94" s="4"/>
      <c r="R94" s="7"/>
      <c r="S94" s="7"/>
      <c r="T94" s="38"/>
      <c r="U94" s="36"/>
      <c r="V94" s="38"/>
      <c r="W94" s="37"/>
    </row>
    <row r="95" spans="1:23" x14ac:dyDescent="0.25">
      <c r="A95" s="9"/>
      <c r="B95" s="64"/>
      <c r="C95" s="39"/>
      <c r="D95" s="42"/>
      <c r="E95" s="41"/>
      <c r="F95" s="43"/>
      <c r="G95" s="45"/>
      <c r="H95" s="45"/>
      <c r="I95" s="44"/>
      <c r="J95" s="51"/>
      <c r="K95" s="52"/>
      <c r="L95" s="5"/>
      <c r="M95" s="38"/>
      <c r="N95" s="9"/>
      <c r="O95" s="9"/>
      <c r="P95" s="4"/>
      <c r="Q95" s="4"/>
      <c r="R95" s="7"/>
      <c r="S95" s="7"/>
      <c r="T95" s="38"/>
      <c r="U95" s="36"/>
      <c r="V95" s="38"/>
      <c r="W95" s="37"/>
    </row>
    <row r="96" spans="1:23" x14ac:dyDescent="0.25">
      <c r="A96" s="9"/>
      <c r="B96" s="64"/>
      <c r="C96" s="39"/>
      <c r="D96" s="42"/>
      <c r="E96" s="41"/>
      <c r="F96" s="43"/>
      <c r="G96" s="45"/>
      <c r="H96" s="45"/>
      <c r="I96" s="44"/>
      <c r="J96" s="51"/>
      <c r="K96" s="52"/>
      <c r="L96" s="5"/>
      <c r="M96" s="38"/>
      <c r="N96" s="9"/>
      <c r="O96" s="9"/>
      <c r="P96" s="4"/>
      <c r="Q96" s="4"/>
      <c r="R96" s="7"/>
      <c r="S96" s="7"/>
      <c r="T96" s="38"/>
      <c r="U96" s="36"/>
      <c r="V96" s="38"/>
      <c r="W96" s="37"/>
    </row>
    <row r="97" spans="1:23" x14ac:dyDescent="0.25">
      <c r="A97" s="9"/>
      <c r="B97" s="64"/>
      <c r="C97" s="39"/>
      <c r="D97" s="42"/>
      <c r="E97" s="41"/>
      <c r="F97" s="43"/>
      <c r="G97" s="45"/>
      <c r="H97" s="45"/>
      <c r="I97" s="44"/>
      <c r="J97" s="51"/>
      <c r="K97" s="52"/>
      <c r="L97" s="5"/>
      <c r="M97" s="38"/>
      <c r="N97" s="9"/>
      <c r="O97" s="9"/>
      <c r="P97" s="4"/>
      <c r="Q97" s="4"/>
      <c r="R97" s="7"/>
      <c r="S97" s="7"/>
      <c r="T97" s="38"/>
      <c r="U97" s="36"/>
      <c r="V97" s="38"/>
      <c r="W97" s="37"/>
    </row>
    <row r="98" spans="1:23" x14ac:dyDescent="0.25">
      <c r="A98" s="9"/>
      <c r="B98" s="64"/>
      <c r="C98" s="39"/>
      <c r="D98" s="42"/>
      <c r="E98" s="41"/>
      <c r="F98" s="43"/>
      <c r="G98" s="45"/>
      <c r="H98" s="45"/>
      <c r="I98" s="44"/>
      <c r="J98" s="51"/>
      <c r="K98" s="52"/>
      <c r="L98" s="5"/>
      <c r="M98" s="38"/>
      <c r="N98" s="9"/>
      <c r="O98" s="9"/>
      <c r="P98" s="4"/>
      <c r="Q98" s="4"/>
      <c r="R98" s="7"/>
      <c r="S98" s="7"/>
      <c r="T98" s="38"/>
      <c r="U98" s="36"/>
      <c r="V98" s="38"/>
      <c r="W98" s="37"/>
    </row>
    <row r="99" spans="1:23" x14ac:dyDescent="0.25">
      <c r="A99" s="9"/>
      <c r="B99" s="64"/>
      <c r="C99" s="39"/>
      <c r="D99" s="42"/>
      <c r="E99" s="41"/>
      <c r="F99" s="43"/>
      <c r="G99" s="45"/>
      <c r="H99" s="45"/>
      <c r="I99" s="44"/>
      <c r="J99" s="51"/>
      <c r="K99" s="52"/>
      <c r="L99" s="5"/>
      <c r="M99" s="38"/>
      <c r="N99" s="9"/>
      <c r="O99" s="9"/>
      <c r="P99" s="4"/>
      <c r="Q99" s="4"/>
      <c r="R99" s="7"/>
      <c r="S99" s="7"/>
      <c r="T99" s="38"/>
      <c r="U99" s="36"/>
      <c r="V99" s="38"/>
      <c r="W99" s="37"/>
    </row>
    <row r="100" spans="1:23" x14ac:dyDescent="0.25">
      <c r="A100" s="9"/>
      <c r="B100" s="64"/>
      <c r="C100" s="39"/>
      <c r="D100" s="42"/>
      <c r="E100" s="41"/>
      <c r="F100" s="43"/>
      <c r="G100" s="45"/>
      <c r="H100" s="45"/>
      <c r="I100" s="44"/>
      <c r="J100" s="51"/>
      <c r="K100" s="52"/>
      <c r="L100" s="5"/>
      <c r="M100" s="38"/>
      <c r="N100" s="9"/>
      <c r="O100" s="9"/>
      <c r="P100" s="4"/>
      <c r="Q100" s="4"/>
      <c r="R100" s="7"/>
      <c r="S100" s="7"/>
      <c r="T100" s="38"/>
      <c r="U100" s="36"/>
      <c r="V100" s="38"/>
      <c r="W100" s="37"/>
    </row>
    <row r="101" spans="1:23" x14ac:dyDescent="0.25">
      <c r="A101" s="9"/>
      <c r="B101" s="64"/>
      <c r="C101" s="39"/>
      <c r="D101" s="42"/>
      <c r="E101" s="41"/>
      <c r="F101" s="43"/>
      <c r="G101" s="45"/>
      <c r="H101" s="45"/>
      <c r="I101" s="44"/>
      <c r="J101" s="51"/>
      <c r="K101" s="52"/>
      <c r="L101" s="5"/>
      <c r="M101" s="38"/>
      <c r="N101" s="9"/>
      <c r="O101" s="9"/>
      <c r="P101" s="4"/>
      <c r="Q101" s="4"/>
      <c r="R101" s="7"/>
      <c r="S101" s="7"/>
      <c r="T101" s="38"/>
      <c r="U101" s="36"/>
      <c r="V101" s="38"/>
      <c r="W101" s="37"/>
    </row>
    <row r="102" spans="1:23" x14ac:dyDescent="0.25">
      <c r="A102" s="9"/>
      <c r="B102" s="64"/>
      <c r="C102" s="39"/>
      <c r="D102" s="42"/>
      <c r="E102" s="41"/>
      <c r="F102" s="43"/>
      <c r="G102" s="45"/>
      <c r="H102" s="45"/>
      <c r="I102" s="44"/>
      <c r="J102" s="51"/>
      <c r="K102" s="52"/>
      <c r="L102" s="5"/>
      <c r="M102" s="38"/>
      <c r="N102" s="9"/>
      <c r="O102" s="9"/>
      <c r="P102" s="4"/>
      <c r="Q102" s="4"/>
      <c r="R102" s="7"/>
      <c r="S102" s="7"/>
      <c r="T102" s="38"/>
      <c r="U102" s="36"/>
      <c r="V102" s="38"/>
      <c r="W102" s="37"/>
    </row>
    <row r="103" spans="1:23" x14ac:dyDescent="0.25">
      <c r="A103" s="9"/>
      <c r="B103" s="64"/>
      <c r="C103" s="39"/>
      <c r="D103" s="42"/>
      <c r="E103" s="41"/>
      <c r="F103" s="43"/>
      <c r="G103" s="45"/>
      <c r="H103" s="45"/>
      <c r="I103" s="44"/>
      <c r="J103" s="51"/>
      <c r="K103" s="52"/>
      <c r="L103" s="5"/>
      <c r="M103" s="38"/>
      <c r="N103" s="9"/>
      <c r="O103" s="9"/>
      <c r="P103" s="4"/>
      <c r="Q103" s="4"/>
      <c r="R103" s="7"/>
      <c r="S103" s="7"/>
      <c r="T103" s="38"/>
      <c r="U103" s="36"/>
      <c r="V103" s="38"/>
      <c r="W103" s="37"/>
    </row>
    <row r="104" spans="1:23" x14ac:dyDescent="0.25">
      <c r="A104" s="9"/>
      <c r="B104" s="64"/>
      <c r="C104" s="39"/>
      <c r="D104" s="42"/>
      <c r="E104" s="41"/>
      <c r="F104" s="43"/>
      <c r="G104" s="45"/>
      <c r="H104" s="45"/>
      <c r="I104" s="44"/>
      <c r="J104" s="51"/>
      <c r="K104" s="52"/>
      <c r="L104" s="5"/>
      <c r="M104" s="38"/>
      <c r="N104" s="9"/>
      <c r="O104" s="9"/>
      <c r="P104" s="4"/>
      <c r="Q104" s="4"/>
      <c r="R104" s="7"/>
      <c r="S104" s="7"/>
      <c r="T104" s="38"/>
      <c r="U104" s="36"/>
      <c r="V104" s="38"/>
      <c r="W104" s="37"/>
    </row>
    <row r="105" spans="1:23" x14ac:dyDescent="0.25">
      <c r="A105" s="9"/>
      <c r="B105" s="64"/>
      <c r="C105" s="39"/>
      <c r="D105" s="42"/>
      <c r="E105" s="41"/>
      <c r="F105" s="43"/>
      <c r="G105" s="45"/>
      <c r="H105" s="45"/>
      <c r="I105" s="44"/>
      <c r="J105" s="51"/>
      <c r="K105" s="52"/>
      <c r="L105" s="5"/>
      <c r="M105" s="38"/>
      <c r="N105" s="9"/>
      <c r="O105" s="9"/>
      <c r="P105" s="4"/>
      <c r="Q105" s="4"/>
      <c r="R105" s="7"/>
      <c r="S105" s="7"/>
      <c r="T105" s="38"/>
      <c r="U105" s="36"/>
      <c r="V105" s="38"/>
      <c r="W105" s="37"/>
    </row>
    <row r="106" spans="1:23" x14ac:dyDescent="0.25">
      <c r="A106" s="9"/>
      <c r="B106" s="64"/>
      <c r="C106" s="39"/>
      <c r="D106" s="42"/>
      <c r="E106" s="41"/>
      <c r="F106" s="43"/>
      <c r="G106" s="45"/>
      <c r="H106" s="45"/>
      <c r="I106" s="44"/>
      <c r="J106" s="51"/>
      <c r="K106" s="52"/>
      <c r="L106" s="5"/>
      <c r="M106" s="38"/>
      <c r="N106" s="9"/>
      <c r="O106" s="9"/>
      <c r="P106" s="4"/>
      <c r="Q106" s="4"/>
      <c r="R106" s="7"/>
      <c r="S106" s="7"/>
      <c r="T106" s="38"/>
      <c r="U106" s="36"/>
      <c r="V106" s="38"/>
      <c r="W106" s="37"/>
    </row>
    <row r="107" spans="1:23" x14ac:dyDescent="0.25">
      <c r="A107" s="9"/>
      <c r="B107" s="64"/>
      <c r="C107" s="39"/>
      <c r="D107" s="42"/>
      <c r="E107" s="41"/>
      <c r="F107" s="43"/>
      <c r="G107" s="45"/>
      <c r="H107" s="45"/>
      <c r="I107" s="44"/>
      <c r="J107" s="51"/>
      <c r="K107" s="52"/>
      <c r="L107" s="5"/>
      <c r="M107" s="38"/>
      <c r="N107" s="9"/>
      <c r="O107" s="9"/>
      <c r="P107" s="4"/>
      <c r="Q107" s="4"/>
      <c r="R107" s="7"/>
      <c r="S107" s="7"/>
      <c r="T107" s="38"/>
      <c r="U107" s="36"/>
      <c r="V107" s="38"/>
      <c r="W107" s="37"/>
    </row>
    <row r="108" spans="1:23" x14ac:dyDescent="0.25">
      <c r="A108" s="9"/>
      <c r="B108" s="64"/>
      <c r="C108" s="39"/>
      <c r="D108" s="42"/>
      <c r="E108" s="41"/>
      <c r="F108" s="43"/>
      <c r="G108" s="45"/>
      <c r="H108" s="45"/>
      <c r="I108" s="44"/>
      <c r="J108" s="51"/>
      <c r="K108" s="52"/>
      <c r="L108" s="5"/>
      <c r="M108" s="38"/>
      <c r="N108" s="9"/>
      <c r="O108" s="9"/>
      <c r="P108" s="4"/>
      <c r="Q108" s="4"/>
      <c r="R108" s="7"/>
      <c r="S108" s="7"/>
      <c r="T108" s="38"/>
      <c r="U108" s="36"/>
      <c r="V108" s="38"/>
      <c r="W108" s="37"/>
    </row>
    <row r="109" spans="1:23" x14ac:dyDescent="0.25">
      <c r="A109" s="9"/>
      <c r="B109" s="64"/>
      <c r="C109" s="39"/>
      <c r="D109" s="42"/>
      <c r="E109" s="41"/>
      <c r="F109" s="43"/>
      <c r="G109" s="45"/>
      <c r="H109" s="45"/>
      <c r="I109" s="44"/>
      <c r="J109" s="51"/>
      <c r="K109" s="52"/>
      <c r="L109" s="5"/>
      <c r="M109" s="38"/>
      <c r="N109" s="9"/>
      <c r="O109" s="9"/>
      <c r="P109" s="4"/>
      <c r="Q109" s="4"/>
      <c r="R109" s="7"/>
      <c r="S109" s="7"/>
      <c r="T109" s="38"/>
      <c r="U109" s="36"/>
      <c r="V109" s="38"/>
      <c r="W109" s="37"/>
    </row>
    <row r="110" spans="1:23" x14ac:dyDescent="0.25">
      <c r="A110" s="9"/>
      <c r="B110" s="64"/>
      <c r="C110" s="39"/>
      <c r="D110" s="42"/>
      <c r="E110" s="41"/>
      <c r="F110" s="43"/>
      <c r="G110" s="45"/>
      <c r="H110" s="45"/>
      <c r="I110" s="44"/>
      <c r="J110" s="51"/>
      <c r="K110" s="52"/>
      <c r="L110" s="5"/>
      <c r="M110" s="38"/>
      <c r="N110" s="9"/>
      <c r="O110" s="9"/>
      <c r="P110" s="4"/>
      <c r="Q110" s="4"/>
      <c r="R110" s="7"/>
      <c r="S110" s="7"/>
      <c r="T110" s="38"/>
      <c r="U110" s="36"/>
      <c r="V110" s="38"/>
      <c r="W110" s="37"/>
    </row>
    <row r="111" spans="1:23" x14ac:dyDescent="0.25">
      <c r="A111" s="9"/>
      <c r="B111" s="64"/>
      <c r="C111" s="39"/>
      <c r="D111" s="42"/>
      <c r="E111" s="41"/>
      <c r="F111" s="43"/>
      <c r="G111" s="45"/>
      <c r="H111" s="45"/>
      <c r="I111" s="44"/>
      <c r="J111" s="51"/>
      <c r="K111" s="52"/>
      <c r="L111" s="5"/>
      <c r="M111" s="38"/>
      <c r="N111" s="9"/>
      <c r="O111" s="9"/>
      <c r="P111" s="4"/>
      <c r="Q111" s="4"/>
      <c r="R111" s="7"/>
      <c r="S111" s="7"/>
      <c r="T111" s="38"/>
      <c r="U111" s="36"/>
      <c r="V111" s="38"/>
      <c r="W111" s="37"/>
    </row>
    <row r="112" spans="1:23" x14ac:dyDescent="0.25">
      <c r="A112" s="9"/>
      <c r="B112" s="64"/>
      <c r="C112" s="39"/>
      <c r="D112" s="42"/>
      <c r="E112" s="41"/>
      <c r="F112" s="43"/>
      <c r="G112" s="45"/>
      <c r="H112" s="45"/>
      <c r="I112" s="44"/>
      <c r="J112" s="51"/>
      <c r="K112" s="52"/>
      <c r="L112" s="5"/>
      <c r="M112" s="38"/>
      <c r="N112" s="9"/>
      <c r="O112" s="9"/>
      <c r="P112" s="4"/>
      <c r="Q112" s="4"/>
      <c r="R112" s="7"/>
      <c r="S112" s="7"/>
      <c r="T112" s="38"/>
      <c r="U112" s="36"/>
      <c r="V112" s="38"/>
      <c r="W112" s="37"/>
    </row>
    <row r="113" spans="1:23" x14ac:dyDescent="0.25">
      <c r="A113" s="9"/>
      <c r="B113" s="64"/>
      <c r="C113" s="39"/>
      <c r="D113" s="42"/>
      <c r="E113" s="41"/>
      <c r="F113" s="43"/>
      <c r="G113" s="45"/>
      <c r="H113" s="45"/>
      <c r="I113" s="44"/>
      <c r="J113" s="51"/>
      <c r="K113" s="52"/>
      <c r="L113" s="5"/>
      <c r="M113" s="38"/>
      <c r="N113" s="9"/>
      <c r="O113" s="9"/>
      <c r="P113" s="4"/>
      <c r="Q113" s="4"/>
      <c r="R113" s="7"/>
      <c r="S113" s="7"/>
      <c r="T113" s="38"/>
      <c r="U113" s="36"/>
      <c r="V113" s="38"/>
      <c r="W113" s="37"/>
    </row>
    <row r="114" spans="1:23" x14ac:dyDescent="0.25">
      <c r="A114" s="9"/>
      <c r="B114" s="64"/>
      <c r="C114" s="39"/>
      <c r="D114" s="42"/>
      <c r="E114" s="41"/>
      <c r="F114" s="43"/>
      <c r="G114" s="45"/>
      <c r="H114" s="45"/>
      <c r="I114" s="44"/>
      <c r="J114" s="51"/>
      <c r="K114" s="52"/>
      <c r="L114" s="5"/>
      <c r="M114" s="38"/>
      <c r="N114" s="9"/>
      <c r="O114" s="9"/>
      <c r="P114" s="4"/>
      <c r="Q114" s="4"/>
      <c r="R114" s="7"/>
      <c r="S114" s="7"/>
      <c r="T114" s="38"/>
      <c r="U114" s="36"/>
      <c r="V114" s="38"/>
      <c r="W114" s="37"/>
    </row>
    <row r="115" spans="1:23" x14ac:dyDescent="0.25">
      <c r="A115" s="9"/>
      <c r="B115" s="64"/>
      <c r="C115" s="39"/>
      <c r="D115" s="42"/>
      <c r="E115" s="41"/>
      <c r="F115" s="43"/>
      <c r="G115" s="45"/>
      <c r="H115" s="45"/>
      <c r="I115" s="44"/>
      <c r="J115" s="51"/>
      <c r="K115" s="52"/>
      <c r="L115" s="5"/>
      <c r="M115" s="38"/>
      <c r="N115" s="9"/>
      <c r="O115" s="9"/>
      <c r="P115" s="4"/>
      <c r="Q115" s="4"/>
      <c r="R115" s="7"/>
      <c r="S115" s="7"/>
      <c r="T115" s="38"/>
      <c r="U115" s="36"/>
      <c r="V115" s="38"/>
      <c r="W115" s="37"/>
    </row>
    <row r="116" spans="1:23" x14ac:dyDescent="0.25">
      <c r="A116" s="9"/>
      <c r="B116" s="64"/>
      <c r="C116" s="39"/>
      <c r="D116" s="42"/>
      <c r="E116" s="41"/>
      <c r="F116" s="43"/>
      <c r="G116" s="45"/>
      <c r="H116" s="45"/>
      <c r="I116" s="44"/>
      <c r="J116" s="51"/>
      <c r="K116" s="52"/>
      <c r="L116" s="5"/>
      <c r="M116" s="38"/>
      <c r="N116" s="9"/>
      <c r="O116" s="9"/>
      <c r="P116" s="4"/>
      <c r="Q116" s="4"/>
      <c r="R116" s="7"/>
      <c r="S116" s="7"/>
      <c r="T116" s="38"/>
      <c r="U116" s="36"/>
      <c r="V116" s="38"/>
      <c r="W116" s="37"/>
    </row>
    <row r="117" spans="1:23" x14ac:dyDescent="0.25">
      <c r="A117" s="9"/>
      <c r="B117" s="64"/>
      <c r="C117" s="39"/>
      <c r="D117" s="42"/>
      <c r="E117" s="41"/>
      <c r="F117" s="43"/>
      <c r="G117" s="45"/>
      <c r="H117" s="45"/>
      <c r="I117" s="44"/>
      <c r="J117" s="51"/>
      <c r="K117" s="52"/>
      <c r="L117" s="5"/>
      <c r="M117" s="38"/>
      <c r="N117" s="9"/>
      <c r="O117" s="9"/>
      <c r="P117" s="4"/>
      <c r="Q117" s="4"/>
      <c r="R117" s="7"/>
      <c r="S117" s="7"/>
      <c r="T117" s="38"/>
      <c r="U117" s="36"/>
      <c r="V117" s="38"/>
      <c r="W117" s="37"/>
    </row>
    <row r="118" spans="1:23" x14ac:dyDescent="0.25">
      <c r="A118" s="9"/>
      <c r="B118" s="64"/>
      <c r="C118" s="39"/>
      <c r="D118" s="42"/>
      <c r="E118" s="41"/>
      <c r="F118" s="43"/>
      <c r="G118" s="45"/>
      <c r="H118" s="45"/>
      <c r="I118" s="44"/>
      <c r="J118" s="51"/>
      <c r="K118" s="52"/>
      <c r="L118" s="5"/>
      <c r="M118" s="38"/>
      <c r="N118" s="9"/>
      <c r="O118" s="9"/>
      <c r="P118" s="4"/>
      <c r="Q118" s="4"/>
      <c r="R118" s="7"/>
      <c r="S118" s="7"/>
      <c r="T118" s="38"/>
      <c r="U118" s="36"/>
      <c r="V118" s="38"/>
      <c r="W118" s="37"/>
    </row>
    <row r="119" spans="1:23" x14ac:dyDescent="0.25">
      <c r="A119" s="9"/>
      <c r="B119" s="64"/>
      <c r="C119" s="39"/>
      <c r="D119" s="42"/>
      <c r="E119" s="41"/>
      <c r="F119" s="43"/>
      <c r="G119" s="45"/>
      <c r="H119" s="45"/>
      <c r="I119" s="44"/>
      <c r="J119" s="51"/>
      <c r="K119" s="52"/>
      <c r="L119" s="5"/>
      <c r="M119" s="38"/>
      <c r="N119" s="9"/>
      <c r="O119" s="9"/>
      <c r="P119" s="4"/>
      <c r="Q119" s="4"/>
      <c r="R119" s="7"/>
      <c r="S119" s="7"/>
      <c r="T119" s="38"/>
      <c r="U119" s="36"/>
      <c r="V119" s="38"/>
      <c r="W119" s="37"/>
    </row>
    <row r="120" spans="1:23" x14ac:dyDescent="0.25">
      <c r="A120" s="9"/>
      <c r="B120" s="64"/>
      <c r="C120" s="39"/>
      <c r="D120" s="42"/>
      <c r="E120" s="41"/>
      <c r="F120" s="43"/>
      <c r="G120" s="45"/>
      <c r="H120" s="45"/>
      <c r="I120" s="44"/>
      <c r="J120" s="51"/>
      <c r="K120" s="52"/>
      <c r="L120" s="5"/>
      <c r="M120" s="38"/>
      <c r="N120" s="9"/>
      <c r="O120" s="9"/>
      <c r="P120" s="4"/>
      <c r="Q120" s="4"/>
      <c r="R120" s="7"/>
      <c r="S120" s="7"/>
      <c r="T120" s="38"/>
      <c r="U120" s="36"/>
      <c r="V120" s="38"/>
      <c r="W120" s="37"/>
    </row>
    <row r="121" spans="1:23" x14ac:dyDescent="0.25">
      <c r="A121" s="9"/>
      <c r="B121" s="64"/>
      <c r="C121" s="39"/>
      <c r="D121" s="42"/>
      <c r="E121" s="41"/>
      <c r="F121" s="43"/>
      <c r="G121" s="45"/>
      <c r="H121" s="45"/>
      <c r="I121" s="44"/>
      <c r="J121" s="51"/>
      <c r="K121" s="52"/>
      <c r="L121" s="5"/>
      <c r="M121" s="38"/>
      <c r="N121" s="9"/>
      <c r="O121" s="9"/>
      <c r="P121" s="4"/>
      <c r="Q121" s="4"/>
      <c r="R121" s="7"/>
      <c r="S121" s="7"/>
      <c r="T121" s="38"/>
      <c r="U121" s="36"/>
      <c r="V121" s="38"/>
      <c r="W121" s="37"/>
    </row>
    <row r="122" spans="1:23" ht="59.25" customHeight="1" x14ac:dyDescent="0.25">
      <c r="A122" s="9"/>
      <c r="B122" s="64"/>
      <c r="C122" s="39"/>
      <c r="D122" s="42"/>
      <c r="E122" s="41"/>
      <c r="F122" s="43"/>
      <c r="G122" s="45"/>
      <c r="H122" s="45"/>
      <c r="I122" s="44"/>
      <c r="J122" s="51"/>
      <c r="K122" s="52"/>
      <c r="L122" s="5"/>
      <c r="M122" s="38"/>
      <c r="N122" s="9"/>
      <c r="O122" s="9"/>
      <c r="P122" s="4"/>
      <c r="Q122" s="4"/>
      <c r="R122" s="7"/>
      <c r="S122" s="7"/>
      <c r="T122" s="38"/>
      <c r="U122" s="36"/>
      <c r="V122" s="38"/>
      <c r="W122" s="37"/>
    </row>
    <row r="123" spans="1:23" ht="59.25" customHeight="1" x14ac:dyDescent="0.25">
      <c r="A123" s="9"/>
      <c r="B123" s="64"/>
      <c r="C123" s="39"/>
      <c r="D123" s="42"/>
      <c r="E123" s="41"/>
      <c r="F123" s="43"/>
      <c r="G123" s="45"/>
      <c r="H123" s="45"/>
      <c r="I123" s="44"/>
      <c r="J123" s="51"/>
      <c r="K123" s="52"/>
      <c r="L123" s="5"/>
      <c r="M123" s="38"/>
      <c r="N123" s="9"/>
      <c r="O123" s="9"/>
      <c r="P123" s="4"/>
      <c r="Q123" s="4"/>
      <c r="R123" s="7"/>
      <c r="S123" s="7"/>
      <c r="T123" s="38"/>
      <c r="U123" s="36"/>
      <c r="V123" s="38"/>
      <c r="W123" s="37"/>
    </row>
    <row r="124" spans="1:23" ht="59.25" customHeight="1" x14ac:dyDescent="0.25">
      <c r="A124" s="9"/>
      <c r="B124" s="64"/>
      <c r="C124" s="39"/>
      <c r="D124" s="42"/>
      <c r="E124" s="41"/>
      <c r="F124" s="43"/>
      <c r="G124" s="45"/>
      <c r="H124" s="45"/>
      <c r="I124" s="44"/>
      <c r="J124" s="51"/>
      <c r="K124" s="52"/>
      <c r="L124" s="5"/>
      <c r="M124" s="38"/>
      <c r="N124" s="9"/>
      <c r="O124" s="9"/>
      <c r="P124" s="4"/>
      <c r="Q124" s="4"/>
      <c r="R124" s="7"/>
      <c r="S124" s="7"/>
      <c r="T124" s="38"/>
      <c r="U124" s="36"/>
      <c r="V124" s="38"/>
      <c r="W124" s="37"/>
    </row>
    <row r="125" spans="1:23" ht="59.25" customHeight="1" x14ac:dyDescent="0.25">
      <c r="A125" s="9"/>
      <c r="B125" s="64"/>
      <c r="C125" s="39"/>
      <c r="D125" s="42"/>
      <c r="E125" s="41"/>
      <c r="F125" s="43"/>
      <c r="G125" s="45"/>
      <c r="H125" s="45"/>
      <c r="I125" s="44"/>
      <c r="J125" s="51"/>
      <c r="K125" s="52"/>
      <c r="L125" s="5"/>
      <c r="M125" s="38"/>
      <c r="N125" s="9"/>
      <c r="O125" s="9"/>
      <c r="P125" s="4"/>
      <c r="Q125" s="4"/>
      <c r="R125" s="7"/>
      <c r="S125" s="7"/>
      <c r="T125" s="38"/>
      <c r="U125" s="36"/>
      <c r="V125" s="38"/>
      <c r="W125" s="37"/>
    </row>
    <row r="126" spans="1:23" ht="59.25" customHeight="1" x14ac:dyDescent="0.25">
      <c r="A126" s="9"/>
      <c r="B126" s="64"/>
      <c r="C126" s="39"/>
      <c r="D126" s="42"/>
      <c r="E126" s="41"/>
      <c r="F126" s="43"/>
      <c r="G126" s="45"/>
      <c r="H126" s="45"/>
      <c r="I126" s="44"/>
      <c r="J126" s="51"/>
      <c r="K126" s="52"/>
      <c r="L126" s="5"/>
      <c r="M126" s="38"/>
      <c r="N126" s="9"/>
      <c r="O126" s="9"/>
      <c r="P126" s="4"/>
      <c r="Q126" s="4"/>
      <c r="R126" s="7"/>
      <c r="S126" s="7"/>
      <c r="T126" s="38"/>
      <c r="U126" s="36"/>
      <c r="V126" s="38"/>
      <c r="W126" s="37"/>
    </row>
    <row r="127" spans="1:23" ht="59.25" customHeight="1" x14ac:dyDescent="0.25">
      <c r="A127" s="9"/>
      <c r="B127" s="64"/>
      <c r="C127" s="39"/>
      <c r="D127" s="42"/>
      <c r="E127" s="41"/>
      <c r="F127" s="43"/>
      <c r="G127" s="45"/>
      <c r="H127" s="45"/>
      <c r="I127" s="44"/>
      <c r="J127" s="51"/>
      <c r="K127" s="52"/>
      <c r="L127" s="5"/>
      <c r="M127" s="38"/>
      <c r="N127" s="9"/>
      <c r="O127" s="9"/>
      <c r="P127" s="4"/>
      <c r="Q127" s="4"/>
      <c r="R127" s="7"/>
      <c r="S127" s="7"/>
      <c r="T127" s="38"/>
      <c r="U127" s="36"/>
      <c r="V127" s="38"/>
      <c r="W127" s="37"/>
    </row>
    <row r="128" spans="1:23" ht="59.25" customHeight="1" x14ac:dyDescent="0.25">
      <c r="A128" s="9"/>
      <c r="B128" s="64"/>
      <c r="C128" s="39"/>
      <c r="D128" s="42"/>
      <c r="E128" s="41"/>
      <c r="F128" s="43"/>
      <c r="G128" s="45"/>
      <c r="H128" s="45"/>
      <c r="I128" s="44"/>
      <c r="J128" s="51"/>
      <c r="K128" s="52"/>
      <c r="L128" s="5"/>
      <c r="M128" s="38"/>
      <c r="N128" s="9"/>
      <c r="O128" s="9"/>
      <c r="P128" s="4"/>
      <c r="Q128" s="4"/>
      <c r="R128" s="7"/>
      <c r="S128" s="7"/>
      <c r="T128" s="38"/>
      <c r="U128" s="36"/>
      <c r="V128" s="38"/>
      <c r="W128" s="37"/>
    </row>
    <row r="129" spans="1:23" ht="59.25" customHeight="1" x14ac:dyDescent="0.25">
      <c r="A129" s="9"/>
      <c r="B129" s="64"/>
      <c r="C129" s="39"/>
      <c r="D129" s="42"/>
      <c r="E129" s="41"/>
      <c r="F129" s="43"/>
      <c r="G129" s="45"/>
      <c r="H129" s="45"/>
      <c r="I129" s="44"/>
      <c r="J129" s="51"/>
      <c r="K129" s="52"/>
      <c r="L129" s="5"/>
      <c r="M129" s="38"/>
      <c r="N129" s="9"/>
      <c r="O129" s="9"/>
      <c r="P129" s="4"/>
      <c r="Q129" s="4"/>
      <c r="R129" s="7"/>
      <c r="S129" s="7"/>
      <c r="T129" s="38"/>
      <c r="U129" s="36"/>
      <c r="V129" s="38"/>
      <c r="W129" s="37"/>
    </row>
    <row r="130" spans="1:23" ht="59.25" customHeight="1" x14ac:dyDescent="0.25">
      <c r="A130" s="9"/>
      <c r="B130" s="64"/>
      <c r="C130" s="39"/>
      <c r="D130" s="42"/>
      <c r="E130" s="41"/>
      <c r="F130" s="43"/>
      <c r="G130" s="45"/>
      <c r="H130" s="45"/>
      <c r="I130" s="44"/>
      <c r="J130" s="51"/>
      <c r="K130" s="52"/>
      <c r="L130" s="5"/>
      <c r="M130" s="38"/>
      <c r="N130" s="9"/>
      <c r="O130" s="9"/>
      <c r="P130" s="4"/>
      <c r="Q130" s="4"/>
      <c r="R130" s="7"/>
      <c r="S130" s="7"/>
      <c r="T130" s="38"/>
      <c r="U130" s="36"/>
      <c r="V130" s="38"/>
      <c r="W130" s="37"/>
    </row>
    <row r="131" spans="1:23" s="25" customFormat="1" ht="102.75" customHeight="1" x14ac:dyDescent="0.25">
      <c r="A131" s="9"/>
      <c r="B131" s="64"/>
      <c r="C131" s="39"/>
      <c r="D131" s="42"/>
      <c r="E131" s="41"/>
      <c r="F131" s="43"/>
      <c r="G131" s="45"/>
      <c r="H131" s="45"/>
      <c r="I131" s="81"/>
      <c r="J131" s="51"/>
      <c r="K131" s="52"/>
      <c r="L131" s="5"/>
      <c r="M131" s="38"/>
      <c r="N131" s="9"/>
      <c r="O131" s="9"/>
      <c r="P131" s="4"/>
      <c r="Q131" s="4"/>
      <c r="R131" s="7"/>
      <c r="S131" s="7"/>
      <c r="T131" s="38"/>
      <c r="U131" s="36"/>
      <c r="V131" s="38"/>
      <c r="W131" s="37"/>
    </row>
    <row r="132" spans="1:23" s="25" customFormat="1" ht="102.75" customHeight="1" x14ac:dyDescent="0.25">
      <c r="A132" s="9"/>
      <c r="B132" s="64"/>
      <c r="C132" s="39"/>
      <c r="D132" s="42"/>
      <c r="E132" s="41"/>
      <c r="F132" s="43"/>
      <c r="G132" s="45"/>
      <c r="H132" s="45"/>
      <c r="I132" s="81"/>
      <c r="J132" s="51"/>
      <c r="K132" s="52"/>
      <c r="L132" s="5"/>
      <c r="M132" s="38"/>
      <c r="N132" s="9"/>
      <c r="O132" s="9"/>
      <c r="P132" s="4"/>
      <c r="Q132" s="4"/>
      <c r="R132" s="7"/>
      <c r="S132" s="7"/>
      <c r="T132" s="38"/>
      <c r="U132" s="36"/>
      <c r="V132" s="38"/>
      <c r="W132" s="37"/>
    </row>
    <row r="133" spans="1:23" s="25" customFormat="1" ht="102.75" customHeight="1" x14ac:dyDescent="0.25">
      <c r="A133" s="9"/>
      <c r="B133" s="64"/>
      <c r="C133" s="39"/>
      <c r="D133" s="42"/>
      <c r="E133" s="41"/>
      <c r="F133" s="43"/>
      <c r="G133" s="45"/>
      <c r="H133" s="45"/>
      <c r="I133" s="81"/>
      <c r="J133" s="51"/>
      <c r="K133" s="52"/>
      <c r="L133" s="5"/>
      <c r="M133" s="38"/>
      <c r="N133" s="9"/>
      <c r="O133" s="9"/>
      <c r="P133" s="4"/>
      <c r="Q133" s="4"/>
      <c r="R133" s="7"/>
      <c r="S133" s="7"/>
      <c r="T133" s="38"/>
      <c r="U133" s="36"/>
      <c r="V133" s="38"/>
      <c r="W133" s="37"/>
    </row>
    <row r="134" spans="1:23" s="25" customFormat="1" ht="102.75" customHeight="1" x14ac:dyDescent="0.25">
      <c r="A134" s="9"/>
      <c r="B134" s="64"/>
      <c r="C134" s="39"/>
      <c r="D134" s="42"/>
      <c r="E134" s="41"/>
      <c r="F134" s="43"/>
      <c r="G134" s="45"/>
      <c r="H134" s="45"/>
      <c r="I134" s="81"/>
      <c r="J134" s="51"/>
      <c r="K134" s="52"/>
      <c r="L134" s="5"/>
      <c r="M134" s="38"/>
      <c r="N134" s="9"/>
      <c r="O134" s="9"/>
      <c r="P134" s="4"/>
      <c r="Q134" s="4"/>
      <c r="R134" s="7"/>
      <c r="S134" s="7"/>
      <c r="T134" s="38"/>
      <c r="U134" s="36"/>
      <c r="V134" s="38"/>
      <c r="W134" s="37"/>
    </row>
    <row r="135" spans="1:23" s="25" customFormat="1" ht="102.75" customHeight="1" x14ac:dyDescent="0.25">
      <c r="A135" s="9"/>
      <c r="B135" s="64"/>
      <c r="C135" s="39"/>
      <c r="D135" s="42"/>
      <c r="E135" s="41"/>
      <c r="F135" s="43"/>
      <c r="G135" s="45"/>
      <c r="H135" s="45"/>
      <c r="I135" s="81"/>
      <c r="J135" s="51"/>
      <c r="K135" s="52"/>
      <c r="L135" s="5"/>
      <c r="M135" s="38"/>
      <c r="N135" s="9"/>
      <c r="O135" s="9"/>
      <c r="P135" s="4"/>
      <c r="Q135" s="4"/>
      <c r="R135" s="7"/>
      <c r="S135" s="7"/>
      <c r="T135" s="38"/>
      <c r="U135" s="36"/>
      <c r="V135" s="38"/>
      <c r="W135" s="37"/>
    </row>
    <row r="136" spans="1:23" s="25" customFormat="1" ht="102.75" customHeight="1" x14ac:dyDescent="0.25">
      <c r="A136" s="9"/>
      <c r="B136" s="64"/>
      <c r="C136" s="39"/>
      <c r="D136" s="42"/>
      <c r="E136" s="41"/>
      <c r="F136" s="43"/>
      <c r="G136" s="45"/>
      <c r="H136" s="45"/>
      <c r="I136" s="81"/>
      <c r="J136" s="51"/>
      <c r="K136" s="52"/>
      <c r="L136" s="5"/>
      <c r="M136" s="38"/>
      <c r="N136" s="9"/>
      <c r="O136" s="9"/>
      <c r="P136" s="4"/>
      <c r="Q136" s="4"/>
      <c r="R136" s="7"/>
      <c r="S136" s="7"/>
      <c r="T136" s="38"/>
      <c r="U136" s="36"/>
      <c r="V136" s="38"/>
      <c r="W136" s="37"/>
    </row>
    <row r="137" spans="1:23" s="25" customFormat="1" ht="102.75" customHeight="1" x14ac:dyDescent="0.25">
      <c r="A137" s="9"/>
      <c r="B137" s="64"/>
      <c r="C137" s="39"/>
      <c r="D137" s="42"/>
      <c r="E137" s="41"/>
      <c r="F137" s="43"/>
      <c r="G137" s="45"/>
      <c r="H137" s="45"/>
      <c r="I137" s="81"/>
      <c r="J137" s="51"/>
      <c r="K137" s="52"/>
      <c r="L137" s="5"/>
      <c r="M137" s="38"/>
      <c r="N137" s="9"/>
      <c r="O137" s="9"/>
      <c r="P137" s="4"/>
      <c r="Q137" s="4"/>
      <c r="R137" s="7"/>
      <c r="S137" s="7"/>
      <c r="T137" s="38"/>
      <c r="U137" s="36"/>
      <c r="V137" s="38"/>
      <c r="W137" s="37"/>
    </row>
    <row r="138" spans="1:23" s="25" customFormat="1" ht="102.75" customHeight="1" x14ac:dyDescent="0.25">
      <c r="A138" s="9"/>
      <c r="B138" s="64"/>
      <c r="C138" s="39"/>
      <c r="D138" s="42"/>
      <c r="E138" s="41"/>
      <c r="F138" s="43"/>
      <c r="G138" s="45"/>
      <c r="H138" s="45"/>
      <c r="I138" s="81"/>
      <c r="J138" s="51"/>
      <c r="K138" s="52"/>
      <c r="L138" s="5"/>
      <c r="M138" s="38"/>
      <c r="N138" s="9"/>
      <c r="O138" s="9"/>
      <c r="P138" s="4"/>
      <c r="Q138" s="4"/>
      <c r="R138" s="7"/>
      <c r="S138" s="7"/>
      <c r="T138" s="38"/>
      <c r="U138" s="36"/>
      <c r="V138" s="38"/>
      <c r="W138" s="37"/>
    </row>
    <row r="139" spans="1:23" s="25" customFormat="1" ht="102.75" customHeight="1" x14ac:dyDescent="0.25">
      <c r="A139" s="9"/>
      <c r="B139" s="64"/>
      <c r="C139" s="39"/>
      <c r="D139" s="42"/>
      <c r="E139" s="41"/>
      <c r="F139" s="43"/>
      <c r="G139" s="45"/>
      <c r="H139" s="45"/>
      <c r="I139" s="81"/>
      <c r="J139" s="51"/>
      <c r="K139" s="52"/>
      <c r="L139" s="5"/>
      <c r="M139" s="38"/>
      <c r="N139" s="9"/>
      <c r="O139" s="9"/>
      <c r="P139" s="4"/>
      <c r="Q139" s="4"/>
      <c r="R139" s="7"/>
      <c r="S139" s="7"/>
      <c r="T139" s="38"/>
      <c r="U139" s="36"/>
      <c r="V139" s="38"/>
      <c r="W139" s="37"/>
    </row>
    <row r="140" spans="1:23" s="25" customFormat="1" ht="102.75" customHeight="1" x14ac:dyDescent="0.25">
      <c r="A140" s="9"/>
      <c r="B140" s="64"/>
      <c r="C140" s="39"/>
      <c r="D140" s="42"/>
      <c r="E140" s="41"/>
      <c r="F140" s="43"/>
      <c r="G140" s="45"/>
      <c r="H140" s="45"/>
      <c r="I140" s="81"/>
      <c r="J140" s="51"/>
      <c r="K140" s="52"/>
      <c r="L140" s="5"/>
      <c r="M140" s="38"/>
      <c r="N140" s="9"/>
      <c r="O140" s="9"/>
      <c r="P140" s="4"/>
      <c r="Q140" s="4"/>
      <c r="R140" s="7"/>
      <c r="S140" s="7"/>
      <c r="T140" s="38"/>
      <c r="U140" s="36"/>
      <c r="V140" s="38"/>
      <c r="W140" s="37"/>
    </row>
    <row r="141" spans="1:23" s="25" customFormat="1" ht="102.75" customHeight="1" x14ac:dyDescent="0.25">
      <c r="A141" s="9"/>
      <c r="B141" s="64"/>
      <c r="C141" s="39"/>
      <c r="D141" s="42"/>
      <c r="E141" s="41"/>
      <c r="F141" s="43"/>
      <c r="G141" s="45"/>
      <c r="H141" s="45"/>
      <c r="I141" s="81"/>
      <c r="J141" s="51"/>
      <c r="K141" s="52"/>
      <c r="L141" s="5"/>
      <c r="M141" s="38"/>
      <c r="N141" s="9"/>
      <c r="O141" s="9"/>
      <c r="P141" s="4"/>
      <c r="Q141" s="4"/>
      <c r="R141" s="7"/>
      <c r="S141" s="7"/>
      <c r="T141" s="38"/>
      <c r="U141" s="36"/>
      <c r="V141" s="38"/>
      <c r="W141" s="37"/>
    </row>
    <row r="142" spans="1:23" s="25" customFormat="1" ht="102.75" customHeight="1" x14ac:dyDescent="0.25">
      <c r="A142" s="9"/>
      <c r="B142" s="64"/>
      <c r="C142" s="39"/>
      <c r="D142" s="42"/>
      <c r="E142" s="41"/>
      <c r="F142" s="43"/>
      <c r="G142" s="45"/>
      <c r="H142" s="45"/>
      <c r="I142" s="81"/>
      <c r="J142" s="51"/>
      <c r="K142" s="52"/>
      <c r="L142" s="5"/>
      <c r="M142" s="38"/>
      <c r="N142" s="9"/>
      <c r="O142" s="9"/>
      <c r="P142" s="4"/>
      <c r="Q142" s="4"/>
      <c r="R142" s="7"/>
      <c r="S142" s="7"/>
      <c r="T142" s="38"/>
      <c r="U142" s="36"/>
      <c r="V142" s="38"/>
      <c r="W142" s="37"/>
    </row>
    <row r="143" spans="1:23" s="25" customFormat="1" ht="102.75" customHeight="1" x14ac:dyDescent="0.25">
      <c r="A143" s="9"/>
      <c r="B143" s="64"/>
      <c r="C143" s="39"/>
      <c r="D143" s="42"/>
      <c r="E143" s="41"/>
      <c r="F143" s="43"/>
      <c r="G143" s="45"/>
      <c r="H143" s="45"/>
      <c r="I143" s="81"/>
      <c r="J143" s="51"/>
      <c r="K143" s="52"/>
      <c r="L143" s="5"/>
      <c r="M143" s="38"/>
      <c r="N143" s="9"/>
      <c r="O143" s="9"/>
      <c r="P143" s="4"/>
      <c r="Q143" s="4"/>
      <c r="R143" s="7"/>
      <c r="S143" s="7"/>
      <c r="T143" s="38"/>
      <c r="U143" s="36"/>
      <c r="V143" s="38"/>
      <c r="W143" s="37"/>
    </row>
    <row r="144" spans="1:23" s="25" customFormat="1" ht="102.75" customHeight="1" x14ac:dyDescent="0.25">
      <c r="A144" s="9"/>
      <c r="B144" s="64"/>
      <c r="C144" s="39"/>
      <c r="D144" s="42"/>
      <c r="E144" s="41"/>
      <c r="F144" s="43"/>
      <c r="G144" s="45"/>
      <c r="H144" s="45"/>
      <c r="I144" s="81"/>
      <c r="J144" s="51"/>
      <c r="K144" s="52"/>
      <c r="L144" s="5"/>
      <c r="M144" s="38"/>
      <c r="N144" s="9"/>
      <c r="O144" s="9"/>
      <c r="P144" s="4"/>
      <c r="Q144" s="4"/>
      <c r="R144" s="7"/>
      <c r="S144" s="7"/>
      <c r="T144" s="38"/>
      <c r="U144" s="36"/>
      <c r="V144" s="38"/>
      <c r="W144" s="37"/>
    </row>
    <row r="145" spans="1:23" s="25" customFormat="1" ht="102.75" customHeight="1" x14ac:dyDescent="0.25">
      <c r="A145" s="9"/>
      <c r="B145" s="64"/>
      <c r="C145" s="39"/>
      <c r="D145" s="42"/>
      <c r="E145" s="41"/>
      <c r="F145" s="43"/>
      <c r="G145" s="45"/>
      <c r="H145" s="45"/>
      <c r="I145" s="81"/>
      <c r="J145" s="51"/>
      <c r="K145" s="52"/>
      <c r="L145" s="5"/>
      <c r="M145" s="38"/>
      <c r="N145" s="9"/>
      <c r="O145" s="9"/>
      <c r="P145" s="4"/>
      <c r="Q145" s="4"/>
      <c r="R145" s="7"/>
      <c r="S145" s="7"/>
      <c r="T145" s="38"/>
      <c r="U145" s="36"/>
      <c r="V145" s="38"/>
      <c r="W145" s="37"/>
    </row>
    <row r="146" spans="1:23" s="25" customFormat="1" ht="102.75" customHeight="1" x14ac:dyDescent="0.25">
      <c r="A146" s="9"/>
      <c r="B146" s="64"/>
      <c r="C146" s="39"/>
      <c r="D146" s="42"/>
      <c r="E146" s="41"/>
      <c r="F146" s="43"/>
      <c r="G146" s="45"/>
      <c r="H146" s="45"/>
      <c r="I146" s="81"/>
      <c r="J146" s="51"/>
      <c r="K146" s="52"/>
      <c r="L146" s="5"/>
      <c r="M146" s="38"/>
      <c r="N146" s="9"/>
      <c r="O146" s="9"/>
      <c r="P146" s="4"/>
      <c r="Q146" s="4"/>
      <c r="R146" s="7"/>
      <c r="S146" s="7"/>
      <c r="T146" s="38"/>
      <c r="U146" s="36"/>
      <c r="V146" s="38"/>
      <c r="W146" s="37"/>
    </row>
    <row r="147" spans="1:23" s="25" customFormat="1" ht="102.75" customHeight="1" x14ac:dyDescent="0.25">
      <c r="A147" s="9"/>
      <c r="B147" s="64"/>
      <c r="C147" s="39"/>
      <c r="D147" s="42"/>
      <c r="E147" s="41"/>
      <c r="F147" s="43"/>
      <c r="G147" s="45"/>
      <c r="H147" s="45"/>
      <c r="I147" s="81"/>
      <c r="J147" s="51"/>
      <c r="K147" s="52"/>
      <c r="L147" s="5"/>
      <c r="M147" s="38"/>
      <c r="N147" s="9"/>
      <c r="O147" s="9"/>
      <c r="P147" s="4"/>
      <c r="Q147" s="4"/>
      <c r="R147" s="7"/>
      <c r="S147" s="7"/>
      <c r="T147" s="38"/>
      <c r="U147" s="36"/>
      <c r="V147" s="38"/>
      <c r="W147" s="37"/>
    </row>
    <row r="148" spans="1:23" s="25" customFormat="1" ht="102.75" customHeight="1" x14ac:dyDescent="0.25">
      <c r="A148" s="9"/>
      <c r="B148" s="64"/>
      <c r="C148" s="39"/>
      <c r="D148" s="42"/>
      <c r="E148" s="41"/>
      <c r="F148" s="43"/>
      <c r="G148" s="45"/>
      <c r="H148" s="45"/>
      <c r="I148" s="81"/>
      <c r="J148" s="51"/>
      <c r="K148" s="52"/>
      <c r="L148" s="5"/>
      <c r="M148" s="38"/>
      <c r="N148" s="9"/>
      <c r="O148" s="9"/>
      <c r="P148" s="4"/>
      <c r="Q148" s="4"/>
      <c r="R148" s="7"/>
      <c r="S148" s="7"/>
      <c r="T148" s="38"/>
      <c r="U148" s="36"/>
      <c r="V148" s="38"/>
      <c r="W148" s="37"/>
    </row>
    <row r="149" spans="1:23" s="25" customFormat="1" ht="102.75" customHeight="1" x14ac:dyDescent="0.25">
      <c r="A149" s="9"/>
      <c r="B149" s="64"/>
      <c r="C149" s="39"/>
      <c r="D149" s="42"/>
      <c r="E149" s="41"/>
      <c r="F149" s="43"/>
      <c r="G149" s="45"/>
      <c r="H149" s="45"/>
      <c r="I149" s="81"/>
      <c r="J149" s="51"/>
      <c r="K149" s="52"/>
      <c r="L149" s="5"/>
      <c r="M149" s="38"/>
      <c r="N149" s="9"/>
      <c r="O149" s="9"/>
      <c r="P149" s="4"/>
      <c r="Q149" s="4"/>
      <c r="R149" s="7"/>
      <c r="S149" s="7"/>
      <c r="T149" s="38"/>
      <c r="U149" s="36"/>
      <c r="V149" s="38"/>
      <c r="W149" s="37"/>
    </row>
    <row r="150" spans="1:23" s="25" customFormat="1" ht="102.75" customHeight="1" x14ac:dyDescent="0.25">
      <c r="A150" s="9"/>
      <c r="B150" s="64"/>
      <c r="C150" s="39"/>
      <c r="D150" s="42"/>
      <c r="E150" s="41"/>
      <c r="F150" s="43"/>
      <c r="G150" s="45"/>
      <c r="H150" s="45"/>
      <c r="I150" s="81"/>
      <c r="J150" s="51"/>
      <c r="K150" s="52"/>
      <c r="L150" s="5"/>
      <c r="M150" s="38"/>
      <c r="N150" s="9"/>
      <c r="O150" s="9"/>
      <c r="P150" s="4"/>
      <c r="Q150" s="4"/>
      <c r="R150" s="7"/>
      <c r="S150" s="7"/>
      <c r="T150" s="38"/>
      <c r="U150" s="36"/>
      <c r="V150" s="38"/>
      <c r="W150" s="37"/>
    </row>
    <row r="151" spans="1:23" s="25" customFormat="1" ht="102.75" customHeight="1" x14ac:dyDescent="0.25">
      <c r="A151" s="9"/>
      <c r="B151" s="64"/>
      <c r="C151" s="39"/>
      <c r="D151" s="42"/>
      <c r="E151" s="41"/>
      <c r="F151" s="43"/>
      <c r="G151" s="45"/>
      <c r="H151" s="45"/>
      <c r="I151" s="81"/>
      <c r="J151" s="51"/>
      <c r="K151" s="52"/>
      <c r="L151" s="5"/>
      <c r="M151" s="38"/>
      <c r="N151" s="9"/>
      <c r="O151" s="9"/>
      <c r="P151" s="4"/>
      <c r="Q151" s="4"/>
      <c r="R151" s="7"/>
      <c r="S151" s="7"/>
      <c r="T151" s="38"/>
      <c r="U151" s="36"/>
      <c r="V151" s="38"/>
      <c r="W151" s="37"/>
    </row>
    <row r="152" spans="1:23" s="25" customFormat="1" ht="102.75" customHeight="1" x14ac:dyDescent="0.25">
      <c r="A152" s="9"/>
      <c r="B152" s="64"/>
      <c r="C152" s="39"/>
      <c r="D152" s="42"/>
      <c r="E152" s="41"/>
      <c r="F152" s="43"/>
      <c r="G152" s="45"/>
      <c r="H152" s="45"/>
      <c r="I152" s="81"/>
      <c r="J152" s="51"/>
      <c r="K152" s="52"/>
      <c r="L152" s="5"/>
      <c r="M152" s="38"/>
      <c r="N152" s="9"/>
      <c r="O152" s="9"/>
      <c r="P152" s="4"/>
      <c r="Q152" s="4"/>
      <c r="R152" s="7"/>
      <c r="S152" s="7"/>
      <c r="T152" s="38"/>
      <c r="U152" s="36"/>
      <c r="V152" s="38"/>
      <c r="W152" s="37"/>
    </row>
    <row r="153" spans="1:23" s="25" customFormat="1" ht="102.75" customHeight="1" x14ac:dyDescent="0.25">
      <c r="A153" s="9"/>
      <c r="B153" s="64"/>
      <c r="C153" s="39"/>
      <c r="D153" s="42"/>
      <c r="E153" s="41"/>
      <c r="F153" s="43"/>
      <c r="G153" s="45"/>
      <c r="H153" s="45"/>
      <c r="I153" s="81"/>
      <c r="J153" s="51"/>
      <c r="K153" s="52"/>
      <c r="L153" s="5"/>
      <c r="M153" s="38"/>
      <c r="N153" s="9"/>
      <c r="O153" s="9"/>
      <c r="P153" s="4"/>
      <c r="Q153" s="4"/>
      <c r="R153" s="7"/>
      <c r="S153" s="7"/>
      <c r="T153" s="38"/>
      <c r="U153" s="36"/>
      <c r="V153" s="38"/>
      <c r="W153" s="37"/>
    </row>
    <row r="154" spans="1:23" s="25" customFormat="1" ht="102.75" customHeight="1" x14ac:dyDescent="0.25">
      <c r="A154" s="9"/>
      <c r="B154" s="64"/>
      <c r="C154" s="39"/>
      <c r="D154" s="42"/>
      <c r="E154" s="41"/>
      <c r="F154" s="43"/>
      <c r="G154" s="45"/>
      <c r="H154" s="45"/>
      <c r="I154" s="81"/>
      <c r="J154" s="51"/>
      <c r="K154" s="52"/>
      <c r="L154" s="5"/>
      <c r="M154" s="38"/>
      <c r="N154" s="9"/>
      <c r="O154" s="9"/>
      <c r="P154" s="4"/>
      <c r="Q154" s="4"/>
      <c r="R154" s="7"/>
      <c r="S154" s="7"/>
      <c r="T154" s="38"/>
      <c r="U154" s="36"/>
      <c r="V154" s="38"/>
      <c r="W154" s="37"/>
    </row>
    <row r="155" spans="1:23" s="25" customFormat="1" ht="102.75" customHeight="1" x14ac:dyDescent="0.25">
      <c r="A155" s="9"/>
      <c r="B155" s="64"/>
      <c r="C155" s="39"/>
      <c r="D155" s="42"/>
      <c r="E155" s="41"/>
      <c r="F155" s="43"/>
      <c r="G155" s="45"/>
      <c r="H155" s="45"/>
      <c r="I155" s="81"/>
      <c r="J155" s="51"/>
      <c r="K155" s="52"/>
      <c r="L155" s="5"/>
      <c r="M155" s="38"/>
      <c r="N155" s="9"/>
      <c r="O155" s="9"/>
      <c r="P155" s="4"/>
      <c r="Q155" s="4"/>
      <c r="R155" s="7"/>
      <c r="S155" s="7"/>
      <c r="T155" s="38"/>
      <c r="U155" s="36"/>
      <c r="V155" s="38"/>
      <c r="W155" s="37"/>
    </row>
    <row r="156" spans="1:23" x14ac:dyDescent="0.25">
      <c r="A156" s="9"/>
      <c r="B156" s="64"/>
      <c r="C156" s="39"/>
      <c r="D156" s="42"/>
      <c r="E156" s="41"/>
      <c r="F156" s="43"/>
      <c r="G156" s="45"/>
      <c r="H156" s="45"/>
      <c r="I156" s="44"/>
      <c r="J156" s="51"/>
      <c r="K156" s="52"/>
      <c r="L156" s="5"/>
      <c r="M156" s="38"/>
      <c r="N156" s="9"/>
      <c r="O156" s="9"/>
      <c r="P156" s="4"/>
      <c r="Q156" s="4"/>
      <c r="R156" s="7"/>
      <c r="S156" s="7"/>
      <c r="T156" s="38"/>
      <c r="U156" s="36"/>
      <c r="V156" s="38"/>
      <c r="W156" s="37"/>
    </row>
    <row r="157" spans="1:23" x14ac:dyDescent="0.25">
      <c r="A157" s="9"/>
      <c r="B157" s="64"/>
      <c r="C157" s="39"/>
      <c r="D157" s="42"/>
      <c r="E157" s="41"/>
      <c r="F157" s="43"/>
      <c r="G157" s="45"/>
      <c r="H157" s="45"/>
      <c r="I157" s="44"/>
      <c r="J157" s="51"/>
      <c r="K157" s="52"/>
      <c r="L157" s="5"/>
      <c r="M157" s="38"/>
      <c r="N157" s="9"/>
      <c r="O157" s="9"/>
      <c r="P157" s="4"/>
      <c r="Q157" s="4"/>
      <c r="R157" s="7"/>
      <c r="S157" s="7"/>
      <c r="T157" s="38"/>
      <c r="U157" s="36"/>
      <c r="V157" s="38"/>
      <c r="W157" s="37"/>
    </row>
    <row r="158" spans="1:23" x14ac:dyDescent="0.25">
      <c r="A158" s="9"/>
      <c r="B158" s="64"/>
      <c r="C158" s="39"/>
      <c r="D158" s="42"/>
      <c r="E158" s="41"/>
      <c r="F158" s="43"/>
      <c r="G158" s="45"/>
      <c r="H158" s="45"/>
      <c r="I158" s="44"/>
      <c r="J158" s="51"/>
      <c r="K158" s="52"/>
      <c r="L158" s="49"/>
      <c r="M158" s="38"/>
      <c r="N158" s="9"/>
      <c r="O158" s="9"/>
      <c r="P158" s="4"/>
      <c r="Q158" s="4"/>
      <c r="R158" s="7"/>
      <c r="S158" s="7"/>
      <c r="T158" s="38"/>
      <c r="U158" s="36"/>
      <c r="V158" s="38"/>
      <c r="W158" s="37"/>
    </row>
    <row r="159" spans="1:23" x14ac:dyDescent="0.25">
      <c r="A159" s="9"/>
      <c r="B159" s="64"/>
      <c r="C159" s="39"/>
      <c r="D159" s="42"/>
      <c r="E159" s="41"/>
      <c r="F159" s="43"/>
      <c r="G159" s="45"/>
      <c r="H159" s="45"/>
      <c r="I159" s="44"/>
      <c r="J159" s="51"/>
      <c r="K159" s="52"/>
      <c r="L159" s="5"/>
      <c r="M159" s="38"/>
      <c r="N159" s="9"/>
      <c r="O159" s="9"/>
      <c r="P159" s="4"/>
      <c r="Q159" s="4"/>
      <c r="R159" s="7"/>
      <c r="S159" s="7"/>
      <c r="T159" s="38"/>
      <c r="U159" s="36"/>
      <c r="V159" s="38"/>
      <c r="W159" s="37"/>
    </row>
    <row r="160" spans="1:23" x14ac:dyDescent="0.25">
      <c r="A160" s="9"/>
      <c r="B160" s="64"/>
      <c r="C160" s="39"/>
      <c r="D160" s="42"/>
      <c r="E160" s="41"/>
      <c r="F160" s="43"/>
      <c r="G160" s="45"/>
      <c r="H160" s="45"/>
      <c r="I160" s="44"/>
      <c r="J160" s="51"/>
      <c r="K160" s="52"/>
      <c r="L160" s="49"/>
      <c r="M160" s="38"/>
      <c r="N160" s="9"/>
      <c r="O160" s="9"/>
      <c r="P160" s="4"/>
      <c r="Q160" s="4"/>
      <c r="R160" s="7"/>
      <c r="S160" s="7"/>
      <c r="T160" s="38"/>
      <c r="U160" s="36"/>
      <c r="V160" s="38"/>
      <c r="W160" s="37"/>
    </row>
    <row r="161" spans="1:23" x14ac:dyDescent="0.25">
      <c r="A161" s="9"/>
      <c r="B161" s="64"/>
      <c r="C161" s="39"/>
      <c r="D161" s="42"/>
      <c r="E161" s="41"/>
      <c r="F161" s="43"/>
      <c r="G161" s="45"/>
      <c r="H161" s="45"/>
      <c r="I161" s="44"/>
      <c r="J161" s="51"/>
      <c r="K161" s="52"/>
      <c r="L161" s="5"/>
      <c r="M161" s="38"/>
      <c r="N161" s="9"/>
      <c r="O161" s="9"/>
      <c r="P161" s="4"/>
      <c r="Q161" s="4"/>
      <c r="R161" s="7"/>
      <c r="S161" s="7"/>
      <c r="T161" s="38"/>
      <c r="U161" s="36"/>
      <c r="V161" s="38"/>
      <c r="W161" s="37"/>
    </row>
    <row r="162" spans="1:23" x14ac:dyDescent="0.25">
      <c r="A162" s="9"/>
      <c r="B162" s="64"/>
      <c r="C162" s="39"/>
      <c r="D162" s="42"/>
      <c r="E162" s="41"/>
      <c r="F162" s="43"/>
      <c r="G162" s="45"/>
      <c r="H162" s="45"/>
      <c r="I162" s="44"/>
      <c r="J162" s="51"/>
      <c r="K162" s="52"/>
      <c r="L162" s="5"/>
      <c r="M162" s="38"/>
      <c r="N162" s="9"/>
      <c r="O162" s="9"/>
      <c r="P162" s="4"/>
      <c r="Q162" s="4"/>
      <c r="R162" s="7"/>
      <c r="S162" s="7"/>
      <c r="T162" s="38"/>
      <c r="U162" s="36"/>
      <c r="V162" s="38"/>
      <c r="W162" s="37"/>
    </row>
    <row r="163" spans="1:23" x14ac:dyDescent="0.25">
      <c r="A163" s="9"/>
      <c r="B163" s="64"/>
      <c r="C163" s="39"/>
      <c r="D163" s="42"/>
      <c r="E163" s="41"/>
      <c r="F163" s="43"/>
      <c r="G163" s="45"/>
      <c r="H163" s="45"/>
      <c r="I163" s="44"/>
      <c r="J163" s="51"/>
      <c r="K163" s="52"/>
      <c r="L163" s="5"/>
      <c r="M163" s="38"/>
      <c r="N163" s="9"/>
      <c r="O163" s="9"/>
      <c r="P163" s="4"/>
      <c r="Q163" s="4"/>
      <c r="R163" s="7"/>
      <c r="S163" s="7"/>
      <c r="T163" s="38"/>
      <c r="U163" s="36"/>
      <c r="V163" s="38"/>
      <c r="W163" s="37"/>
    </row>
    <row r="164" spans="1:23" x14ac:dyDescent="0.25">
      <c r="A164" s="9"/>
      <c r="B164" s="64"/>
      <c r="C164" s="39"/>
      <c r="D164" s="42"/>
      <c r="E164" s="41"/>
      <c r="F164" s="43"/>
      <c r="G164" s="45"/>
      <c r="H164" s="45"/>
      <c r="I164" s="44"/>
      <c r="J164" s="51"/>
      <c r="K164" s="52"/>
      <c r="L164" s="5"/>
      <c r="M164" s="38"/>
      <c r="N164" s="9"/>
      <c r="O164" s="9"/>
      <c r="P164" s="4"/>
      <c r="Q164" s="4"/>
      <c r="R164" s="7"/>
      <c r="S164" s="7"/>
      <c r="T164" s="38"/>
      <c r="U164" s="36"/>
      <c r="V164" s="38"/>
      <c r="W164" s="37"/>
    </row>
    <row r="165" spans="1:23" x14ac:dyDescent="0.25">
      <c r="A165" s="9"/>
      <c r="B165" s="64"/>
      <c r="C165" s="39"/>
      <c r="D165" s="42"/>
      <c r="E165" s="41"/>
      <c r="F165" s="43"/>
      <c r="G165" s="45"/>
      <c r="H165" s="45"/>
      <c r="I165" s="44"/>
      <c r="J165" s="51"/>
      <c r="K165" s="52"/>
      <c r="L165" s="5"/>
      <c r="M165" s="38"/>
      <c r="N165" s="9"/>
      <c r="O165" s="9"/>
      <c r="P165" s="4"/>
      <c r="Q165" s="4"/>
      <c r="R165" s="7"/>
      <c r="S165" s="7"/>
      <c r="T165" s="38"/>
      <c r="U165" s="36"/>
      <c r="V165" s="38"/>
      <c r="W165" s="37"/>
    </row>
    <row r="166" spans="1:23" x14ac:dyDescent="0.25">
      <c r="A166" s="9"/>
      <c r="B166" s="64"/>
      <c r="C166" s="39"/>
      <c r="D166" s="42"/>
      <c r="E166" s="41"/>
      <c r="F166" s="43"/>
      <c r="G166" s="45"/>
      <c r="H166" s="45"/>
      <c r="I166" s="44"/>
      <c r="J166" s="51"/>
      <c r="K166" s="52"/>
      <c r="L166" s="5"/>
      <c r="M166" s="38"/>
      <c r="N166" s="9"/>
      <c r="O166" s="9"/>
      <c r="P166" s="4"/>
      <c r="Q166" s="4"/>
      <c r="R166" s="7"/>
      <c r="S166" s="7"/>
      <c r="T166" s="38"/>
      <c r="U166" s="36"/>
      <c r="V166" s="38"/>
      <c r="W166" s="37"/>
    </row>
    <row r="167" spans="1:23" x14ac:dyDescent="0.25">
      <c r="A167" s="9"/>
      <c r="B167" s="64"/>
      <c r="C167" s="39"/>
      <c r="D167" s="42"/>
      <c r="E167" s="41"/>
      <c r="F167" s="43"/>
      <c r="G167" s="45"/>
      <c r="H167" s="45"/>
      <c r="I167" s="44"/>
      <c r="J167" s="51"/>
      <c r="K167" s="52"/>
      <c r="L167" s="5"/>
      <c r="M167" s="38"/>
      <c r="N167" s="9"/>
      <c r="O167" s="9"/>
      <c r="P167" s="4"/>
      <c r="Q167" s="4"/>
      <c r="R167" s="7"/>
      <c r="S167" s="7"/>
      <c r="T167" s="38"/>
      <c r="U167" s="36"/>
      <c r="V167" s="38"/>
      <c r="W167" s="37"/>
    </row>
    <row r="168" spans="1:23" x14ac:dyDescent="0.25">
      <c r="A168" s="9"/>
      <c r="B168" s="64"/>
      <c r="C168" s="39"/>
      <c r="D168" s="42"/>
      <c r="E168" s="41"/>
      <c r="F168" s="43"/>
      <c r="G168" s="45"/>
      <c r="H168" s="45"/>
      <c r="I168" s="44"/>
      <c r="J168" s="51"/>
      <c r="K168" s="52"/>
      <c r="L168" s="5"/>
      <c r="M168" s="38"/>
      <c r="N168" s="9"/>
      <c r="O168" s="9"/>
      <c r="P168" s="4"/>
      <c r="Q168" s="4"/>
      <c r="R168" s="7"/>
      <c r="S168" s="7"/>
      <c r="T168" s="38"/>
      <c r="U168" s="36"/>
      <c r="V168" s="38"/>
      <c r="W168" s="37"/>
    </row>
    <row r="169" spans="1:23" x14ac:dyDescent="0.25">
      <c r="A169" s="9"/>
      <c r="B169" s="64"/>
      <c r="C169" s="39"/>
      <c r="D169" s="42"/>
      <c r="E169" s="41"/>
      <c r="F169" s="43"/>
      <c r="G169" s="45"/>
      <c r="H169" s="45"/>
      <c r="I169" s="44"/>
      <c r="J169" s="51"/>
      <c r="K169" s="52"/>
      <c r="L169" s="5"/>
      <c r="M169" s="38"/>
      <c r="N169" s="9"/>
      <c r="O169" s="9"/>
      <c r="P169" s="4"/>
      <c r="Q169" s="4"/>
      <c r="R169" s="7"/>
      <c r="S169" s="7"/>
      <c r="T169" s="38"/>
      <c r="U169" s="36"/>
      <c r="V169" s="38"/>
      <c r="W169" s="37"/>
    </row>
    <row r="170" spans="1:23" x14ac:dyDescent="0.25">
      <c r="A170" s="9"/>
      <c r="B170" s="64"/>
      <c r="C170" s="39"/>
      <c r="D170" s="42"/>
      <c r="E170" s="41"/>
      <c r="F170" s="43"/>
      <c r="G170" s="45"/>
      <c r="H170" s="45"/>
      <c r="I170" s="44"/>
      <c r="J170" s="51"/>
      <c r="K170" s="52"/>
      <c r="L170" s="5"/>
      <c r="M170" s="38"/>
      <c r="N170" s="9"/>
      <c r="O170" s="9"/>
      <c r="P170" s="4"/>
      <c r="Q170" s="4"/>
      <c r="R170" s="7"/>
      <c r="S170" s="7"/>
      <c r="T170" s="38"/>
      <c r="U170" s="36"/>
      <c r="V170" s="38"/>
      <c r="W170" s="37"/>
    </row>
    <row r="171" spans="1:23" x14ac:dyDescent="0.25">
      <c r="A171" s="9"/>
      <c r="B171" s="64"/>
      <c r="C171" s="39"/>
      <c r="D171" s="42"/>
      <c r="E171" s="41"/>
      <c r="F171" s="43"/>
      <c r="G171" s="45"/>
      <c r="H171" s="45"/>
      <c r="I171" s="44"/>
      <c r="J171" s="51"/>
      <c r="K171" s="52"/>
      <c r="L171" s="5"/>
      <c r="M171" s="38"/>
      <c r="N171" s="9"/>
      <c r="O171" s="9"/>
      <c r="P171" s="4"/>
      <c r="Q171" s="4"/>
      <c r="R171" s="7"/>
      <c r="S171" s="7"/>
      <c r="T171" s="38"/>
      <c r="U171" s="36"/>
      <c r="V171" s="38"/>
      <c r="W171" s="37"/>
    </row>
    <row r="172" spans="1:23" x14ac:dyDescent="0.25">
      <c r="A172" s="9"/>
      <c r="B172" s="64"/>
      <c r="C172" s="39"/>
      <c r="D172" s="42"/>
      <c r="E172" s="41"/>
      <c r="F172" s="43"/>
      <c r="G172" s="45"/>
      <c r="H172" s="45"/>
      <c r="I172" s="44"/>
      <c r="J172" s="51"/>
      <c r="K172" s="52"/>
      <c r="L172" s="5"/>
      <c r="M172" s="38"/>
      <c r="N172" s="9"/>
      <c r="O172" s="9"/>
      <c r="P172" s="4"/>
      <c r="Q172" s="4"/>
      <c r="R172" s="7"/>
      <c r="S172" s="7"/>
      <c r="T172" s="38"/>
      <c r="U172" s="36"/>
      <c r="V172" s="38"/>
      <c r="W172" s="37"/>
    </row>
    <row r="173" spans="1:23" x14ac:dyDescent="0.25">
      <c r="A173" s="9"/>
      <c r="B173" s="64"/>
      <c r="C173" s="39"/>
      <c r="D173" s="42"/>
      <c r="E173" s="41"/>
      <c r="F173" s="43"/>
      <c r="G173" s="45"/>
      <c r="H173" s="45"/>
      <c r="I173" s="44"/>
      <c r="J173" s="51"/>
      <c r="K173" s="52"/>
      <c r="L173" s="5"/>
      <c r="M173" s="38"/>
      <c r="N173" s="9"/>
      <c r="O173" s="9"/>
      <c r="P173" s="4"/>
      <c r="Q173" s="4"/>
      <c r="R173" s="7"/>
      <c r="S173" s="7"/>
      <c r="T173" s="38"/>
      <c r="U173" s="36"/>
      <c r="V173" s="38"/>
      <c r="W173" s="37"/>
    </row>
    <row r="174" spans="1:23" x14ac:dyDescent="0.25">
      <c r="A174" s="9"/>
      <c r="B174" s="64"/>
      <c r="C174" s="39"/>
      <c r="D174" s="42"/>
      <c r="E174" s="41"/>
      <c r="F174" s="43"/>
      <c r="G174" s="45"/>
      <c r="H174" s="45"/>
      <c r="I174" s="44"/>
      <c r="J174" s="51"/>
      <c r="K174" s="52"/>
      <c r="L174" s="5"/>
      <c r="M174" s="38"/>
      <c r="N174" s="9"/>
      <c r="O174" s="9"/>
      <c r="P174" s="4"/>
      <c r="Q174" s="4"/>
      <c r="R174" s="7"/>
      <c r="S174" s="7"/>
      <c r="T174" s="38"/>
      <c r="U174" s="36"/>
      <c r="V174" s="38"/>
      <c r="W174" s="37"/>
    </row>
    <row r="175" spans="1:23" x14ac:dyDescent="0.25">
      <c r="A175" s="9"/>
      <c r="B175" s="64"/>
      <c r="C175" s="39"/>
      <c r="D175" s="42"/>
      <c r="E175" s="41"/>
      <c r="F175" s="43"/>
      <c r="G175" s="45"/>
      <c r="H175" s="45"/>
      <c r="I175" s="44"/>
      <c r="J175" s="51"/>
      <c r="K175" s="52"/>
      <c r="L175" s="5"/>
      <c r="M175" s="38"/>
      <c r="N175" s="9"/>
      <c r="O175" s="9"/>
      <c r="P175" s="4"/>
      <c r="Q175" s="4"/>
      <c r="R175" s="7"/>
      <c r="S175" s="7"/>
      <c r="T175" s="38"/>
      <c r="U175" s="36"/>
      <c r="V175" s="38"/>
      <c r="W175" s="37"/>
    </row>
    <row r="176" spans="1:23" x14ac:dyDescent="0.25">
      <c r="A176" s="9"/>
      <c r="B176" s="64"/>
      <c r="C176" s="39"/>
      <c r="D176" s="42"/>
      <c r="E176" s="41"/>
      <c r="F176" s="43"/>
      <c r="G176" s="45"/>
      <c r="H176" s="45"/>
      <c r="I176" s="44"/>
      <c r="J176" s="51"/>
      <c r="K176" s="52"/>
      <c r="L176" s="5"/>
      <c r="M176" s="38"/>
      <c r="N176" s="9"/>
      <c r="O176" s="9"/>
      <c r="P176" s="4"/>
      <c r="Q176" s="4"/>
      <c r="R176" s="7"/>
      <c r="S176" s="7"/>
      <c r="T176" s="38"/>
      <c r="U176" s="36"/>
      <c r="V176" s="38"/>
      <c r="W176" s="37"/>
    </row>
    <row r="177" spans="1:23" x14ac:dyDescent="0.25">
      <c r="A177" s="9"/>
      <c r="B177" s="64"/>
      <c r="C177" s="39"/>
      <c r="D177" s="42"/>
      <c r="E177" s="41"/>
      <c r="F177" s="43"/>
      <c r="G177" s="45"/>
      <c r="H177" s="45"/>
      <c r="I177" s="44"/>
      <c r="J177" s="51"/>
      <c r="K177" s="52"/>
      <c r="L177" s="5"/>
      <c r="M177" s="38"/>
      <c r="N177" s="9"/>
      <c r="O177" s="9"/>
      <c r="P177" s="4"/>
      <c r="Q177" s="4"/>
      <c r="R177" s="7"/>
      <c r="S177" s="7"/>
      <c r="T177" s="38"/>
      <c r="U177" s="36"/>
      <c r="V177" s="38"/>
      <c r="W177" s="37"/>
    </row>
    <row r="178" spans="1:23" x14ac:dyDescent="0.25">
      <c r="A178" s="9"/>
      <c r="B178" s="64"/>
      <c r="C178" s="39"/>
      <c r="D178" s="42"/>
      <c r="E178" s="41"/>
      <c r="F178" s="43"/>
      <c r="G178" s="45"/>
      <c r="H178" s="45"/>
      <c r="I178" s="44"/>
      <c r="J178" s="51"/>
      <c r="K178" s="52"/>
      <c r="L178" s="5"/>
      <c r="M178" s="38"/>
      <c r="N178" s="9"/>
      <c r="O178" s="9"/>
      <c r="P178" s="4"/>
      <c r="Q178" s="4"/>
      <c r="R178" s="7"/>
      <c r="S178" s="7"/>
      <c r="T178" s="38"/>
      <c r="U178" s="36"/>
      <c r="V178" s="38"/>
      <c r="W178" s="37"/>
    </row>
    <row r="179" spans="1:23" x14ac:dyDescent="0.25">
      <c r="A179" s="9"/>
      <c r="B179" s="64"/>
      <c r="C179" s="39"/>
      <c r="D179" s="42"/>
      <c r="E179" s="41"/>
      <c r="F179" s="43"/>
      <c r="G179" s="45"/>
      <c r="H179" s="45"/>
      <c r="I179" s="44"/>
      <c r="J179" s="51"/>
      <c r="K179" s="52"/>
      <c r="L179" s="5"/>
      <c r="M179" s="38"/>
      <c r="N179" s="9"/>
      <c r="O179" s="9"/>
      <c r="P179" s="4"/>
      <c r="Q179" s="4"/>
      <c r="R179" s="7"/>
      <c r="S179" s="7"/>
      <c r="T179" s="38"/>
      <c r="U179" s="36"/>
      <c r="V179" s="38"/>
      <c r="W179" s="37"/>
    </row>
    <row r="180" spans="1:23" x14ac:dyDescent="0.25">
      <c r="A180" s="9"/>
      <c r="B180" s="64"/>
      <c r="C180" s="39"/>
      <c r="D180" s="42"/>
      <c r="E180" s="41"/>
      <c r="F180" s="43"/>
      <c r="G180" s="45"/>
      <c r="H180" s="45"/>
      <c r="I180" s="44"/>
      <c r="J180" s="51"/>
      <c r="K180" s="52"/>
      <c r="L180" s="5"/>
      <c r="M180" s="38"/>
      <c r="N180" s="9"/>
      <c r="O180" s="9"/>
      <c r="P180" s="4"/>
      <c r="Q180" s="4"/>
      <c r="R180" s="7"/>
      <c r="S180" s="7"/>
      <c r="T180" s="38"/>
      <c r="U180" s="36"/>
      <c r="V180" s="38"/>
      <c r="W180" s="37"/>
    </row>
    <row r="181" spans="1:23" x14ac:dyDescent="0.25">
      <c r="A181" s="9"/>
      <c r="B181" s="64"/>
      <c r="C181" s="39"/>
      <c r="D181" s="42"/>
      <c r="E181" s="41"/>
      <c r="F181" s="43"/>
      <c r="G181" s="45"/>
      <c r="H181" s="45"/>
      <c r="I181" s="44"/>
      <c r="J181" s="51"/>
      <c r="K181" s="52"/>
      <c r="L181" s="5"/>
      <c r="M181" s="38"/>
      <c r="N181" s="9"/>
      <c r="O181" s="9"/>
      <c r="P181" s="4"/>
      <c r="Q181" s="4"/>
      <c r="R181" s="7"/>
      <c r="S181" s="7"/>
      <c r="T181" s="38"/>
      <c r="U181" s="36"/>
      <c r="V181" s="38"/>
      <c r="W181" s="37"/>
    </row>
    <row r="182" spans="1:23" x14ac:dyDescent="0.25">
      <c r="A182" s="9"/>
      <c r="B182" s="64"/>
      <c r="C182" s="39"/>
      <c r="D182" s="42"/>
      <c r="E182" s="41"/>
      <c r="F182" s="43"/>
      <c r="G182" s="45"/>
      <c r="H182" s="45"/>
      <c r="I182" s="44"/>
      <c r="J182" s="51"/>
      <c r="K182" s="52"/>
      <c r="L182" s="5"/>
      <c r="M182" s="38"/>
      <c r="N182" s="9"/>
      <c r="O182" s="9"/>
      <c r="P182" s="4"/>
      <c r="Q182" s="4"/>
      <c r="R182" s="7"/>
      <c r="S182" s="7"/>
      <c r="T182" s="38"/>
      <c r="U182" s="36"/>
      <c r="V182" s="38"/>
      <c r="W182" s="37"/>
    </row>
    <row r="183" spans="1:23" x14ac:dyDescent="0.25">
      <c r="A183" s="9"/>
      <c r="B183" s="64"/>
      <c r="C183" s="39"/>
      <c r="D183" s="42"/>
      <c r="E183" s="41"/>
      <c r="F183" s="43"/>
      <c r="G183" s="45"/>
      <c r="H183" s="45"/>
      <c r="I183" s="44"/>
      <c r="J183" s="51"/>
      <c r="K183" s="52"/>
      <c r="L183" s="5"/>
      <c r="M183" s="38"/>
      <c r="N183" s="9"/>
      <c r="O183" s="9"/>
      <c r="P183" s="4"/>
      <c r="Q183" s="4"/>
      <c r="R183" s="7"/>
      <c r="S183" s="7"/>
      <c r="T183" s="38"/>
      <c r="U183" s="36"/>
      <c r="V183" s="38"/>
      <c r="W183" s="37"/>
    </row>
    <row r="184" spans="1:23" x14ac:dyDescent="0.25">
      <c r="A184" s="9"/>
      <c r="B184" s="64"/>
      <c r="C184" s="39"/>
      <c r="D184" s="42"/>
      <c r="E184" s="41"/>
      <c r="F184" s="43"/>
      <c r="G184" s="45"/>
      <c r="H184" s="45"/>
      <c r="I184" s="44"/>
      <c r="J184" s="51"/>
      <c r="K184" s="52"/>
      <c r="L184" s="5"/>
      <c r="M184" s="38"/>
      <c r="N184" s="9"/>
      <c r="O184" s="9"/>
      <c r="P184" s="4"/>
      <c r="Q184" s="4"/>
      <c r="R184" s="7"/>
      <c r="S184" s="7"/>
      <c r="T184" s="38"/>
      <c r="U184" s="36"/>
      <c r="V184" s="38"/>
      <c r="W184" s="37"/>
    </row>
    <row r="185" spans="1:23" x14ac:dyDescent="0.25">
      <c r="A185" s="9"/>
      <c r="B185" s="64"/>
      <c r="C185" s="39"/>
      <c r="D185" s="42"/>
      <c r="E185" s="41"/>
      <c r="F185" s="43"/>
      <c r="G185" s="45"/>
      <c r="H185" s="45"/>
      <c r="I185" s="44"/>
      <c r="J185" s="51"/>
      <c r="K185" s="52"/>
      <c r="L185" s="5"/>
      <c r="M185" s="38"/>
      <c r="N185" s="9"/>
      <c r="O185" s="9"/>
      <c r="P185" s="4"/>
      <c r="Q185" s="4"/>
      <c r="R185" s="7"/>
      <c r="S185" s="7"/>
      <c r="T185" s="38"/>
      <c r="U185" s="36"/>
      <c r="V185" s="38"/>
      <c r="W185" s="37"/>
    </row>
    <row r="186" spans="1:23" x14ac:dyDescent="0.25">
      <c r="A186" s="9"/>
      <c r="B186" s="64"/>
      <c r="C186" s="39"/>
      <c r="D186" s="42"/>
      <c r="E186" s="41"/>
      <c r="F186" s="43"/>
      <c r="G186" s="45"/>
      <c r="H186" s="45"/>
      <c r="I186" s="44"/>
      <c r="J186" s="51"/>
      <c r="K186" s="52"/>
      <c r="L186" s="5"/>
      <c r="M186" s="38"/>
      <c r="N186" s="9"/>
      <c r="O186" s="9"/>
      <c r="P186" s="4"/>
      <c r="Q186" s="4"/>
      <c r="R186" s="7"/>
      <c r="S186" s="7"/>
      <c r="T186" s="38"/>
      <c r="U186" s="36"/>
      <c r="V186" s="38"/>
      <c r="W186" s="37"/>
    </row>
    <row r="187" spans="1:23" x14ac:dyDescent="0.25">
      <c r="A187" s="9"/>
      <c r="B187" s="64"/>
      <c r="C187" s="39"/>
      <c r="D187" s="42"/>
      <c r="E187" s="41"/>
      <c r="F187" s="43"/>
      <c r="G187" s="45"/>
      <c r="H187" s="45"/>
      <c r="I187" s="44"/>
      <c r="J187" s="51"/>
      <c r="K187" s="52"/>
      <c r="L187" s="5"/>
      <c r="M187" s="38"/>
      <c r="N187" s="9"/>
      <c r="O187" s="9"/>
      <c r="P187" s="4"/>
      <c r="Q187" s="4"/>
      <c r="R187" s="7"/>
      <c r="S187" s="7"/>
      <c r="T187" s="38"/>
      <c r="U187" s="36"/>
      <c r="V187" s="38"/>
      <c r="W187" s="37"/>
    </row>
    <row r="188" spans="1:23" x14ac:dyDescent="0.25">
      <c r="A188" s="9"/>
      <c r="B188" s="64"/>
      <c r="C188" s="39"/>
      <c r="D188" s="42"/>
      <c r="E188" s="41"/>
      <c r="F188" s="43"/>
      <c r="G188" s="45"/>
      <c r="H188" s="45"/>
      <c r="I188" s="44"/>
      <c r="J188" s="51"/>
      <c r="K188" s="52"/>
      <c r="L188" s="5"/>
      <c r="M188" s="38"/>
      <c r="N188" s="9"/>
      <c r="O188" s="9"/>
      <c r="P188" s="4"/>
      <c r="Q188" s="4"/>
      <c r="R188" s="7"/>
      <c r="S188" s="7"/>
      <c r="T188" s="38"/>
      <c r="U188" s="36"/>
      <c r="V188" s="38"/>
      <c r="W188" s="37"/>
    </row>
    <row r="189" spans="1:23" x14ac:dyDescent="0.25">
      <c r="A189" s="9"/>
      <c r="B189" s="64"/>
      <c r="C189" s="39"/>
      <c r="D189" s="42"/>
      <c r="E189" s="41"/>
      <c r="F189" s="43"/>
      <c r="G189" s="45"/>
      <c r="H189" s="45"/>
      <c r="I189" s="44"/>
      <c r="J189" s="51"/>
      <c r="K189" s="52"/>
      <c r="L189" s="5"/>
      <c r="M189" s="38"/>
      <c r="N189" s="9"/>
      <c r="O189" s="9"/>
      <c r="P189" s="4"/>
      <c r="Q189" s="4"/>
      <c r="R189" s="7"/>
      <c r="S189" s="7"/>
      <c r="T189" s="38"/>
      <c r="U189" s="36"/>
      <c r="V189" s="38"/>
      <c r="W189" s="37"/>
    </row>
    <row r="190" spans="1:23" x14ac:dyDescent="0.25">
      <c r="A190" s="9"/>
      <c r="B190" s="64"/>
      <c r="C190" s="39"/>
      <c r="D190" s="42"/>
      <c r="E190" s="41"/>
      <c r="F190" s="43"/>
      <c r="G190" s="45"/>
      <c r="H190" s="45"/>
      <c r="I190" s="44"/>
      <c r="J190" s="51"/>
      <c r="K190" s="52"/>
      <c r="L190" s="5"/>
      <c r="M190" s="38"/>
      <c r="N190" s="9"/>
      <c r="O190" s="9"/>
      <c r="P190" s="4"/>
      <c r="Q190" s="4"/>
      <c r="R190" s="7"/>
      <c r="S190" s="7"/>
      <c r="T190" s="38"/>
      <c r="U190" s="36"/>
      <c r="V190" s="38"/>
      <c r="W190" s="37"/>
    </row>
    <row r="191" spans="1:23" x14ac:dyDescent="0.25">
      <c r="A191" s="9"/>
      <c r="B191" s="64"/>
      <c r="C191" s="39"/>
      <c r="D191" s="42"/>
      <c r="E191" s="41"/>
      <c r="F191" s="43"/>
      <c r="G191" s="45"/>
      <c r="H191" s="45"/>
      <c r="I191" s="44"/>
      <c r="J191" s="51"/>
      <c r="K191" s="52"/>
      <c r="L191" s="5"/>
      <c r="M191" s="38"/>
      <c r="N191" s="9"/>
      <c r="O191" s="9"/>
      <c r="P191" s="4"/>
      <c r="Q191" s="4"/>
      <c r="R191" s="7"/>
      <c r="S191" s="7"/>
      <c r="T191" s="38"/>
      <c r="U191" s="36"/>
      <c r="V191" s="38"/>
      <c r="W191" s="37"/>
    </row>
    <row r="192" spans="1:23" x14ac:dyDescent="0.25">
      <c r="A192" s="9"/>
      <c r="B192" s="64"/>
      <c r="C192" s="39"/>
      <c r="D192" s="42"/>
      <c r="E192" s="41"/>
      <c r="F192" s="43"/>
      <c r="G192" s="45"/>
      <c r="H192" s="45"/>
      <c r="I192" s="44"/>
      <c r="J192" s="51"/>
      <c r="K192" s="52"/>
      <c r="L192" s="5"/>
      <c r="M192" s="38"/>
      <c r="N192" s="9"/>
      <c r="O192" s="9"/>
      <c r="P192" s="4"/>
      <c r="Q192" s="4"/>
      <c r="R192" s="7"/>
      <c r="S192" s="7"/>
      <c r="T192" s="38"/>
      <c r="U192" s="36"/>
      <c r="V192" s="38"/>
      <c r="W192" s="37"/>
    </row>
    <row r="193" spans="1:24" ht="15.75" thickBot="1" x14ac:dyDescent="0.3">
      <c r="A193" s="9"/>
      <c r="B193" s="64"/>
      <c r="C193" s="39"/>
      <c r="D193" s="42"/>
      <c r="E193" s="41"/>
      <c r="F193" s="41"/>
      <c r="G193" s="45"/>
      <c r="H193" s="45"/>
      <c r="I193" s="44"/>
      <c r="J193" s="51"/>
      <c r="K193" s="52"/>
      <c r="L193" s="5"/>
      <c r="M193" s="38"/>
      <c r="N193" s="9"/>
      <c r="O193" s="9"/>
      <c r="P193" s="4"/>
      <c r="Q193" s="4"/>
      <c r="R193" s="7"/>
      <c r="S193" s="7"/>
      <c r="T193" s="38"/>
      <c r="U193" s="36"/>
      <c r="V193" s="116"/>
      <c r="W193" s="117"/>
    </row>
    <row r="194" spans="1:24" ht="19.5" thickBot="1" x14ac:dyDescent="0.3">
      <c r="J194" s="51"/>
      <c r="K194" s="121"/>
      <c r="V194" s="120"/>
      <c r="W194" s="119"/>
      <c r="X194" s="98"/>
    </row>
    <row r="195" spans="1:24" ht="18.75" x14ac:dyDescent="0.25">
      <c r="J195" s="51"/>
      <c r="V195" s="98"/>
      <c r="W195" s="118"/>
      <c r="X195" s="9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Ruta 263</vt:lpstr>
      <vt:lpstr>Ruta 283</vt:lpstr>
      <vt:lpstr>Ruta 306</vt:lpstr>
      <vt:lpstr>Ruta Plano V Constante</vt:lpstr>
      <vt:lpstr>Ruta Plano Acelerando</vt:lpstr>
      <vt:lpstr>Ruta Plano Acelerando LENTO</vt:lpstr>
      <vt:lpstr>Ruta Subida Constante LENTO</vt:lpstr>
      <vt:lpstr>Ruta Culumpio</vt:lpstr>
      <vt:lpstr>Ruta Cambio Velocidad</vt:lpstr>
    </vt:vector>
  </TitlesOfParts>
  <Manager/>
  <Company>Universidad EAFIT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Alejandro  Bedoya Arias</dc:creator>
  <cp:keywords/>
  <dc:description/>
  <cp:lastModifiedBy>Daniel Escobar Saltaren</cp:lastModifiedBy>
  <cp:revision/>
  <dcterms:created xsi:type="dcterms:W3CDTF">2018-04-19T12:47:10Z</dcterms:created>
  <dcterms:modified xsi:type="dcterms:W3CDTF">2022-02-24T02:42:14Z</dcterms:modified>
  <cp:category/>
  <cp:contentStatus/>
</cp:coreProperties>
</file>