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sigs" ContentType="application/vnd.openxmlformats-package.digital-signature-origin"/>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_xmlsignatures/sig1.xml" ContentType="application/vnd.openxmlformats-package.digital-signature-xmlsignatur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digital-signature/origin" Target="_xmlsignatures/origin.sigs"/><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any\Desktop\Daniel Projects\"/>
    </mc:Choice>
  </mc:AlternateContent>
  <xr:revisionPtr revIDLastSave="0" documentId="8_{9018E6B6-06C5-4538-8FD6-AA1B7A0A0626}" xr6:coauthVersionLast="47" xr6:coauthVersionMax="47" xr10:uidLastSave="{00000000-0000-0000-0000-000000000000}"/>
  <bookViews>
    <workbookView xWindow="-110" yWindow="-110" windowWidth="19420" windowHeight="10420" xr2:uid="{9E7F8EB4-A768-4456-B477-D6DE8719D55D}"/>
  </bookViews>
  <sheets>
    <sheet name="Dante Inc Investment Overview"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 l="1"/>
  <c r="E4" i="1" s="1"/>
  <c r="B47" i="1"/>
  <c r="D42" i="1"/>
  <c r="E42" i="1" s="1"/>
  <c r="F42" i="1" s="1"/>
  <c r="G42" i="1" s="1"/>
  <c r="H42" i="1" s="1"/>
  <c r="I42" i="1" s="1"/>
  <c r="J42" i="1" s="1"/>
  <c r="K42" i="1" s="1"/>
  <c r="L42" i="1" s="1"/>
  <c r="B39" i="1"/>
  <c r="C22" i="1"/>
  <c r="C20" i="1"/>
  <c r="C43" i="1" l="1"/>
  <c r="D43" i="1" s="1"/>
  <c r="E43" i="1" s="1"/>
  <c r="F43" i="1" s="1"/>
  <c r="G43" i="1" s="1"/>
  <c r="H43" i="1" s="1"/>
  <c r="I43" i="1" s="1"/>
  <c r="J43" i="1" s="1"/>
  <c r="C32" i="1"/>
  <c r="D32" i="1" s="1"/>
  <c r="E32" i="1" s="1"/>
  <c r="F32" i="1" s="1"/>
  <c r="G32" i="1" s="1"/>
  <c r="H32" i="1" s="1"/>
  <c r="I32" i="1" s="1"/>
  <c r="J32" i="1" s="1"/>
  <c r="K32" i="1" s="1"/>
  <c r="L32" i="1" s="1"/>
  <c r="D31" i="1" l="1"/>
  <c r="E31" i="1" s="1"/>
  <c r="F31" i="1" s="1"/>
  <c r="G31" i="1" s="1"/>
  <c r="C17" i="1"/>
  <c r="C21" i="1"/>
  <c r="C37" i="1"/>
  <c r="C19" i="1"/>
  <c r="C18" i="1"/>
  <c r="C45" i="1" l="1"/>
  <c r="C46" i="1" s="1"/>
  <c r="D45" i="1"/>
  <c r="D46" i="1" s="1"/>
  <c r="H45" i="1"/>
  <c r="H46" i="1" s="1"/>
  <c r="L45" i="1"/>
  <c r="L46" i="1" s="1"/>
  <c r="E45" i="1"/>
  <c r="E46" i="1" s="1"/>
  <c r="I45" i="1"/>
  <c r="I46" i="1" s="1"/>
  <c r="K45" i="1"/>
  <c r="K46" i="1" s="1"/>
  <c r="F45" i="1"/>
  <c r="F46" i="1" s="1"/>
  <c r="J45" i="1"/>
  <c r="J46" i="1" s="1"/>
  <c r="G45" i="1"/>
  <c r="G46" i="1" s="1"/>
  <c r="C44" i="1"/>
  <c r="D44" i="1"/>
  <c r="F44" i="1"/>
  <c r="E44" i="1"/>
  <c r="C33" i="1"/>
  <c r="H31" i="1"/>
  <c r="I31" i="1" s="1"/>
  <c r="J31" i="1" s="1"/>
  <c r="K31" i="1" s="1"/>
  <c r="L31" i="1" s="1"/>
  <c r="L33" i="1" s="1"/>
  <c r="G35" i="1"/>
  <c r="D33" i="1"/>
  <c r="K35" i="1"/>
  <c r="F33" i="1"/>
  <c r="I33" i="1"/>
  <c r="E33" i="1"/>
  <c r="H33" i="1"/>
  <c r="K37" i="1"/>
  <c r="G37" i="1"/>
  <c r="J37" i="1"/>
  <c r="F37" i="1"/>
  <c r="I37" i="1"/>
  <c r="E37" i="1"/>
  <c r="L37" i="1"/>
  <c r="H37" i="1"/>
  <c r="D37" i="1"/>
  <c r="E47" i="1" l="1"/>
  <c r="D47" i="1"/>
  <c r="C47" i="1"/>
  <c r="F47" i="1"/>
  <c r="G44" i="1"/>
  <c r="G47" i="1" s="1"/>
  <c r="F34" i="1"/>
  <c r="J33" i="1"/>
  <c r="L35" i="1"/>
  <c r="E35" i="1"/>
  <c r="F35" i="1"/>
  <c r="I35" i="1"/>
  <c r="H35" i="1"/>
  <c r="D35" i="1"/>
  <c r="I34" i="1"/>
  <c r="C35" i="1"/>
  <c r="D34" i="1"/>
  <c r="H34" i="1"/>
  <c r="K33" i="1"/>
  <c r="K34" i="1"/>
  <c r="K38" i="1" s="1"/>
  <c r="L34" i="1"/>
  <c r="G33" i="1"/>
  <c r="G34" i="1"/>
  <c r="G38" i="1" s="1"/>
  <c r="E34" i="1"/>
  <c r="C34" i="1"/>
  <c r="H44" i="1" l="1"/>
  <c r="H47" i="1" s="1"/>
  <c r="J34" i="1"/>
  <c r="J35" i="1"/>
  <c r="L38" i="1"/>
  <c r="F38" i="1"/>
  <c r="D38" i="1"/>
  <c r="E36" i="1"/>
  <c r="E39" i="1" s="1"/>
  <c r="E38" i="1"/>
  <c r="H36" i="1"/>
  <c r="H39" i="1" s="1"/>
  <c r="H38" i="1"/>
  <c r="D36" i="1"/>
  <c r="D39" i="1" s="1"/>
  <c r="I36" i="1"/>
  <c r="I39" i="1" s="1"/>
  <c r="I38" i="1"/>
  <c r="G36" i="1"/>
  <c r="G39" i="1" s="1"/>
  <c r="L36" i="1"/>
  <c r="L39" i="1" s="1"/>
  <c r="K36" i="1"/>
  <c r="K39" i="1" s="1"/>
  <c r="F36" i="1"/>
  <c r="F39" i="1" s="1"/>
  <c r="C36" i="1"/>
  <c r="C39" i="1" s="1"/>
  <c r="C38" i="1"/>
  <c r="I44" i="1" l="1"/>
  <c r="I47" i="1" s="1"/>
  <c r="K43" i="1"/>
  <c r="L43" i="1" s="1"/>
  <c r="J36" i="1"/>
  <c r="J39" i="1" s="1"/>
  <c r="B6" i="1" s="1"/>
  <c r="J38" i="1"/>
  <c r="B10" i="1" l="1"/>
  <c r="B5" i="1"/>
  <c r="J44" i="1"/>
  <c r="J47" i="1" s="1"/>
  <c r="B9" i="1" l="1"/>
  <c r="B8" i="1"/>
  <c r="B7" i="1"/>
  <c r="K44" i="1"/>
  <c r="K47" i="1" s="1"/>
  <c r="L44" i="1" l="1"/>
  <c r="L47" i="1" s="1"/>
  <c r="C10" i="1" s="1"/>
  <c r="C5" i="1" l="1"/>
  <c r="C6" i="1"/>
  <c r="C9" i="1" l="1"/>
  <c r="C8" i="1"/>
  <c r="C7" i="1"/>
</calcChain>
</file>

<file path=xl/sharedStrings.xml><?xml version="1.0" encoding="utf-8"?>
<sst xmlns="http://schemas.openxmlformats.org/spreadsheetml/2006/main" count="60" uniqueCount="46">
  <si>
    <t>Variable</t>
  </si>
  <si>
    <t>Distribution</t>
  </si>
  <si>
    <t>Formula</t>
  </si>
  <si>
    <t>Initial Investment A</t>
  </si>
  <si>
    <t>Fixed</t>
  </si>
  <si>
    <t>Initial Investment B</t>
  </si>
  <si>
    <t>EV Market Growth Rate (%)</t>
  </si>
  <si>
    <t>Triangular (8,15,25)</t>
  </si>
  <si>
    <t>Lithium Price per Ton ($)</t>
  </si>
  <si>
    <t>Normal</t>
  </si>
  <si>
    <t>Cobalt Price per Ton ($)</t>
  </si>
  <si>
    <t>Battery Sales Price per Unit ($)</t>
  </si>
  <si>
    <t>Annual Fixed Operating Costs A ($)</t>
  </si>
  <si>
    <t>Annual Service Cost B ($)</t>
  </si>
  <si>
    <t>Triangular (300k,450k,600k)</t>
  </si>
  <si>
    <t>Discount Rate</t>
  </si>
  <si>
    <t>Project Lifetime</t>
  </si>
  <si>
    <t>Revenue</t>
  </si>
  <si>
    <t>Total Costs</t>
  </si>
  <si>
    <t>Assuming each battery uses:</t>
  </si>
  <si>
    <t>10kg lithium</t>
  </si>
  <si>
    <t>5kg cobalt</t>
  </si>
  <si>
    <t>Raw materials costs: lithium</t>
  </si>
  <si>
    <t xml:space="preserve">                                 : Cobalt</t>
  </si>
  <si>
    <t>B</t>
  </si>
  <si>
    <t>Contribution</t>
  </si>
  <si>
    <t>Fixed Costs</t>
  </si>
  <si>
    <t>Income(Net cash flow)</t>
  </si>
  <si>
    <t>Year</t>
  </si>
  <si>
    <t>Units sold</t>
  </si>
  <si>
    <t>Annual Units Sold- Base units</t>
  </si>
  <si>
    <t>NPV</t>
  </si>
  <si>
    <t>IRR</t>
  </si>
  <si>
    <t xml:space="preserve">Strategy B - Outsourcing </t>
  </si>
  <si>
    <t>Trend</t>
  </si>
  <si>
    <t>Probability of negative NPV</t>
  </si>
  <si>
    <t>Strategy A - Manufacturing</t>
  </si>
  <si>
    <t>Standard Deviation NPV</t>
  </si>
  <si>
    <t>Value at risk - 5%</t>
  </si>
  <si>
    <t xml:space="preserve">Strategy </t>
  </si>
  <si>
    <t>A</t>
  </si>
  <si>
    <t>Market Growth Rate</t>
  </si>
  <si>
    <t>Dashboard Dictionary</t>
  </si>
  <si>
    <t>Profitabiity Index</t>
  </si>
  <si>
    <t>Investments key Indicators</t>
  </si>
  <si>
    <t>Basis Calculations as per the Investment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</si>
</sst>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x14ac:knownFonts="1">
    <font>
      <sz val="11"/>
      <color theme="1"/>
      <name val="Aptos Narrow"/>
      <family val="2"/>
      <scheme val="minor"/>
    </font>
    <font>
      <sz val="11"/>
      <color theme="1"/>
      <name val="Aptos Narrow"/>
      <family val="2"/>
      <scheme val="minor"/>
    </font>
    <font>
      <sz val="10"/>
      <color theme="1"/>
      <name val="Calibri"/>
      <family val="2"/>
    </font>
    <font>
      <b/>
      <sz val="10"/>
      <color theme="1"/>
      <name val="Calibri"/>
      <family val="2"/>
    </font>
    <font>
      <b/>
      <sz val="10"/>
      <color theme="3" tint="0.499984740745262"/>
      <name val="Calibri"/>
      <family val="2"/>
    </font>
    <font>
      <sz val="10"/>
      <color rgb="FFFF0000"/>
      <name val="Calibri"/>
      <family val="2"/>
    </font>
    <font>
      <sz val="10"/>
      <color theme="8" tint="-0.249977111117893"/>
      <name val="Calibri"/>
      <family val="2"/>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3" tint="0.74999237037263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2" fillId="0" borderId="0" xfId="0" applyFont="1"/>
    <xf numFmtId="0" fontId="3" fillId="0" borderId="0" xfId="0" applyFont="1"/>
    <xf numFmtId="0" fontId="3" fillId="0" borderId="0" xfId="0" applyFont="1" applyAlignment="1">
      <alignment horizontal="center"/>
    </xf>
    <xf numFmtId="0" fontId="3" fillId="0" borderId="1" xfId="0" applyFont="1" applyBorder="1" applyAlignment="1">
      <alignment horizontal="center"/>
    </xf>
    <xf numFmtId="0" fontId="2" fillId="0" borderId="1" xfId="0" applyFont="1" applyBorder="1"/>
    <xf numFmtId="44" fontId="2" fillId="0" borderId="1" xfId="0" applyNumberFormat="1" applyFont="1" applyBorder="1"/>
    <xf numFmtId="9" fontId="2" fillId="0" borderId="1" xfId="0" applyNumberFormat="1" applyFont="1" applyBorder="1"/>
    <xf numFmtId="1" fontId="2" fillId="0" borderId="1" xfId="0" applyNumberFormat="1" applyFont="1" applyBorder="1"/>
    <xf numFmtId="0" fontId="3" fillId="0" borderId="1" xfId="0" applyFont="1" applyBorder="1"/>
    <xf numFmtId="44" fontId="2" fillId="0" borderId="1" xfId="0" applyNumberFormat="1" applyFont="1" applyBorder="1" applyAlignment="1">
      <alignment horizontal="center"/>
    </xf>
    <xf numFmtId="0" fontId="3" fillId="0" borderId="2" xfId="0" applyFont="1" applyBorder="1"/>
    <xf numFmtId="44" fontId="2" fillId="0" borderId="2" xfId="0" applyNumberFormat="1" applyFont="1" applyBorder="1"/>
    <xf numFmtId="0" fontId="3" fillId="0" borderId="4" xfId="0" applyFont="1" applyBorder="1"/>
    <xf numFmtId="0" fontId="2" fillId="0" borderId="4" xfId="0" applyFont="1" applyBorder="1"/>
    <xf numFmtId="1" fontId="2" fillId="0" borderId="4" xfId="0" applyNumberFormat="1" applyFont="1" applyBorder="1" applyAlignment="1">
      <alignment horizontal="center"/>
    </xf>
    <xf numFmtId="0" fontId="3" fillId="0" borderId="3" xfId="0" applyFont="1" applyBorder="1"/>
    <xf numFmtId="0" fontId="3" fillId="0" borderId="3" xfId="0" applyFont="1" applyBorder="1" applyAlignment="1">
      <alignment horizontal="center"/>
    </xf>
    <xf numFmtId="0" fontId="3" fillId="0" borderId="5" xfId="0" applyFont="1" applyBorder="1"/>
    <xf numFmtId="10" fontId="2" fillId="5" borderId="1" xfId="0" applyNumberFormat="1" applyFont="1" applyFill="1" applyBorder="1"/>
    <xf numFmtId="10" fontId="2" fillId="5" borderId="1" xfId="1" applyNumberFormat="1" applyFont="1" applyFill="1" applyBorder="1"/>
    <xf numFmtId="44" fontId="2" fillId="6" borderId="1" xfId="0" applyNumberFormat="1" applyFont="1" applyFill="1" applyBorder="1"/>
    <xf numFmtId="10" fontId="2" fillId="7" borderId="1" xfId="0" applyNumberFormat="1" applyFont="1" applyFill="1" applyBorder="1"/>
    <xf numFmtId="1" fontId="2" fillId="4" borderId="6" xfId="0" applyNumberFormat="1" applyFont="1" applyFill="1" applyBorder="1"/>
    <xf numFmtId="0" fontId="2" fillId="4" borderId="6" xfId="0" applyFont="1" applyFill="1" applyBorder="1"/>
    <xf numFmtId="10" fontId="5" fillId="3" borderId="1" xfId="0" applyNumberFormat="1" applyFont="1" applyFill="1" applyBorder="1"/>
    <xf numFmtId="9" fontId="5" fillId="3" borderId="1" xfId="0" applyNumberFormat="1" applyFont="1" applyFill="1" applyBorder="1"/>
    <xf numFmtId="44" fontId="6" fillId="7" borderId="4" xfId="0" applyNumberFormat="1" applyFont="1" applyFill="1" applyBorder="1"/>
    <xf numFmtId="2" fontId="2" fillId="2" borderId="1" xfId="0" applyNumberFormat="1" applyFont="1" applyFill="1" applyBorder="1"/>
    <xf numFmtId="10" fontId="5" fillId="7" borderId="0" xfId="0" applyNumberFormat="1" applyFont="1" applyFill="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4" fillId="0" borderId="0" xfId="0" applyFont="1"/>
  </cellXfs>
  <cellStyles count="2">
    <cellStyle name="Normal" xfId="0" builtinId="0"/>
    <cellStyle name="Percent" xfId="1" builtinId="5"/>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12700</xdr:rowOff>
    </xdr:from>
    <xdr:to>
      <xdr:col>5</xdr:col>
      <xdr:colOff>12700</xdr:colOff>
      <xdr:row>10</xdr:row>
      <xdr:rowOff>6350</xdr:rowOff>
    </xdr:to>
    <xdr:pic>
      <xdr:nvPicPr>
        <xdr:cNvPr id="6" name="Picture 5" descr="Image result for market growth rate">
          <a:extLst>
            <a:ext uri="{FF2B5EF4-FFF2-40B4-BE49-F238E27FC236}">
              <a16:creationId xmlns:a16="http://schemas.microsoft.com/office/drawing/2014/main" id="{2F8932CD-BD85-9CDC-8F8B-B06FB65AE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21350" y="685800"/>
          <a:ext cx="1238250" cy="102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361950</xdr:colOff>
      <xdr:row>1</xdr:row>
      <xdr:rowOff>165100</xdr:rowOff>
    </xdr:to>
    <xdr:sp macro="" textlink="">
      <xdr:nvSpPr>
        <xdr:cNvPr id="11" name="TextBox 10">
          <a:extLst>
            <a:ext uri="{FF2B5EF4-FFF2-40B4-BE49-F238E27FC236}">
              <a16:creationId xmlns:a16="http://schemas.microsoft.com/office/drawing/2014/main" id="{5E83CA09-957E-0312-A93F-3577A58CBFD3}"/>
            </a:ext>
          </a:extLst>
        </xdr:cNvPr>
        <xdr:cNvSpPr txBox="1"/>
      </xdr:nvSpPr>
      <xdr:spPr>
        <a:xfrm>
          <a:off x="0" y="0"/>
          <a:ext cx="158877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tx2">
                  <a:lumMod val="75000"/>
                  <a:lumOff val="25000"/>
                </a:schemeClr>
              </a:solidFill>
              <a:latin typeface="Calibri" panose="020F0502020204030204" pitchFamily="34" charset="0"/>
              <a:cs typeface="Calibri" panose="020F0502020204030204" pitchFamily="34" charset="0"/>
            </a:rPr>
            <a:t>|Investment Analysis Solution: Electric Vehicle (EV) Battery Plant Expansion Decision |</a:t>
          </a:r>
          <a:r>
            <a:rPr lang="en-US" b="1">
              <a:solidFill>
                <a:schemeClr val="tx2">
                  <a:lumMod val="75000"/>
                  <a:lumOff val="25000"/>
                </a:schemeClr>
              </a:solidFill>
              <a:latin typeface="Calibri" panose="020F0502020204030204" pitchFamily="34" charset="0"/>
              <a:cs typeface="Calibri" panose="020F0502020204030204" pitchFamily="34" charset="0"/>
            </a:rPr>
            <a:t> </a:t>
          </a:r>
          <a:r>
            <a:rPr lang="en-US" b="1">
              <a:solidFill>
                <a:schemeClr val="accent4">
                  <a:lumMod val="60000"/>
                  <a:lumOff val="40000"/>
                </a:schemeClr>
              </a:solidFill>
              <a:latin typeface="Calibri" panose="020F0502020204030204" pitchFamily="34" charset="0"/>
              <a:cs typeface="Calibri" panose="020F0502020204030204" pitchFamily="34" charset="0"/>
            </a:rPr>
            <a:t>Overview</a:t>
          </a:r>
          <a:r>
            <a:rPr lang="en-US" b="1">
              <a:solidFill>
                <a:schemeClr val="accent3">
                  <a:lumMod val="60000"/>
                  <a:lumOff val="40000"/>
                </a:schemeClr>
              </a:solidFill>
              <a:latin typeface="Calibri" panose="020F0502020204030204" pitchFamily="34" charset="0"/>
              <a:cs typeface="Calibri" panose="020F0502020204030204" pitchFamily="34" charset="0"/>
            </a:rPr>
            <a:t> </a:t>
          </a:r>
          <a:endParaRPr lang="en-US" sz="1100" b="1">
            <a:solidFill>
              <a:schemeClr val="accent3">
                <a:lumMod val="60000"/>
                <a:lumOff val="40000"/>
              </a:schemeClr>
            </a:solidFill>
            <a:latin typeface="Calibri" panose="020F0502020204030204" pitchFamily="34" charset="0"/>
            <a:cs typeface="Calibri" panose="020F0502020204030204" pitchFamily="34" charset="0"/>
          </a:endParaRPr>
        </a:p>
      </xdr:txBody>
    </xdr:sp>
    <xdr:clientData/>
  </xdr:twoCellAnchor>
  <xdr:twoCellAnchor>
    <xdr:from>
      <xdr:col>5</xdr:col>
      <xdr:colOff>1016000</xdr:colOff>
      <xdr:row>3</xdr:row>
      <xdr:rowOff>0</xdr:rowOff>
    </xdr:from>
    <xdr:to>
      <xdr:col>8</xdr:col>
      <xdr:colOff>1155700</xdr:colOff>
      <xdr:row>10</xdr:row>
      <xdr:rowOff>0</xdr:rowOff>
    </xdr:to>
    <xdr:sp macro="" textlink="">
      <xdr:nvSpPr>
        <xdr:cNvPr id="15" name="TextBox 14">
          <a:extLst>
            <a:ext uri="{FF2B5EF4-FFF2-40B4-BE49-F238E27FC236}">
              <a16:creationId xmlns:a16="http://schemas.microsoft.com/office/drawing/2014/main" id="{86ADA6D5-3BC5-C62A-D27A-6024D588B9C8}"/>
            </a:ext>
          </a:extLst>
        </xdr:cNvPr>
        <xdr:cNvSpPr txBox="1"/>
      </xdr:nvSpPr>
      <xdr:spPr>
        <a:xfrm>
          <a:off x="7962900" y="501650"/>
          <a:ext cx="38163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1">
                  <a:lumMod val="60000"/>
                  <a:lumOff val="40000"/>
                </a:schemeClr>
              </a:solidFill>
              <a:latin typeface="Calibri" panose="020F0502020204030204" pitchFamily="34" charset="0"/>
              <a:cs typeface="Calibri" panose="020F0502020204030204" pitchFamily="34" charset="0"/>
            </a:rPr>
            <a:t>* Net Present Value (NPV)- Present value of all future cash flows minus investment.</a:t>
          </a:r>
        </a:p>
        <a:p>
          <a:r>
            <a:rPr lang="en-US" sz="1000">
              <a:solidFill>
                <a:schemeClr val="accent1">
                  <a:lumMod val="60000"/>
                  <a:lumOff val="40000"/>
                </a:schemeClr>
              </a:solidFill>
              <a:latin typeface="Calibri" panose="020F0502020204030204" pitchFamily="34" charset="0"/>
              <a:cs typeface="Calibri" panose="020F0502020204030204" pitchFamily="34" charset="0"/>
            </a:rPr>
            <a:t>* Internal Rate of Return (IRR) -  Discount rate at which NPV = zero.</a:t>
          </a:r>
        </a:p>
        <a:p>
          <a:r>
            <a:rPr lang="en-US" sz="1000">
              <a:solidFill>
                <a:schemeClr val="accent1">
                  <a:lumMod val="60000"/>
                  <a:lumOff val="40000"/>
                </a:schemeClr>
              </a:solidFill>
              <a:latin typeface="Calibri" panose="020F0502020204030204" pitchFamily="34" charset="0"/>
              <a:cs typeface="Calibri" panose="020F0502020204030204" pitchFamily="34" charset="0"/>
            </a:rPr>
            <a:t>* Profitability Index (PI)- Measures "bang for your buck" ratio</a:t>
          </a:r>
        </a:p>
        <a:p>
          <a:r>
            <a:rPr lang="en-US" sz="1000">
              <a:solidFill>
                <a:schemeClr val="accent1">
                  <a:lumMod val="60000"/>
                  <a:lumOff val="40000"/>
                </a:schemeClr>
              </a:solidFill>
              <a:latin typeface="Calibri" panose="020F0502020204030204" pitchFamily="34" charset="0"/>
              <a:cs typeface="Calibri" panose="020F0502020204030204" pitchFamily="34" charset="0"/>
            </a:rPr>
            <a:t>*Probability of Negative NPV -</a:t>
          </a:r>
          <a:r>
            <a:rPr lang="en-US" sz="1000" baseline="0">
              <a:solidFill>
                <a:schemeClr val="accent1">
                  <a:lumMod val="60000"/>
                  <a:lumOff val="40000"/>
                </a:schemeClr>
              </a:solidFill>
              <a:latin typeface="Calibri" panose="020F0502020204030204" pitchFamily="34" charset="0"/>
              <a:cs typeface="Calibri" panose="020F0502020204030204" pitchFamily="34" charset="0"/>
            </a:rPr>
            <a:t> </a:t>
          </a:r>
          <a:r>
            <a:rPr lang="en-US" sz="1000">
              <a:solidFill>
                <a:schemeClr val="accent1">
                  <a:lumMod val="60000"/>
                  <a:lumOff val="40000"/>
                </a:schemeClr>
              </a:solidFill>
              <a:latin typeface="Calibri" panose="020F0502020204030204" pitchFamily="34" charset="0"/>
              <a:cs typeface="Calibri" panose="020F0502020204030204" pitchFamily="34" charset="0"/>
            </a:rPr>
            <a:t>Likelihood of losing money</a:t>
          </a:r>
        </a:p>
        <a:p>
          <a:r>
            <a:rPr lang="en-US" sz="1000">
              <a:solidFill>
                <a:schemeClr val="accent1">
                  <a:lumMod val="60000"/>
                  <a:lumOff val="40000"/>
                </a:schemeClr>
              </a:solidFill>
              <a:latin typeface="Calibri" panose="020F0502020204030204" pitchFamily="34" charset="0"/>
              <a:cs typeface="Calibri" panose="020F0502020204030204" pitchFamily="34" charset="0"/>
            </a:rPr>
            <a:t>* Standard Deviation of NPV - Spread or riskiness of NPV.</a:t>
          </a:r>
        </a:p>
        <a:p>
          <a:r>
            <a:rPr lang="en-US" sz="1000">
              <a:solidFill>
                <a:schemeClr val="accent1">
                  <a:lumMod val="60000"/>
                  <a:lumOff val="40000"/>
                </a:schemeClr>
              </a:solidFill>
              <a:latin typeface="Calibri" panose="020F0502020204030204" pitchFamily="34" charset="0"/>
              <a:cs typeface="Calibri" panose="020F0502020204030204" pitchFamily="34" charset="0"/>
            </a:rPr>
            <a:t>* Value at Risk (5% percentile)Worst-case loss at 95% confidence</a:t>
          </a:r>
        </a:p>
      </xdr:txBody>
    </xdr:sp>
    <xdr:clientData/>
  </xdr:twoCellAnchor>
  <xdr:twoCellAnchor>
    <xdr:from>
      <xdr:col>0</xdr:col>
      <xdr:colOff>0</xdr:colOff>
      <xdr:row>48</xdr:row>
      <xdr:rowOff>107950</xdr:rowOff>
    </xdr:from>
    <xdr:to>
      <xdr:col>13</xdr:col>
      <xdr:colOff>19050</xdr:colOff>
      <xdr:row>98</xdr:row>
      <xdr:rowOff>82550</xdr:rowOff>
    </xdr:to>
    <xdr:sp macro="" textlink="">
      <xdr:nvSpPr>
        <xdr:cNvPr id="16" name="TextBox 15">
          <a:extLst>
            <a:ext uri="{FF2B5EF4-FFF2-40B4-BE49-F238E27FC236}">
              <a16:creationId xmlns:a16="http://schemas.microsoft.com/office/drawing/2014/main" id="{AA8ECCD7-F34E-E9D7-D49F-AF1705872912}"/>
            </a:ext>
          </a:extLst>
        </xdr:cNvPr>
        <xdr:cNvSpPr txBox="1"/>
      </xdr:nvSpPr>
      <xdr:spPr>
        <a:xfrm>
          <a:off x="0" y="8121650"/>
          <a:ext cx="15913100" cy="822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u="sng">
              <a:solidFill>
                <a:schemeClr val="dk1"/>
              </a:solidFill>
              <a:effectLst/>
              <a:latin typeface="Calibri" panose="020F0502020204030204" pitchFamily="34" charset="0"/>
              <a:ea typeface="+mn-ea"/>
              <a:cs typeface="Calibri" panose="020F0502020204030204" pitchFamily="34" charset="0"/>
            </a:rPr>
            <a:t>Investment Recommendation for Dante Inc.: Expansion Strategy Decision</a:t>
          </a:r>
          <a:endParaRPr lang="en-US" sz="1000" b="1" u="sng">
            <a:effectLst/>
            <a:latin typeface="Calibri" panose="020F0502020204030204" pitchFamily="34" charset="0"/>
            <a:cs typeface="Calibri" panose="020F0502020204030204" pitchFamily="34" charset="0"/>
          </a:endParaRPr>
        </a:p>
        <a:p>
          <a:endParaRPr lang="en-US" sz="1000" b="0" u="sng" baseline="0">
            <a:latin typeface="Calibri" panose="020F0502020204030204" pitchFamily="34" charset="0"/>
            <a:cs typeface="Calibri" panose="020F0502020204030204" pitchFamily="34" charset="0"/>
          </a:endParaRPr>
        </a:p>
        <a:p>
          <a:r>
            <a:rPr lang="en-US" sz="1000" b="1">
              <a:solidFill>
                <a:srgbClr val="FF0000"/>
              </a:solidFill>
              <a:latin typeface="Calibri" panose="020F0502020204030204" pitchFamily="34" charset="0"/>
              <a:cs typeface="Calibri" panose="020F0502020204030204" pitchFamily="34" charset="0"/>
            </a:rPr>
            <a:t>Note: Make use of the F9 key to recalculate and refresh the simulation results</a:t>
          </a:r>
        </a:p>
        <a:p>
          <a:endParaRPr lang="en-US" sz="1000" b="0">
            <a:latin typeface="Calibri" panose="020F0502020204030204" pitchFamily="34" charset="0"/>
            <a:cs typeface="Calibri" panose="020F0502020204030204" pitchFamily="34" charset="0"/>
          </a:endParaRPr>
        </a:p>
        <a:p>
          <a:r>
            <a:rPr lang="en-US" sz="1000" b="0">
              <a:latin typeface="Calibri" panose="020F0502020204030204" pitchFamily="34" charset="0"/>
              <a:cs typeface="Calibri" panose="020F0502020204030204" pitchFamily="34" charset="0"/>
            </a:rPr>
            <a:t>Based on the simulation results conducted for both Strategy A (Build a new $250M plant in Texas) and Strategy B (Outsource production to a third-party manufacturer in Asia), the following conclusions have been drawn:</a:t>
          </a:r>
        </a:p>
        <a:p>
          <a:r>
            <a:rPr lang="en-US" sz="1000" b="1" u="sng">
              <a:latin typeface="Calibri" panose="020F0502020204030204" pitchFamily="34" charset="0"/>
              <a:cs typeface="Calibri" panose="020F0502020204030204" pitchFamily="34" charset="0"/>
            </a:rPr>
            <a:t>Quantitative Findings:</a:t>
          </a:r>
        </a:p>
        <a:p>
          <a:r>
            <a:rPr lang="en-US" sz="1000" b="0">
              <a:latin typeface="Calibri" panose="020F0502020204030204" pitchFamily="34" charset="0"/>
              <a:cs typeface="Calibri" panose="020F0502020204030204" pitchFamily="34" charset="0"/>
            </a:rPr>
            <a:t>- Strategy B consistently yields a higher NPV compared to Strategy A across simulations.</a:t>
          </a:r>
        </a:p>
        <a:p>
          <a:r>
            <a:rPr lang="en-US" sz="1000" b="0">
              <a:latin typeface="Calibri" panose="020F0502020204030204" pitchFamily="34" charset="0"/>
              <a:cs typeface="Calibri" panose="020F0502020204030204" pitchFamily="34" charset="0"/>
            </a:rPr>
            <a:t>- Profitability Index (PI) is also higher for Strategy B, indicating a greater return per dollar invested.</a:t>
          </a:r>
        </a:p>
        <a:p>
          <a:r>
            <a:rPr lang="en-US" sz="1000" b="0">
              <a:latin typeface="Calibri" panose="020F0502020204030204" pitchFamily="34" charset="0"/>
              <a:cs typeface="Calibri" panose="020F0502020204030204" pitchFamily="34" charset="0"/>
            </a:rPr>
            <a:t>-</a:t>
          </a:r>
          <a:r>
            <a:rPr lang="en-US" sz="1000" b="0" baseline="0">
              <a:latin typeface="Calibri" panose="020F0502020204030204" pitchFamily="34" charset="0"/>
              <a:cs typeface="Calibri" panose="020F0502020204030204" pitchFamily="34" charset="0"/>
            </a:rPr>
            <a:t> </a:t>
          </a:r>
          <a:r>
            <a:rPr lang="en-US" sz="1000" b="0">
              <a:latin typeface="Calibri" panose="020F0502020204030204" pitchFamily="34" charset="0"/>
              <a:cs typeface="Calibri" panose="020F0502020204030204" pitchFamily="34" charset="0"/>
            </a:rPr>
            <a:t>Internal Rate of Return (IRR) is higher for Strategy B, suggesting stronger investment performance.</a:t>
          </a:r>
        </a:p>
        <a:p>
          <a:r>
            <a:rPr lang="en-US" sz="1000" b="0">
              <a:latin typeface="Calibri" panose="020F0502020204030204" pitchFamily="34" charset="0"/>
              <a:cs typeface="Calibri" panose="020F0502020204030204" pitchFamily="34" charset="0"/>
            </a:rPr>
            <a:t>- Probability of Negative NPV is zero for both strategies, implying both carry low financial risk under the model assumptions.</a:t>
          </a:r>
        </a:p>
        <a:p>
          <a:r>
            <a:rPr lang="en-US" sz="1000" b="0">
              <a:latin typeface="Calibri" panose="020F0502020204030204" pitchFamily="34" charset="0"/>
              <a:cs typeface="Calibri" panose="020F0502020204030204" pitchFamily="34" charset="0"/>
            </a:rPr>
            <a:t>- Value at Risk (VaR) at 5% is equal to the NPV for both strategies, showing no extreme downside risk.</a:t>
          </a:r>
        </a:p>
        <a:p>
          <a:r>
            <a:rPr lang="en-US" sz="1000" b="0">
              <a:latin typeface="Calibri" panose="020F0502020204030204" pitchFamily="34" charset="0"/>
              <a:cs typeface="Calibri" panose="020F0502020204030204" pitchFamily="34" charset="0"/>
            </a:rPr>
            <a:t>- Standard Deviation of NPV is close to zero in both cases, reflecting stable and predictable financial outcomes.</a:t>
          </a:r>
        </a:p>
        <a:p>
          <a:endParaRPr lang="en-US" sz="1000" b="0">
            <a:latin typeface="Calibri" panose="020F0502020204030204" pitchFamily="34" charset="0"/>
            <a:cs typeface="Calibri" panose="020F0502020204030204" pitchFamily="34" charset="0"/>
          </a:endParaRPr>
        </a:p>
        <a:p>
          <a:r>
            <a:rPr lang="en-US" sz="1000" b="1" u="sng">
              <a:latin typeface="Calibri" panose="020F0502020204030204" pitchFamily="34" charset="0"/>
              <a:cs typeface="Calibri" panose="020F0502020204030204" pitchFamily="34" charset="0"/>
            </a:rPr>
            <a:t>Qualitative Considerations</a:t>
          </a:r>
          <a:r>
            <a:rPr lang="en-US" sz="1000" b="1">
              <a:latin typeface="Calibri" panose="020F0502020204030204" pitchFamily="34" charset="0"/>
              <a:cs typeface="Calibri" panose="020F0502020204030204" pitchFamily="34" charset="0"/>
            </a:rPr>
            <a:t>:</a:t>
          </a:r>
        </a:p>
        <a:p>
          <a:r>
            <a:rPr lang="en-US" sz="1000" b="0" u="sng">
              <a:latin typeface="Calibri" panose="020F0502020204030204" pitchFamily="34" charset="0"/>
              <a:cs typeface="Calibri" panose="020F0502020204030204" pitchFamily="34" charset="0"/>
            </a:rPr>
            <a:t>External Factors:</a:t>
          </a:r>
        </a:p>
        <a:p>
          <a:r>
            <a:rPr lang="en-US" sz="1000" b="0">
              <a:latin typeface="Calibri" panose="020F0502020204030204" pitchFamily="34" charset="0"/>
              <a:cs typeface="Calibri" panose="020F0502020204030204" pitchFamily="34" charset="0"/>
            </a:rPr>
            <a:t>- Tariffs and Trade Barriers: Outsourcing (Strategy B) to an Asian manufacturer exposes Dante Inc. to potential future tariffs, global logistics disruptions, and geopolitical tensions. Manufacturing locally in Texas (Strategy A) avoids these risks but may be costlier upfront.</a:t>
          </a:r>
        </a:p>
        <a:p>
          <a:r>
            <a:rPr lang="en-US" sz="1000" b="0">
              <a:latin typeface="Calibri" panose="020F0502020204030204" pitchFamily="34" charset="0"/>
              <a:cs typeface="Calibri" panose="020F0502020204030204" pitchFamily="34" charset="0"/>
            </a:rPr>
            <a:t>- Regulatory Risk: Domestic manufacturing offers better control over compliance with U.S. environmental and labor regulations, reducing long-term regulatory uncertainty.</a:t>
          </a:r>
        </a:p>
        <a:p>
          <a:r>
            <a:rPr lang="en-US" sz="1000" b="0">
              <a:latin typeface="Calibri" panose="020F0502020204030204" pitchFamily="34" charset="0"/>
              <a:cs typeface="Calibri" panose="020F0502020204030204" pitchFamily="34" charset="0"/>
            </a:rPr>
            <a:t>- Supply Chain Stability: Global supply chains are sensitive to delays, especially for raw materials like lithium and cobalt. An in-house Texas plant may offer better supply chain resilience.</a:t>
          </a:r>
        </a:p>
        <a:p>
          <a:endParaRPr lang="en-US" sz="1000" b="0">
            <a:latin typeface="Calibri" panose="020F0502020204030204" pitchFamily="34" charset="0"/>
            <a:cs typeface="Calibri" panose="020F0502020204030204" pitchFamily="34" charset="0"/>
          </a:endParaRPr>
        </a:p>
        <a:p>
          <a:r>
            <a:rPr lang="en-US" sz="1000" b="0" u="sng">
              <a:latin typeface="Calibri" panose="020F0502020204030204" pitchFamily="34" charset="0"/>
              <a:cs typeface="Calibri" panose="020F0502020204030204" pitchFamily="34" charset="0"/>
            </a:rPr>
            <a:t>Internal Factors:</a:t>
          </a:r>
        </a:p>
        <a:p>
          <a:r>
            <a:rPr lang="en-US" sz="1000" b="0">
              <a:latin typeface="Calibri" panose="020F0502020204030204" pitchFamily="34" charset="0"/>
              <a:cs typeface="Calibri" panose="020F0502020204030204" pitchFamily="34" charset="0"/>
            </a:rPr>
            <a:t>- Organizational Quality &amp; Skills: Dante Inc. must assess whether it has the necessary operational expertise, skilled workforce, and management bandwidth to run a new production facility effectively. If these internal capabilities are lacking, outsourcing allows faster scalability with less strain on internal resources.</a:t>
          </a:r>
        </a:p>
        <a:p>
          <a:r>
            <a:rPr lang="en-US" sz="1000" b="0">
              <a:latin typeface="Calibri" panose="020F0502020204030204" pitchFamily="34" charset="0"/>
              <a:cs typeface="Calibri" panose="020F0502020204030204" pitchFamily="34" charset="0"/>
            </a:rPr>
            <a:t>- Corporate Culture: Building and running a new plant demands alignment with the company’s culture and long-term strategic vision. If Dante Inc. values tight quality control and innovation, in-house production may be a better cultural fit.</a:t>
          </a:r>
        </a:p>
        <a:p>
          <a:r>
            <a:rPr lang="en-US" sz="1000" b="0">
              <a:latin typeface="Calibri" panose="020F0502020204030204" pitchFamily="34" charset="0"/>
              <a:cs typeface="Calibri" panose="020F0502020204030204" pitchFamily="34" charset="0"/>
            </a:rPr>
            <a:t>- Flexibility &amp; Scalability: Outsourcing (Strategy B) offers quicker market responsiveness, flexibility in scaling production, and lower upfront capital commitments.</a:t>
          </a:r>
        </a:p>
        <a:p>
          <a:endParaRPr lang="en-US" sz="1000" b="0">
            <a:latin typeface="Calibri" panose="020F0502020204030204" pitchFamily="34" charset="0"/>
            <a:cs typeface="Calibri" panose="020F0502020204030204" pitchFamily="34" charset="0"/>
          </a:endParaRPr>
        </a:p>
        <a:p>
          <a:r>
            <a:rPr lang="en-US" sz="1000" b="1" u="sng">
              <a:latin typeface="Calibri" panose="020F0502020204030204" pitchFamily="34" charset="0"/>
              <a:cs typeface="Calibri" panose="020F0502020204030204" pitchFamily="34" charset="0"/>
            </a:rPr>
            <a:t>Final Decision:</a:t>
          </a:r>
        </a:p>
        <a:p>
          <a:r>
            <a:rPr lang="en-US" sz="1000" b="0">
              <a:latin typeface="Calibri" panose="020F0502020204030204" pitchFamily="34" charset="0"/>
              <a:cs typeface="Calibri" panose="020F0502020204030204" pitchFamily="34" charset="0"/>
            </a:rPr>
            <a:t>While Strategy B shows stronger financial attractiveness under the current simulation, the ultimate decision must weigh both quantitative results and qualitative realities. If Dante Inc. prioritizes:</a:t>
          </a:r>
        </a:p>
        <a:p>
          <a:r>
            <a:rPr lang="en-US" sz="1000" b="0">
              <a:latin typeface="Calibri" panose="020F0502020204030204" pitchFamily="34" charset="0"/>
              <a:cs typeface="Calibri" panose="020F0502020204030204" pitchFamily="34" charset="0"/>
            </a:rPr>
            <a:t>- Lower upfront investment,</a:t>
          </a:r>
        </a:p>
        <a:p>
          <a:r>
            <a:rPr lang="en-US" sz="1000" b="0">
              <a:latin typeface="Calibri" panose="020F0502020204030204" pitchFamily="34" charset="0"/>
              <a:cs typeface="Calibri" panose="020F0502020204030204" pitchFamily="34" charset="0"/>
            </a:rPr>
            <a:t>- Speed to market,</a:t>
          </a:r>
        </a:p>
        <a:p>
          <a:r>
            <a:rPr lang="en-US" sz="1000" b="0">
              <a:latin typeface="Calibri" panose="020F0502020204030204" pitchFamily="34" charset="0"/>
              <a:cs typeface="Calibri" panose="020F0502020204030204" pitchFamily="34" charset="0"/>
            </a:rPr>
            <a:t>- Flexibility, and</a:t>
          </a:r>
        </a:p>
        <a:p>
          <a:r>
            <a:rPr lang="en-US" sz="1000" b="0">
              <a:latin typeface="Calibri" panose="020F0502020204030204" pitchFamily="34" charset="0"/>
              <a:cs typeface="Calibri" panose="020F0502020204030204" pitchFamily="34" charset="0"/>
            </a:rPr>
            <a:t>- Less operational complexity,</a:t>
          </a:r>
        </a:p>
        <a:p>
          <a:r>
            <a:rPr lang="en-US" sz="1000" b="0">
              <a:latin typeface="Calibri" panose="020F0502020204030204" pitchFamily="34" charset="0"/>
              <a:cs typeface="Calibri" panose="020F0502020204030204" pitchFamily="34" charset="0"/>
            </a:rPr>
            <a:t>then Strategy B — outsourcing is the recommended choice.</a:t>
          </a:r>
        </a:p>
        <a:p>
          <a:endParaRPr lang="en-US" sz="1000" b="0">
            <a:latin typeface="Calibri" panose="020F0502020204030204" pitchFamily="34" charset="0"/>
            <a:cs typeface="Calibri" panose="020F0502020204030204" pitchFamily="34" charset="0"/>
          </a:endParaRPr>
        </a:p>
        <a:p>
          <a:r>
            <a:rPr lang="en-US" sz="1000" b="0">
              <a:latin typeface="Calibri" panose="020F0502020204030204" pitchFamily="34" charset="0"/>
              <a:cs typeface="Calibri" panose="020F0502020204030204" pitchFamily="34" charset="0"/>
            </a:rPr>
            <a:t>However, if the company seeks:</a:t>
          </a:r>
        </a:p>
        <a:p>
          <a:r>
            <a:rPr lang="en-US" sz="1000" b="0">
              <a:latin typeface="Calibri" panose="020F0502020204030204" pitchFamily="34" charset="0"/>
              <a:cs typeface="Calibri" panose="020F0502020204030204" pitchFamily="34" charset="0"/>
            </a:rPr>
            <a:t>- Greater control over production,</a:t>
          </a:r>
        </a:p>
        <a:p>
          <a:r>
            <a:rPr lang="en-US" sz="1000" b="0">
              <a:latin typeface="Calibri" panose="020F0502020204030204" pitchFamily="34" charset="0"/>
              <a:cs typeface="Calibri" panose="020F0502020204030204" pitchFamily="34" charset="0"/>
            </a:rPr>
            <a:t>- Long-term strategic positioning within the U.S.,</a:t>
          </a:r>
        </a:p>
        <a:p>
          <a:r>
            <a:rPr lang="en-US" sz="1000" b="0">
              <a:latin typeface="Calibri" panose="020F0502020204030204" pitchFamily="34" charset="0"/>
              <a:cs typeface="Calibri" panose="020F0502020204030204" pitchFamily="34" charset="0"/>
            </a:rPr>
            <a:t>- Mitigation of tariff and supply chain risks, and</a:t>
          </a:r>
        </a:p>
        <a:p>
          <a:r>
            <a:rPr lang="en-US" sz="1000" b="0">
              <a:latin typeface="Calibri" panose="020F0502020204030204" pitchFamily="34" charset="0"/>
              <a:cs typeface="Calibri" panose="020F0502020204030204" pitchFamily="34" charset="0"/>
            </a:rPr>
            <a:t>- A commitment to fostering local organizational capability and innovation,</a:t>
          </a:r>
        </a:p>
        <a:p>
          <a:r>
            <a:rPr lang="en-US" sz="1000" b="0">
              <a:latin typeface="Calibri" panose="020F0502020204030204" pitchFamily="34" charset="0"/>
              <a:cs typeface="Calibri" panose="020F0502020204030204" pitchFamily="34" charset="0"/>
            </a:rPr>
            <a:t>then Strategy A — building the Texas plant could be more aligned with its strategic goals despite the lower NPV.</a:t>
          </a:r>
        </a:p>
        <a:p>
          <a:endParaRPr lang="en-US" sz="1000" b="0">
            <a:latin typeface="Calibri" panose="020F0502020204030204" pitchFamily="34" charset="0"/>
            <a:cs typeface="Calibri" panose="020F0502020204030204" pitchFamily="34" charset="0"/>
          </a:endParaRPr>
        </a:p>
        <a:p>
          <a:r>
            <a:rPr lang="en-US" sz="1000" b="1">
              <a:latin typeface="Calibri" panose="020F0502020204030204" pitchFamily="34" charset="0"/>
              <a:cs typeface="Calibri" panose="020F0502020204030204" pitchFamily="34" charset="0"/>
            </a:rPr>
            <a:t>Recommendation:</a:t>
          </a:r>
        </a:p>
        <a:p>
          <a:r>
            <a:rPr lang="en-US" sz="1000" b="0">
              <a:latin typeface="Calibri" panose="020F0502020204030204" pitchFamily="34" charset="0"/>
              <a:cs typeface="Calibri" panose="020F0502020204030204" pitchFamily="34" charset="0"/>
            </a:rPr>
            <a:t>- Given the current global business environment, if Dante Inc. has limited operational readiness and seeks to manage risk through flexibility and lower upfront costs, Strategy B (Outsourcing) is financially and strategically preferable.</a:t>
          </a:r>
        </a:p>
        <a:p>
          <a:r>
            <a:rPr lang="en-US" sz="1000" b="0">
              <a:latin typeface="Calibri" panose="020F0502020204030204" pitchFamily="34" charset="0"/>
              <a:cs typeface="Calibri" panose="020F0502020204030204" pitchFamily="34" charset="0"/>
            </a:rPr>
            <a:t>However, if the company is focused on long-term growth, operational independence, and reducing geopolitical exposure, it should consider Strategy A as a more sustainable investment despite the higher initial cost.</a:t>
          </a:r>
        </a:p>
        <a:p>
          <a:endParaRPr lang="en-US" sz="1000" b="1">
            <a:latin typeface="Calibri" panose="020F0502020204030204" pitchFamily="34" charset="0"/>
            <a:cs typeface="Calibri" panose="020F0502020204030204" pitchFamily="34" charset="0"/>
          </a:endParaRPr>
        </a:p>
      </xdr:txBody>
    </xdr:sp>
    <xdr:clientData/>
  </xdr:twoCellAnchor>
  <xdr:twoCellAnchor editAs="oneCell">
    <xdr:from>
      <xdr:col>3</xdr:col>
      <xdr:colOff>57149</xdr:colOff>
      <xdr:row>10</xdr:row>
      <xdr:rowOff>70085</xdr:rowOff>
    </xdr:from>
    <xdr:to>
      <xdr:col>8</xdr:col>
      <xdr:colOff>1143000</xdr:colOff>
      <xdr:row>29</xdr:row>
      <xdr:rowOff>120650</xdr:rowOff>
    </xdr:to>
    <xdr:pic>
      <xdr:nvPicPr>
        <xdr:cNvPr id="20" name="Picture 19" descr="Output image">
          <a:extLst>
            <a:ext uri="{FF2B5EF4-FFF2-40B4-BE49-F238E27FC236}">
              <a16:creationId xmlns:a16="http://schemas.microsoft.com/office/drawing/2014/main" id="{DF0BFC27-1F93-E280-2134-009E102D2B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648199" y="1771885"/>
          <a:ext cx="7118351" cy="3225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1130299</xdr:colOff>
      <xdr:row>2</xdr:row>
      <xdr:rowOff>165100</xdr:rowOff>
    </xdr:from>
    <xdr:to>
      <xdr:col>3</xdr:col>
      <xdr:colOff>1123950</xdr:colOff>
      <xdr:row>10</xdr:row>
      <xdr:rowOff>6350</xdr:rowOff>
    </xdr:to>
    <xdr:pic>
      <xdr:nvPicPr>
        <xdr:cNvPr id="22" name="Picture 21" descr="Generated image">
          <a:extLst>
            <a:ext uri="{FF2B5EF4-FFF2-40B4-BE49-F238E27FC236}">
              <a16:creationId xmlns:a16="http://schemas.microsoft.com/office/drawing/2014/main" id="{73C958B1-6D95-AD70-8CB9-7279FF223B7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49" y="495300"/>
          <a:ext cx="1123951" cy="1212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774700</xdr:colOff>
      <xdr:row>0</xdr:row>
      <xdr:rowOff>0</xdr:rowOff>
    </xdr:from>
    <xdr:to>
      <xdr:col>7</xdr:col>
      <xdr:colOff>82550</xdr:colOff>
      <xdr:row>1</xdr:row>
      <xdr:rowOff>152400</xdr:rowOff>
    </xdr:to>
    <xdr:pic>
      <xdr:nvPicPr>
        <xdr:cNvPr id="25" name="Picture 24" descr="Generated image">
          <a:extLst>
            <a:ext uri="{FF2B5EF4-FFF2-40B4-BE49-F238E27FC236}">
              <a16:creationId xmlns:a16="http://schemas.microsoft.com/office/drawing/2014/main" id="{BF37E9C5-F26A-4C9D-AA1E-99F40F00A90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947150" y="0"/>
          <a:ext cx="5334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C1DC1-B441-4E61-99C7-ED118D08ABB6}">
  <dimension ref="A3:M48"/>
  <sheetViews>
    <sheetView showGridLines="0" tabSelected="1" workbookViewId="0">
      <selection activeCell="B27" sqref="B27"/>
    </sheetView>
  </sheetViews>
  <sheetFormatPr defaultRowHeight="13" x14ac:dyDescent="0.3"/>
  <cols>
    <col min="1" max="1" width="27.6328125" style="1" bestFit="1" customWidth="1"/>
    <col min="2" max="2" width="21.90625" style="1" bestFit="1" customWidth="1"/>
    <col min="3" max="4" width="16.1796875" style="1" bestFit="1" customWidth="1"/>
    <col min="5" max="12" width="17.54296875" style="1" bestFit="1" customWidth="1"/>
    <col min="13" max="13" width="5.26953125" style="1" bestFit="1" customWidth="1"/>
    <col min="14" max="16384" width="8.7265625" style="1"/>
  </cols>
  <sheetData>
    <row r="3" spans="1:8" ht="13.5" thickBot="1" x14ac:dyDescent="0.35">
      <c r="A3" s="32" t="s">
        <v>44</v>
      </c>
      <c r="E3" s="32" t="s">
        <v>41</v>
      </c>
      <c r="G3" s="32" t="s">
        <v>42</v>
      </c>
    </row>
    <row r="4" spans="1:8" ht="13.5" thickBot="1" x14ac:dyDescent="0.35">
      <c r="A4" s="18" t="s">
        <v>39</v>
      </c>
      <c r="B4" s="30" t="s">
        <v>40</v>
      </c>
      <c r="C4" s="31" t="s">
        <v>24</v>
      </c>
      <c r="E4" s="29">
        <f ca="1">C16</f>
        <v>0.12755577507174926</v>
      </c>
    </row>
    <row r="5" spans="1:8" ht="14.5" x14ac:dyDescent="0.35">
      <c r="A5" s="14" t="s">
        <v>31</v>
      </c>
      <c r="B5" s="27">
        <f ca="1">NPV(C23,C39:L39)+B39</f>
        <v>3665287646.3616629</v>
      </c>
      <c r="C5" s="27">
        <f ca="1">NPV(C23,C47:L47)+B47</f>
        <v>4047367322.7611103</v>
      </c>
      <c r="D5"/>
      <c r="F5"/>
      <c r="H5"/>
    </row>
    <row r="6" spans="1:8" ht="14.5" x14ac:dyDescent="0.35">
      <c r="A6" s="5" t="s">
        <v>32</v>
      </c>
      <c r="B6" s="25">
        <f ca="1">IRR(B39:L39)</f>
        <v>1.6116062099016895</v>
      </c>
      <c r="C6" s="26">
        <f ca="1">IRR(B47:L47)</f>
        <v>7.5983005637699019</v>
      </c>
      <c r="D6"/>
    </row>
    <row r="7" spans="1:8" x14ac:dyDescent="0.3">
      <c r="A7" s="5" t="s">
        <v>35</v>
      </c>
      <c r="B7" s="19">
        <f ca="1">COUNTIF(B5,"&lt; 0")/10000</f>
        <v>0</v>
      </c>
      <c r="C7" s="20">
        <f ca="1">COUNTIF(C5,"&lt;0")/10000</f>
        <v>0</v>
      </c>
      <c r="D7" s="2"/>
    </row>
    <row r="8" spans="1:8" x14ac:dyDescent="0.3">
      <c r="A8" s="5" t="s">
        <v>38</v>
      </c>
      <c r="B8" s="21">
        <f ca="1">_xlfn.PERCENTILE.INC(B5,0.05)</f>
        <v>3665287646.3616629</v>
      </c>
      <c r="C8" s="21">
        <f ca="1">_xlfn.PERCENTILE.INC(C5,0.05)</f>
        <v>4047367322.7611103</v>
      </c>
      <c r="D8" s="2"/>
    </row>
    <row r="9" spans="1:8" x14ac:dyDescent="0.3">
      <c r="A9" s="5" t="s">
        <v>37</v>
      </c>
      <c r="B9" s="23">
        <f ca="1">_xlfn.STDEV.P(B5)</f>
        <v>0</v>
      </c>
      <c r="C9" s="24">
        <f ca="1">_xlfn.STDEV.P(C5)</f>
        <v>0</v>
      </c>
      <c r="D9" s="2"/>
    </row>
    <row r="10" spans="1:8" x14ac:dyDescent="0.3">
      <c r="A10" s="5" t="s">
        <v>43</v>
      </c>
      <c r="B10" s="28">
        <f ca="1">NPV(C23,C39:L39)/C14</f>
        <v>15.661150585446652</v>
      </c>
      <c r="C10" s="28">
        <f ca="1">NPV(C23,C47:L47)/C15</f>
        <v>81.947346455222203</v>
      </c>
    </row>
    <row r="12" spans="1:8" x14ac:dyDescent="0.3">
      <c r="A12" s="2" t="s">
        <v>45</v>
      </c>
    </row>
    <row r="13" spans="1:8" x14ac:dyDescent="0.3">
      <c r="A13" s="4" t="s">
        <v>0</v>
      </c>
      <c r="B13" s="4" t="s">
        <v>1</v>
      </c>
      <c r="C13" s="4" t="s">
        <v>2</v>
      </c>
      <c r="E13" s="2"/>
    </row>
    <row r="14" spans="1:8" x14ac:dyDescent="0.3">
      <c r="A14" s="5" t="s">
        <v>3</v>
      </c>
      <c r="B14" s="5" t="s">
        <v>4</v>
      </c>
      <c r="C14" s="6">
        <v>250000000</v>
      </c>
    </row>
    <row r="15" spans="1:8" ht="14.5" x14ac:dyDescent="0.35">
      <c r="A15" s="5" t="s">
        <v>5</v>
      </c>
      <c r="B15" s="5" t="s">
        <v>4</v>
      </c>
      <c r="C15" s="6">
        <v>50000000</v>
      </c>
      <c r="E15"/>
    </row>
    <row r="16" spans="1:8" x14ac:dyDescent="0.3">
      <c r="A16" s="5" t="s">
        <v>6</v>
      </c>
      <c r="B16" s="5" t="s">
        <v>7</v>
      </c>
      <c r="C16" s="22">
        <f ca="1">IF(RAND()&lt;((15%-8%)/(25%-8%)), 8% + SQRT(RAND()*(15%-8%)*(25%-8%)), 25% - SQRT((1-RAND())*(25%-8%)*(25%-15%)))</f>
        <v>0.12755577507174926</v>
      </c>
    </row>
    <row r="17" spans="1:13" x14ac:dyDescent="0.3">
      <c r="A17" s="5" t="s">
        <v>8</v>
      </c>
      <c r="B17" s="5" t="s">
        <v>9</v>
      </c>
      <c r="C17" s="6">
        <f ca="1">_xlfn.NORM.INV(RAND(),30000,6000)</f>
        <v>27137.445668239154</v>
      </c>
    </row>
    <row r="18" spans="1:13" ht="14.5" x14ac:dyDescent="0.35">
      <c r="A18" s="5" t="s">
        <v>10</v>
      </c>
      <c r="B18" s="5" t="s">
        <v>9</v>
      </c>
      <c r="C18" s="6">
        <f ca="1">_xlfn.NORM.INV(RAND(),55000,9000)</f>
        <v>74460.422004271211</v>
      </c>
      <c r="E18"/>
    </row>
    <row r="19" spans="1:13" x14ac:dyDescent="0.3">
      <c r="A19" s="5" t="s">
        <v>11</v>
      </c>
      <c r="B19" s="5" t="s">
        <v>9</v>
      </c>
      <c r="C19" s="6">
        <f ca="1">_xlfn.NORM.INV(RAND(),8500,1000)</f>
        <v>7533.3789778650889</v>
      </c>
    </row>
    <row r="20" spans="1:13" x14ac:dyDescent="0.3">
      <c r="A20" s="5" t="s">
        <v>12</v>
      </c>
      <c r="B20" s="5" t="s">
        <v>9</v>
      </c>
      <c r="C20" s="6">
        <f ca="1">_xlfn.NORM.INV(RAND(),60000000,10000000)</f>
        <v>41642819.259275272</v>
      </c>
    </row>
    <row r="21" spans="1:13" x14ac:dyDescent="0.3">
      <c r="A21" s="5" t="s">
        <v>13</v>
      </c>
      <c r="B21" s="5" t="s">
        <v>9</v>
      </c>
      <c r="C21" s="6">
        <f ca="1">_xlfn.NORM.INV(RAND(),70000000,8000000)</f>
        <v>75431219.76756373</v>
      </c>
    </row>
    <row r="22" spans="1:13" x14ac:dyDescent="0.3">
      <c r="A22" s="5" t="s">
        <v>30</v>
      </c>
      <c r="B22" s="5" t="s">
        <v>14</v>
      </c>
      <c r="C22" s="8">
        <f ca="1">IF(RAND()&lt;((450000-300000)/(600000-300000)),300000 + SQRT(RAND()*(450000-300000)*(600000-300000)),600000 - SQRT((1-RAND())*(600000-300000)*(600000-450000)))</f>
        <v>465907.01858523302</v>
      </c>
    </row>
    <row r="23" spans="1:13" x14ac:dyDescent="0.3">
      <c r="A23" s="5" t="s">
        <v>15</v>
      </c>
      <c r="B23" s="5" t="s">
        <v>4</v>
      </c>
      <c r="C23" s="7">
        <v>0.1</v>
      </c>
    </row>
    <row r="24" spans="1:13" x14ac:dyDescent="0.3">
      <c r="A24" s="5" t="s">
        <v>16</v>
      </c>
      <c r="B24" s="5" t="s">
        <v>4</v>
      </c>
      <c r="C24" s="8">
        <v>10</v>
      </c>
    </row>
    <row r="26" spans="1:13" x14ac:dyDescent="0.3">
      <c r="A26" s="2" t="s">
        <v>36</v>
      </c>
      <c r="C26" s="3"/>
    </row>
    <row r="27" spans="1:13" x14ac:dyDescent="0.3">
      <c r="A27" s="1" t="s">
        <v>19</v>
      </c>
    </row>
    <row r="28" spans="1:13" x14ac:dyDescent="0.3">
      <c r="A28" s="1" t="s">
        <v>20</v>
      </c>
      <c r="C28" s="3">
        <v>10</v>
      </c>
    </row>
    <row r="29" spans="1:13" x14ac:dyDescent="0.3">
      <c r="A29" s="1" t="s">
        <v>21</v>
      </c>
      <c r="C29" s="3">
        <v>5</v>
      </c>
    </row>
    <row r="31" spans="1:13" ht="13.5" thickBot="1" x14ac:dyDescent="0.35">
      <c r="A31" s="16" t="s">
        <v>28</v>
      </c>
      <c r="B31" s="17">
        <v>0</v>
      </c>
      <c r="C31" s="17">
        <v>1</v>
      </c>
      <c r="D31" s="17">
        <f>1+C31</f>
        <v>2</v>
      </c>
      <c r="E31" s="17">
        <f t="shared" ref="E31:L31" si="0">1+D31</f>
        <v>3</v>
      </c>
      <c r="F31" s="17">
        <f t="shared" si="0"/>
        <v>4</v>
      </c>
      <c r="G31" s="17">
        <f t="shared" si="0"/>
        <v>5</v>
      </c>
      <c r="H31" s="17">
        <f t="shared" si="0"/>
        <v>6</v>
      </c>
      <c r="I31" s="17">
        <f t="shared" si="0"/>
        <v>7</v>
      </c>
      <c r="J31" s="17">
        <f t="shared" si="0"/>
        <v>8</v>
      </c>
      <c r="K31" s="17">
        <f>1+J31</f>
        <v>9</v>
      </c>
      <c r="L31" s="17">
        <f t="shared" si="0"/>
        <v>10</v>
      </c>
      <c r="M31" s="16" t="s">
        <v>34</v>
      </c>
    </row>
    <row r="32" spans="1:13" x14ac:dyDescent="0.3">
      <c r="A32" s="13" t="s">
        <v>29</v>
      </c>
      <c r="B32" s="14"/>
      <c r="C32" s="15">
        <f ca="1">$C$22*((1*$C$16)^C31)</f>
        <v>59429.130867007283</v>
      </c>
      <c r="D32" s="15">
        <f ca="1">C32*(1+C16)</f>
        <v>67009.659716588823</v>
      </c>
      <c r="E32" s="15">
        <f ca="1">D32*(1+C16)</f>
        <v>75557.128799032493</v>
      </c>
      <c r="F32" s="15">
        <f ca="1">E32*(1+C16)</f>
        <v>85194.876925189077</v>
      </c>
      <c r="G32" s="15">
        <f ca="1">F32*(1+C16)</f>
        <v>96061.975483523856</v>
      </c>
      <c r="H32" s="15">
        <f ca="1">G32*(1+C16)</f>
        <v>108315.23522124812</v>
      </c>
      <c r="I32" s="15">
        <f ca="1">H32*(1+C16)</f>
        <v>122131.46900197327</v>
      </c>
      <c r="J32" s="15">
        <f ca="1">I32*(1+C16)</f>
        <v>137710.04319117128</v>
      </c>
      <c r="K32" s="15">
        <f ca="1">J32*(1+C16)</f>
        <v>155275.7544855852</v>
      </c>
      <c r="L32" s="15">
        <f ca="1">K32*(1+C16)</f>
        <v>175082.07369884467</v>
      </c>
      <c r="M32" s="14"/>
    </row>
    <row r="33" spans="1:13" x14ac:dyDescent="0.3">
      <c r="A33" s="9" t="s">
        <v>17</v>
      </c>
      <c r="B33" s="10"/>
      <c r="C33" s="6">
        <f ca="1">C32*$C$19</f>
        <v>447702165.14630592</v>
      </c>
      <c r="D33" s="6">
        <f t="shared" ref="D33:K33" ca="1" si="1">D32*$C$19</f>
        <v>504809161.82284331</v>
      </c>
      <c r="E33" s="6">
        <f t="shared" ca="1" si="1"/>
        <v>569200485.72247624</v>
      </c>
      <c r="F33" s="6">
        <f t="shared" ca="1" si="1"/>
        <v>641805294.85002291</v>
      </c>
      <c r="G33" s="6">
        <f t="shared" ca="1" si="1"/>
        <v>723671266.67977023</v>
      </c>
      <c r="H33" s="6">
        <f t="shared" ca="1" si="1"/>
        <v>815979715.99826288</v>
      </c>
      <c r="I33" s="6">
        <f t="shared" ca="1" si="1"/>
        <v>920062641.11524713</v>
      </c>
      <c r="J33" s="6">
        <f t="shared" ca="1" si="1"/>
        <v>1037421944.4172632</v>
      </c>
      <c r="K33" s="6">
        <f t="shared" ca="1" si="1"/>
        <v>1169751104.6138484</v>
      </c>
      <c r="L33" s="6">
        <f ca="1">L32*$C$19</f>
        <v>1318959613.4039028</v>
      </c>
      <c r="M33" s="5"/>
    </row>
    <row r="34" spans="1:13" x14ac:dyDescent="0.3">
      <c r="A34" s="5" t="s">
        <v>22</v>
      </c>
      <c r="B34" s="5"/>
      <c r="C34" s="6">
        <f ca="1">(($C$17/1000)*$C$28)*C32</f>
        <v>16127548.100140844</v>
      </c>
      <c r="D34" s="6">
        <f ca="1">(($C$17/1000)*$C$28)*D32</f>
        <v>18184709.998061229</v>
      </c>
      <c r="E34" s="6">
        <f ca="1">(($C$17/1000)*$C$28)*E32</f>
        <v>20504274.776318919</v>
      </c>
      <c r="F34" s="6">
        <f ca="1">(($C$17/1000)*$C$28)*F32</f>
        <v>23119713.437696397</v>
      </c>
      <c r="G34" s="6">
        <f ca="1">(($C$17/1000)*$C$28)*G32</f>
        <v>26068766.404678497</v>
      </c>
      <c r="H34" s="6">
        <f ca="1">(($C$17/1000)*$C$28)*H32</f>
        <v>29393988.108591642</v>
      </c>
      <c r="I34" s="6">
        <f ca="1">(($C$17/1000)*$C$28)*I32</f>
        <v>33143361.044232834</v>
      </c>
      <c r="J34" s="6">
        <f ca="1">(($C$17/1000)*$C$28)*J32</f>
        <v>37370988.150712773</v>
      </c>
      <c r="K34" s="6">
        <f ca="1">(($C$17/1000)*$C$28)*K32</f>
        <v>42137873.509474099</v>
      </c>
      <c r="L34" s="6">
        <f ca="1">(($C$17/1000)*$C$28)*L32</f>
        <v>47512802.6248504</v>
      </c>
      <c r="M34" s="5"/>
    </row>
    <row r="35" spans="1:13" x14ac:dyDescent="0.3">
      <c r="A35" s="5" t="s">
        <v>23</v>
      </c>
      <c r="B35" s="5"/>
      <c r="C35" s="6">
        <f ca="1">(($C$18/1000)*$C$29)*C32</f>
        <v>22125590.818522111</v>
      </c>
      <c r="D35" s="6">
        <f ca="1">(($C$18/1000)*$C$29)*D32</f>
        <v>24947837.704299081</v>
      </c>
      <c r="E35" s="6">
        <f ca="1">(($C$18/1000)*$C$29)*E32</f>
        <v>28130078.479035165</v>
      </c>
      <c r="F35" s="6">
        <f ca="1">(($C$18/1000)*$C$29)*F32</f>
        <v>31718232.442257632</v>
      </c>
      <c r="G35" s="6">
        <f ca="1">(($C$18/1000)*$C$29)*G32</f>
        <v>35764076.165335707</v>
      </c>
      <c r="H35" s="6">
        <f ca="1">(($C$18/1000)*$C$29)*H32</f>
        <v>40325990.620330177</v>
      </c>
      <c r="I35" s="6">
        <f ca="1">(($C$18/1000)*$C$29)*I32</f>
        <v>45469803.609442487</v>
      </c>
      <c r="J35" s="6">
        <f ca="1">(($C$18/1000)*$C$29)*J32</f>
        <v>51269739.651205145</v>
      </c>
      <c r="K35" s="6">
        <f ca="1">(($C$18/1000)*$C$29)*K32</f>
        <v>57809491.030141413</v>
      </c>
      <c r="L35" s="6">
        <f ca="1">(($C$18/1000)*$C$29)*L32</f>
        <v>65183425.464994438</v>
      </c>
      <c r="M35" s="5"/>
    </row>
    <row r="36" spans="1:13" x14ac:dyDescent="0.3">
      <c r="A36" s="9" t="s">
        <v>25</v>
      </c>
      <c r="B36" s="5"/>
      <c r="C36" s="6">
        <f ca="1">C33-(C34+C35)</f>
        <v>409449026.22764295</v>
      </c>
      <c r="D36" s="6">
        <f ca="1">D33-(D34+D35)</f>
        <v>461676614.12048298</v>
      </c>
      <c r="E36" s="6">
        <f ca="1">E33-(E34+E35)</f>
        <v>520566132.46712214</v>
      </c>
      <c r="F36" s="6">
        <f ca="1">F33-(F34+F35)</f>
        <v>586967348.97006893</v>
      </c>
      <c r="G36" s="6">
        <f ca="1">G33-(G34+G35)</f>
        <v>661838424.10975599</v>
      </c>
      <c r="H36" s="6">
        <f ca="1">H33-(H34+H35)</f>
        <v>746259737.26934111</v>
      </c>
      <c r="I36" s="6">
        <f ca="1">I33-(I34+I35)</f>
        <v>841449476.46157181</v>
      </c>
      <c r="J36" s="6">
        <f ca="1">J33-(J34+J35)</f>
        <v>948781216.61534524</v>
      </c>
      <c r="K36" s="6">
        <f ca="1">K33-(K34+K35)</f>
        <v>1069803740.0742329</v>
      </c>
      <c r="L36" s="6">
        <f ca="1">L33-(L34+L35)</f>
        <v>1206263385.3140578</v>
      </c>
      <c r="M36" s="5"/>
    </row>
    <row r="37" spans="1:13" x14ac:dyDescent="0.3">
      <c r="A37" s="5" t="s">
        <v>26</v>
      </c>
      <c r="B37" s="5"/>
      <c r="C37" s="6">
        <f ca="1">$C$20</f>
        <v>41642819.259275272</v>
      </c>
      <c r="D37" s="6">
        <f t="shared" ref="D37:L37" ca="1" si="2">$C$20</f>
        <v>41642819.259275272</v>
      </c>
      <c r="E37" s="6">
        <f t="shared" ca="1" si="2"/>
        <v>41642819.259275272</v>
      </c>
      <c r="F37" s="6">
        <f t="shared" ca="1" si="2"/>
        <v>41642819.259275272</v>
      </c>
      <c r="G37" s="6">
        <f t="shared" ca="1" si="2"/>
        <v>41642819.259275272</v>
      </c>
      <c r="H37" s="6">
        <f t="shared" ca="1" si="2"/>
        <v>41642819.259275272</v>
      </c>
      <c r="I37" s="6">
        <f t="shared" ca="1" si="2"/>
        <v>41642819.259275272</v>
      </c>
      <c r="J37" s="6">
        <f t="shared" ca="1" si="2"/>
        <v>41642819.259275272</v>
      </c>
      <c r="K37" s="6">
        <f t="shared" ca="1" si="2"/>
        <v>41642819.259275272</v>
      </c>
      <c r="L37" s="6">
        <f t="shared" ca="1" si="2"/>
        <v>41642819.259275272</v>
      </c>
      <c r="M37" s="5"/>
    </row>
    <row r="38" spans="1:13" x14ac:dyDescent="0.3">
      <c r="A38" s="9" t="s">
        <v>18</v>
      </c>
      <c r="B38" s="5"/>
      <c r="C38" s="6">
        <f ca="1">C34+C35+C37</f>
        <v>79895958.177938223</v>
      </c>
      <c r="D38" s="6">
        <f ca="1">D34+D35+D37</f>
        <v>84775366.96163559</v>
      </c>
      <c r="E38" s="6">
        <f t="shared" ref="E38:L38" ca="1" si="3">E34+E35+E37</f>
        <v>90277172.514629364</v>
      </c>
      <c r="F38" s="6">
        <f t="shared" ca="1" si="3"/>
        <v>96480765.139229298</v>
      </c>
      <c r="G38" s="6">
        <f t="shared" ca="1" si="3"/>
        <v>103475661.82928948</v>
      </c>
      <c r="H38" s="6">
        <f t="shared" ca="1" si="3"/>
        <v>111362797.98819709</v>
      </c>
      <c r="I38" s="6">
        <f t="shared" ca="1" si="3"/>
        <v>120255983.91295059</v>
      </c>
      <c r="J38" s="6">
        <f t="shared" ca="1" si="3"/>
        <v>130283547.06119318</v>
      </c>
      <c r="K38" s="6">
        <f t="shared" ca="1" si="3"/>
        <v>141590183.79889077</v>
      </c>
      <c r="L38" s="6">
        <f t="shared" ca="1" si="3"/>
        <v>154339047.34912011</v>
      </c>
      <c r="M38" s="5"/>
    </row>
    <row r="39" spans="1:13" ht="13.5" thickBot="1" x14ac:dyDescent="0.35">
      <c r="A39" s="11" t="s">
        <v>27</v>
      </c>
      <c r="B39" s="12">
        <f>-C14</f>
        <v>-250000000</v>
      </c>
      <c r="C39" s="12">
        <f ca="1">C36-C37</f>
        <v>367806206.9683677</v>
      </c>
      <c r="D39" s="12">
        <f t="shared" ref="D39:L39" ca="1" si="4">D36-D37</f>
        <v>420033794.86120772</v>
      </c>
      <c r="E39" s="12">
        <f t="shared" ca="1" si="4"/>
        <v>478923313.20784688</v>
      </c>
      <c r="F39" s="12">
        <f t="shared" ca="1" si="4"/>
        <v>545324529.71079361</v>
      </c>
      <c r="G39" s="12">
        <f t="shared" ca="1" si="4"/>
        <v>620195604.85048068</v>
      </c>
      <c r="H39" s="12">
        <f t="shared" ca="1" si="4"/>
        <v>704616918.01006579</v>
      </c>
      <c r="I39" s="12">
        <f t="shared" ca="1" si="4"/>
        <v>799806657.2022965</v>
      </c>
      <c r="J39" s="12">
        <f t="shared" ca="1" si="4"/>
        <v>907138397.35606992</v>
      </c>
      <c r="K39" s="12">
        <f t="shared" ca="1" si="4"/>
        <v>1028160920.8149576</v>
      </c>
      <c r="L39" s="12">
        <f t="shared" ca="1" si="4"/>
        <v>1164620566.0547826</v>
      </c>
      <c r="M39" s="5"/>
    </row>
    <row r="40" spans="1:13" ht="13.5" thickTop="1" x14ac:dyDescent="0.3"/>
    <row r="41" spans="1:13" x14ac:dyDescent="0.3">
      <c r="A41" s="2" t="s">
        <v>33</v>
      </c>
    </row>
    <row r="42" spans="1:13" ht="13.5" thickBot="1" x14ac:dyDescent="0.35">
      <c r="A42" s="16" t="s">
        <v>28</v>
      </c>
      <c r="B42" s="17">
        <v>0</v>
      </c>
      <c r="C42" s="17">
        <v>1</v>
      </c>
      <c r="D42" s="17">
        <f>1+C42</f>
        <v>2</v>
      </c>
      <c r="E42" s="17">
        <f t="shared" ref="E42:L42" si="5">1+D42</f>
        <v>3</v>
      </c>
      <c r="F42" s="17">
        <f t="shared" si="5"/>
        <v>4</v>
      </c>
      <c r="G42" s="17">
        <f t="shared" si="5"/>
        <v>5</v>
      </c>
      <c r="H42" s="17">
        <f t="shared" si="5"/>
        <v>6</v>
      </c>
      <c r="I42" s="17">
        <f t="shared" si="5"/>
        <v>7</v>
      </c>
      <c r="J42" s="17">
        <f t="shared" si="5"/>
        <v>8</v>
      </c>
      <c r="K42" s="17">
        <f>1+J42</f>
        <v>9</v>
      </c>
      <c r="L42" s="17">
        <f t="shared" ref="L42:M42" si="6">1+K42</f>
        <v>10</v>
      </c>
      <c r="M42" s="16" t="s">
        <v>34</v>
      </c>
    </row>
    <row r="43" spans="1:13" x14ac:dyDescent="0.3">
      <c r="A43" s="13" t="s">
        <v>29</v>
      </c>
      <c r="B43" s="14"/>
      <c r="C43" s="15">
        <f ca="1">$C$22*((1*$C$16)^C42)</f>
        <v>59429.130867007283</v>
      </c>
      <c r="D43" s="15">
        <f ca="1">C43*(1+C16)</f>
        <v>67009.659716588823</v>
      </c>
      <c r="E43" s="15">
        <f ca="1">D43*(1+C16)</f>
        <v>75557.128799032493</v>
      </c>
      <c r="F43" s="15">
        <f ca="1">E43*(1+C16)</f>
        <v>85194.876925189077</v>
      </c>
      <c r="G43" s="15">
        <f ca="1">F43*(1+C16)</f>
        <v>96061.975483523856</v>
      </c>
      <c r="H43" s="15">
        <f ca="1">G43*(1+C16)</f>
        <v>108315.23522124812</v>
      </c>
      <c r="I43" s="15">
        <f ca="1">H43*(1+C16)</f>
        <v>122131.46900197327</v>
      </c>
      <c r="J43" s="15">
        <f ca="1">I43*(1+C16)</f>
        <v>137710.04319117128</v>
      </c>
      <c r="K43" s="15">
        <f ca="1">J43*(1+C16)</f>
        <v>155275.7544855852</v>
      </c>
      <c r="L43" s="15">
        <f ca="1">K43*(1+C16)</f>
        <v>175082.07369884467</v>
      </c>
      <c r="M43" s="14"/>
    </row>
    <row r="44" spans="1:13" ht="11.5" customHeight="1" x14ac:dyDescent="0.3">
      <c r="A44" s="9" t="s">
        <v>17</v>
      </c>
      <c r="B44" s="10"/>
      <c r="C44" s="6">
        <f ca="1">C43*$C$19</f>
        <v>447702165.14630592</v>
      </c>
      <c r="D44" s="6">
        <f t="shared" ref="D44" ca="1" si="7">D43*$C$19</f>
        <v>504809161.82284331</v>
      </c>
      <c r="E44" s="6">
        <f t="shared" ref="E44" ca="1" si="8">E43*$C$19</f>
        <v>569200485.72247624</v>
      </c>
      <c r="F44" s="6">
        <f t="shared" ref="F44" ca="1" si="9">F43*$C$19</f>
        <v>641805294.85002291</v>
      </c>
      <c r="G44" s="6">
        <f t="shared" ref="G44" ca="1" si="10">G43*$C$19</f>
        <v>723671266.67977023</v>
      </c>
      <c r="H44" s="6">
        <f t="shared" ref="H44" ca="1" si="11">H43*$C$19</f>
        <v>815979715.99826288</v>
      </c>
      <c r="I44" s="6">
        <f t="shared" ref="I44" ca="1" si="12">I43*$C$19</f>
        <v>920062641.11524713</v>
      </c>
      <c r="J44" s="6">
        <f t="shared" ref="J44" ca="1" si="13">J43*$C$19</f>
        <v>1037421944.4172632</v>
      </c>
      <c r="K44" s="6">
        <f t="shared" ref="K44" ca="1" si="14">K43*$C$19</f>
        <v>1169751104.6138484</v>
      </c>
      <c r="L44" s="6">
        <f ca="1">L43*$C$19</f>
        <v>1318959613.4039028</v>
      </c>
      <c r="M44" s="5"/>
    </row>
    <row r="45" spans="1:13" x14ac:dyDescent="0.3">
      <c r="A45" s="5" t="s">
        <v>26</v>
      </c>
      <c r="B45" s="5"/>
      <c r="C45" s="6">
        <f ca="1">$C$21</f>
        <v>75431219.76756373</v>
      </c>
      <c r="D45" s="6">
        <f t="shared" ref="D45:L45" ca="1" si="15">$C$21</f>
        <v>75431219.76756373</v>
      </c>
      <c r="E45" s="6">
        <f t="shared" ca="1" si="15"/>
        <v>75431219.76756373</v>
      </c>
      <c r="F45" s="6">
        <f t="shared" ca="1" si="15"/>
        <v>75431219.76756373</v>
      </c>
      <c r="G45" s="6">
        <f t="shared" ca="1" si="15"/>
        <v>75431219.76756373</v>
      </c>
      <c r="H45" s="6">
        <f t="shared" ca="1" si="15"/>
        <v>75431219.76756373</v>
      </c>
      <c r="I45" s="6">
        <f t="shared" ca="1" si="15"/>
        <v>75431219.76756373</v>
      </c>
      <c r="J45" s="6">
        <f t="shared" ca="1" si="15"/>
        <v>75431219.76756373</v>
      </c>
      <c r="K45" s="6">
        <f t="shared" ca="1" si="15"/>
        <v>75431219.76756373</v>
      </c>
      <c r="L45" s="6">
        <f t="shared" ca="1" si="15"/>
        <v>75431219.76756373</v>
      </c>
      <c r="M45" s="5"/>
    </row>
    <row r="46" spans="1:13" x14ac:dyDescent="0.3">
      <c r="A46" s="9" t="s">
        <v>18</v>
      </c>
      <c r="B46" s="5"/>
      <c r="C46" s="6">
        <f ca="1">C45</f>
        <v>75431219.76756373</v>
      </c>
      <c r="D46" s="6">
        <f t="shared" ref="D46:L46" ca="1" si="16">D45</f>
        <v>75431219.76756373</v>
      </c>
      <c r="E46" s="6">
        <f t="shared" ca="1" si="16"/>
        <v>75431219.76756373</v>
      </c>
      <c r="F46" s="6">
        <f t="shared" ca="1" si="16"/>
        <v>75431219.76756373</v>
      </c>
      <c r="G46" s="6">
        <f t="shared" ca="1" si="16"/>
        <v>75431219.76756373</v>
      </c>
      <c r="H46" s="6">
        <f t="shared" ca="1" si="16"/>
        <v>75431219.76756373</v>
      </c>
      <c r="I46" s="6">
        <f t="shared" ca="1" si="16"/>
        <v>75431219.76756373</v>
      </c>
      <c r="J46" s="6">
        <f t="shared" ca="1" si="16"/>
        <v>75431219.76756373</v>
      </c>
      <c r="K46" s="6">
        <f t="shared" ca="1" si="16"/>
        <v>75431219.76756373</v>
      </c>
      <c r="L46" s="6">
        <f t="shared" ca="1" si="16"/>
        <v>75431219.76756373</v>
      </c>
      <c r="M46" s="5"/>
    </row>
    <row r="47" spans="1:13" ht="13.5" thickBot="1" x14ac:dyDescent="0.35">
      <c r="A47" s="11" t="s">
        <v>27</v>
      </c>
      <c r="B47" s="12">
        <f>-C15</f>
        <v>-50000000</v>
      </c>
      <c r="C47" s="12">
        <f ca="1">C44-C46</f>
        <v>372270945.37874222</v>
      </c>
      <c r="D47" s="12">
        <f t="shared" ref="D47:L47" ca="1" si="17">D44-D46</f>
        <v>429377942.05527961</v>
      </c>
      <c r="E47" s="12">
        <f t="shared" ca="1" si="17"/>
        <v>493769265.95491254</v>
      </c>
      <c r="F47" s="12">
        <f t="shared" ca="1" si="17"/>
        <v>566374075.08245921</v>
      </c>
      <c r="G47" s="12">
        <f t="shared" ca="1" si="17"/>
        <v>648240046.91220653</v>
      </c>
      <c r="H47" s="12">
        <f t="shared" ca="1" si="17"/>
        <v>740548496.23069918</v>
      </c>
      <c r="I47" s="12">
        <f t="shared" ca="1" si="17"/>
        <v>844631421.34768343</v>
      </c>
      <c r="J47" s="12">
        <f t="shared" ca="1" si="17"/>
        <v>961990724.64969945</v>
      </c>
      <c r="K47" s="12">
        <f t="shared" ca="1" si="17"/>
        <v>1094319884.8462846</v>
      </c>
      <c r="L47" s="12">
        <f t="shared" ca="1" si="17"/>
        <v>1243528393.6363389</v>
      </c>
      <c r="M47" s="5"/>
    </row>
    <row r="48" spans="1:13" ht="13.5" thickTop="1" x14ac:dyDescent="0.3"/>
  </sheetData>
  <conditionalFormatting sqref="C33:L33">
    <cfRule type="iconSet" priority="5">
      <iconSet iconSet="4Rating">
        <cfvo type="percent" val="0"/>
        <cfvo type="percent" val="25"/>
        <cfvo type="percent" val="50"/>
        <cfvo type="percent" val="75"/>
      </iconSet>
    </cfRule>
  </conditionalFormatting>
  <conditionalFormatting sqref="C44:L44">
    <cfRule type="iconSet" priority="2">
      <iconSet iconSet="4Rating">
        <cfvo type="percent" val="0"/>
        <cfvo type="percent" val="25"/>
        <cfvo type="percent" val="50"/>
        <cfvo type="percent" val="75"/>
      </iconSe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7" id="{BACCAAF2-F24E-45D2-9C68-721BAF9100D3}">
            <x14:iconSet iconSet="3Triangles">
              <x14:cfvo type="percent">
                <xm:f>0</xm:f>
              </x14:cfvo>
              <x14:cfvo type="percent">
                <xm:f>33</xm:f>
              </x14:cfvo>
              <x14:cfvo type="percent">
                <xm:f>67</xm:f>
              </x14:cfvo>
            </x14:iconSet>
          </x14:cfRule>
          <xm:sqref>C32:L32</xm:sqref>
        </x14:conditionalFormatting>
        <x14:conditionalFormatting xmlns:xm="http://schemas.microsoft.com/office/excel/2006/main">
          <x14:cfRule type="iconSet" priority="6" id="{B65AD60E-77C8-44E8-AD6C-42B136D059E1}">
            <x14:iconSet iconSet="3Triangles">
              <x14:cfvo type="percent">
                <xm:f>0</xm:f>
              </x14:cfvo>
              <x14:cfvo type="percent">
                <xm:f>33</xm:f>
              </x14:cfvo>
              <x14:cfvo type="percent">
                <xm:f>67</xm:f>
              </x14:cfvo>
            </x14:iconSet>
          </x14:cfRule>
          <xm:sqref>B39:L39</xm:sqref>
        </x14:conditionalFormatting>
        <x14:conditionalFormatting xmlns:xm="http://schemas.microsoft.com/office/excel/2006/main">
          <x14:cfRule type="iconSet" priority="3" id="{50BE177A-844B-4628-BCF9-C4413CEDA492}">
            <x14:iconSet iconSet="3Triangles">
              <x14:cfvo type="percent">
                <xm:f>0</xm:f>
              </x14:cfvo>
              <x14:cfvo type="percent">
                <xm:f>33</xm:f>
              </x14:cfvo>
              <x14:cfvo type="percent">
                <xm:f>67</xm:f>
              </x14:cfvo>
            </x14:iconSet>
          </x14:cfRule>
          <xm:sqref>B47:L47</xm:sqref>
        </x14:conditionalFormatting>
        <x14:conditionalFormatting xmlns:xm="http://schemas.microsoft.com/office/excel/2006/main">
          <x14:cfRule type="iconSet" priority="1" id="{B81D9EC0-795D-49F1-8746-71D32CDD3D48}">
            <x14:iconSet iconSet="3Triangles">
              <x14:cfvo type="percent">
                <xm:f>0</xm:f>
              </x14:cfvo>
              <x14:cfvo type="percent">
                <xm:f>33</xm:f>
              </x14:cfvo>
              <x14:cfvo type="percent">
                <xm:f>67</xm:f>
              </x14:cfvo>
            </x14:iconSet>
          </x14:cfRule>
          <xm:sqref>C43:L43</xm:sqref>
        </x14:conditionalFormatting>
      </x14:conditionalFormattings>
    </ext>
    <ext xmlns:x14="http://schemas.microsoft.com/office/spreadsheetml/2009/9/main" uri="{05C60535-1F16-4fd2-B633-F4F36F0B64E0}">
      <x14:sparklineGroups xmlns:xm="http://schemas.microsoft.com/office/excel/2006/main">
        <x14:sparklineGroup displayEmptyCellsAs="gap" first="1" xr2:uid="{75DA0075-C9EA-45A9-ABAC-3D730FD65BA1}">
          <x14:colorSeries theme="8" tint="0.39997558519241921"/>
          <x14:colorNegative rgb="FFD00000"/>
          <x14:colorAxis rgb="FF000000"/>
          <x14:colorMarkers rgb="FFD00000"/>
          <x14:colorFirst theme="5"/>
          <x14:colorLast rgb="FFD00000"/>
          <x14:colorHigh rgb="FFD00000"/>
          <x14:colorLow rgb="FFD00000"/>
          <x14:sparklines>
            <x14:sparkline>
              <xm:f>'Dante Inc Investment Overview'!C32:L32</xm:f>
              <xm:sqref>M32</xm:sqref>
            </x14:sparkline>
            <x14:sparkline>
              <xm:f>'Dante Inc Investment Overview'!C33:L33</xm:f>
              <xm:sqref>M33</xm:sqref>
            </x14:sparkline>
            <x14:sparkline>
              <xm:f>'Dante Inc Investment Overview'!C34:L34</xm:f>
              <xm:sqref>M34</xm:sqref>
            </x14:sparkline>
            <x14:sparkline>
              <xm:f>'Dante Inc Investment Overview'!C35:L35</xm:f>
              <xm:sqref>M35</xm:sqref>
            </x14:sparkline>
            <x14:sparkline>
              <xm:f>'Dante Inc Investment Overview'!C36:L36</xm:f>
              <xm:sqref>M36</xm:sqref>
            </x14:sparkline>
            <x14:sparkline>
              <xm:f>'Dante Inc Investment Overview'!C37:L37</xm:f>
              <xm:sqref>M37</xm:sqref>
            </x14:sparkline>
            <x14:sparkline>
              <xm:f>'Dante Inc Investment Overview'!C38:L38</xm:f>
              <xm:sqref>M38</xm:sqref>
            </x14:sparkline>
            <x14:sparkline>
              <xm:f>'Dante Inc Investment Overview'!C39:L39</xm:f>
              <xm:sqref>M39</xm:sqref>
            </x14:sparkline>
          </x14:sparklines>
        </x14:sparklineGroup>
        <x14:sparklineGroup displayEmptyCellsAs="gap" first="1" xr2:uid="{4134CD61-7134-41E2-94DF-219B86ABB910}">
          <x14:colorSeries theme="8" tint="0.39997558519241921"/>
          <x14:colorNegative rgb="FFD00000"/>
          <x14:colorAxis rgb="FF000000"/>
          <x14:colorMarkers rgb="FFD00000"/>
          <x14:colorFirst theme="5"/>
          <x14:colorLast rgb="FFD00000"/>
          <x14:colorHigh rgb="FFD00000"/>
          <x14:colorLow rgb="FFD00000"/>
          <x14:sparklines>
            <x14:sparkline>
              <xm:f>'Dante Inc Investment Overview'!C43:L43</xm:f>
              <xm:sqref>M43</xm:sqref>
            </x14:sparkline>
            <x14:sparkline>
              <xm:f>'Dante Inc Investment Overview'!C44:L44</xm:f>
              <xm:sqref>M44</xm:sqref>
            </x14:sparkline>
            <x14:sparkline>
              <xm:f>'Dante Inc Investment Overview'!C45:L45</xm:f>
              <xm:sqref>M45</xm:sqref>
            </x14:sparkline>
            <x14:sparkline>
              <xm:f>'Dante Inc Investment Overview'!C46:L46</xm:f>
              <xm:sqref>M46</xm:sqref>
            </x14:sparkline>
            <x14:sparkline>
              <xm:f>'Dante Inc Investment Overview'!C47:L47</xm:f>
              <xm:sqref>M47</xm:sqref>
            </x14:sparkline>
          </x14:sparklines>
        </x14:sparklineGroup>
      </x14:sparklineGroups>
    </ext>
  </extLst>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PGqZnB6qFhaBEA7eB9e4bibfIMxnTBFWbINuzvXb/rs=</DigestValue>
    </Reference>
    <Reference Type="http://www.w3.org/2000/09/xmldsig#Object" URI="#idOfficeObject">
      <DigestMethod Algorithm="http://www.w3.org/2001/04/xmlenc#sha256"/>
      <DigestValue>t89qGyzgd/GWQMmv7SURwyP2a2eWuTaaUIyPEqmKxrw=</DigestValue>
    </Reference>
    <Reference Type="http://uri.etsi.org/01903#SignedProperties" URI="#idSignedProperties">
      <Transforms>
        <Transform Algorithm="http://www.w3.org/TR/2001/REC-xml-c14n-20010315"/>
      </Transforms>
      <DigestMethod Algorithm="http://www.w3.org/2001/04/xmlenc#sha256"/>
      <DigestValue>Y5T+/z29PVuJePyJBpZ8GU/iqNgU5SmBfKNxY9HUaiM=</DigestValue>
    </Reference>
    <Reference Type="http://www.w3.org/2000/09/xmldsig#Object" URI="#idValidSigLnImg">
      <DigestMethod Algorithm="http://www.w3.org/2001/04/xmlenc#sha256"/>
      <DigestValue>RvAuT+jthj9C2MUCnxE5ee/j7266HWJk2vBokOIsl78=</DigestValue>
    </Reference>
    <Reference Type="http://www.w3.org/2000/09/xmldsig#Object" URI="#idInvalidSigLnImg">
      <DigestMethod Algorithm="http://www.w3.org/2001/04/xmlenc#sha256"/>
      <DigestValue>W1tYMU0QKt5GQp7ssGPqavCD7KE7AlKR1pOSXMjn7Nk=</DigestValue>
    </Reference>
  </SignedInfo>
  <SignatureValue>FYmCNwqTEpgOd7nKeiPycSHyrYcyO8RM91rAfvAV26ZhlfNUPxxGdDmXGBChOSVz6ZDLhvoFPinu
d2MXi7A8I16hnd6evRVrS0FgaXkkakr2PZm+ScLoo3ZkkfL4CCYSXecUBWBeKRJbSc6hxMN7B0WV
I9nqKjT/YqN/EqRHhaNjjKKv/EPM6KiVSdrz0CgmdQ4v2hz/JjBGONsx7XNL46UbyMfYSty4bww0
4FdXrZ0PGCyHV3Dy7/dRP+GI6TWjqmSkGMnSYpy9hMJZdtP9DiJ6NcjDxB2a0nLwY5WrWY0yzPNZ
2XSFxTSc/wGeXqOLlEAEwgpbdFZvIlhF728+SA==</SignatureValue>
  <KeyInfo>
    <X509Data>
      <X509Certificate>MIID8jCCAtqgAwIBAgIQxmdLrAVHv61NI6ubepfkijANBgkqhkiG9w0BAQsFADB4MXYwEQYKCZImiZPyLGQBGRYDbmV0MBUGCgmSJomT8ixkARkWB3dpbmRvd3MwHQYDVQQDExZNUy1Pcmdhbml6YXRpb24tQWNjZXNzMCsGA1UECxMkODJkYmFjYTQtM2U4MS00NmNhLTljNzMtMDk1MGMxZWFjYTk3MB4XDTI0MDIyOTIzMTQxOVoXDTM0MDIyODIzNDQxOVowLzEtMCsGA1UEAxMkMWRiMjJjMTctMmJiNy00MWI3LWEyZDItZjdmNDM0YjA0ZTlkMIIBIjANBgkqhkiG9w0BAQEFAAOCAQ8AMIIBCgKCAQEAnIE3o4ppBsbRVH7vojQs7d0Zr6ta6LjW5igiFWin7G3wuTJ2cxv+/MkL3ARqbcjAPLYorSGuOzTT0eYr61fmBKwSja6P0ZN0ADC1/s39YIaDua0lkPRJCzvJRzW5SUeN1PLFlyJiWB09clYwNfbJ9Tm/n2fQFBZK4rOuENv82i8O8uVml/luXRuZpjQzZqWDp+AsbPwnn3fiiVkqnkGIeCM0WQW2k5I6ra4KuKdYb5ET9jScQfG0Hcnw2PU8PjJOsowdJ9ZA6K7PJVFJYDGr+Ak1EKluzYzwXM28a+jJkSY6KhI51cDzcQ+VmEnWgnGEWW3rz3X9aU0aBSawARSLKQIDAQABo4HAMIG9MAwGA1UdEwEB/wQCMAAwFgYDVR0lAQH/BAwwCgYIKwYBBQUHAwIwIgYLKoZIhvcUAQWCHAIEEwSBEBcssh23K7dBotL39DSwTp0wIgYLKoZIhvcUAQWCHAMEEwSBEIOueLd6wppEp4FdW8UtMQYwIgYLKoZIhvcUAQWCHAUEEwSBEHvzNhBZDZxIqIAaauvSvQcwFAYLKoZIhvcUAQWCHAgEBQSBAk5BMBMGCyqGSIb3FAEFghwHBAQEgQEwMA0GCSqGSIb3DQEBCwUAA4IBAQCls5p1MjPiinQS3obbHSeyCdJDj/ke4lAcWpsAukB6pR8OmyTlSlhxvfLwvKAy2uifFUMVJP7TEawf51YwtMmhI1bwL3lLCaMHGO+OADxhywCwQxRRKRtdQtKAbX1UK7Mh/XTbgk/Jv14mRTM2s0p7PoNGIbf6DumBsri76GAKgkqt0FNB1toji0az/lXMRnnwpaCr2SY3rk/FbwJlEdk9z8wIGuDMUHdBACvx/LH0YiLx+OT07PZpBcYnhfkMHMbE3L/Ie6LiN/BpwG/Ei/cCIfabdCgtBbr1pVLLSBVeM5RH+bs4ZaTQgEmNe68xQUZNXKA1RKUclq3yjSh39WTj</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3"/>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6"/>
            <mdssi:RelationshipReference xmlns:mdssi="http://schemas.openxmlformats.org/package/2006/digital-signature" SourceId="rId5"/>
            <mdssi:RelationshipReference xmlns:mdssi="http://schemas.openxmlformats.org/package/2006/digital-signature" SourceId="rId4"/>
          </Transform>
          <Transform Algorithm="http://www.w3.org/TR/2001/REC-xml-c14n-20010315"/>
        </Transforms>
        <DigestMethod Algorithm="http://www.w3.org/2001/04/xmlenc#sha256"/>
        <DigestValue>TSufloHkfPUPXXxhj7YMrcHnKQIrfiau9pXrpLJdOAQ=</DigestValue>
      </Reference>
      <Reference URI="/xl/calcChain.xml?ContentType=application/vnd.openxmlformats-officedocument.spreadsheetml.calcChain+xml">
        <DigestMethod Algorithm="http://www.w3.org/2001/04/xmlenc#sha256"/>
        <DigestValue>0ZhNlkhhFgGKrraHoNTyTNwNKGaUT3//EdgZNASjDV0=</DigestValue>
      </Reference>
      <Reference URI="/xl/drawings/_rels/drawing1.xml.rels?ContentType=application/vnd.openxmlformats-package.relationships+xml">
        <Transforms>
          <Transform Algorithm="http://schemas.openxmlformats.org/package/2006/RelationshipTransform">
            <mdssi:RelationshipReference xmlns:mdssi="http://schemas.openxmlformats.org/package/2006/digital-signature" SourceId="rId3"/>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4"/>
          </Transform>
          <Transform Algorithm="http://www.w3.org/TR/2001/REC-xml-c14n-20010315"/>
        </Transforms>
        <DigestMethod Algorithm="http://www.w3.org/2001/04/xmlenc#sha256"/>
        <DigestValue>YWRgq1YdSN1rIt0cXr1eYbPaMRwnRXooqeHPBjMRhgg=</DigestValue>
      </Reference>
      <Reference URI="/xl/drawings/_rels/vmlDrawing1.v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WXaXj5sUphNEt336VaI57wCrnQS/UoPZQ1HTUGoRc2o=</DigestValue>
      </Reference>
      <Reference URI="/xl/drawings/drawing1.xml?ContentType=application/vnd.openxmlformats-officedocument.drawing+xml">
        <DigestMethod Algorithm="http://www.w3.org/2001/04/xmlenc#sha256"/>
        <DigestValue>xHpXRjiYMwd7+W4Tqd0qK/jmXZcElZndGfVPOxHx+FA=</DigestValue>
      </Reference>
      <Reference URI="/xl/drawings/vmlDrawing1.vml?ContentType=application/vnd.openxmlformats-officedocument.vmlDrawing">
        <DigestMethod Algorithm="http://www.w3.org/2001/04/xmlenc#sha256"/>
        <DigestValue>CPuKxRPvd5tMDDiwtSiCSi2oMktVZxlPNlf9W7jcQcg=</DigestValue>
      </Reference>
      <Reference URI="/xl/media/image1.jpeg?ContentType=image/jpeg">
        <DigestMethod Algorithm="http://www.w3.org/2001/04/xmlenc#sha256"/>
        <DigestValue>+Ffbl9PMT5uySeTVhTTzwcH9uycs/qmoEzMJiqWMWOw=</DigestValue>
      </Reference>
      <Reference URI="/xl/media/image2.png?ContentType=image/png">
        <DigestMethod Algorithm="http://www.w3.org/2001/04/xmlenc#sha256"/>
        <DigestValue>qmMbdBNzBv0rOZJkOFsWaut6b6u/fy/fG9Wlg/qMZEo=</DigestValue>
      </Reference>
      <Reference URI="/xl/media/image3.png?ContentType=image/png">
        <DigestMethod Algorithm="http://www.w3.org/2001/04/xmlenc#sha256"/>
        <DigestValue>0D34hf6Y/1Hb0Xm5rp4iFgxxTMedrVHIoTkgfLxRARg=</DigestValue>
      </Reference>
      <Reference URI="/xl/media/image4.png?ContentType=image/png">
        <DigestMethod Algorithm="http://www.w3.org/2001/04/xmlenc#sha256"/>
        <DigestValue>d1fJXPwKIvTTt1lObadaZKsY2G+YfL6ZKOrjl980DdE=</DigestValue>
      </Reference>
      <Reference URI="/xl/media/image5.emf?ContentType=image/x-emf">
        <DigestMethod Algorithm="http://www.w3.org/2001/04/xmlenc#sha256"/>
        <DigestValue>CwXZ8kXk+b9ZxgRSs8ksIh7W8eW4/vyIwYUuUpAs6L8=</DigestValue>
      </Reference>
      <Reference URI="/xl/persons/person.xml?ContentType=application/vnd.ms-excel.person+xml">
        <DigestMethod Algorithm="http://www.w3.org/2001/04/xmlenc#sha256"/>
        <DigestValue>9ovHkOiwvcLvdfkw7//EwckcKcZS9hZ6k9INOJkQ7fQ=</DigestValue>
      </Reference>
      <Reference URI="/xl/sharedStrings.xml?ContentType=application/vnd.openxmlformats-officedocument.spreadsheetml.sharedStrings+xml">
        <DigestMethod Algorithm="http://www.w3.org/2001/04/xmlenc#sha256"/>
        <DigestValue>GmUhL6ZYOLxXSaznOyvF2pcEjZoMeYoa7PIP83BiYrg=</DigestValue>
      </Reference>
      <Reference URI="/xl/styles.xml?ContentType=application/vnd.openxmlformats-officedocument.spreadsheetml.styles+xml">
        <DigestMethod Algorithm="http://www.w3.org/2001/04/xmlenc#sha256"/>
        <DigestValue>AXyR+ZMf7vlnUaaDnk4qC9PD3B0cgyjY+XZSHJQDN0A=</DigestValue>
      </Reference>
      <Reference URI="/xl/theme/theme1.xml?ContentType=application/vnd.openxmlformats-officedocument.theme+xml">
        <DigestMethod Algorithm="http://www.w3.org/2001/04/xmlenc#sha256"/>
        <DigestValue>DI9I77qp+UcP0SrqVri3+ZLUM0PISAi0ag0XOMpGx6s=</DigestValue>
      </Reference>
      <Reference URI="/xl/workbook.xml?ContentType=application/vnd.openxmlformats-officedocument.spreadsheetml.sheet.main+xml">
        <DigestMethod Algorithm="http://www.w3.org/2001/04/xmlenc#sha256"/>
        <DigestValue>QrdUytV4HtuXKXXXBfum995q3iSFL+4vhOc78Tfjp6M=</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1/04/xmlenc#sha256"/>
        <DigestValue>ZOZ+2y8KlgARq7v4vsPrD4nIDV4Rqtubx7lLXn+BYVI=</DigestValue>
      </Reference>
      <Reference URI="/xl/worksheets/sheet1.xml?ContentType=application/vnd.openxmlformats-officedocument.spreadsheetml.worksheet+xml">
        <DigestMethod Algorithm="http://www.w3.org/2001/04/xmlenc#sha256"/>
        <DigestValue>o8UGjtFlaT1xzCOA4MzoTxDtrBWrqRKG2PV4iGBigGw=</DigestValue>
      </Reference>
    </Manifest>
    <SignatureProperties>
      <SignatureProperty Id="idSignatureTime" Target="#idPackageSignature">
        <mdssi:SignatureTime xmlns:mdssi="http://schemas.openxmlformats.org/package/2006/digital-signature">
          <mdssi:Format>YYYY-MM-DDThh:mm:ssTZD</mdssi:Format>
          <mdssi:Value>2025-04-16T20:41:03Z</mdssi:Value>
        </mdssi:SignatureTime>
      </SignatureProperty>
    </SignatureProperties>
  </Object>
  <Object Id="idOfficeObject">
    <SignatureProperties>
      <SignatureProperty Id="idOfficeV1Details" Target="#idPackageSignature">
        <SignatureInfoV1 xmlns="http://schemas.microsoft.com/office/2006/digsig">
          <SetupID>{9F7120D0-6372-41F6-B5B1-3A979BD5906F}</SetupID>
          <SignatureText/>
          <SignatureImage>AQAAAGwAAAAAAAAAAAAAAGkAAAB/AAAAAAAAAAAAAACpBgAAAQgAACBFTUYAAAEAwHcAAAwAAAABAAAAAAAAAAAAAAAAAAAAgAcAADgEAAA1AQAArQAAAAAAAAAAAAAAAAAAAAi3BADIowIARgAAACwAAAAgAAAARU1GKwFAAQAcAAAAEAAAAAIQwNsBAAAAkAAAAJAAAABGAAAA5AsAANgLAABFTUYrIkAEAAwAAAAAAAAAHkAJAAwAAAAAAAAAJEABAAwAAAAAAAAAMEACABAAAAAEAAAAAACAPyFABwAMAAAAAAAAAAhAAAUwCwAAJAsAAAIQwNsBAAAAAAAAAAAAAAAAAAAAAAAAAAEAAAD/2P/gABBKRklGAAEBAQCQAJAAAP/bAEMACgcHCQcGCgkICQsLCgwPGRAPDg4PHhYXEhkkICYlIyAjIigtOTAoKjYrIiMyRDI2Oz1AQEAmMEZLRT5KOT9APf/bAEMBCwsLDw0PHRAQHT0pIyk9PT09PT09PT09PT09PT09PT09PT09PT09PT09PT09PT09PT09PT09PT09PT09PT09Pf/AABEIAIAAagMBIgACEQEDEQH/xAAfAAABBQEBAQEBAQAAAAAAAAAAAQIDBAUGBwgJCgv/xAC1EAACAQMDAgQDBQUEBAAAAX0BAgMABBEFEiExQQYTUWEHInEUMoGRoQgjQrHBFVLR8CQzYnKCCQoWFxgZGiUmJygpKjQ1Njc4OTpDREVGR0hJSlNUVVZXWFlaY2RlZmdoaWpzdHV2d3h5eoOEhYaHiImKkpOUlZaXmJmaoqOkpaanqKmqsrO0tba3uLm6wsPExcbHyMnK0tPU1dbX2Nna4eLj5OXm5+jp6vHy8/T19vf4+fr/xAAfAQADAQEBAQEBAQEBAAAAAAAAAQIDBAUGBwgJCgv/xAC1EQACAQIEBAMEBwUEBAABAncAAQIDEQQFITEGEkFRB2FxEyIygQgUQpGhscEJIzNS8BVictEKFiQ04SXxFxgZGiYnKCkqNTY3ODk6Q0RFRkdISUpTVFVWV1hZWmNkZWZnaGlqc3R1dnd4eXqCg4SFhoeIiYqSk5SVlpeYmZqio6Slpqeoqaqys7S1tre4ubrCw8TFxsfIycrS09TV1tfY2dri4+Tl5ufo6ery8/T19vf4+fr/2gAMAwEAAhEDEQA/AO8vHLyLwR8veoAOas30ZjuAD/dFQAVs3qJbCAU4ClAzUd1cx2du0snQdAOrH0FIY6R0hjLyuqIOpY4FZNx4nsICQvmSY7gAD9SDVG4gvdWm8yYbYx9xc8LVOTw0txuaacAL0AGeacuWHxBFSn8JtW/iSxuG2sXiPqwyP0rUBV1DIwZSMgg5Brgk8OvC+VuWP4YzW3p8d/YNmICWI/eQHg+/sf8ACrjGFX4CJuVH49joQpJ47VjahFK10XKNtHGcVrwXKSxCRASrfmPapfMRuM8+hrPZ2L0eqMLzG2jAximaYl2NZkuDHFNHjhC21hwB6HPT261tSW8T/eQZ9RxVWTTg3+rf8GrdVdLM53Rs7xZPd38Tph7doWOR80WcfiMioRdR4/18P/fwf41Cftlt0LFfQ/MKZ9vb/n3tv++D/jTXIK9RGyZ3udskmN2MZxSgetMtFYWsW/O7aM565qcLXOzpWwgFY9wftuslGGYbUfmx/wA/pW4q1zU0pgmudv3mkZifxNVFpO4pRctES32pRoxiU9OOKoCUy8huKyZo5ZZSQTyauWkMiEbulclWbk7s76NJQVkXRJgYq1bSMBuHaoBHxzVi3OCQBRh6nJNMMTSU6biWkfbOrrjbJhZB79m/p+VWHUHqKpOCqttzyK0G559a7sQldSXU8rD80U4S6Fcl0+6xx6Hmk+1Y/wBYh+op7CoXFYXOglSZX+44Pt/9an7vYVnugJpMyf8APV/++jTuKx090yLIcgKSelRqARkVj3lw6XTrIWxuyD1Iqxb3Z4DGqasJO5fZ1jUu7BVHUk4Fc1qbW1tDNdSzKInY4cHOeeMVc8Shp9BmCkghkbI/3hXO+IUla3ihSFXjjjULu6Zx1rOTsbwjfVGTN4ssbdiFhkdQfvCtLS/EthftsRmR/RxiuUBvgSkiwLH6d/5VNp2n3MuoIQgCbuCARxWcoQsbwlO9jtby7+z2pmjQyegHeuej8W35kMa6e6sTxwc104tHbTZIosbyvBPY1x3/AAjl2NVWSSWRVViScHkcejDH/wBesqdt2a1L9Ds9Nvbi5CC6tyhI4YdK2gQ0YKkEdPy4rE0+Axt80zSemV24Hpx1+p5rbXAiGPf+ddfM5R1OCUFCRG9QOKneoXqBFdxzTae9MqhGrNEl0m1jg9m/xrMMclnIVYHb6YAH1BJpNK1RL2LIOHH3lPUVrmNLmPZIAfQ46VafRkNdihP/AKZp08KFSXQhc9M9s1nSsrqiNyoUYyPatCSGW0l7kdjuCqfwrP1YhysqnnHI69Kyqx00N6E9bMrywWyoXcDaOabY7ZgJgqqh+6M84rG1DVFTEbk7Afmx39qqXMdxOUa2na3IzwJSPzArD2ba1O7nSeh3drIN3HPtVfUJDa7JjtKMSGUDlfeuatG12aDylurOI9GlUMWI9h0Fa9wp07R3nlvLf5V4EgwCfT8aIwdrXFKaTvY17EpKQy4xV4fc46c1zOhXP2ixjnhysMyhlU/w+30rpogRAmfTNaU20uVnNXs7SQxqgerD9KgcVZgV3plSOKjx7U0BzUST2dwJ7fgjqOxrr9L1BLyEMpww+8p6g1iGMkHH54qFPNsbgTxN9Rng07k2O1KJPHtkAZTWHrOlTPZTGM7vK/eLhQOO/wDnHar+m3y3lt5ygqgOG3cYP9avlw0IKnIPNVa+gLR3R5BqMIlKOrY+bkelX9Mgt4uLgtIccGQk/wAsVr+K/DJME13p6EkfO8I46dSv+FYtrLFKiFX4I6ispNpWOunZu508BsY13Q2VvlhjLMzD8quS2dvd2xE0MLEqeFQAKD2FYNsI4yC0rEegrbGoW8UIjU7pH4RB1Y1nFu+htU5baIZommrBbQ20KkQxDrntW+wrL0Ocs80cjBgj+WSOmR3rWIXO0kqw9a6PZvocMp3dmV3FQOKtSIR7j1FQOKlqwiswpm2pWGDTMUCIlsY4yEmuBv77Vzj2zmkmht7ZlZ0MwPQkfL/9epcnpIkTj1HWpFVMEKSVYYKtzUuRqoIie7eVNqt8oHCgAAfSrGl3mS0D8E/Mv9R/n3rPeLyySn3QcEen/wBagH5gyNhgcgio5ne5pypo3itc5q/hC2vHNzZL9mus5bYcLJ9R0z7/AJ+3Q2c4uYM4AdeGHvUrDaCScAdTW6Zg00cLBppUmOZpdwOCC7D9BWmxtNKs5JhGilVLMwHzHHqetauo2zXULPCF88D5c8BvYn+v+RwF5fXF/bSWSoftU0n2cRHg7jxz6Y5rOcZJ+R0U5xlG/U6TwFNLd+HYruc5kndnJP8AvEf0rqpRnHqOM1R0rTU0nTLe1TlIIlQEDG7AAz+NXz8zOfUmumKONkO9lzg0jqGQOvHqPSnsmTSINik9gaTVxlVxUeDVmVNpx2PIqLFYjI5LPYdyvxS+XmMMf51PGxI5/EU9UwCP0qOU35ijOChWZfo1RGFZE3xd+SvpV8IG3RnnPT+lUnR4G3p+NS1YqLJLGYwXI3D5T8rH2qfULlp28qL/AFYPzH+8f8KSHy7gEqdrH8s0x49uQwxVJOxLs2RL5iY2uwx0GafaaZavqhvmtYhdISBIowSSME/XHenr839Ks2rtnaSM92xVx3JkTtySO9LGMEU09c96etapmNiSNQeoqK5GCB7VYhUnOKguxiQg+grST90yS9+5VpcUUmaxNRi/Ln0PFS5yBxzUbqVJB69Qf8/5/WhX+XLdc8CoNdx79Qw6g80kyDrgYPNOX5sjpTmXdBjHK/yp2FcymLW82U49K0o2W6i56461TuI8j3ptrKYpMHIA6Cs4uzNJLmVyR1aGTHT3q1FgkMPyNOlRZ4twGSKjtuCynk/yq7WZF7onJ/z6U9eRmoyeacuQeM1VyWXLbO1vrVa8OZ3/AA/lU9tIqqcnGfaq1wd0z9+a0exktyCm06mVDKP/2QAACEABCCQAAAAYAAAAAhDA2wEAAAADAAAAAAAAAAAAAAAAAAAAG0AAAEAAAAA0AAAAAQAAAAIAAAAAAACAAAAAgAAA1EIAAABDAwAAAAAAALMAAACz///TQgAAALMAAACz////QiEAAAAIAAAAYgAAAAwAAAABAAAAFQAAAAwAAAAEAAAAFQAAAAwAAAAEAAAAUQAAAHhqAAAAAAAAAAAAAGkAAAB/AAAAAAAAAAAAAAAAAAAAAAAAAGoAAACAAAAAUAAAACgAAAB4AAAAAGoAAAAAAAAgAMwAagAAAIAAAAAoAAAAagAAAIAAAAABABAAAAAAAAAAAAAAAAAAAAAAAAAAAAAAAAAAGWcaazpr2GL4Ytdi+GLYYtdi2GLXYvhmt2K3Yrdi+Gb5Zvli2GL5YvliGmcaZxpn+WYaaxpnGmcaZ1xvGmv4Yvdi92LWYtZitWK1ZpRmlGaUZpRmdGJ0XnNalF6VXtde2F75XvleGmc7aztvGmsZa/hm12KWXrde2GIZaxprGmv5Zhlr+WYZZ/lmGWf5ZhlnGWcaaxlnOmsZZzprOmc7axpjO2c8Z1xnPGNdZzxjXWddZzxj+l4aYxpjGmcaZxpn+WIaY/liGmP5Xhpj+WIaY/he+V4Zazpv+GIZZ7ZaGWfXYvhi12K3Yvhm+Gb4atdi2GbYYvlm+WL5YvliGmcaZztrGmcaZxpnGmcaZztrO2saa/hi+Gb3Yvdm1mLWZrVitWaUZpRmc2J0YnNelF6VXrZitl75YvleGmcaZztvGmsZa/hm+GbXYtdi12L4ZvlmGmsaaxprGWcaa/lmGWf5ZhprGWcaaxlnGmcZZxpnGWc6azpnGmMbYzxnPGddZ11nXmtdZ35vPGMbYxpjO2caYxpnGmMaY/piGmP6Yhpj+WIaYxlj+WL5Xhlr+GIZZ5VaGWfXXvlm12K2Xrdet2L5Zvlq+Ga3Ythi2GL5Ythi+WL5ZhprGmcaa/li+Wb5YjtrO2saa/li+GLXYvdi1mLWZrVitWaTYpRic15zXlJadF6UXrZitmLXYvliGmMaYztrGmsaa/hi12LXYtdi12LYYthi+Wb5ZhprGWcaa/lmGWf5Zhln+WYZZxlnGmf5YhlnGWcaZxlnOmcaYztnPGdda15rfm9+a59vfmtdZxtfG2MaYxpj+WIZY/piGmP5Xhpj+WIaY/leGWP4XvliGWf4Ztde+GLYYhln2GLXXtdit17XYvhmGm/5avhm2GL5Zvli+WL5YhpnGmcaaxpnGmf5YhpnO2tcb/lm+WL4Yvdi1mL3ZtZi1maUYpRic16UYnNec150XrZi12b4ZvhiGmcaZztrO2s7bxln+GbXYtditmLXYthiGWsZZxprGWcaaxlrGmv5ZhprGWcaaxlnOmsaZxpnGWc6axpnOmsaZzxnPGdda11rn2+fb59zn2+fb1xnG2MaYztnGmMaZ/liGmP6Yhpj+WIaY/liGmP5Yhlj+V7XYvhitl4ZZ9diGWe3Xtdi12LXYrdi+Gb4Zvlq+Gb5Zvlm+Wb5Yvlm+WIZZ/li+Wb5YvlmGWdbbztr+WbYXvhi1l7WYtZi1ma1YpRic15zXpRidGJTWnRelV7XZvhmGWcaZztrO2s7axpn+WbYYtditl62XrZe2Gb5ZjprGmsaaxlnGmv5Zhlr+WYZZ/lmGWcZZxprGWcaZxlnGmcZZzpnGmM7ZzxnXWtea59vfmt/b35rXWcbYxtjGmMaY/liGmf5Xvpi+V4aY/le+mL5Xhlj+F75XvlmtloZa7ZeO2+2Xvlmt175Ztdi2Gb4Zvlq+Gb5ahlrGmf5Zhpn+WYaZ/lmGWf4Yvlm+WY7aztvO2v5Yvli+GLXYtZi1ma1YrVilF6UYnNelGJ0XpRelF62Xrdi+WYZZztrG2s7axprGWvYYvhm12LXYrZetl7XYhprOms7bxlnGmsZaxprGWcaaxlnGmsZZxlnGWcaZxlnGmcZZzprOmc8ZztnXWddZ35vn2+fb35rn29cZzxjG2M7ZxpjGmcaYxpj+mIaY/piGmP5YhpjGWP5Yvle2GIZZ5ZaOmu2Xhlrllr4Zvhm+GbYYvlm+Gb4ZthiGWv5Zvlm+WIZZ/lmGmf5Yvli2GIaazprOmv5Zvlm2GLXYtZi1ma1YrVilF6UXnNac15TWpRelF62YrZe2GL4ZjprGms7axpnGWfXYtditl62YrZitmK2Xthi+WYaaxlnGmcaaxpr+WYaa/lmGmf5Zhpn+WYaZ/liGmcZZzpnGmc7aztnPGc8Z31rfm+/c59vn2+fb11rG2MbYxpjGmP5Yhpj+mIaY/leGmP5Yhpj+V4ZY/he+WIZa9di+WbXXvlmtl74Zvhm+Wb4Zhlr+WYZa9hi+Gb5Zvlm+Wb5ZvlmGmsZZxln+WLYYhprO28aZ/lm+WL5Yrde12bWZrZmlGKUYnNec15zWlNadF7WYtdm+Gb4ZhprO2s7azprGmv4Ytditl62XpVe12LXYvhm2GIZa/lmGmsZZzprGmsaaxlnGmsaZxprGmcaaxpnGmcaZztrO2tbaztrO2cbYzxnXWefb59vn29/a79zXWs8ZxtjO2caY/li+WIaY/piGmP5Yhpj+mIaY/liGWP5Xtdi2GLXYvlm+GbXYtdi+Gb4Zvlm+Gb5Zvhi+Wb4Zhlr+Wb5Zthi+Wb5Zvlm2GL4YthiGmsaaxpr+GL5Zthi12K2YtZmtWKVYnNac1pzWpReU1aUXrZi+Gb4ZhprGmsaaxprGmv4Zthitl62XpVetl62Ytdm2GL4Zvhm+Wb5ZhprGmsaa/lmGmf6Zhpr+Wb5ZvliGmcaZztrOmc7azpnO2s7ZzxnPGd+a35vn29/a59vfmufbxtfGmMbYxpj+WIZY/liGmP5Yhpj+V4aY/liGmP4Xvli+GbXYvhm+Gb4Ztdi2GL4Zvhm+GYZa/hm+Wb4Zhln+WYaa/hm+Wb5Zhpr+Gb5ZthiGWcaaztvGWf5Zvhm+WbXYtdmtma1ZpRec15zWnRec1qUXrVe12LXYhlnGms7bxprOmv5Zvhmt162YrVetmK2YrZi1mL4ZvhmGWsZZxprGmsaaxpnGmsaZxpr+WYaaxpnGmcaZztrO2s7aztrO2s7Z1xrO2dcZ11rn29+b59vn2+fb55vG2MaYztn+WIaZ/liGmP6Yhpj+mIaY/liGmMZYxlj+V7YZthm12LYZthi2GbXYvhm12L4Zvhi+Wb4Zvhm+GL4Zvhm+Wb4Zhlr+Gb4Ztdi+Gb5ZhprGWv5Zthi+GbYYthmtma2ZnRec15zWnNec1pzWpRe1mLXYvhm+WY7axtrO2v5Zvhmtl62XpVatl62XtZitl7XZthmGWv5Zhpr+WYaZ/lmGmsaaxpr+Wb6ZvlmGmv6ZhprGmc7axtrO2saZztnO2c7ZztjXWt+a59vfmt/b35rn28bXxpjG2caY/li+WL6Yhpj+V4aY/liGmP5Xhlj+V75Yvhm2GbYZtdi+GbYZvhm+Gb4ZvhmGWcZZxln+Gb5ZvhiGWf5ZhprGWsZa9di2GL4ZhprGWsZa/hm+GbYYvhm12bXapVmdGJTWnNec1pzWnNW1mLXYhhn+WY6aztrO2saZ/hm12K2YpVetl6VXrZitmL4avhmGWv5Zhlr+WYaZ/lmGmsaaxtrGmsaa/pmGmsaZxprGmc7axpnO2s7aztrO2dcaztjPGddZ59vfm+fb35rn2+fbxtjGmM8Z/piGmf5Yhpj+mIaY/liGmP5Yhpj+WIZY/le12bYZrdi12LXYvhm+Gb4Zvhi+WYZZxlr+Wb5Zvhi+Wb4ZhlrGWsZa9hi12LXYvlmGWsZa/hm+GbXYthi12LYZrZmlWZzXnNeU1pzXnNalFq2XvhmGWc6axpnO2saY/lit163YrZetmKVXrVelV61Yvdm+Gr4Zvhm2GL5ZvlmGmsaZxpr+mYaaxpnGmv6ZhpnGmcaaxpnO2saZztrGmc7aztnO2c7Y11rfmt+b35rf29+b59vG2MbYxtnGmP5Yhlj+V76YvleGmP5Xvpi+V4ZY/he+WLYZtdi2GbXYvhm+WYZa9hiGWf5ZhprGWcZa/lmGWf5Zhlr+WYZa/lm+GbXYvhm+WY6bxlrGWv4Zvlm2GL4ZtdmtmaUYnRic150XpRetWK1XvdmGGc6azprO2saY/pi2F7XYrZe1mK2YrZitWK2YrVi+GrXZvhm2GL4YvliO2s7aztrGmsaa/pmO2saaxtr+mY7axpnO2saZztrGmc7aztnXGs7YzxnXWufb35vn29/a59zn288ZxpjO2f6Yhpn+WIaY/piGmP6Yhpj+WIaYxljGWP5Xrdi2Ga3Ytdi2GYZa/hm2GL4Zhlr+WYZZ/hiGWf4YhlnGWcZa/hm+GbXYtdi2GIZaxlr+WbXYvhm+GbYYrde12J0XnRiU15zXnNetWK2Yvdm+GY5axlnGWf5Yvpi2F63WrZetmKVXrZitWLWZrZi1mbXZvdm12LYYthi+WYaZztrGmsba/pmGmsaZxpr+mYaZxpnO2saZxtrGmc7axpnO2c7ZzxnPGN9a35vn29+a59vn2+/cxtjG2M7Zxpj+WL5YvpiGmP5Xhpj+WIaY/leGWP5Xvli12LXYthm12L5ahlrGWvXYhlrGWcZa/hm+Wb4Yvlm+WY6b/lm+GbYYvhm12L4ZhlrGWvXZtdi12L4ZrZitmK1XnRec150XnNelV61YvhqGWs6bzprOmv5Yvli2F7ZXrdat2K2XrZilV62YtZm+Gr4avdm92b4Zthi+Wb5YhpnGmcaaxprO2saaxprGmcaaxprO2saZztrGmc7axtrO2s7Z1xrPGdcZ11rn2+fb59vn2u/c59zPGMbYzxrGmMaZ/liGmP6Yhpj+WIaY/piGmP5Yhlj+V7XYtdit17XYtdi+Gb4ZvhmGWsZa/hm+Gb4ZhlnGWcZa9diGWvXYrZe12LYZtdmOnPXZtZmtmLWZrVitWKUXnNaUlZTVnRatmLXYtdi2GIZaxprGWv4Zthit2K3YpZetl6VXrZitmLXZrZi1mLXYvhm1mLXYrde2GL5YhprGmcbaxpnGmcaZxpnGmcaZxpnGmcaZztnGmc7axtnO2s7azxrPGc8ZzxnXmt+a59rn2ufb39rn29dZxtjGmMaY/leGWP5Xhlj+WIaY/leGWP5Yhpj+V75Ytdi12LYYthi+Gb4Zvlm+GYZa/hmGWv4ZhlrGWsZa/lm+Wb4ZthmtmLYZtdm+GoYb9dq1mbWarVmtWaUYpNiclqUXnRalV62Xthi+GYaaztvGWf5Zvlm12LYZrdit2a2YrZitmLXZrdi12bWYvdm12b4Ztdi12K3Xvli+WY7aztrO2saZztrGmc7ZxpnO2caZztrG2c7axtnPGs7azxrPGtdazxnXWdeZ39rf2ufb59rn2+fa15rG187YxpjGmMZYxpj+WIaYxljGmP5YhpjGWMZY/letl7XYtdi+Gb4Zvhm2GL4Zvhm+Gb4ZhlrGWsZa/hm+Gb5avhm12LXZtdi+Gr4avdqtWLWZrVitWKTXnNeUlpyWnNetWK1Xtdi12YZaxprOm/XYthit163Yrdi12a2YrZitmK2YpZet2K2Ytdm1mLXYtdi2GLXXthi2GIaZxtrXG8aZzpnGmc6ZxpnGmcaZxpnGmc7axtnO2sbZzxrG2c8azxnXWc8Y15nXmd/a39nf2d/Z59vPWMbXxpjOmf5Xhlj+WIaY/leGWP5Yhpj+V4ZY/leGWO2Xrdi+Gb4Zvhm+Gb4Zvhm+Gb4Zvhm+GYZaxlrGWv4Zhprtl7XZvdm12b4ahlv1ma2ZrVitWaUXnNeUlpyXlJalGLWZvhq92YZbxpvGWvXYtdit2K3YrZi12a3ZrdmtmLXZrZitmK2Ytdm12bXZrZi12LXYvhi2GL5ZvlmO2s8aztrGmc7axpnO2saZxtnGmc7axtnO2sbZzxrPGs8azxnXWs8Z11nXWd/a39nf2d/Z39rn2tdZxtfO2caZxpjGWMaY/liGmP5Yhpj+WIaY/liGmP5YrZe12LXYvhm12LYZvhmGWvXZvhm12b4Zvhm+Gr4Zvhq+Ga2XrZi+GrXZhhrGGu2ZpRetWKUXpReUlpSWlJac160YvZq92r3avdmGWvXZrZet2K3YrZit2K2YrZmtmK2YrZitmK2XrditmLXZtZi1mJ0VrZe1175Zvli+Wb6ZhpnGmc6ZxpnO2caYxpnGmMaZxpnO2cbZzxnG2c8aztnPGs8ZzxnPGNeZ15nf2dfZ39nXmN/a11jG18bYztn+WIZY/leGWP5Xhlj+V4ZY/leGWP5Xvli2GbXZvhm12b4ZvdmGWsYa/hm12b4Ztdm+Gr4Zhlr+GbYZrZe12L3Zvhq92r4arVilWKUXpRic15zXnNelGKUYvdu9mrWarVi1mbWZtdmtl7XZrZi12K2YrZmtWK2ZpVi12a2YtdmtmLXZtZi12bWYrZetl75ZhprO2saaxtrGmc7axpnO2caZzpnGmc7ZxpnO2cbZzxrO2c8aztnPGs8Zz1rPGddZ11nf2d/Z39nf2N/Z39nXmcbXztnGmMaY/liGmP5YhpjGWMaY/liGmMZYxpj+WLXZvdm12b3Zvhm+Gr4Zvhq12LXZtdi92b4Zvhq12b3ZrZi12a2Ytdm92r3apVilWKUXnReUlpzXnNelGa1ZtVq9m7VapRitWK1YrZitmLXYrZitmKVYrZitWK1YpRelWK2YtdmtmLXYrZi1mK2Ytdi12L4ZvhmGmsbazxvO2s8aztnO2caYxpjGmMaZxpjO2cbZztnG2c7ZxtnPGs7ZzxrPGc9ZzxjXWdeY39nf2N/Z39jn2s9YxtfG2M7Z/le+WL5Yhpj+V4ZY/liGmP5Xhlj+V4ZY/hq12b4avhqGW8Ya/hq12bXZtZi12b3Zhhv+Gr4atdm1mL3Ztdm1mIYb9ZmlF6UXpRic15zXlJalGK1ZtZu1mrWbpRilGK1ZtZqtmK2YrZitmKVXrZilWK2ZrVilWKUXrdmt2bXZrdi12K2Ytdi1mIZa/hm+GLYYhprO2s8bzxrXGs7ZztnGmMaZxpjO2c7ZzxnO2c8ZztnPGs8ZzxrPGc9az1nPWddY39nf2efZ39jf2efZ15jG188Zxpj+WL5YhpjGWMaY/liGmMZYxpj+WIaYxlj12b3avdqGGvXatdmtmK2YpVe1mLWZvdq12bWZrVitmK2YrVitmL3atdmtWJzWlNaUlZzXnNelGKUZtZu1mq1ZpNik2JzXpRilGKVYpVetWK1XrVelV61YrVitWK1YrZitmK3YrZitmKVXrVetl7WYtdm12KVWvlm+Wb5ZjxvXG87aztnGmMaYxpjG2cbZzxnG2M7ZxtnPGcbZzxnPGddazxnPWc9Z15nXmN/Y39jf2N/Y39nXmM8YxpfGmP6Yhpn+V75YvleGWP5Xvli+V4ZY/liGmMYb/hqGG/4avhq12bXZrZitmK2Zvhq92r4atZm12a2YtZitWLXZvdm1maUXnNeU1pSWnNetWa1ZrVqtWa1apRitGZzXnNec16UXnRetmLXZjlvtV6UWrVe1maUXpRetma2YrZit2K2YrZitl7WYrZeGWuVWpVW+WY7b/pmO2tcb1xrO2c7ZxpjG2cbZzxnO2c7ZxtnPGs7ZzxnHGc9az1rPWc9Z15nXmN/Z19jf2N/Y59jf2N+ZzxjG2MaYxpn+WIZY/leGmP5Yhlj+V4aY/liGmMZY/huGG/3avdq12bWarZm1maUXrVm1mbXatZm1ma1YrVitWLWZtZm9mqUYnNaUlpzXlJWlGLWatZutWaUZnNic2KTYnJeUlpzXlJac1q1YjlvW3f4ZpRalF6UWpRac1q1YpVell6VXrZitl62YpValVrXYrZelVaWWvlmXG/6ZhtnO2c7ZxpjG2cbYztnG2MbZxtjO2cbYzxnG2c8ZzxnXWscZz1nPGNeY15jf2N/X39jf19/Y15jPGMbXxtj+mL6YvleGWP5Xvli+V4ZY/le+WL5YhpjGG/3avdq1mbWZrVitWK1YpVitWLWZtZm1ma1YrVmtWK1YtZm92rVZpReUlZzWnNelGK1ZtZu1mq1ZnNec2JSXpRiUl5zXnNec15zWvdmW3Nac1pzGWt0VlNWlFq1XnNatmKVXpZelV62YrVetV6UWrZelVqVWnVW+WY7b/pmG2c8aztnO2cbZzxnO2c7ZxpjO2cbZzxnG2c8ZzxnPWs9az1rPWc+Z15jf2d/Y59jf2N/Y39jfmM8XztjGmMaZ/liGmP5Yhlj+V4aY/liGWP5XhpjGWO1ZrVmlGKUYnNelF5zXpRilGK1ZrVm1mq1ZtVmtWbVZrVi1mbWZrViclpSWnNatGK1ZrVmlGKUYnNec15SXnNeUl5zXnNelGJ0XrVi+Gp8dxlrfHdbc9diU1JzVpRalFqVXpZelVqVXpRalV6VWpValVp0VpVW2GL6Zhpn+mZ9cxtnO2cbYztnG2M7ZxtjG2MbYxtjG2M8ZxtjPGc8Z11rHGc9Zz1nXmdeY39jf1+fY15bf2NeY11jG18bY/pi+mL5Xvli+V4ZY/le+WL5Xhlj+V4ZY7VilF6UXnNac15zWpRek161YrVi1ma1ZrVmtWK1ZrVi1WbVZtZmk15zWnJalGK1ZtZqlGJzYlNec2JTXnNiU15zXnNelGKUXrZi12Y6c1tzW3M6b3tzWm/3YlNSc1a1XpVedFqVXnRadFp0WpVelV7XYhprGWvYXpZa2WJ+dxpnPGs7ZzxnO2c8ZztjO2caYxtjG2M8ZxtjPGc8Z11rXWs9az1nXmdeY39jX19/Y39ff19+X39jPV88YxpjG2f5Yhlj+V4aY/liGWP5Xhpj+WIaY/lic16UXnNac15zWnNec16UYpRitWKUYrVilGKUYpRelGLVZtVmlF5zWnJalGK0YrVmlGJzXjJaUl5TXlNeUl5TXlJelGJ0XnRatWI5bzpzOm9bczprOWt7czprtl5zUpVaU1Z1XpVelV6UWpVetV7XYvhmOm9TUvFFTDHyRX1z2V48ZzxnG2M7ZxtjO2caYxtj+l4bYxtjHGMbYzxnPGddaxxnPWc9Yz5jXl9fX15bf1teW39fXl89XxtfG2P6Yvli+V4ZY/le+WL5Xhlj+V75YvleGWOUYnRelF5zXpRelF61YpRi1Wa1ZtVmtWK1ZpRitWKUYvZq1WaUXlJWc160YtZqtWZzXlJaUlpTXnRiU15SXlJadF6VYpViU1a2YjpzfHcZa3xzOm86b1tve3M5a9ZeU1KVWrde+Wb4Zvlm+GYZaxpvOm/wRaccKy2nHIYY+WZcc1xrPGc7ZxtjO2cbYztnG2MbYxtjPGccYzxnPGddaz1nPWccZz1nPWNeYz1fXl9eX15fXmN+ZzxjPGMbYxtn+WIaY/liGWP5Xhlj+WIZY/leGWP5YpRelV6UXpVelF61XpVetWKUXpVilF61YrRitWK1ZvZqtGK0XnJak160YrVmc15SWjFWUlpSWlNeUlpzXnNelGKVYlNaM1bXZhpvO3M6b1tzO287bxprW29bb1tv+WbYXthaGl8bYxtjG2MbY/tm+mb6ZuooqCAKMSs1piBLOTpz2F5+c11rPGcbZ11v2VocZzxnG2McYz1nHGM9Zz1nPWccZzxnG2M8ZxtjPGMcYzxjHF8bX/tePGc8Zzxn+mL6YvliOms6axlj1174Xvhe+GLXXvhe12bWZvdm1mLWYrVitWKUXrVitWLWZrVm1ma1YtVm1Wb2ZnJac1q1YtZmc1pSWnNec15zXnNic15zXnNek2JzXpViVFqWXvhqW3c7c1tzO29ccztvO287a1xvO2s7a/piO2MaW/lWPGP7Xvti+2Zdc285ySQrMW09jUGFIOcstmYaaxtnG2M8ZxtjPGsbY/teXWv7XhxnPWc9Zx1jXmscYz1nG2c8ZxtnHGcbZzxnHGccZ/tiG2McZz1rHGccY/peGmc6ZzprGGP4Xvde+GL4Xvhe117WYtdmtV61YpVelV6UXpRelF61YtZm1mrWZtZqtWbWZrVik15zWtVmlGJRVjFWc2JzYnNic15zYnNec2JzXnNeU1aVXrdmGm87c1tzO286bztvO28aazprO2s7aztrO2saWztfXWPZVjxnG2fZYhNOySgKMQoxjkXPTSo1QhhrOTtvGmPZXl1r+l48axtj2l49Zxxj+2I9ZxxjPWc9ZxxjHGc8ZxtjG2cbYxtnG2MbZxtjG2P6XhxnHGccZ/tiG2MaZzpnGWP4Ytde+GL3Xvhe1174XpVedFpzVlJWc1p0WrVitWL3avdq92rWZtZq1mbWatZmtGK1YrViclpSWlJac15SWpRic15zYnNilGJzYnNec15TVrZiGm86bztzO287bxprO286aztvOms7aztrW2tca/paXWcaXzxn+mJcczNSCzVMPUw9CjWNRfBNrkWFIEMUt1oaY/piO2cbYzxrPGf7Yl5rHGMcYz1nPWc9Zz5nHGM8ZxtnHGcbYxtnG2MbZxtjHGf7YvtiG2M8ZxtnHGcbYztrGWcZY/de+GL4Xvhi1174XtdeU1ZzWlNWdFp0WrVitmLXZvdq+G7XarVmlF61ZrVmtWaUXrRik15SWjFWUl5yXlJec2JyXlJek2JzXnJeUVpyWnRa+Wo7bztzGms6bzprOmsaZztrOms7axpnOmcaZztnXGfZVvpe+V47b1RWEVKvTWxBbEVsRe9Ra0GuSSo1ZRwrLfpi2V75XvpePGsbY11rXWscY/tiPWccYz1nPWccYxtjG2cbYxtj+mIbY/piG2P6Yvpi+l4bYxtjG2cbYztnGmcZY/de+F73Xvhi1174Xtda116VXrZe12b3ahhr+Gr4atdmtmK1YpVidF6VYtZm92rWZrVmclpRVlJac15RWlJec2KTZlJec2JzYnNeUVZSWnNa+GY6b3x3W286bzprW286azprOmdbaztrO2saZztnGmM8ZzxnGmM8b3VaU1oQVlJizlWtTc9VEFqMRa1FrkVkGGUU+V4aY9laG2MbYxtjPWt/bxxjHGMcZz1nPWc+ZxxjPGcbYxtnG2MbY/piG2P6Yvti+l77YhtjHGcbYzxnO2caZ/he+F74Xhhj+F74Xtde+F7XXrZi12bXZvhq12bXZrZetV5TVnRac1p0XrZi+G7XarVic1pRVjBWclpyXlJeUVqTYnNicmJSXnNiUlpRWlJatWYZazpvOms7bzprO286aztrGmc7axpnO2c7ZztnGmc7ZxpfXWt9b5ZadFoyWlJiD14QYg9ezlXvWfBV71GNQUMUAgiXVthaGmP6Yvpi+mIbY35vPGf7XhxnHGM9Zx1jHGMbYxxn+mIbY/pi+2L6Xvpi2V76XvleG2MbYxtnG2M7Z/li+F7XXvhi+F74Xtda917XWvde12a2YrZelVqVWnRWdFpTVrZitmK2YrVi92r3arViMVIQUlJac15RWlJek2KTZlFek2JSXnJecl5yXlJatWYYbzpvGWc6azprO2s6aztrOmdbazprO2caZ1trO2tbaztnfW8bZ7daVFYyWlJiUWIwYjBmMGYPXu5Vc2bvUa1FhRwCBNE9dlIaY/pi+l5daxtjn3McYxxjHGM9Zz1nPWf7YjxnG2MbZ/piG2P6Yvti+l76Xtle+mIbYztnGmM7Zztn+WL3Xvhi+GIZY9de117XXvhe1174ZrZedFaVWnVadFp0WrZec1bXYhlvGGuVXlNWMlJTVjFSU1pzWnNeUlpzYnNik2JyXjFac14xVjFWcloYbzlvGWs6axpnOmsaZzprGmc6azpnGWM7aztrGmM6ZzxrGmMaY5daEk4SUhFWMV4xYnJucm4wZjBmUWYQWlJez0mmIAIEZRDYWtha+mIaY/peG2M8ZzxnHGM9ZzxnHGMbXxxj+2IbY/pe+2L6Yhtj+l76Yvpe+mL6XhtnG2c7Z/pi+V74Xvhe9174Xtda117XWtde11rXXlxzOm/5ZpZalVqVWtdi12IZa9dmtmJ0WnRWUlJSUjJSdF5zWnNaUlqUYrRmtWaTYlJacl5SWlJaMVbXZhlzOW86bzprO2s6aztrOmc7azpnOmd9b/le+WJba1tr+V59c3VSEkoSThJSMloQWg9eD15QZjBmtHKUblJiUl7wUcgoAgREDNhauFobYxpjG2M7Z11rPGc8ZzxnPWccYxxjHGMcZ/tiG2P7Yhtj+mIbY/pe+V75XjtnO2c7axpjGmP5Xvhi+F74Yvhe+F7XXvhe11rXXtdat14aaxpr+GK3Xvhi+Gb4ZhprGWvXYpVaU1JSUlJSdFp1XpVec1pzWnNelGJSWlFaEFKUYjFWUlpzWjpzGW86bxprO2saZzprGmc7axpnOmcaZ7daXG8bZxtnGmc7axNG8knxSdBJMlYyWlJiUmKTanJqcmqTbpRqMl5zYjJajkEBBEQMdU63WvpiG2P6XjxnPGc8ZxtjPGccYxxjG18cZxtjG2P6Xvti+mIbY/pe+l7YWhpjO2dcaxpnGWP5Xhlj+F74Ytde+F7XXtde11rXXtZa11p1UtdeOms6aztvOm9bbztv+GYZZzpr+GbXYpValVqVWpZet2LYZrZitWKUXpNeclpSWnJac14xUjlvOm9bcxprO2s6ZzprGmc7axpnO2saZxpnXGvYXjtr+WL6YhJG0UHySdBJ0EnwTfBR71EQVhFac2ZSYpRqlGq1arZqdGbPSSMMRAxUSrdWGmP6YvpiG2NdazxnPWc8ZzxnHGMcYxxjHGf7Yhtj+mIbY/pi+mL5XvpiGmdcaztnGmf5Xvle+V75Yvhe+F7XXvhe117XXtda117XWhJGMkYySnRSdE50UnRStlq2WrZalVbXXvhiGWfXYrdelVqWXpZelV50WpRelF6TXnNaclZzWpReW3M6axprO28aZzprGmc6axpnGmcaZxpnGmf5YjxvG2cba485TS2POW09r0XQSRJWElYSVhFWMlpTXnRidGKVZnRilWqUZnNeRBBlEPE9uFr6Yvpi+V4bYxtjPGc8Zz1nHGMcY/te+2L7Yvti+l77Yvpe+2L6XvpiG2c7ZxtnGmf5Xvle2F75Xthe+F7XXvhe11rXXtda1162WtdadU5TSnROlVK2VnROdFKVUpVWdFJ0UnRStlrXXhlnGmsaa7hill5UVpVelV6UXlJWtWKUWnNaOW9bc1tvGmdcbztrGmc6axpnOmsaZxtrGmcbaxpnGmf5YiwtCyULKeooTDlMPY5Fr0XxTfFNMlYyVjNWdF63arZqtmp0ZpVqtmoJJacY0D23VhpjGmMbYxtnO2c8Z11rPGc8ZxtjHGP7Xhxj+2IbY/tiG2cbYxtnGmNcaxtnGmf5Yvli+F75Yvhe+GL3Xvhe1173Xtda117XWtdatloyRlNKVEqVUpVSdVJTSlNKU06UUnRSdE4ySlNOlVb4YjtvO3Maa/lq+Gb3arVilF6UXrVelVpbczprXHMaZztrGmcaZxpnGmcaZxpr+mYaZ9he+mbRQWYQqBioHAspjjlMPUw9KzkrNQs1LDUrMSw1bj3xSTNWtmbXbrZqUmJTXq89KymvNbdW+V4aY/piO2cbY11rPWc8Z/teG2P7XhtjG2McY/tiG2MbZzxnG2c7ZxpjGmf5Xvle+F74Xvhe+F7XXvhe117XXtda117WWtdatlrXWnVOlVKVUlNKU0p0TpVSdE6VUnROdE5TSlNOMkoxRvFBdVb5Yn1zXHMaa9di1mK1XrVelFYZazprfXM7a35zG2c7axpnOmsaZxprGmcaaxlnVFLpJEUU6SRMMU01bjltPa5Jrk3wUfBRElYSUvFN0EXxTW09CjEqNfBRU16VZrZqdVaPNdA9l1b5XvpeGmMbY11nXWddaxtj+177XhxjHGMcZxtnG2cbZzxrPGtcaztrGmP5Yhlj+WL5Yvhe+GL4Yvhi+F74Xtde+F7XWtde11rXXtdaU0p0TnNOlFJ0UpVSdE50TjJKU05zTnRSUkoyShBCEULxPfE9VEo6Z3xvOmvXXtdetloZZztrXG88az1rPGs8Zzxr+mI7aztrt14aa/lqEU6FHOgsKjVsPUs9bEFtQY1FjUmtTa1Nzk2uTc5Nzk3PUfBREVYRVvBRTEFLOdFN2Wp3Wo85jzmXVvpe+l4bXxxjf2t+ZxxjHF/7XhxjHGMcZxtnG2c7azxrO2s7axpnGmf5Yhlj+GIYY/de+GL3Xvdi1174Xtda1162WtdatlrXWrZa11pzTlNOc05TTnROU050UlNOlFJ0UnRSU05TTjJKMkoRQvA5sDUzQthafW98b1trGmf5YjtnfW9db11vPWs9axxnO2f5Yhpn+WL5ZjpvlV7oKOgsKjVsQWtBbEFsRa1JrUnOUc1R7lXuVe5VzlHOVc5REV4RWlNiU14SVtBJ8k00Vvpq0UGxPXdW+l7aWjxjXmdeZzxjPWMcXx1jHWc+az1rXW88azxvG2sba/pmGmf5Yhln+GIZZ/hi+GL3Yvhi9174Ytde+F7XWtde1lrXXtda11q2WnROdE5TSlNOU050TlNOU050TnROMkoyShFGEUbwQfFB0DkzRpZS+WIaYzpnOmd8bxpnXG9db11vPGtdaxxnHGc7a/li+WI6a/lmU1YqMWQcKjVsQYxFjEVsRY1JrU3OUc5R71XvVQ9aD1oPWu9VEFpSYnNidGK2ZrZmlV4SUtFJ2WbzSdFBl1bZXvpaG1+fazxfPGMcXzxjPWdeaz1rXm89b1xvG2caZ/li+WL5Yvli+GIZZ/hi+GL3Yvhi1173Xtde+F7XWtda1lrXWrZa11q2WtdadFJzTnNOU050TlNOU05TSlJKMkpSSjFGEUbwQfBB8D11UthaO2caZ/li+F46Z1xrXG9cb31zXW9dbzxrPWsbZztrO2s7a/lmdVpLMaYgxyRsPYxBrkmNRY1JrU3PUc5R71XvVQ9aD1owXjBeUmJSYpRqlGa1ZrVm+G74apViEk5VVvJFE0p2UvpiG2NdZ31rXWdcZ11nXWdeb11rPW88azxrG2cbZ/liGmf5YhpnGWcZZ/hiGGP4Yvhi92L3Ytde+GLXXtde11rXXtda11rWWtdatloySlNKMkpTSjJKU0oyRjJGEUYyRjFGEULPPfA9EUZTTvheGmP5YhpjGmdca1trO2tba1xrXGt9b1xrXGs8Zzxr2F5cc9hi8UltOUsx6CgJMUs5jEGNRY1JjEWNTa1NrVGNTa1RrVHOUc5VEFowXnJmcmK0arVmtWbWZvhq1maVXtBBE0o0SnZS2Vpca11rXGc7Y1xnXGdcazxrO2sbZxtn+mIaZ/piGmf5Yhpn+WIZZ/hi+GL4Yvhi9173Ytde917XXtde11rXWrZa11q2WtdatlbWWlNKMkpTTlNKU05TSlJKEUYyShFGEULPOc858D10UtdaGmcaYxpnGmM7a1trXG9ba1xrW2tcb31vfW88a1xrPGtbb9di8EkrMWw1SzUJLccobD1sQa1JjEmMSWxJjElsSY1NbE2NUYxNrVHNVQ9aEF5yYpNm1WrVatZq1mb3ZrZeEkpVUnZWdVL5XlxrfW9bZztnOmdbaztnO2saZxpr+mYaZxpnGmcaZxpn+WIZZ/hiGWf4Yhhj+GL4Yvde92LXXvde11rXXtda11rWWtde11rXWrZaU0pTSlNKU0pTSlNOMkpTShFGEULPOc858D1TSrZWGWP5YhpnO2s7axpnGmc6Z3xvW2tca1tnfW99b1xrO2c7a/lmEUoqLUs1jTkJMaYg6ChLOYxBbEWMRWxFjElrSWxNbE2NUY1RjVWNVc5VzlkPWjFicmaUZtVq1mrWarVitV5UUrdallaXVhpjXGs6Z1trGWM6ZxpnOmcZZxlnGWcaaxpnGmcaZxpn+WIZZ/hi+GL4Yvhi+GL4Yvde92LXXvde11rXXrZa11q2WtdatlrXWrZW1lp0TlNKU0oyRlNKU0pTSjJGMkbwQfA98D1TTrZWGWMaZztr+WYaZztrfW9ca1xrW2d9b1xrfGt9b51zXGs8aztr8UlsPUs1bDlsPQkt6CwJLWw9bEGNRWxFjEmMSa1RjVGNVY5Vr1nPXfBh710QYhBeUmZRYnNmtWr3btZq1WaVYnVallqXWtheXG87axljOmc6azpnOms5ZzlrGGc5azprOmsaZxpn+WIaZ/liGWf4Yhln+GL4Yvhi+GL3Xvdi1173Xtda117WWtde11rXXtda11q2WhFCMkYyRlNKMkYyRhFCEUIRQs85zzlTSrZW+F4ZYxpn+WIaZztrXG87a1xrW2d8a1xrXGt9bxpjW2uec3xvM06NPWw5SzmNPWw5SzUKMSs1bD2NQY1FjEVLRWxJbEmNUW1RrlnPYfFl8GHwYfBhMWYRYnNqc2qUZrVq1mqVZrViMk51VpZat174YltvW28ZZzlnOms5ZzlrGGc5axhnGWsZZxlnGWcZZ/hiGWP4Yvhi+GL4Yvde+GLXXvde1173Xtda117XWtdatlrXWrZa11q2VtZaMkYRQhFGEUIRRhFCEULwPc85zzkySrZWGWMZYzpnGWM7aztrXG9ca1xrW2t8a1xrW2dca1xrO2dca51z+WLwQY09bD2NQY5BjT0rMSsxSzVsPWw9bUFsQWxFjEmuUY1R0F3QYRJqEmoSavBh8GHwYXNulXK1cnRqtm7XctdulWJUVnVWllqWWtdiGWtbbzprOms5azlrOWs5axhrOWsZaxlrGWcZZxlnGWf4Yhln+GL4Yvhi+GL4Yvdi1173Ytde117XWtde11rXWrZa11q2WtdatloRQhFC8D3wPfA98D2vNa81rjUyRpZS+V4ZYzpnGWMaZztrW2s7a1xrW2dca1xnfWueb51v11bYWrZaGWcyTs9BbD2NQa5Br0VsOSoxCi1MNW09jkGNQY5Frk3wVfBZEV4SZjNqEmoyahFqMm5TbnRyMma2crZylW6VardulWZ0XlNWVFZTVlRWdFrXYvhmOm8ZazlrGGs5axhnOWsYZxlrGWcZZ/hiGWf4Yhhj+GL4Yvhi+GLXXvhi1173Xtde117XWtde1lrXWrZa11q2VtZatlbWWvA98D3xPdA5zzmuNa41jTEyRpVSGWP5XhljGWM6ZzpnW2s7a1trO2dca1xnfWt8a1xnO2f4XhpnW2/4YtBBbDmuQY1Br0WOQUw16SgKLSwxTDVMOW1BjkXwURFaMmISYvFd8WERYvBh8WHwYRFi8F0RYnRq13b4dtdutmq3apZiU1pTVnRaVFp0WnRa12Y5bzpvOWs5axlrOWsZZzlnGGc5ZxlnGWcYYxln+GIYY/hi+GL4Yvhi1174Ytde117XXtde11rXXtZa11q2WtdatlrXWrZazznwPfA5zzmNLY0xrjXwPZVS+FoZX/le+FoaYzpjO2c6ZztnO2dba1xnfGt8Z31rGl/XVlRKU062WjJOz0XQSa5FrkGNPW05Ci3pJMkkCy1uOY9Bj0GvSc9N8FXPVc9RdGq2crZ213aVcpVuMmYQXhFeEVpUYtdut2q3ZpdmlmLwTTJWdF6VYnRadFq2YhlvGWs5axlrOWsZZzlnGWM5ZxhjGWcYYxhn+GL4Yvdi+GL3Xvhi1174Ytde117XXtde1lrXWtZa11q2WtZatlbWWrZWtlrxPfA50DmNMW0tjjEyQnVO2Fr4WhpjGWMaYzpjO2c6Z1trW2dca3xrfWt8Z3xnO2O3UnRKt1aWVvhi8EWNPUs5z0mNQW09SzUKLcgg6STqKGYYhxwLLW098VEzXpVqlWrXdvd2+Hr3dhl7On9afxl7GXt0YnVit2rYarhmt2YzUks5zkl0XpVilV5TWpVi12Y5bxlrOmsZazlnGWc6ZxljGWcYZxlnGGMYZ/hiGGP4Yvhi9174Ytde+GLXXtde117XXtda117WWtdatlrXWrZatlq2VtA5zzmNMY0tjjERPnVO2FrYWvhe+V46YzpjO2c6YztnW2dba1tnfGtcZ1tj+Vr4Vjtj+FrYXvhidFbwSc9F8E2uRY09SzVLNQopySTJIAspySDqKAotKzUrOW1BbEWNRc5Nzk2tSa5J8FGUZrZq1m46e/hu12rYanVal15VVq9BZBxLPTJWlWJTXnRadFqVXhlvGW8ZZzlnGWc5ZxljGWcYYxhn+GIYY/diGGP3Yvhi9174Ytde917XXtde1lrXXtZa11q2WtdatlrWWrZWtlq2VrZarzWOMY4xjjHxPVRK11r4Xjpj+F4ZYzpnO2caYztnXGt8a1xrfGtcZ1xnGlvXUnVKt1KVTrdaGWdTUvBJzkXPSa5FbT1tPUw1KzHJJOokCy1uOW45bj1MOUw9TD1sRWxBa0FrQYxFa0GtSe9R8FGtSc9NEVKVYjJSjT2PPa9ByCQiFCo1U1qUYpRidGKVYpViGW8ZazlrGWc6ZxlnOWcZYxlnGGcYZ/hiGGf4Yvhi92L4Yvdi+GLXXvhi117XXtde117WWtdetlrXXrZa1lq2VrZatlbQNa8xji3QOVNK11bXWvhe+F4ZYxljOmc6ZztrO2tcaztnXGtcaztj+Fa3UpZOt1K2UpVOlla2WjJSMlYyVvBNz01tQUs5bT0rNeksyCTqKI9Bbj1NPW1BTD2NRY5JjUmMSa1NrU3PUe9VMV4yXlJeMVp0YnRelWJ1Xo5BhhxlGCIMbDlTVnReU150YnNilGK1YhhrOW85axhjOWcZZxlj+GIYZxhjGGf4Yvhi92L4Yvde+GL3Xvdi117XXtZe117WWtZetlrXWrZatlq2WrZatla2Wo4xjzHxPVRKt1b4Wvhe914ZYxljOmcaZzpnOmdca1xrXWtcZ1xnGl8aXxpbGl8ZX9hatlb4XrZeU1YxUjFWrknwUY5JbUVMPSs5CjEKMcksbT2OQfFR8VGvTY5Jr02uSc9VzlHvVfBVEV4xXlNiU2JTYnRi12r3bvhulmISUmw5QxBLMVNWdF50YlJec2a1ZrVm92pZbzhnOWc5ZzpnGWMZZxhjGWcYYxhn+GIYY/di+GL3Yvhi9173Ytde917XXtde1lrXXtZa1lq2WrZatlq2WrZWbi3RPVRKt1bYWvhe+F74XhljOmcaYzpnGmc7Z1xrfW9daxtjt1KWSnVKlk6WTrZSt1bXWtde1mJTVjJWEFLPTc9Rz1GNSUxBKzlMPSs5KzUrNUw9jkWvSW1BjkWvTc9Rrk2NSY1J8FVSXnRmU150YnRilWb4bhlz2Go6c7dijT2EGI09MlZSXjJeU2JzYrVqlGL3ahhrOGcYYzlnGWMZYxhjGWf4Yhhn+GIYY/de+GL3Xvhi1173Xtde117WWtde1lrXXrZa1lq2WrZatVa2WpVWtloSQlRKt1bYWvhe11r4XhljOmcaYzpnO2dca1xrXWtcZ1xnGl/YVpdOt1K3TpZOdUrXWtde+GK1XnNaMVYQVu9R71XPVc9RjUlsRWxBjkWORa9JTEFMPSs5CjXpNAk5xzDHMIQoZCSFJKYsyDBLPa5JElZTWrZmlmKWXpZeElIJKUs1EFJSXu9REV5zZpRqUl60YvZmOGsYZzlnGWM6ZxljGWcYZxlnGGMZZ/hi+GL3Yvhi92L4Ytde92LXXtde1l7XXtZa1l62Wtdetlq2WrZatlqVVlROlla3Wvhe11r4XvheGWMZXxljGV87Z1xnXWs7Yxtflk63UthS+Vr5Whpb2FbYWvheGWfXYpReMVLvUc5N71XOVc5Vz1XvVY1JS0FtRfBRz02vSa5JjUkqOek0xyyFKAAUZCToMAk5hSgiHEMcpyhLOc9J0EnxTTNSMlKOQWw5D04wVu5RzlEQXnNqc2ZzYpNe1mYYZzlnGGMZYxljGWf4YhhnGGMYZ/hi+GL3Yvhi1173Ytde917WXtde1lrXXrZa1l62WtZatlq2WrVWtlqVVrZatlq2Wthe+F4ZYxljGWMZYzpnOmM7Z1xnfWtcZztj2Va3TpdOl06WSpZOt075WvleGWMZZ9ZiUlYxVu9R7lUPWg9ezlkQXhBezlVLRWxFz02vTa5Nz01sQccwhSjHMMYwCDlrRRFac2ZTYq5NKjmmKGxB0E3wTfBNdF5TWhJSU1pyXs1NrE3vWXNqUmZSYrVqtWLWYjlrOWc5ZxljOmcZZxlnGGMZZxhjGGf4Yhhj92L4Yvde+GLXXvde1l7XXtZe1162WtZetlq2WrZatlq2WrZatla3Wtde1174YhljOmcZYxpjO2dcZ1xnXWc8Yxtf2VbYUvpa+la3TpZKdUq3UthaGmPYXhlrlF4xVjBWEFbuVTBe7l0PYg9eMGLvWa1RbElsSa1NjUlsRSk5hChkJKUsxzQQWu9ZzlXvWVJilGoxWs5Nz00RVjJaU150XnRiU15zYs1RzFGsUTBilG6UbnNmtWq1YvdmGGc6ZxljGWMZYxlnGGMZZ/hiGGf4Yhhj9174Ytde92LXXtde1l7XXtZa1l62WtZetlq2WrZatlqVVrZalVa2Wvhi+GL4YvhiGWMZYzpnGmM7Z1xnXWs8Y/pauE6XTpZKl063TtlW+VobXxpjGmP5YhlrGW+1YjFWUVoPWu5VDloPYg9mMGYPYjFiD17OUUpFjUlsSa5RzlHPVe9ZMWIQXu5ZMGJRajFicma1btZylGrwVe9Rc2J0ZlJeUmJzYs1RSUHtVVBmUWaUctV2tm6UYtZm92I5ZzpnOmcZYxlnGWcZZxhnGWcYYxln+GL4Yvdi+GL3Xvdi1173Xtde117WWtde1lrWXrZatlq2WrZalVa2WpVW+GIYY/hiGWcaZzpnGmMaYztnfWtcZxpfuFK4TpZKdUZ1RpZOlk7YVvpeGl/YXvliMk61YnNaUlowWjBaMF4wYg5iL2YwZjBmEGIQYs5VjEkpQa1REF4xYhBeMWIxYlFmL2Yvai9mUWpRapNutHLWdrVytG6UbrRuUWIQXs5Vi03MVQ5eL2JybpNutXLWcvhu12bXYhljOmcZYxlnGWf4YvhiGGP4Yhhj92L4Yvdi+GLXXvdi1173XtZe117WWtdetlrWWrZatlq1VrZalVa2WpVWtloYYxljOmsaZxpjGWNcZ11rfWsaX7hWl07YUtlWGlsaW7dOuFL5Wvla+V75XhpnGWcyUpReU1oxWlFeD1pRYjBiMGYwalFqMGZRZjFiEF6tUUpFrVExYlJmc2pyanJqUWpQbi9qUG5QbnJukm60crRytHKUbvZ69npybs1ZrFWLUQ5iLmJxapJutXK2cvhy+G74athiOmc6ZxljGWM6Z/hiGWf4Yhln+GIYY/hiGGP4Yvhi9174Ytde917WXtde1l7WXrZa1l62WrZatlq2WrVWtlqVVhljOmcaZzpnGmM7ZzxnfW8bY7hWdUp2SnZKVUYzQlRG2FbYWvleGV/YWhpn+WaVWlNWtmZSWlFaUV5RYlFiUGZQZlFqMGZRZlFmUmowYhBea0msUc5VMWZRanJqUGZQai9uT3JPbnFycXKTcpNutHKTbpRu9noXf1FqrFWLVe5hL2ZQanFqk26Ubtdy2G4Zb/lm+WIZYzpn+F4ZYxln+GL4Yhhn+GIYY/hi+GL3Xvhi1173Ytde117WXtdetlrWXrZa1l62WrZatlq2WpVWtlqVVrZaW2s6ZxpjGmNca1xrPGcbX9la2Vb6Wvpa+VrYUthW2FYaX9dW+V75XhljO2/YYo49lV62ZnRiUl5yYlFecmZQYnFqUWpRalFmUmpSZlJmMWLvWa1RrFXNWS9iL2ZQalBucHJPcnBycXKScpNytHK0crRyk261cpRyD2KsVQ5iUGpxanFqkm6TarVutm75bvlqGmv5YjpjGmMZYxljGWv4YhlnGGMYZ/hiGGf4Yvhi92L4Yvde92LXXvde1l7XXtZa117WWtZetlq2WrZatlqVVrZatlY6ZzpjGmM7Z1xnXGf6WrhWVUZ2TnVKVEY0RpZO2Fb5Wvle11rYXhlj+WJbb7ZebDlTVrZmU15SXlFeUV5RYlFiUWZRZjFiUWYxYlJmUWJSZlFmD17NVe5ZDmIvZlBqcXJQbnBuUG5xbnJutHK1ctZ2lG6UanJmMWLNVe9dUWpxbnFqkmpyapRulGq3athqGmv6YvpiGmM6Y/heGWMYZ/hm+GIYY/hiGGP3Yvhi92L4Ytde92LXXvde1l7XXtZa1162WtZatlq2WrVWtlqVVrZalVa2WhpjO2N9a1xnO2PZWrlWl1LZWrhWl05URpZO2Fb5WrdW+F74XjlnGWf5Zhlr12LPRTNWlWKUYnNic2JRXnJiUWJSYjFiMWIxXjFiEF4xYjFiUmYwYg9eDmIvZi9mUG5QbnFycG5xbnJqk260bvd293LXcrVqlGoxYjFiUmqUclFmkm6SapNulGqWardq+mr6ahtn+V47YzpjGWMZYxlr+GYZZ/hiGWf4Yhhj+GIYY/hi+GL3Xvhi1173XtZe117WXtZetlrWXrZatlq2WrZatVa2WpVWGl9cZ1xnXGP5WrhSl06YUnZKdk52SrdS2FoaX/ha11rXXhlnGWcZZxlrGWt1WtBJElK2apVmlGZzYjFeMFowXhBaD1rvVRBa71XvVc5R71nuWQ9e7l3uXe1dDmYOai9qUG5xanFqk2qUatZu1m74ctdutmqVZnRqU2aUbnNuUmpxZnJqc2aUapVmt2rYZvpm+l76XhpfO2cZYxlnGGf4ZvhiGGf4Yhhj+GL4Yvde+GLXXvdi117XXtZe1162WtZetlrWXrZatlq2WrZalVa2WpVWtlp9a1xjO2P6Wvpa2Fa4UnZOdkp1SrdS2Fr5XrdW11r4XhhjGWMZYxlnXHMZbzNSbT0zVrZqtmqUZnNiD1YPVu5R71XOUc9Rz1HPUa1JrUmtTc5R7lUPWs1VzVnuYS9qL2pxbnFqkm6TbrVutm7Xbtdut250YnRmdGZzZlJic2pzanJmUmZzZnRmlmaXYtlm2mL6YvpaG2M7YzpnGWc5a/diGWcYYxhn+GIYZ/hi+GL3Yvhi9173Ytde917WXtde1lrXXtZa1162WrZatlq2WrVWtlq2Vn5rPGPZVrhSl06XTpdOl1K3VrhWuFbYWrdW2FrYXvli+V47ZzpnOmc7b1tz0EXwSVNa+G6VZlNeMl7wVc5NrUlsRWxFSz0qPQk1KjkpNSo1SjlsQYxJrU2MUc5ZD2JRblBqUGpRapNulG61crVutW6UapRqEFpzZs5Rc2YQWg9aMl5SYlNidGJ1XrdiuF7ZYtle2VobYzpn+F45Z/hiGGP4Yhhj+GIYY/de+GL3Xvdi1173Ytde917WXtde1lrXXrZa11q2WrZatla2VpZWtlaVVrZWfmccX/pWuFKXTnZKdk51SthWt1bYWtha2F7YXvliGWMaYztnO2caZztvGmvPRc9FlWLXalNeEVYRVq5JrkmtSUs9Kz1LPUs5TDlLOUs5KjUpMQkxKjkpPUpBa0nOWTBiUGZQapJukm60crRytXKUajFiEFoQWu9VjEnNUQ9aMFoRWjNedGYzXlRall7YYrhe+mLYWjtnOmMZYzljGWMYYxln+GIYZ/hi+GL3Yvhi9174Yvde+GLXXvde1l7XXtda1163Wtdatlq3WrZWtlq2VrZWtlY8YxtbuFKYTpdOl06WTrhWt1bYWtha2F7YXvli+WIaZxpjO2saZxpnGmsaa449r0V1YrdqEVbPTa5JbEFKOUs9CTEJMekwCjEqMUs1SzVLNUs1CTHoLAg1CTkqQYxNEF4PYnBqcWpyanJulHJSZhFe71VsRSo9Sj1KPWtBzU3vUXNmMl4SWnVit2bYZrhi+WL6YvleO2c7ZxljOmf4Xhhj+GIYZ/hi+GL3Yvhi1173Ytde92LXXtde1l7XXrZa1162Wtdatla2WrZWtlqWVrZWlla2Vl5n+lq4TpdOuFK4Uvla+l7YWtha+V74XhljGWM6ZzpnO2c7ZztrO2tbb/lqjj2uQXVe12pTWq5JrklLPSk1xyiFIGQcRBgjFGQYhRzHJMgkKzXHJIYkpijHMMcwKkGtUQ9iUGpxblFqcm6TajFijEnwVUtBKTlLPWtBrUkQVlNeUl62bvhydGJUWpZe2GK3Whpn2V5bazpnGmc6Zxln+GIZZxhjGGf4Yhhj92L4Yvde+GL3Xvdi1173XtZe117WWtde11rXWrZW11q2VrZatla2WrZWfmsaX5dOuFK4VthWuFbZWrhW2FrZXhlj+WIaZzpnO2saZztrO2tcbztv2GZLNY09ElL5bpVi702uRa1Faz0ILegoyCSHIIYchxzIJOkkKy3pKKYgZRymJKYoxywKOa1RzVkvZlBmcWpybpNu71lKQQk56DSFKOgwABAiFGQcSjnvUYxJjUUyVnVelV6WWvli+WLZXjtnO2v5Yjpn+GIZZ/hiGGP4Yhhj9174Yvde92LXXvdi1173XtZe117WWtdetlrXWrZat1q2VrZWtla2VpVWtlZdZ9lWuFbZVhpf2Fa4VrdS+V75XhpjGmM6ZzpnW2s7a1xvO2tcb1xvO3O3XisxTDURThlv12oxUvBN70nvSYw9KzELLSstCy0rLSstLC0LKUwxCinpLOks6TDoMEs9jU3NWe1dUGZxarRylG4QXmtF6DTHLIUkCTVkHMcoKjXwTe9RCDUINRBS12aVXrdaGmf6YtheO2s6ZxlnGmsZZxlnGWf4Yhhn+GL4Yvdi+GL3Xvhi9174Ytde917WXtde11rXXrda11q2Wrdatla2WrZWtla2VjxnGl/ZVhpfGl/5WrhW+V76XhpjGmc7ZztnW2s7a1xvXG88bztrXHM7b7diKy2OPc9F+GrXZnRaEU6uQYw9bDlMNW45jjmwPbA9rzluNU0xCy0LLeko6SzHKMgsCTVrRaxV7V0OYnFqk26TbhBarU1rQQg1ZByFIAEQZBhlHMcojEGUZtZqMVLPRXRWt16WVtle2F4aZzpn+WI6a/hmGWf4Yhhn+GL4Yvdi+GLXXvdi1173Ytde117WXtdetlrXXrZa11q2VrZatla2WpZWtlaWVrZWv3ddazxnO2MaY9hW2VoaYztnO2dca1trXG9ba1xvXG99cztvO29cc1xz2GJtOdBFz0G2YvlqtmJSUkoxCCkJKSstKy1NMW41jjltMSwtCinpJOko6SjIKMgo6TBsPa1JzVntXS9mUWpyblFmEF7OUYxFKjkqNegsyCjpKI490EkyVhFSMVZSVpVetl7YXthe+WK4WjtnGmcZZxprGWv5ZhlnGGMYZ/hiGGP3Yvhi9174Yvde92LXXvde1l7XXtZa117XWtdatlrXWrZWtlq2VrZatla/d79zfWtcaxpjGl/6YjtnGmc7ZztrXG9ca3xvXGtcbztvPG87b11zXHMaa5ZaU1LwRVNS+GYYa5Vaz0XoJOgoxyCoHKccyCDIIKgcZhhmGIYchhxlHIYgpyQqNWxBrk2sVQ5iUGpyajBiD1qtUa1NrUmNRUs9SzkrNWw5r0ESTvBNc1q1YrZilVq2Wrda+V7YWnVS+WI7a/hiGmv4Zhlr+GIYY/hiGGP3Xvhi9173Ytde92LXXvde1l7XXtZa1162Wtdatla2WrZWtla2VrZWlVa2Vr93nnN+c3xrXGs7ZztnO2dcaztnXG9cb31vXG99b1xvXHM7bzxzXG99c1xzW28aaxpr12IZaxlr+GZzVq49SzUrMegkyCCnHKccZRhlGEQURBhEGIYgxygqOY1FEFYxXg9iD2JRalFqMGbNVYtJKT3GLKUopiSmJKckpyTpLAoxz0XwSTJOMkozTnRO2Fr5Xhpjt1Y7aztrGmcZaxlrGGcZZ/hiGGf4Yvhi92L4Yvde+GLXXvdi1173XtZe117XWtdet1rXWrZWtlq2VrZatla2VrZWnnOdc11vfW9cb1xrO2dcaztrXGtba1xvXGt8b1xrXG9cb1xzO287bztvXHNbb3xzfXfXYrde+GbXYtdmVFYRTq5BbDkJLegoyCTHJKcgxyTIKAkxKjmNRc5NMVpSXnJmUWZRajBmUWYvYu1VSUXnNGMkYyBDHIUghiCnJKckyChMNY45rjnQPfFBdU64VvpeG2P5XjtnO2v5Zhlr+GYYZ/hiGGf4Yvhi92L4Ytde92LXXvdi117XXtZe1162WtdatlrXWrZWtlq2VrZWlla2VpZWtla+d31zfXN9b31zXGtca1xrXG9ca3xvXGt9b1xvfG9ca1xvXG9cc1xvXG87a1tvO2tcc5VWt163XpZetmK3YnVeUlbwTc9JrUGtRY1BjUWNRfBR8FERWjFec2JSYnJmUWZyblFqUWpRZlFqD16sUUlBBznGMMYsxizoMOkwCTEKLUwxjjXQPRJCdU64Vvpa+lo8YxpfO2caZxln+Gb4ZvhmGWcYYxhn+GIYY/di+GL3Xvhi9173Ytde917WXtde1lrXXrda11q2VrZatla2VrZWtlq2Vr97nnd9b31zXG9cb1trXG9ba1xrXGtcb1xrXG9ca1xvO2tcb1tvfG9bb1xvXG98bzprlVa2XtdidFaWXnVaU1pSWlFaMVYxWjFaMVoxWjJeMVoxXlFicmZSZnJqUWZxalFqUWpRZnFqUGZQYg9eDlqsTYxJa0WMRY1FrkmNRY5BrzkSQlVKl1K5Vvta+lr6WvpaO2MaYxpn+WL4ZvdmGGf4Yhhj+GIYY/de+GL3Xvdi1173Xtde117WWtZetlrXWrZa11q2VrZalla2VpZWtlaVVrZW/3++d55zfW99b1xrXG9ca1xvXGtcb1xrXG9ca3xvXGtcb1xvXG9ba1trW2t8b3xvW290UpVWlVqWXpZeVFrxTTFWD1ZRWlFeUmIxXjJiMWIxYjBiUWZRZlFqUWpxanFqUWpRanJqUWZRalBmcWZRZlFmMF5RYnJidGZTXjNeM1Z2VphS2lraVvpa+1r7WtpW+lo8ZxpjGWM6a/hiGWsYZxhn+GIYZ/hi+GL3Yvhi9173Ytde92LXXtde1lrXXtZa11q2Wtdatla2VpZWtla2VrZWtla/e553XG9cb1xvXG87a1xrO2tcaztrXGs7a1xrXGtca1xvXG87aztrOmdbaztrW2saZ3VSMkozTnVat2ITUhFS71EOVu5VMFoPWg9a71kQXjBiMGYwYlBmUGZQalBqcGpRalJqUWZRZlBmUWZQZnFmUGJRYlFic2Z0ZnRmU2J1Xrha+1r7WtpWuVLaVtpS+lbaVl1n+l4aYzpnGGf3Zhhn+GIYZ/hi+GL3Yvhi1173Ytde917WXtde1lrWXrZa1lq2Wtdatla2VpZWtlaVVrZWlla2Vp53XG9baztrXG9ba1trO2tcaztrXGs7a1xrXGtca1xrXG9ba1xvW2t9b3xvfG9cbztrtlpUUjJOdVp1WjNSM1oQVu5R71UPVhBa71kQXhBeMWIwYjBmMGZQalBqcG5QanFuUWpRalBmcWpRZnFmUGZyalBmUWZyZpRqlGq2atdquV7aXvxe21bbUttO+1L7UvpWXWsZY/hiWmv3Yhhn92IZZxhjGGf4Yhhj92L4Yvde92LXXvde1l7XXtZa1l62Wtdetlq3WrZWtlq2VrZWlla2WrZW+V47ZztnO2c7ZztnGmdcbztrO2s7a1trO2tba1trW2s6a1trW2tbb1trXG9ca3xvGmdUTnVWVFI0VlRWVFoSUvBR71HPUe9Vz1HvVe9VEF7vWRBeEF4wYg9iL2YvZjBqMGpRalBqcWpRZlFmUGZRZlBmUGZQYnFmcmKUZpVmt2aXYtpi21rcVtxO/U7cStpO+loaYxhnGGv3YhhjGF8ZY/heGGP4Yvhi9174Xvde+F7XXvde1173XtZa11q2Wtdetlq2WrZWtlqWVrZalla2WpVWtla3UhpfXGc7Z1xrO2c7aztrO2s7a1xvO2tbaztrW2tba1trO2tbb1trXG9ca3xvXGs7a1ROllY0UlVWVFZVWhJS8VHPUc9Rz1HPUa5N71XvVe9Z71kQXg9eD2IPYjBmL2ZQalBqUWpRZnFmUWZxZlBmcGpQZlFmUWJzZpRitma3YrhiuV7bWtxS3UrdRt1KukYbWxljOWsXaxhnGGMaYxlfGWP4Yhhj+F74Yvde+GL3Xvhe1174Xtde117WWtde1lrXWrZat1q2WrZatla2WrZWtlaVVlRG+V47ZztnO2dcaxpnO2s7aztrO2s7aztrW2s7Z1trO2tbaztrXGtba1xvW2tcbztndU51UlRSVVJUVjRSE1LQTc9RrkmuTa1NrU2tTc5RzlHOVc5V7lnuWQ9eD2IwZi9mMGowZlFmUWZRZlFmUWZQZlBmMGJRZnNilWKVXrdeuF7aXrtS3E7dRv1Gu0K5RhtbGWMYZxhn92YYY/leGl/4Xvhi+F74Yvhe+F7XXvhe1174Xtda117XWtdatlrXWrZat1q2VrZalla2WpZWtlq2VrZadUoaX1xrGmM7ZztnO2s7aztrO2s7aztrW2s7a1trO2tcbztrXG87a1xvXGtcb1xrO2dUSpZSdVKXWlVSVVITTvFRzk2uTa1JrU2MSY1NjE2tUa1RzVXNVe5Z7l0vYi9mMGovZlBqMGZRZlFmUWZQZnFqUGZRZlJilGaVYrdit1raXtpa3FLcSv5K/UbcRplCPF8ZYxhnF2cYZxhjGWMZXxlj+GL4Yvhe+GL4Xvhe1174Xtde917XWtde11rXWrZa1162Wrdatla2WrZWtlqWVpZWlVZURhpfO2c6YxpjO2s7aztrGmc7azpnO2s6ZztrOmdbaztrO2s7a1xrO2tca1xrXGsaYzRGdk6XVrdWdlJVTlRS8E3OTY1JjUmMRYxFa0WMSYtJrE2sUc1VzVXuWQ9eMGYPZi9mL2ZQZjBiUWYwZlFmUGZRZlFmc2Z0YrZit164WtpW+1LcSt1G3UL+RttCuUY7WxpjGGMXZ/diGGP5Xhlj+F74Yvhe+GLXXvhe1174Xtda117XWtdetlrXWrZa11q2VrZatla2VpVWtlaVVrZWlVKVVlRG2FpbZztnO2s7ZztrO2c7azprO2s7aztrOmdbaztnPGs7azxvO2tca1xrXWtcazxnE0J2TpdS+lq3UphSdVIRUs5NrUmMRYxJa0WLSWtFrE2MTc1RzVXuWe5ZMGIvYi9mD2YwZjBmMWYwZlFmMGZRalFmcmZzZpZmt2LZYtla21LbSvxG3EL+Rv1G/Ea4QlxfGWMYZxdnGGcYYxlj+V4ZY/he+GL4Xvhe1174Xtde+F7XWvde11rXXrZa11q2Wtdatla2WpZWtlaVUrZWlVKVUnVSdUr5WhpjO2c7ZztnGmc7axpnO2saZztrOmc7azpnO2c7azxrG2s8aztrXGs8Z1xrXGczQjRCl07aWtlWuVK3VjJS8FGtSa1JjUmMSWtFjEmMTa1RrVHOVe5VD14PXjBiD2YvZg9iMGYwYjBmEGIwZjBmUWZRYnRilV64Yrla21bbSvxG3D7dPv1CHkfbRrlGO186Y/hiF2f3Zhln+GL5Yvhe+GL4Xvhe2F74Xtda+F7XWthe11rXWrda11q2Vrdatla2VpZSllaVUpVSdVKVUnROdU75WhpjO2caYztrGmcaZ1xrO2s6aztrOmc7azpnO2s7ZzxrPGs8azxrXGtca1xrXGd+bxM+NEJ2Rvta2lb7VtlWdVYRUu9NzknPTa1JrU2sTa1RrVHuVe5ZD14PXjBiMGIwZi9mMGYwYjFmMGIwZhBiMWYxYlJidF63Yrha2lrbUvxK/UL9Pv0+HkceSxxP2UpcYzpjGWf3YhhnGGcZZ/hiGWP4Xvhi+F74Yvhe+F7XXvhe117YXtda117XWtdatlq3WrZWtlaVUpZWlVKVUnVSGWP5YthW+VoaYztnGmcaZxpjGmcaZztrGmc7axpnOmcaZztnG2c8aztrPGs7ZzxrO2dcZzxjt1ITPhQ+G1scW/tWG1+3WlRWEU7wTc9J703OTe9VzVHuVe5ZEF4PXjBiMF4wYg9iL2IPYg9iD14QYg9iMGIPYjFiUl51Xpda2Vq5TttKuz4eQ/0+/T78Ql5Tdz47WxpfGmMYYxhn92L4Yvhi+WL4Xvhi+F74Xtde+F7XXvhe11rXXtda1162WrZalla2VnVOlVJ1TpVSllLXWvheGmP4Xvle2Fr5WhpjGmM7ZxpjGmcaZztrGmc7azpnOmc6ZztrOmc8axxrPGs7azxrO2dcaztnXGvYVhM+EzrZUhxbHFf7VvpellpUUjJOEVLvTQ9S71HvVe9VD14QXjBiMGJRYjBiMGIPYjBiD2IwYhBiMGIQYjBiMV5TXnVeuFq5UttO20IdQx07PkMdQ39TmD7ZSjtfOmMZYxln+GYYZ/hiGWP4Yhlj+F4ZY/he+F7XWtde11rXXrda11q2VrZWlVa2VpVSllK2Vthe+V4ZY/le+V7YWvli+V7YVvla+V4aYxpjG2caZztrGmcaZxpnOmcaZzpnOmc7ZxtnPGsbZztrO2c7aztnW2dcZztfEjoTOlU+PVv7UhxXG1/ZXpZSdVJTUjJSEFIQVhBWMFoPWjBeMF4xYjBeMWIvXi9iD14wYhBeMGIQYjBiEF4yXlNadVqYVtpSu0bcQv0+Hj/9Pl9PPVM1NtlSO2MZXxlj+GL4Zvhi+GL4Xvhi1174Xthe+F7YXvhe11rXWrZWt1qWVrZWlla2VrZWt1rYXvle+F75YvleGWP5Xvle+F75Xtha+VoaYxpjO2caZztrGmcaZxpnOmcaZztrOmc7aztnPGs7azxrO2s7aztrW2s7Z3xrO2OWSvI1FDr7Uj1bHFc9X/pa2Vq3VpZadFZzWlJaUV4wWjBeD1owXjBeMWIwXlBiL2JQYjBiUWIwYjFmMGIxYjJedF51VrlSukrcRt0+Hj9fRx5DXk+4QnZC+VY6YxpnGWMZZ/hiGWf4Yhlj+GL5Yvhe+F7YXvhe11rYXtda11q2Vtdat1rYXvhe+WL5XhpnGWP5Xthe+V74Xvli+V75Xvle2FYaXxpjGmP5Xhpj+WIaYxlnGmcaZzpnGmc6ZzpnO2cbZztnG2c7azpnOms6Z1trO2c7Z/laND7zOXdGHVs9WxxbHFv6Vvlat1a2WnRac14xWjFaEFowXg9aEF4QWjBeL15QXjBeUWIwYlFiMWIxYjFeUl5UWpZWmE7bSt1C/kL9Ol9LX0/7RjQ2+lb4Wjpn+GIZZ/hiGWf4Yhhj+GIZY/li+WLYXthatla3WrZWt1q3Wthe2F75YvliGmcaYxpn2Fr5XvleGWP5Xvle2FrYWvle+V5cZ1xrfW87ZxpnGmc7axpnGmcaZzpnGmc6ZzpnO2c6ZztnO2c7aztrO2s6a1prOmtbazpjXWd2SjU+NTocVx1XPls9Wz1f+1r5WrdalV5zWlJeMV5RXjBeMF4QXjBeMF5QXlBeUWJRYlJiUWJSZjFiUmJTXpVel1a6TttGH0cfQz9DPkefW1Y6l0oaYzpr+GYZa/hmGWf4Yhlj+F4YY/he+F7XWthat1rXWtda+F7YXvli+WIaZxpjGmcZYxpn+WL5Yvle+V74Xvle+V4ZY/leGmMZX55zv3eebzxnGmM7ZxpnO2saZxpnGmcaZxpnOmcaYzpnOmc7ZxpnOmc6ZzprOmc6azpnO2dcZ/paND4UOnhG204dUz5XPVccW/pa2F6WWnRaclpyYlFeUWIwXjFeEF4wXi9eUF5QXlFiUWJSZjFiUWJSYnNedVq3VrpK/UofQz9HP0c+S/tGdj4aWzpnGWf4ZvhmGGf4Yvhi+F74Xtda+F62Vrdat1rYXvheGWP5YhpnGWMaZ/liGmP5Yhlj+F75XhpjGmP4Wvha2Fr5XhljO2cZXxpj33vfd55vGmP5XvliO2caZztrGmc6ZxpnOmcaZzpnGmM7aztnO2s6ZztrOmc6azpnW2s6Z1xnXGdVQvM5NUK5SvxSHVM+WxxbG1/5XthilV6UYnNic2JSYnJiUWJRYjBeUF5QXnFiUWJyZlJiUmJSXnRidVq3WrhS20r9Rj9HX0dfTz5PNTLZTlxnOmf3YvhmGGv4Zvhm2F74Ythe2F7XWhlj+V4aYxpjO2caYxpj+WI6ZxpjGmP5Xhlj+V4ZY/li+V75XhpjGmM7ZxpjGmP5Xhpf+V7fd/97nm87ZxpjGmcZYxpnGWMaZxljOmcZYzpnGmM7ZxpjOmcaZztnGmc7ZzpnO2saZxpnO2d9a/leVEYSPlVGmEa6SttOHFv7Wvpe2F7YYpVec15yXpRqtGqTanFmcWZPYnBiUGJRYjBeMVoyWlRadVZ2TrlS20o/Uz9LX0c/Q1c2dz64SjtbOl8ZX/heOWf4Yvhi117XXtda+V75YhpjGmM7YxpjOmMZXxpj+V4ZYxljGWP5Xhlj+V4ZYxljOmP5YhpjGmM7Yxpf+V7YWthWdUp2Tt9333efcztjOmMaYxpnGWc6ZxlnOmcaZzpnGmM7ZzpjO2caZztnOmc7ZztnW2s7Z1xrOmc7ZztrW2v4XlRO0Tl3RnhGuU65UtlW2Vb5Xvli2GK1YrVitGbVbrNqkmpQYlBiL15QXjBeUl5SWlRaVVZ3UtpW/FbcSts+3Dr9Otw+VjqXShpbO186Y/heGF/3Xhhj92L4YvhiGWMaYxtnG2c7YxpfO2MaXzpjGmM6ZxpjGV/5XhpjGmM6YxpjO2c7YztnGmMaX9hWuFaWTpZOdkqWTnZKn2/fd31rGmMZYxpj+WIaZxljGmcZYxpnGmM6ZxpjOmcaYzpnGmM7ZxpnO2c6ZztnO2dbaxpjGmNba3xvt1byPfM5NT41PlZCVkZ2TpZSt1qWWpVedF61YtVq9nK0apNmcmJRXjBaMVoyVlNWM1I0TndOmU5XPppCVzKaNjcmVy53QvpWO18aX/haGV/4Xvde+GIZZxlnGmcaZztnG2c7ZztnO2caYxpj+V4aY/liGmP5YhpjGmMaZxpjGmP5XhpfuFK4UpdOl06WSpdKdkqWSnZKl0qfb79zfm8aYxpjGmMaZxpnOmcZZzpnGmM6ZzpnO2caYztnGmc7ZxpnO2c6ZztnOmc7Z1trW2saYztnXGs7Z7hWND70OfM18zk0QjRGVUozSjNOMk4yUjJSdF61YrVmc15SWhFSEVLwSRFOEkoSRvJBVUbzNdMtNjo3NhYuFipXNhxXG188YxpfGV8ZYzpnGWc6azprOms6a1trO2c7ZxtjG2caZxtnGmcaZxpjGmP6YjtnG2cbZ/pe+l7YVrhWt1KXTpdKl0qXSphKl0qXSndGl0Z3Rn1rn29cZxpj+V4aY/liOmcZYxlnGWMaZxpjGmcaYztnGmM6ZxpjO2caYzpnGmc7ZxpjO2s7ZztnGmM6ZztnXWu4UlZG0jXSNfM5NEITQhJC8UHxQdA9rz2vPfFF8EXPQUw1bTVtNW01bTGPMbAx0TWxLdMxFTb0MfQt9C2ZQh1XPWMbY/peG2caYzpnGmdbbzprOms6ZztrGmc7ZxpjG2fZYvpm+mYbaxtnG2sbZxtn+l76Xtla2FaXUpdOdkqXSrhKuEqYRpdGdkJ3QnY+d0JWPndCfmueb31rGl8aYxpjGmcaZxpnGWM6ZxpjOmcaYztnGmM7ZxpnO2c6ZztnGmc7ZzpnXGsaZztnW2tcazpnO2c7Z11n2VZVRtI58jnyPRNC8j3yPdE50DmOMY4xbTGONW0x6yTrJC0pDCUtJS0hbymQKdIxFDZWPrEpFTp4Rl9fPV89Z/pe+mI7a1xvOms6azprOmsZZzprOmc7ZxtnPGc7ZxtrGmsbaxtrG2f6Yvpi2Vq4VpdSuFKXTpdOd0qYTpdKuEaXQphCdz6YQrlG2077Tn9ff19dZ55vXGcaYxlfGmf5YhpnGWMaZxljGmMaYxpnGmM6YxpjOmcaYzpnGmM6ZxpjOmc7ZzpnGmM7a1trO2saYxpnPGc8Y7hWVUryOdE50TXyPfE50TmwNbAxbi1NKU0lbi0tJS4pLiEuJS4hbyVvIbAlEzIUNvMxFDqYSj1jPmP7Xvti+mb6YhtrO2s7axlnGWcZZzprGWc6ZxpnO2caYxtnGmcaa/li2WK4WrhWl1KXTndKl053SpdKl0aYSpdGmEZ3PphCmULaRvtKPVM+V19bPldeV35rnm99axpfG2MaYxpnGmMaZxljGmcaYzpnGmM7ZxpjO2caZztnGmc7ZxpnO2caZzpnGmc7ZxpnO2c6ZztrO2c7Y11rfm/6XlVK0TXROfI58j3RNdI1sTGPLSwdDB0tIVApLyVQJVAlkinSLfMx8y0UNvMxFDobWz1nPWf7XhxnG2cbaxtr+WIaZztrO28ZZztrOms7azpnO2caYxpj+mLZXrhat1qXUpdSl064TphOuU64SrlKuEa5SphGmEZ3PvtOHE8+V15Xf1teVz5THU/bRrpCXWeeb31rPGf5XhpjGmMaYxljGmcZYxpjGmMaYxpjO2caYxpnGmMaZxpjGmcaYzpnGmM6ZxpnO2caYztnGmc7ZztnO2c7Z1xrG2PYWjRC0TXyOdI5sDGxMZAtkC1vJW8lki2TLZMtsy3TLfQx8zEUMjQ2uU4cWzxj+l4bZxtnG2v6Zvpm+WYaZxpnO2saazprOmsZY/heGWP5XthallKWUnVOllKWTpdOl0q4SphGmEa5RrlCdz6YQphCXVc9V59fXlc9Uz1TXlf8StpGuUKZPjYyNjZdZ11nXWsbYxpfGmM7ZxpjGmcaYxpnGmMaZxpjO2cbYxpnGmM6ZxpjOmcaYztnGmc7ZxpnO2c6ZztnOmc7ZzpnO2caZztnO2dcazxnG2PZWvI98jnzOfM5FD4TOhM60zH0NdQx1DGzKdMt9DFWOlY+G1c8X11nO2MbYxpnG2v6Zhpr+Wb6ZvpmGmsaazprGmcZY9datlaWUpZSdU51TlVKlk52SpdKl0q4SrhGuUaYQpg+mD66QrlCHE89U11XHE9eV9pKuUJ3OhUyFC5XOnc+Plc+VzxjXWc8Zxtj+V4aYxpjGmMaYxpn+WIaYxpjG2MaYxtjGmMaZxpjGmcaYzpnGmMaZxpjOmcaYzpnGmc7ZxpnO2c6ZztnGmM6ZztnXGs8Z1xrXGf6XnZKEzqwMbAtjy2QLdMx9DX0MTU6d0LaUhxbXWNdY11nO2MaY/liO2saa/pm+WYaZ/li+Wb5YhpnGWMaY/let1p0TlRKM0pUSjRKVUp1RpZGlkKXRphCuUKYPrk+mTp3Nlc2Vzb7RvtOG0+5RvItNDaYQhtT+04cUxxTHVfbTvtOfmt+a35rG2MaYxpjGmf5YhpnGmMaZxpjG2caYztjGmMbZxpjGmcaYzpnGmM6ZxpjO2caZztnGmc7ZzpnO2caZztnOmc7axpnO2caYxpnGmNcZztnXGc8Y11nPGMbX/pauVK6TvtW+1Y8XzxfXWNcZztjGmMaY/liGmc6azpr+GYaa/lmGmf5YhpnGWMaYxljGmPYWpZSVEpUSlRKdU51SpdGl0K4RrhCuUKZPrk+mTqZOpg6Ni6xIW8Zbx01Nnc+Xl9dW39jf2NdXxtX+1baTvtS+1J+a59vfm88Z/peGmP6Yvli+WIaY/piGmP6YhpjGmMbY/piGmMaYxpnGWMaZxpjGmcaYxpnGmM6ZxpjOmcaZztn+WIaZzpnO2saZzpnGmc7ZxpjO2c7Z1xrO2c7Y/le+Vo8Y11jXWNdZzxjO2P5XvleGmM6ZxpnOmsZZxln+GL4YvhiGWf5Yhlj+V4ZX/leGmP5Xthalk5USjNGVEpUSnVKl0a4RrlG2Ua5Pro+mTq6PrtCVzLLBHAd9C1eW59nn2d/Z11jPF88X/pWG1v7VtpWuVLZUp9vn2+fbzxnG2MaYxtn+WIaZxljGmcaYxpjGmM7YxpjGmcaYxpnGmMaZxpjOmcaYzpnGmM7ZxpnO2caZztnOmc6ZxpnOmcaZzpnGmc7aztrW2saZxpn+WIaYzpnfG99bzpfGl87YxpjO2caZztrGmsaaxprOmsZZxln+GI5ZzlnGWf5YhlnGWMZY/leGmMaXxpf2Fq3UlRKNEY0SlVOVUa4StlG+0raRttCuj67Qrs+mj67QrIhNjbTLbpOXmOfa79vnmu/b59vfms8Y/padkr7Xvpaf2ufb35rPGcaXxtjGmMaY/liGmP5Yhpj+mIbYxpjG2P6YhpjGWMaYxpjGmcZYxpnGmMaZxpjGmcaYzpnGmM6ZzpnOmcZZxpnGWMaZxljGWf5YhpnOmdbazprOmv4YvhiOmNaYxljGWP5Yhln+GYZa/hm+Wb4Zvhm+GIYYxhjOWf4YhljGWMZY/leGV8ZXzpfGl8aX7dSdUozRlRKVEpVSphG2kbaRttGu0LbQrtC3Ea7Qv1O1Cl4QjY621Y+Y35rn2+eb31rfWs7Y1xrPGf6Xtla2Vqfc79zn3M8ZztjGmMbZ/piGmcZYxpj+mIbYxpjG2MaYxpnGmMaZxpjOmcaYxpnGmM6ZxpjOmcaYztnGmc7ZxpnGmcZYzpnOmdbazprOmv5YjprGWc6axlnGWsZZzprOmc5YzlfOWMZYzprGWsZa/hqGW8ZaxlrGWs5axhjGGP4XhljGWMZZxlfGmMZXzpjOl87Yxpf2FZUSjRGNEpVTlVKuEa6RttK20bcRttC3UbdRv1K/k4WMjY6Fj5XRh1f+147YxpfO2P5XthWuFbYWnZS+mL6YkwAAABkAAAAAAAAAAAAAABpAAAAfwAAAAAAAAAAAAAAagAAAIAAAAApAKoAAAAAAAAAAAAAAIA/AAAAAAAAAAAAAIA/AAAAAAAAAAAAAAAAAAAAAAAAAAAAAAAAAAAAAAAAAAAiAAAADAAAAP////9GAAAAHAAAABAAAABFTUYrAkAAAAwAAAAAAAAADgAAABQAAAAAAAAAEAAAABQAAAA=</SignatureImage>
          <SignatureComments>Original Project</SignatureComments>
          <WindowsVersion>10.0</WindowsVersion>
          <OfficeVersion>16.0.18623/26</OfficeVersion>
          <ApplicationVersion>16.0.18623</ApplicationVersion>
          <Monitors>1</Monitors>
          <HorizontalResolution>1920</HorizontalResolution>
          <VerticalResolution>1080</VerticalResolution>
          <ColorDepth>32</ColorDepth>
          <SignatureProviderId>{00000000-0000-0000-0000-000000000000}</SignatureProviderId>
          <SignatureProviderUrl/>
          <SignatureProviderDetails>9</SignatureProviderDetails>
          <SignatureType>2</SignatureType>
        </SignatureInfoV1>
      </SignatureProperty>
    </SignatureProperties>
  </Object>
  <Object>
    <xd:QualifyingProperties xmlns:xd="http://uri.etsi.org/01903/v1.3.2#" Target="#idPackageSignature">
      <xd:SignedProperties Id="idSignedProperties">
        <xd:SignedSignatureProperties>
          <xd:SigningTime>2025-04-16T20:41:03Z</xd:SigningTime>
          <xd:SigningCertificate>
            <xd:Cert>
              <xd:CertDigest>
                <DigestMethod Algorithm="http://www.w3.org/2001/04/xmlenc#sha256"/>
                <DigestValue>OqMTtRuJLXRXY7BEOsShzZuxNchLDjv+Y/aFnTNDtSs=</DigestValue>
              </xd:CertDigest>
              <xd:IssuerSerial>
                <X509IssuerName>DC=net + DC=windows + CN=MS-Organization-Access + OU=82dbaca4-3e81-46ca-9c73-0950c1eaca97</X509IssuerName>
                <X509SerialNumber>263723484551440820360583093109210473610</X509SerialNumber>
              </xd:IssuerSerial>
            </xd:Cert>
          </xd:SigningCertificate>
          <xd:SignaturePolicyIdentifier>
            <xd:SignaturePolicyImplied/>
          </xd:SignaturePolicyIdentifier>
        </xd:SignedSignatureProperties>
        <xd:SignedDataObjectProperties>
          <xd:CommitmentTypeIndication>
            <xd:CommitmentTypeId>
              <xd:Identifier>http://uri.etsi.org/01903/v1.2.2#ProofOfCreation</xd:Identifier>
              <xd:Description>Created this document</xd:Description>
            </xd:CommitmentTypeId>
            <xd:AllSignedDataObjects/>
            <xd:CommitmentTypeQualifiers>
              <xd:CommitmentTypeQualifier>Original Project</xd:CommitmentTypeQualifier>
            </xd:CommitmentTypeQualifiers>
          </xd:CommitmentTypeIndication>
        </xd:SignedDataObjectProperties>
      </xd:SignedProperties>
    </xd:QualifyingProperties>
  </Object>
  <Object Id="idValidSigLnImg">AQAAAGwAAAAAAAAAAAAAAKMBAAC/AAAAAAAAAAAAAABoGgAABAwAACBFTUYAAAEABIcAAMsAAAAFAAAAAAAAAAAAAAAAAAAAgAcAADgEAAA1AQAArQAAAAAAAAAAAAAAAAAAAAi3BADIowIACgAAABAAAAAAAAAAAAAAAEsAAAAQAAAAAAAAAAUAAAAeAAAAGAAAAAAAAAAAAAAApAEAAMAAAAAnAAAAGAAAAAEAAAAAAAAAAAAAAAAAAAAlAAAADAAAAAEAAABMAAAAZAAAAAAAAAAAAAAAowEAAL8AAAAAAAAAAAAAAKQBAADAAAAAIQDwAAAAAAAAAAAAAACAPwAAAAAAAAAAAACAPwAAAAAAAAAAAAAAAAAAAAAAAAAAAAAAAAAAAAAAAAAAJQAAAAwAAAAAAACAKAAAAAwAAAABAAAAJwAAABgAAAABAAAAAAAAAP///wAAAAAAJQAAAAwAAAABAAAATAAAAGQAAAAAAAAAAAAAAH8BAAC/AAAAAAAAAAAAAACAAQAAwAAAACEA8AAAAAAAAAAAAAAAgD8AAAAAAAAAAAAAgD8AAAAAAAAAAAAAAAAAAAAAAAAAAAAAAAAAAAAAAAAAACUAAAAMAAAAAAAAgCgAAAAMAAAAAQAAACcAAAAYAAAAAQAAAAAAAADw8PAAAAAAACUAAAAMAAAAAQAAAEwAAABkAAAAAAAAAAAAAACjAQAAvwAAAAAAAAAAAAAApAEAAMAAAAAhAPAAAAAAAAAAAAAAAIA/AAAAAAAAAAAAAIA/AAAAAAAAAAAAAAAAAAAAAAAAAAAAAAAAAAAAAAAAAAAlAAAADAAAAAAAAIAoAAAADAAAAAEAAAAnAAAAGAAAAAEAAAAAAAAA8PDwAAAAAAAlAAAADAAAAAEAAABMAAAAZAAAAAAAAAAAAAAAowEAAL8AAAAAAAAAAAAAAKQBAADAAAAAIQDwAAAAAAAAAAAAAACAPwAAAAAAAAAAAACAPwAAAAAAAAAAAAAAAAAAAAAAAAAAAAAAAAAAAAAAAAAAJQAAAAwAAAAAAACAKAAAAAwAAAABAAAAJwAAABgAAAABAAAAAAAAAPDw8AAAAAAAJQAAAAwAAAABAAAATAAAAGQAAAAAAAAAAAAAAKMBAAC/AAAAAAAAAAAAAACkAQAAwAAAACEA8AAAAAAAAAAAAAAAgD8AAAAAAAAAAAAAgD8AAAAAAAAAAAAAAAAAAAAAAAAAAAAAAAAAAAAAAAAAACUAAAAMAAAAAAAAgCgAAAAMAAAAAQAAACcAAAAYAAAAAQAAAAAAAADw8PAAAAAAACUAAAAMAAAAAQAAAEwAAABkAAAAAAAAAAAAAACjAQAAvwAAAAAAAAAAAAAApAEAAMAAAAAhAPAAAAAAAAAAAAAAAIA/AAAAAAAAAAAAAIA/AAAAAAAAAAAAAAAAAAAAAAAAAAAAAAAAAAAAAAAAAAAlAAAADAAAAAAAAIAoAAAADAAAAAEAAAAnAAAAGAAAAAEAAAAAAAAA////AAAAAAAlAAAADAAAAAEAAABMAAAAZAAAAAAAAAAAAAAAowEAAL8AAAAAAAAAAAAAAKQBAADAAAAAIQDwAAAAAAAAAAAAAACAPwAAAAAAAAAAAACAPwAAAAAAAAAAAAAAAAAAAAAAAAAAAAAAAAAAAAAAAAAAJQAAAAwAAAAAAACAKAAAAAwAAAABAAAAJwAAABgAAAABAAAAAAAAAP///wAAAAAAJQAAAAwAAAABAAAATAAAAGQAAAAAAAAAAAAAAKMBAAC/AAAAAAAAAAAAAACkAQAAwAAAACEA8AAAAAAAAAAAAAAAgD8AAAAAAAAAAAAAgD8AAAAAAAAAAAAAAAAAAAAAAAAAAAAAAAAAAAAAAAAAACUAAAAMAAAAAAAAgCgAAAAMAAAAAQAAACcAAAAYAAAAAQAAAAAAAAD///8AAAAAACUAAAAMAAAAAQAAAEwAAABkAAAAAAAAAAUAAAB/AQAAHAAAAAAAAAAFAAAAgAEAABgAAAAhAPAAAAAAAAAAAAAAAIA/AAAAAAAAAAAAAIA/AAAAAAAAAAAAAAAAAAAAAAAAAAAAAAAAAAAAAAAAAAAlAAAADAAAAAAAAIAoAAAADAAAAAEAAAAnAAAAGAAAAAEAAAAAAAAA////AAAAAAAlAAAADAAAAAEAAABMAAAAZAAAAB4BAAAGAAAAagEAABoAAAAeAQAABgAAAE0AAAAVAAAAIQDwAAAAAAAAAAAAAACAPwAAAAAAAAAAAACAPwAAAAAAAAAAAAAAAAAAAAAAAAAAAAAAAAAAAAAAAAAAJQAAAAwAAAAAAACAKAAAAAwAAAABAAAAUgAAAHABAAABAAAA8P///wAAAAAAAAAAAAAAAJABAAAAAAABAAAAAHMAZQBnAG8AZQAgAHUAaQAAAAAAAAAAAAAAAAAAAAAAAAAAAAAAAAAAAAAAAAAAAAAAAAAAAAAAAAAAAAAAAAAAAAAAACAAAAAAAAAAYOVM+n8AAABg5Uz6fwAAEwAAAAAAAAAAAEWs+n8AAD13C0z6fwAAMBZFrPp/AAATAAAAAAAAAGgXAAAAAAAAQAAAwPp/AAAAAEWs+n8AAAd6C0z6fwAABAAAAAAAAAAwFkWs+n8AAACyWahnAAAAEwAAAAAAAABIAAAAAAAAAMT7xkz6fwAAmGPlTPp/AABAAMdM+n8AAAEAAAAAAAAAxibHTPp/AAAAAEWs+n8AAAAAAAAAAAAAAAAAAAAAAAAQtVmoZwAAAFAUzM2/AQAA29fiq/p/AADgslmoZwAAAHmzWahnAAAAAAAAAAAAAAAAAAAAZHYACAAAAAAlAAAADAAAAAEAAAAYAAAADAAAAAAAAAASAAAADAAAAAEAAAAeAAAAGAAAAB4BAAAGAAAAawEAABsAAAAlAAAADAAAAAEAAABUAAAAhAAAAB8BAAAGAAAAaQEAABoAAAABAAAAAMCAQe0lgEEfAQAABgAAAAkAAABMAAAAAAAAAAAAAAAAAAAA//////////9gAAAANAAvADEANgAvADIAMAAyADUAbVQJAAAABgAAAAkAAAAJAAAABgAAAAkAAAAJAAAACQAAAAkAAABLAAAAQAAAADAAAAAFAAAAIAAAAAEAAAABAAAAEAAAAAAAAAAAAAAApAEAAMAAAAAAAAAAAAAAAKQBAADAAAAAUgAAAHABAAACAAAAFAAAAAkAAAAAAAAAAAAAALwCAAAAAAAAAQICIlMAeQBzAHQAZQBtAAAAAAAAAAAAAAAAAAAAAAAAAAAAAAAAAAAAAAAAAAAAAAAAAAAAAAAAAAAAAAAAAAAAAAAAAAAAUIeVy78BAAAAAAAAAAAAAAEAAABnAAAAyF4IrPp/AAAAAAAAAAAAALA/Raz6fwAACQAAAAEAAAAJAAAAAAAAAAAAAAAAAAAAAAAAAAAAAAClFNzckhMAAAAAAAAAAAAAQGzWzb8BAACgIVioZwAAAFAUzM2/AQAAoJLj4QAAAAByBooAAAAAAAcAAAAAAAAAoJCMzb8BAADcIFioZwAAABkhWKhnAAAAwR/fq/p/AACAR+jfvwEAAAYAAAAAAAAAAAAAAAAAAAAAAAAAAAAAAFAUzM2/AQAA29fiq/p/AACAIFioZwAAABkhWKhnAAAAoI4r6b8BAAAAAAAAZHYACAAAAAAlAAAADAAAAAIAAAAnAAAAGAAAAAMAAAAAAAAAAAAAAAAAAAAlAAAADAAAAAMAAABMAAAAZAAAAAAAAAAAAAAA//////////8AAAAAIgAAAAAAAABJAAAAIQDwAAAAAAAAAAAAAACAPwAAAAAAAAAAAACAPwAAAAAAAAAAAAAAAAAAAAAAAAAAAAAAAAAAAAAAAAAAJQAAAAwAAAAAAACAKAAAAAwAAAADAAAAJwAAABgAAAADAAAAAAAAAAAAAAAAAAAAJQAAAAwAAAADAAAATAAAAGQAAAAAAAAAAAAAAP//////////AAAAACIAAACAAQAAAAAAACEA8AAAAAAAAAAAAAAAgD8AAAAAAAAAAAAAgD8AAAAAAAAAAAAAAAAAAAAAAAAAAAAAAAAAAAAAAAAAACUAAAAMAAAAAAAAgCgAAAAMAAAAAwAAACcAAAAYAAAAAwAAAAAAAAAAAAAAAAAAACUAAAAMAAAAAwAAAEwAAABkAAAAAAAAAAAAAAD//////////4ABAAAiAAAAAAAAAEkAAAAhAPAAAAAAAAAAAAAAAIA/AAAAAAAAAAAAAIA/AAAAAAAAAAAAAAAAAAAAAAAAAAAAAAAAAAAAAAAAAAAlAAAADAAAAAAAAIAoAAAADAAAAAMAAAAnAAAAGAAAAAMAAAAAAAAAAAAAAAAAAAAlAAAADAAAAAMAAABMAAAAZAAAAAAAAABrAAAAfwEAAGwAAAAAAAAAawAAAIABAAACAAAAIQDwAAAAAAAAAAAAAACAPwAAAAAAAAAAAACAPwAAAAAAAAAAAAAAAAAAAAAAAAAAAAAAAAAAAAAAAAAAJQAAAAwAAAAAAACAKAAAAAwAAAADAAAAJwAAABgAAAADAAAAAAAAAP///wAAAAAAJQAAAAwAAAADAAAATAAAAGQAAAAAAAAAIgAAAH8BAABqAAAAAAAAACIAAACAAQAASQAAACEA8AAAAAAAAAAAAAAAgD8AAAAAAAAAAAAAgD8AAAAAAAAAAAAAAAAAAAAAAAAAAAAAAAAAAAAAAAAAACUAAAAMAAAAAAAAgCgAAAAMAAAAAwAAACcAAAAYAAAAAwAAAAAAAAD///8AAAAAACUAAAAMAAAAAwAAAEwAAABkAAAADgAAAEcAAAAkAAAAagAAAA4AAABHAAAAFwAAACQAAAAhAPAAAAAAAAAAAAAAAIA/AAAAAAAAAAAAAIA/AAAAAAAAAAAAAAAAAAAAAAAAAAAAAAAAAAAAAAAAAAAlAAAADAAAAAAAAIAoAAAADAAAAAMAAABSAAAAcAEAAAMAAADg////AAAAAAAAAAAAAAAAkAEAAAAAAAEAAAAAYQByAGkAYQBsAAAAAAAAAAAAAAAAAAAAAAAAAAAAAAAAAAAAAAAAAAAAAAAAAAAAAAAAAAAAAAAAAAAAAAAAAAAAAAAAAMTIvwEAALmwWahnAAAAAADEyL8BAADIXgis+n8AAAAAAAAAAAAAAAAAAAAAAAALABAAAAAAAEgoIq76fwAAAAAAAAAAAAAAAAAAAAAAAJWl3dySEwAA0AQAAAAAAADQboXJvwEAAKiwWahnAAAAUBTMzb8BAADg////AAAAAAAAAAAAAAAABgAAAAAAAAAHAAAAAAAAAMyvWahnAAAACbBZqGcAAADBH9+r+n8AAAAAWqhnAAAAABBTqAAAAAAAAAAAAAAAAAAAAAAAAAAAUBTMzb8BAADb1+Kr+n8AAHCvWahnAAAACbBZqGcAAAAggFf4vwEAAAAAAABkdgAIAAAAACUAAAAMAAAAAwAAABgAAAAMAAAAAAAAABIAAAAMAAAAAQAAABYAAAAMAAAACAAAAFQAAABUAAAADwAAAEcAAAAjAAAAagAAAAEAAAAAwIBB7SWAQQ8AAABrAAAAAQAAAEwAAAAEAAAADgAAAEcAAAAlAAAAawAAAFAAAABYAP//FQAAABYAAAAMAAAAAAAAACUAAAAMAAAAAgAAACcAAAAYAAAABAAAAAAAAAD///8AAAAAACUAAAAMAAAABAAAAEwAAABkAAAAOgAAACcAAABxAQAAagAAADoAAAAnAAAAOAEAAEQAAAAhAPAAAAAAAAAAAAAAAIA/AAAAAAAAAAAAAIA/AAAAAAAAAAAAAAAAAAAAAAAAAAAAAAAAAAAAAAAAAAAlAAAADAAAAAAAAIAoAAAADAAAAAQAAAAnAAAAGAAAAAQAAAAAAAAA////AAAAAAAlAAAADAAAAAQAAABMAAAAZAAAADoAAAAnAAAAcQEAAGUAAAA6AAAAJwAAADgBAAA/AAAAIQDwAAAAAAAAAAAAAACAPwAAAAAAAAAAAACAPwAAAAAAAAAAAAAAAAAAAAAAAAAAAAAAAAAAAAAAAAAAJQAAAAwAAAAAAACAKAAAAAwAAAAEAAAAJwAAABgAAAAEAAAAAAAAAP///wAAAAAAJQAAAAwAAAAEAAAATAAAAGQAAAA6AAAAJwAAAHEBAABlAAAAOgAAACcAAAA4AQAAPwAAACEA8AAAAAAAAAAAAAAAgD8AAAAAAAAAAAAAgD8AAAAAAAAAAAAAAAAAAAAAAAAAAAAAAAAAAAAAAAAAACUAAAAMAAAAAAAAgCgAAAAMAAAABAAAACEAAAAIAAAAYgAAAAwAAAABAAAASwAAABAAAAAAAAAABQAAACEAAAAIAAAAHgAAABgAAAAAAAAAAAAAAKQBAADAAAAAHAAAAAgAAAAhAAAACAAAACEAAAAIAAAAcwAAAAwAAAAAAAAAHAAAAAgAAAAlAAAADAAAAAAAAIAlAAAADAAAAAcAAIAlAAAADAAAAA4AAIAZAAAADAAAAP///wAYAAAADAAAAAAAAAASAAAADAAAAAIAAAATAAAADAAAAAEAAAAUAAAADAAAAA0AAAAVAAAADAAAAAEAAAAWAAAADAAAAAAAAAANAAAAEAAAAAAAAAAAAAAAOgAAAAwAAAAKAAAAGwAAABAAAAAAAAAAAAAAACMAAAAgAAAAnnn2PgAAAAAAAAAAdSr4PgAAaEIAABxCJAAAACQAAACeefY+AAAAAAAAAAB1Kvg+AABoQgAAHEIEAAAAcwAAAAwAAAAAAAAADQAAABAAAAA6AAAAJwAAAFIAAABwAQAABAAAABQAAAAJAAAAAAAAAAAAAAC8AgAAAAAAAAcCAiJTAHkAcwB0AGUAbQAAAAAAAAAAAAAAAAAAAAAAAAAAAAAAAAAAAAAAAAAAAAAAAAAAAAAAAAAAAAAAAAAAAAAAAAAAAAAAAAAAAAAAEAAAAAAAAAAAAAAAAAAAAJA4ksm/AQAAw80aIvzyAAABAAAAAAAAAAAAAAAAAAAAAAAAAAAAAACACQAAAAAAAGAJAAAAAAAAUHZZqGcAAABKJyKu+n8AAAQAAAAAAAAAQHZZqGcAAABAAAAAAAAAANAEAAAAAAAAOQAAAAAAAAAAAAAAAAAAAAoPAAAAAAAAYAkAAAAAAAAKK+LzNwAA4AAAbdu/AQAACgAAAAAAAACH7SyuAAAAAAAAAAC/AQAAoDiSyb8BAAAAAAAAAAAAANvX4qv6fwAA8HZZqGcAAABkAAAAAAAAAAgAOt2/AQAAAAAAAGR2AAgAAAAAJQAAAAwAAAAEAAAARgAAACgAAAAcAAAAR0RJQwIAAAAAAAAAAAAAAGoAAACAAAAAAAAAACEAAAAIAAAAYgAAAAwAAAABAAAAFQAAAAwAAAAEAAAAFQAAAAwAAAAEAAAAUQAAAHhqAAA6AAAAJwAAAGwAAABkAAAAAAAAAAAAAAAAAAAAAAAAAGoAAACAAAAAUAAAACgAAAB4AAAAAGoAAAAAAAAgAMwAagAAAIAAAAAoAAAAagAAAIAAAAABABAAAAAAAAAAAAAAAAAAAAAAAAAAAAAAAAAAGWcaazpr2GL4Ytdi+GLYYtdi2GLXYvhmt2K3Yrdi+Gb5Zvli2GL5YvliGmcaZxpn+WYaaxpnGmcaZ1xvGmv4Yvdi92LWYtZitWK1ZpRmlGaUZpRmdGJ0XnNalF6VXtde2F75XvleGmc7aztvGmsZa/hm12KWXrde2GIZaxprGmv5Zhlr+WYZZ/lmGWf5ZhlnGWcaaxlnOmsZZzprOmc7axpjO2c8Z1xnPGNdZzxjXWddZzxj+l4aYxpjGmcaZxpn+WIaY/liGmP5Xhpj+WIaY/he+V4Zazpv+GIZZ7ZaGWfXYvhi12K3Yvhm+Gb4atdi2GbYYvlm+WL5YvliGmcaZztrGmcaZxpnGmcaZztrO2saa/hi+Gb3Yvdm1mLWZrVitWaUZpRmc2J0YnNelF6VXrZitl75YvleGmcaZztvGmsZa/hm+GbXYtdi12L4ZvlmGmsaaxprGWcaa/lmGWf5ZhprGWcaaxlnGmcZZxpnGWc6azpnGmMbYzxnPGddZ11nXmtdZ35vPGMbYxpjO2caYxpnGmMaY/piGmP6Yhpj+WIaYxlj+WL5Xhlr+GIZZ5VaGWfXXvlm12K2Xrdet2L5Zvlq+Ga3Ythi2GL5Ythi+WL5ZhprGmcaa/li+Wb5YjtrO2saa/li+GLXYvdi1mLWZrVitWaTYpRic15zXlJadF6UXrZitmLXYvliGmMaYztrGmsaa/hi12LXYtdi12LYYthi+Wb5ZhprGWcaa/lmGWf5Zhln+WYZZxlnGmf5YhlnGWcaZxlnOmcaYztnPGdda15rfm9+a59vfmtdZxtfG2MaYxpj+WIZY/piGmP5Xhpj+WIaY/leGWP4XvliGWf4Ztde+GLYYhln2GLXXtdit17XYvhmGm/5avhm2GL5Zvli+WL5YhpnGmcaaxpnGmf5YhpnO2tcb/lm+WL4Yvdi1mL3ZtZi1maUYpRic16UYnNec150XrZi12b4ZvhiGmcaZztrO2s7bxln+GbXYtditmLXYthiGWsZZxprGWcaaxlrGmv5ZhprGWcaaxlnOmsaZxpnGWc6axpnOmsaZzxnPGdda11rn2+fb59zn2+fb1xnG2MaYztnGmMaZ/liGmP6Yhpj+WIaY/liGmP5Yhlj+V7XYvhitl4ZZ9diGWe3Xtdi12LXYrdi+Gb4Zvlq+Gb5Zvlm+Wb5Yvlm+WIZZ/li+Wb5YvlmGWdbbztr+WbYXvhi1l7WYtZi1ma1YpRic15zXpRidGJTWnRelV7XZvhmGWcaZztrO2s7axpn+WbYYtditl62XrZe2Gb5ZjprGmsaaxlnGmv5Zhlr+WYZZ/lmGWcZZxprGWcaZxlnGmcZZzpnGmM7ZzxnXWtea59vfmt/b35rXWcbYxtjGmMaY/liGmf5Xvpi+V4aY/le+mL5Xhlj+F75XvlmtloZa7ZeO2+2Xvlmt175Ztdi2Gb4Zvlq+Gb5ahlrGmf5Zhpn+WYaZ/lmGWf4Yvlm+WY7aztvO2v5Yvli+GLXYtZi1ma1YrVilF6UYnNelGJ0XpRelF62Xrdi+WYZZztrG2s7axprGWvYYvhm12LXYrZetl7XYhprOms7bxlnGmsZaxprGWcaaxlnGmsZZxlnGWcaZxlnGmcZZzprOmc8ZztnXWddZ35vn2+fb35rn29cZzxjG2M7ZxpjGmcaYxpj+mIaY/piGmP5YhpjGWP5Yvle2GIZZ5ZaOmu2Xhlrllr4Zvhm+GbYYvlm+Gb4ZthiGWv5Zvlm+WIZZ/lmGmf5Yvli2GIaazprOmv5Zvlm2GLXYtZi1ma1YrVilF6UXnNac15TWpRelF62YrZe2GL4ZjprGms7axpnGWfXYtditl62YrZitmK2Xthi+WYaaxlnGmcaaxpr+WYaa/lmGmf5Zhpn+WYaZ/liGmcZZzpnGmc7aztnPGc8Z31rfm+/c59vn2+fb11rG2MbYxpjGmP5Yhpj+mIaY/leGmP5Yhpj+V4ZY/he+WIZa9di+WbXXvlmtl74Zvhm+Wb4Zhlr+WYZa9hi+Gb5Zvlm+Wb5ZvlmGmsZZxln+WLYYhprO28aZ/lm+WL5Yrde12bWZrZmlGKUYnNec15zWlNadF7WYtdm+Gb4ZhprO2s7azprGmv4Ytditl62XpVe12LXYvhm2GIZa/lmGmsZZzprGmsaaxlnGmsaZxprGmcaaxpnGmcaZztrO2tbaztrO2cbYzxnXWefb59vn29/a79zXWs8ZxtjO2caY/li+WIaY/piGmP5Yhpj+mIaY/liGWP5Xtdi2GLXYvlm+GbXYtdi+Gb4Zvlm+Gb5Zvhi+Wb4Zhlr+Wb5Zthi+Wb5Zvlm2GL4YthiGmsaaxpr+GL5Zthi12K2YtZmtWKVYnNac1pzWpReU1aUXrZi+Gb4ZhprGmsaaxprGmv4Zthitl62XpVetl62Ytdm2GL4Zvhm+Wb5ZhprGmsaa/lmGmf6Zhpr+Wb5ZvliGmcaZztrOmc7azpnO2s7ZzxnPGd+a35vn29/a59vfmufbxtfGmMbYxpj+WIZY/liGmP5Yhpj+V4aY/liGmP4Xvli+GbXYvhm+Gb4Ztdi2GL4Zvhm+GYZa/hm+Wb4Zhln+WYaa/hm+Wb5Zhpr+Gb5ZthiGWcaaztvGWf5Zvhm+WbXYtdmtma1ZpRec15zWnRec1qUXrVe12LXYhlnGms7bxprOmv5Zvhmt162YrVetmK2YrZi1mL4ZvhmGWsZZxprGmsaaxpnGmsaZxpr+WYaaxpnGmcaZztrO2s7aztrO2s7Z1xrO2dcZ11rn29+b59vn2+fb55vG2MaYztn+WIaZ/liGmP6Yhpj+mIaY/liGmMZYxlj+V7YZthm12LYZthi2GbXYvhm12L4Zvhi+Wb4Zvhm+GL4Zvhm+Wb4Zhlr+Gb4Ztdi+Gb5ZhprGWv5Zthi+GbYYthmtma2ZnRec15zWnNec1pzWpRe1mLXYvhm+WY7axtrO2v5Zvhmtl62XpVatl62XtZitl7XZthmGWv5Zhpr+WYaZ/lmGmsaaxpr+Wb6ZvlmGmv6ZhprGmc7axtrO2saZztnO2c7ZztjXWt+a59vfmt/b35rn28bXxpjG2caY/li+WL6Yhpj+V4aY/liGmP5Xhlj+V75Yvhm2GbYZtdi+GbYZvhm+Gb4ZvhmGWcZZxln+Gb5ZvhiGWf5ZhprGWsZa9di2GL4ZhprGWsZa/hm+GbYYvhm12bXapVmdGJTWnNec1pzWnNW1mLXYhhn+WY6aztrO2saZ/hm12K2YpVetl6VXrZitmL4avhmGWv5Zhlr+WYaZ/lmGmsaaxtrGmsaa/pmGmsaZxprGmc7axpnO2s7aztrO2dcaztjPGddZ59vfm+fb35rn2+fbxtjGmM8Z/piGmf5Yhpj+mIaY/liGmP5Yhpj+WIZY/le12bYZrdi12LXYvhm+Gb4Zvhi+WYZZxlr+Wb5Zvhi+Wb4ZhlrGWsZa9hi12LXYvlmGWsZa/hm+GbXYthi12LYZrZmlWZzXnNeU1pzXnNalFq2XvhmGWc6axpnO2saY/lit163YrZetmKVXrVelV61Yvdm+Gr4Zvhm2GL5ZvlmGmsaZxpr+mYaaxpnGmv6ZhpnGmcaaxpnO2saZztrGmc7aztnO2c7Y11rfmt+b35rf29+b59vG2MbYxtnGmP5Yhlj+V76YvleGmP5Xvpi+V4ZY/he+WLYZtdi2GbXYvhm+WYZa9hiGWf5ZhprGWcZa/lmGWf5Zhlr+WYZa/lm+GbXYvhm+WY6bxlrGWv4Zvlm2GL4ZtdmtmaUYnRic150XpRetWK1XvdmGGc6azprO2saY/pi2F7XYrZe1mK2YrZitWK2YrVi+GrXZvhm2GL4YvliO2s7aztrGmsaa/pmO2saaxtr+mY7axpnO2saZztrGmc7aztnXGs7YzxnXWufb35vn29/a59zn288ZxpjO2f6Yhpn+WIaY/piGmP6Yhpj+WIaYxljGWP5Xrdi2Ga3Ytdi2GYZa/hm2GL4Zhlr+WYZZ/hiGWf4YhlnGWcZa/hm+GbXYtdi2GIZaxlr+WbXYvhm+GbYYrde12J0XnRiU15zXnNetWK2Yvdm+GY5axlnGWf5Yvpi2F63WrZetmKVXrZitWLWZrZi1mbXZvdm12LYYthi+WYaZztrGmsba/pmGmsaZxpr+mYaZxpnO2saZxtrGmc7axpnO2c7ZzxnPGN9a35vn29+a59vn2+/cxtjG2M7Zxpj+WL5YvpiGmP5Xhpj+WIaY/leGWP5Xvli12LXYthm12L5ahlrGWvXYhlrGWcZa/hm+Wb4Yvlm+WY6b/lm+GbYYvhm12L4ZhlrGWvXZtdi12L4ZrZitmK1XnRec150XnNelV61YvhqGWs6bzprOmv5Yvli2F7ZXrdat2K2XrZilV62YtZm+Gr4avdm92b4Zthi+Wb5YhpnGmcaaxprO2saaxprGmcaaxprO2saZztrGmc7axtrO2s7Z1xrPGdcZ11rn2+fb59vn2u/c59zPGMbYzxrGmMaZ/liGmP6Yhpj+WIaY/piGmP5Yhlj+V7XYtdit17XYtdi+Gb4ZvhmGWsZa/hm+Gb4ZhlnGWcZa9diGWvXYrZe12LYZtdmOnPXZtZmtmLWZrVitWKUXnNaUlZTVnRatmLXYtdi2GIZaxprGWv4Zthit2K3YpZetl6VXrZitmLXZrZi1mLXYvhm1mLXYrde2GL5YhprGmcbaxpnGmcaZxpnGmcaZxpnGmcaZztnGmc7axtnO2s7azxrPGc8ZzxnXmt+a59rn2ufb39rn29dZxtjGmMaY/leGWP5Xhlj+WIaY/leGWP5Yhpj+V75Ytdi12LYYthi+Gb4Zvlm+GYZa/hmGWv4ZhlrGWsZa/lm+Wb4ZthmtmLYZtdm+GoYb9dq1mbWarVmtWaUYpNiclqUXnRalV62Xthi+GYaaztvGWf5Zvlm12LYZrdit2a2YrZitmLXZrdi12bWYvdm12b4Ztdi12K3Xvli+WY7aztrO2saZztrGmc7ZxpnO2caZztrG2c7axtnPGs7azxrPGtdazxnXWdeZ39rf2ufb59rn2+fa15rG187YxpjGmMZYxpj+WIaYxljGmP5YhpjGWMZY/letl7XYtdi+Gb4Zvhm2GL4Zvhm+Gb4ZhlrGWsZa/hm+Gb5avhm12LXZtdi+Gr4avdqtWLWZrVitWKTXnNeUlpyWnNetWK1Xtdi12YZaxprOm/XYthit163Yrdi12a2YrZitmK2YpZet2K2Ytdm1mLXYtdi2GLXXthi2GIaZxtrXG8aZzpnGmc6ZxpnGmcaZxpnGmc7axtnO2sbZzxrG2c8azxnXWc8Y15nXmd/a39nf2d/Z59vPWMbXxpjOmf5Xhlj+WIaY/leGWP5Yhpj+V4ZY/leGWO2Xrdi+Gb4Zvhm+Gb4Zvhm+Gb4Zvhm+GYZaxlrGWv4Zhprtl7XZvdm12b4ahlv1ma2ZrVitWaUXnNeUlpyXlJalGLWZvhq92YZbxpvGWvXYtdit2K3YrZi12a3ZrdmtmLXZrZitmK2Ytdm12bXZrZi12LXYvhi2GL5ZvlmO2s8aztrGmc7axpnO2saZxtnGmc7axtnO2sbZzxrPGs8azxnXWs8Z11nXWd/a39nf2d/Z39rn2tdZxtfO2caZxpjGWMaY/liGmP5Yhpj+WIaY/liGmP5YrZe12LXYvhm12LYZvhmGWvXZvhm12b4Zvhm+Gr4Zvhq+Ga2XrZi+GrXZhhrGGu2ZpRetWKUXpReUlpSWlJac160YvZq92r3avdmGWvXZrZet2K3YrZit2K2YrZmtmK2YrZitmK2XrditmLXZtZi1mJ0VrZe1175Zvli+Wb6ZhpnGmc6ZxpnO2caYxpnGmMaZxpnO2cbZzxnG2c8aztnPGs8ZzxnPGNeZ15nf2dfZ39nXmN/a11jG18bYztn+WIZY/leGWP5Xhlj+V4ZY/leGWP5Xvli2GbXZvhm12b4ZvdmGWsYa/hm12b4Ztdm+Gr4Zhlr+GbYZrZe12L3Zvhq92r4arVilWKUXpRic15zXnNelGKUYvdu9mrWarVi1mbWZtdmtl7XZrZi12K2YrZmtWK2ZpVi12a2YtdmtmLXZtZi12bWYrZetl75ZhprO2saaxtrGmc7axpnO2caZzpnGmc7ZxpnO2cbZzxrO2c8aztnPGs8Zz1rPGddZ11nf2d/Z39nf2N/Z39nXmcbXztnGmMaY/liGmP5YhpjGWMaY/liGmMZYxpj+WLXZvdm12b3Zvhm+Gr4Zvhq12LXZtdi92b4Zvhq12b3ZrZi12a2Ytdm92r3apVilWKUXnReUlpzXnNelGa1ZtVq9m7VapRitWK1YrZitmLXYrZitmKVYrZitWK1YpRelWK2YtdmtmLXYrZi1mK2Ytdi12L4ZvhmGmsbazxvO2s8aztnO2caYxpjGmMaZxpjO2cbZztnG2c7ZxtnPGs7ZzxrPGc9ZzxjXWdeY39nf2N/Z39jn2s9YxtfG2M7Z/le+WL5Yhpj+V4ZY/liGmP5Xhlj+V4ZY/hq12b4avhqGW8Ya/hq12bXZtZi12b3Zhhv+Gr4atdm1mL3Ztdm1mIYb9ZmlF6UXpRic15zXlJalGK1ZtZu1mrWbpRilGK1ZtZqtmK2YrZitmKVXrZilWK2ZrVilWKUXrdmt2bXZrdi12K2Ytdi1mIZa/hm+GLYYhprO2s8bzxrXGs7ZztnGmMaZxpjO2c7ZzxnO2c8ZztnPGs8ZzxrPGc9az1nPWddY39nf2efZ39jf2efZ15jG188Zxpj+WL5YhpjGWMaY/liGmMZYxpj+WIaYxlj12b3avdqGGvXatdmtmK2YpVe1mLWZvdq12bWZrVitmK2YrVitmL3atdmtWJzWlNaUlZzXnNelGKUZtZu1mq1ZpNik2JzXpRilGKVYpVetWK1XrVelV61YrVitWK1YrZitmK3YrZitmKVXrVetl7WYtdm12KVWvlm+Wb5ZjxvXG87aztnGmMaYxpjG2cbZzxnG2M7ZxtnPGcbZzxnPGddazxnPWc9Z15nXmN/Y39jf2N/Y39nXmM8YxpfGmP6Yhpn+V75YvleGWP5Xvli+V4ZY/liGmMYb/hqGG/4avhq12bXZrZitmK2Zvhq92r4atZm12a2YtZitWLXZvdm1maUXnNeU1pSWnNetWa1ZrVqtWa1apRitGZzXnNec16UXnRetmLXZjlvtV6UWrVe1maUXpRetma2YrZit2K2YrZitl7WYrZeGWuVWpVW+WY7b/pmO2tcb1xrO2c7ZxpjG2cbZzxnO2c7ZxtnPGs7ZzxnHGc9az1rPWc9Z15nXmN/Z19jf2N/Y59jf2N+ZzxjG2MaYxpn+WIZY/leGmP5Yhlj+V4aY/liGmMZY/huGG/3avdq12bWarZm1maUXrVm1mbXatZm1ma1YrVitWLWZtZm9mqUYnNaUlpzXlJWlGLWatZutWaUZnNic2KTYnJeUlpzXlJac1q1YjlvW3f4ZpRalF6UWpRac1q1YpVell6VXrZitl62YpValVrXYrZelVaWWvlmXG/6ZhtnO2c7ZxpjG2cbYztnG2MbZxtjO2cbYzxnG2c8ZzxnXWscZz1nPGNeY15jf2N/X39jf19/Y15jPGMbXxtj+mL6YvleGWP5Xvli+V4ZY/le+WL5YhpjGG/3avdq1mbWZrVitWK1YpVitWLWZtZm1ma1YrVmtWK1YtZm92rVZpReUlZzWnNelGK1ZtZu1mq1ZnNec2JSXpRiUl5zXnNec15zWvdmW3Nac1pzGWt0VlNWlFq1XnNatmKVXpZelV62YrVetV6UWrZelVqVWnVW+WY7b/pmG2c8aztnO2cbZzxnO2c7ZxpjO2cbZzxnG2c8ZzxnPWs9az1rPWc+Z15jf2d/Y59jf2N/Y39jfmM8XztjGmMaZ/liGmP5Yhlj+V4aY/liGWP5XhpjGWO1ZrVmlGKUYnNelF5zXpRilGK1ZrVm1mq1ZtVmtWbVZrVi1mbWZrViclpSWnNatGK1ZrVmlGKUYnNec15SXnNeUl5zXnNelGJ0XrVi+Gp8dxlrfHdbc9diU1JzVpRalFqVXpZelVqVXpRalV6VWpValVp0VpVW2GL6Zhpn+mZ9cxtnO2cbYztnG2M7ZxtjG2MbYxtjG2M8ZxtjPGc8Z11rHGc9Zz1nXmdeY39jf1+fY15bf2NeY11jG18bY/pi+mL5Xvli+V4ZY/le+WL5Xhlj+V4ZY7VilF6UXnNac15zWpRek161YrVi1ma1ZrVmtWK1ZrVi1WbVZtZmk15zWnJalGK1ZtZqlGJzYlNec2JTXnNiU15zXnNelGKUXrZi12Y6c1tzW3M6b3tzWm/3YlNSc1a1XpVedFqVXnRadFp0WpVelV7XYhprGWvYXpZa2WJ+dxpnPGs7ZzxnO2c8ZztjO2caYxtjG2M8ZxtjPGc8Z11rXWs9az1nXmdeY39jX19/Y39ff19+X39jPV88YxpjG2f5Yhlj+V4aY/liGWP5Xhpj+WIaY/lic16UXnNac15zWnNec16UYpRitWKUYrVilGKUYpRelGLVZtVmlF5zWnJalGK0YrVmlGJzXjJaUl5TXlNeUl5TXlJelGJ0XnRatWI5bzpzOm9bczprOWt7czprtl5zUpVaU1Z1XpVelV6UWpVetV7XYvhmOm9TUvFFTDHyRX1z2V48ZzxnG2M7ZxtjO2caYxtj+l4bYxtjHGMbYzxnPGddaxxnPWc9Yz5jXl9fX15bf1teW39fXl89XxtfG2P6Yvli+V4ZY/le+WL5Xhlj+V75YvleGWOUYnRelF5zXpRelF61YpRi1Wa1ZtVmtWK1ZpRitWKUYvZq1WaUXlJWc160YtZqtWZzXlJaUlpTXnRiU15SXlJadF6VYpViU1a2YjpzfHcZa3xzOm86b1tve3M5a9ZeU1KVWrde+Wb4Zvlm+GYZaxpvOm/wRaccKy2nHIYY+WZcc1xrPGc7ZxtjO2cbYztnG2MbYxtjPGccYzxnPGddaz1nPWccZz1nPWNeYz1fXl9eX15fXmN+ZzxjPGMbYxtn+WIaY/liGWP5Xhlj+WIZY/leGWP5YpRelV6UXpVelF61XpVetWKUXpVilF61YrRitWK1ZvZqtGK0XnJak160YrVmc15SWjFWUlpSWlNeUlpzXnNelGKVYlNaM1bXZhpvO3M6b1tzO287bxprW29bb1tv+WbYXthaGl8bYxtjG2MbY/tm+mb6ZuooqCAKMSs1piBLOTpz2F5+c11rPGcbZ11v2VocZzxnG2McYz1nHGM9Zz1nPWccZzxnG2M8ZxtjPGMcYzxjHF8bX/tePGc8Zzxn+mL6YvliOms6axlj1174Xvhe+GLXXvhe12bWZvdm1mLWYrVitWKUXrVitWLWZrVm1ma1YtVm1Wb2ZnJac1q1YtZmc1pSWnNec15zXnNic15zXnNek2JzXpViVFqWXvhqW3c7c1tzO29ccztvO287a1xvO2s7a/piO2MaW/lWPGP7Xvti+2Zdc285ySQrMW09jUGFIOcstmYaaxtnG2M8ZxtjPGsbY/teXWv7XhxnPWc9Zx1jXmscYz1nG2c8ZxtnHGcbZzxnHGccZ/tiG2McZz1rHGccY/peGmc6ZzprGGP4Xvde+GL4Xvhe117WYtdmtV61YpVelV6UXpRelF61YtZm1mrWZtZqtWbWZrVik15zWtVmlGJRVjFWc2JzYnNic15zYnNec2JzXnNeU1aVXrdmGm87c1tzO286bztvO28aazprO2s7aztrO2saWztfXWPZVjxnG2fZYhNOySgKMQoxjkXPTSo1QhhrOTtvGmPZXl1r+l48axtj2l49Zxxj+2I9ZxxjPWc9ZxxjHGc8ZxtjG2cbYxtnG2MbZxtjG2P6XhxnHGccZ/tiG2MaZzpnGWP4Ytde+GL3Xvhe1174XpVedFpzVlJWc1p0WrVitWL3avdq92rWZtZq1mbWatZmtGK1YrViclpSWlJac15SWpRic15zYnNilGJzYnNec15TVrZiGm86bztzO287bxprO286aztvOms7aztrW2tca/paXWcaXzxn+mJcczNSCzVMPUw9CjWNRfBNrkWFIEMUt1oaY/piO2cbYzxrPGf7Yl5rHGMcYz1nPWc9Zz5nHGM8ZxtnHGcbYxtnG2MbZxtjHGf7YvtiG2M8ZxtnHGcbYztrGWcZY/de+GL4Xvhi1174XtdeU1ZzWlNWdFp0WrVitmLXZvdq+G7XarVmlF61ZrVmtWaUXrRik15SWjFWUl5yXlJec2JyXlJek2JzXnJeUVpyWnRa+Wo7bztzGms6bzprOmsaZztrOms7axpnOmcaZztnXGfZVvpe+V47b1RWEVKvTWxBbEVsRe9Ra0GuSSo1ZRwrLfpi2V75XvpePGsbY11rXWscY/tiPWccYz1nPWccYxtjG2cbYxtj+mIbY/piG2P6Yvpi+l4bYxtjG2cbYztnGmcZY/de+F73Xvhi1174Xtda116VXrZe12b3ahhr+Gr4atdmtmK1YpVidF6VYtZm92rWZrVmclpRVlJac15RWlJec2KTZlJec2JzYnNeUVZSWnNa+GY6b3x3W286bzprW286azprOmdbaztrO2saZztnGmM8ZzxnGmM8b3VaU1oQVlJizlWtTc9VEFqMRa1FrkVkGGUU+V4aY9laG2MbYxtjPWt/bxxjHGMcZz1nPWc+ZxxjPGcbYxtnG2MbY/piG2P6Yvti+l77YhtjHGcbYzxnO2caZ/he+F74Xhhj+F74Xtde+F7XXrZi12bXZvhq12bXZrZetV5TVnRac1p0XrZi+G7XarVic1pRVjBWclpyXlJeUVqTYnNicmJSXnNiUlpRWlJatWYZazpvOms7bzprO286aztrGmc7axpnO2c7ZztnGmc7ZxpfXWt9b5ZadFoyWlJiD14QYg9ezlXvWfBV71GNQUMUAgiXVthaGmP6Yvpi+mIbY35vPGf7XhxnHGM9Zx1jHGMbYxxn+mIbY/pi+2L6Xvpi2V76XvleG2MbYxtnG2M7Z/li+F7XXvhi+F74Xtda917XWvde12a2YrZelVqVWnRWdFpTVrZitmK2YrVi92r3arViMVIQUlJac15RWlJek2KTZlFek2JSXnJecl5yXlJatWYYbzpvGWc6azprO2s6aztrOmdbazprO2caZ1trO2tbaztnfW8bZ7daVFYyWlJiUWIwYjBmMGYPXu5Vc2bvUa1FhRwCBNE9dlIaY/pi+l5daxtjn3McYxxjHGM9Zz1nPWf7YjxnG2MbZ/piG2P6Yvti+l76Xtle+mIbYztnGmM7Zztn+WL3Xvhi+GIZY9de117XXvhe1174ZrZedFaVWnVadFp0WrZec1bXYhlvGGuVXlNWMlJTVjFSU1pzWnNeUlpzYnNik2JyXjFac14xVjFWcloYbzlvGWs6axpnOmsaZzprGmc6azpnGWM7aztrGmM6ZzxrGmMaY5daEk4SUhFWMV4xYnJucm4wZjBmUWYQWlJez0mmIAIEZRDYWtha+mIaY/peG2M8ZzxnHGM9ZzxnHGMbXxxj+2IbY/pe+2L6Yhtj+l76Yvpe+mL6XhtnG2c7Z/pi+V74Xvhe9174Xtda117XWtde11rXXlxzOm/5ZpZalVqVWtdi12IZa9dmtmJ0WnRWUlJSUjJSdF5zWnNaUlqUYrRmtWaTYlJacl5SWlJaMVbXZhlzOW86bzprO2s6aztrOmc7azpnOmd9b/le+WJba1tr+V59c3VSEkoSThJSMloQWg9eD15QZjBmtHKUblJiUl7wUcgoAgREDNhauFobYxpjG2M7Z11rPGc8ZzxnPWccYxxjHGMcZ/tiG2P7Yhtj+mIbY/pe+V75XjtnO2c7axpjGmP5Xvhi+F74Yvhe+F7XXvhe11rXXtdat14aaxpr+GK3Xvhi+Gb4ZhprGWvXYpVaU1JSUlJSdFp1XpVec1pzWnNelGJSWlFaEFKUYjFWUlpzWjpzGW86bxprO2saZzprGmc7axpnOmcaZ7daXG8bZxtnGmc7axNG8knxSdBJMlYyWlJiUmKTanJqcmqTbpRqMl5zYjJajkEBBEQMdU63WvpiG2P6XjxnPGc8ZxtjPGccYxxjG18cZxtjG2P6Xvti+mIbY/pe+l7YWhpjO2dcaxpnGWP5Xhlj+F74Ytde+F7XXtde11rXXtZa11p1UtdeOms6aztvOm9bbztv+GYZZzpr+GbXYpValVqVWpZet2LYZrZitWKUXpNeclpSWnJac14xUjlvOm9bcxprO2s6ZzprGmc7axpnO2saZxpnXGvYXjtr+WL6YhJG0UHySdBJ0EnwTfBR71EQVhFac2ZSYpRqlGq1arZqdGbPSSMMRAxUSrdWGmP6YvpiG2NdazxnPWc8ZzxnHGMcYxxjHGf7Yhtj+mIbY/pi+mL5XvpiGmdcaztnGmf5Xvle+V75Yvhe+F7XXvhe117XXtda117XWhJGMkYySnRSdE50UnRStlq2WrZalVbXXvhiGWfXYrdelVqWXpZelV50WpRelF6TXnNaclZzWpReW3M6axprO28aZzprGmc6axpnGmcaZxpnGmf5YjxvG2cba485TS2POW09r0XQSRJWElYSVhFWMlpTXnRidGKVZnRilWqUZnNeRBBlEPE9uFr6Yvpi+V4bYxtjPGc8Zz1nHGMcY/te+2L7Yvti+l77Yvpe+2L6XvpiG2c7ZxtnGmf5Xvle2F75Xthe+F7XXvhe11rXXtda1162WtdadU5TSnROlVK2VnROdFKVUpVWdFJ0UnRStlrXXhlnGmsaa7hill5UVpVelV6UXlJWtWKUWnNaOW9bc1tvGmdcbztrGmc6axpnOmsaZxtrGmcbaxpnGmf5YiwtCyULKeooTDlMPY5Fr0XxTfFNMlYyVjNWdF63arZqtmp0ZpVqtmoJJacY0D23VhpjGmMbYxtnO2c8Z11rPGc8ZxtjHGP7Xhxj+2IbY/tiG2cbYxtnGmNcaxtnGmf5Yvli+F75Yvhe+GL3Xvhe1173Xtda117XWtdatloyRlNKVEqVUpVSdVJTSlNKU06UUnRSdE4ySlNOlVb4YjtvO3Maa/lq+Gb3arVilF6UXrVelVpbczprXHMaZztrGmcaZxpnGmcaZxpr+mYaZ9he+mbRQWYQqBioHAspjjlMPUw9KzkrNQs1LDUrMSw1bj3xSTNWtmbXbrZqUmJTXq89KymvNbdW+V4aY/piO2cbY11rPWc8Z/teG2P7XhtjG2McY/tiG2MbZzxnG2c7ZxpjGmf5Xvle+F74Xvhe+F7XXvhe117XXtda117WWtdatlrXWnVOlVKVUlNKU0p0TpVSdE6VUnROdE5TSlNOMkoxRvFBdVb5Yn1zXHMaa9di1mK1XrVelFYZazprfXM7a35zG2c7axpnOmsaZxprGmcaaxlnVFLpJEUU6SRMMU01bjltPa5Jrk3wUfBRElYSUvFN0EXxTW09CjEqNfBRU16VZrZqdVaPNdA9l1b5XvpeGmMbY11nXWddaxtj+177XhxjHGMcZxtnG2cbZzxrPGtcaztrGmP5Yhlj+WL5Yvhe+GL4Yvhi+F74Xtde+F7XWtde11rXXtdaU0p0TnNOlFJ0UpVSdE50TjJKU05zTnRSUkoyShBCEULxPfE9VEo6Z3xvOmvXXtdetloZZztrXG88az1rPGs8Zzxr+mI7aztrt14aa/lqEU6FHOgsKjVsPUs9bEFtQY1FjUmtTa1Nzk2uTc5Nzk3PUfBREVYRVvBRTEFLOdFN2Wp3Wo85jzmXVvpe+l4bXxxjf2t+ZxxjHF/7XhxjHGMcZxtnG2c7azxrO2s7axpnGmf5Yhlj+GIYY/de+GL3Xvdi1174Xtda1162WtdatlrXWrZa11pzTlNOc05TTnROU050UlNOlFJ0UnRSU05TTjJKMkoRQvA5sDUzQthafW98b1trGmf5YjtnfW9db11vPWs9axxnO2f5Yhpn+WL5ZjpvlV7oKOgsKjVsQWtBbEFsRa1JrUnOUc1R7lXuVe5VzlHOVc5REV4RWlNiU14SVtBJ8k00Vvpq0UGxPXdW+l7aWjxjXmdeZzxjPWMcXx1jHWc+az1rXW88azxvG2sba/pmGmf5Yhln+GIZZ/hi+GL3Yvhi9174Ytde+F7XWtde1lrXXtda11q2WnROdE5TSlNOU050TlNOU050TnROMkoyShFGEUbwQfFB0DkzRpZS+WIaYzpnOmd8bxpnXG9db11vPGtdaxxnHGc7a/li+WI6a/lmU1YqMWQcKjVsQYxFjEVsRY1JrU3OUc5R71XvVQ9aD1oPWu9VEFpSYnNidGK2ZrZmlV4SUtFJ2WbzSdFBl1bZXvpaG1+fazxfPGMcXzxjPWdeaz1rXm89b1xvG2caZ/li+WL5Yvli+GIZZ/hi+GL3Yvhi1173Xtde+F7XWtda1lrXWrZa11q2WtdadFJzTnNOU050TlNOU05TSlJKMkpSSjFGEUbwQfBB8D11UthaO2caZ/li+F46Z1xrXG9cb31zXW9dbzxrPWsbZztrO2s7a/lmdVpLMaYgxyRsPYxBrkmNRY1JrU3PUc5R71XvVQ9aD1owXjBeUmJSYpRqlGa1ZrVm+G74apViEk5VVvJFE0p2UvpiG2NdZ31rXWdcZ11nXWdeb11rPW88azxrG2cbZ/liGmf5YhpnGWcZZ/hiGGP4Yvhi92L3Ytde+GLXXtde11rXXtda11rWWtdatloySlNKMkpTSjJKU0oyRjJGEUYyRjFGEULPPfA9EUZTTvheGmP5YhpjGmdca1trO2tba1xrXGt9b1xrXGs8Zzxr2F5cc9hi8UltOUsx6CgJMUs5jEGNRY1JjEWNTa1NrVGNTa1RrVHOUc5VEFowXnJmcmK0arVmtWbWZvhq1maVXtBBE0o0SnZS2Vpca11rXGc7Y1xnXGdcazxrO2sbZxtn+mIaZ/piGmf5Yhpn+WIZZ/hi+GL4Yvhi9173Ytde917XXtde11rXWrZa11q2WtdatlbWWlNKMkpTTlNKU05TSlJKEUYyShFGEULPOc858D10UtdaGmcaYxpnGmM7a1trXG9ba1xrW2tcb31vfW88a1xrPGtbb9di8EkrMWw1SzUJLccobD1sQa1JjEmMSWxJjElsSY1NbE2NUYxNrVHNVQ9aEF5yYpNm1WrVatZq1mb3ZrZeEkpVUnZWdVL5XlxrfW9bZztnOmdbaztnO2saZxpr+mYaZxpnGmcaZxpn+WIZZ/hiGWf4Yhhj+GL4Yvde92LXXvde11rXXtda11rWWtde11rXWrZaU0pTSlNKU0pTSlNOMkpTShFGEULPOc858D1TSrZWGWP5YhpnO2s7axpnGmc6Z3xvW2tca1tnfW99b1xrO2c7a/lmEUoqLUs1jTkJMaYg6ChLOYxBbEWMRWxFjElrSWxNbE2NUY1RjVWNVc5VzlkPWjFicmaUZtVq1mrWarVitV5UUrdallaXVhpjXGs6Z1trGWM6ZxpnOmcZZxlnGWcaaxpnGmcaZxpn+WIZZ/hi+GL4Yvhi+GL4Yvde92LXXvde11rXXrZa11q2WtdatlrXWrZW1lp0TlNKU0oyRlNKU0pTSjJGMkbwQfA98D1TTrZWGWMaZztr+WYaZztrfW9ca1xrW2d9b1xrfGt9b51zXGs8aztr8UlsPUs1bDlsPQkt6CwJLWw9bEGNRWxFjEmMSa1RjVGNVY5Vr1nPXfBh710QYhBeUmZRYnNmtWr3btZq1WaVYnVallqXWtheXG87axljOmc6azpnOms5ZzlrGGc5azprOmsaZxpn+WIaZ/liGWf4Yhln+GL4Yvhi+GL3Xvdi1173Xtda117WWtde11rXXtda11q2WhFCMkYyRlNKMkYyRhFCEUIRQs85zzlTSrZW+F4ZYxpn+WIaZztrXG87a1xrW2d8a1xrXGt9bxpjW2uec3xvM06NPWw5SzmNPWw5SzUKMSs1bD2NQY1FjEVLRWxJbEmNUW1RrlnPYfFl8GHwYfBhMWYRYnNqc2qUZrVq1mqVZrViMk51VpZat174YltvW28ZZzlnOms5ZzlrGGc5axhnGWsZZxlnGWcZZ/hiGWP4Yvhi+GL4Yvde+GLXXvde1173Xtda117XWtdatlrXWrZa11q2VtZaMkYRQhFGEUIRRhFCEULwPc85zzkySrZWGWMZYzpnGWM7aztrXG9ca1xrW2t8a1xrW2dca1xrO2dca51z+WLwQY09bD2NQY5BjT0rMSsxSzVsPWw9bUFsQWxFjEmuUY1R0F3QYRJqEmoSavBh8GHwYXNulXK1cnRqtm7XctdulWJUVnVWllqWWtdiGWtbbzprOms5azlrOWs5axhrOWsZaxlrGWcZZxlnGWf4Yhln+GL4Yvhi+GL4Yvdi1173Ytde117XWtde11rXWrZa11q2WtdatloRQhFC8D3wPfA98D2vNa81rjUyRpZS+V4ZYzpnGWMaZztrW2s7a1xrW2dca1xnfWueb51v11bYWrZaGWcyTs9BbD2NQa5Br0VsOSoxCi1MNW09jkGNQY5Frk3wVfBZEV4SZjNqEmoyahFqMm5TbnRyMma2crZylW6VardulWZ0XlNWVFZTVlRWdFrXYvhmOm8ZazlrGGs5axhnOWsYZxlrGWcZZ/hiGWf4Yhhj+GL4Yvhi+GLXXvhi1173Xtde117XWtde1lrXWrZa11q2VtZatlbWWvA98D3xPdA5zzmuNa41jTEyRpVSGWP5XhljGWM6ZzpnW2s7a1trO2dca1xnfWt8a1xnO2f4XhpnW2/4YtBBbDmuQY1Br0WOQUw16SgKLSwxTDVMOW1BjkXwURFaMmISYvFd8WERYvBh8WHwYRFi8F0RYnRq13b4dtdutmq3apZiU1pTVnRaVFp0WnRa12Y5bzpvOWs5axlrOWsZZzlnGGc5ZxlnGWcYYxln+GIYY/hi+GL4Yvhi1174Ytde117XXtde11rXXtZa11q2WtdatlrXWrZazznwPfA5zzmNLY0xrjXwPZVS+FoZX/le+FoaYzpjO2c6ZztnO2dba1xnfGt8Z31rGl/XVlRKU062WjJOz0XQSa5FrkGNPW05Ci3pJMkkCy1uOY9Bj0GvSc9N8FXPVc9RdGq2crZ213aVcpVuMmYQXhFeEVpUYtdut2q3ZpdmlmLwTTJWdF6VYnRadFq2YhlvGWs5axlrOWsZZzlnGWM5ZxhjGWcYYxhn+GL4Yvdi+GL3Xvhi1174Ytde117XXtde1lrXWtZa11q2WtZatlbWWrZWtlrxPfA50DmNMW0tjjEyQnVO2Fr4WhpjGWMaYzpjO2c6Z1trW2dca3xrfWt8Z3xnO2O3UnRKt1aWVvhi8EWNPUs5z0mNQW09SzUKLcgg6STqKGYYhxwLLW098VEzXpVqlWrXdvd2+Hr3dhl7On9afxl7GXt0YnVit2rYarhmt2YzUks5zkl0XpVilV5TWpVi12Y5bxlrOmsZazlnGWc6ZxljGWcYZxlnGGMYZ/hiGGP4Yvhi9174Ytde+GLXXtde117XXtda117WWtdatlrXWrZatlq2VtA5zzmNMY0tjjERPnVO2FrYWvhe+V46YzpjO2c6YztnW2dba1tnfGtcZ1tj+Vr4Vjtj+FrYXvhidFbwSc9F8E2uRY09SzVLNQopySTJIAspySDqKAotKzUrOW1BbEWNRc5Nzk2tSa5J8FGUZrZq1m46e/hu12rYanVal15VVq9BZBxLPTJWlWJTXnRadFqVXhlvGW8ZZzlnGWc5ZxljGWcYYxhn+GIYY/diGGP3Yvhi9174Ytde917XXtde1lrXXtZa11q2WtdatlrWWrZWtlq2VrZarzWOMY4xjjHxPVRK11r4Xjpj+F4ZYzpnO2caYztnXGt8a1xrfGtcZ1xnGlvXUnVKt1KVTrdaGWdTUvBJzkXPSa5FbT1tPUw1KzHJJOokCy1uOW45bj1MOUw9TD1sRWxBa0FrQYxFa0GtSe9R8FGtSc9NEVKVYjJSjT2PPa9ByCQiFCo1U1qUYpRidGKVYpViGW8ZazlrGWc6ZxlnOWcZYxlnGGcYZ/hiGGf4Yvhi92L4Yvdi+GLXXvhi117XXtde117WWtdetlrXXrZa1lq2VrZatlbQNa8xji3QOVNK11bXWvhe+F4ZYxljOmc6ZztrO2tcaztnXGtcaztj+Fa3UpZOt1K2UpVOlla2WjJSMlYyVvBNz01tQUs5bT0rNeksyCTqKI9Bbj1NPW1BTD2NRY5JjUmMSa1NrU3PUe9VMV4yXlJeMVp0YnRelWJ1Xo5BhhxlGCIMbDlTVnReU150YnNilGK1YhhrOW85axhjOWcZZxlj+GIYZxhjGGf4Yvhi92L4Yvde+GL3Xvdi117XXtZe117WWtZetlrXWrZatlq2WrZatla2Wo4xjzHxPVRKt1b4Wvhe914ZYxljOmcaZzpnOmdca1xrXWtcZ1xnGl8aXxpbGl8ZX9hatlb4XrZeU1YxUjFWrknwUY5JbUVMPSs5CjEKMcksbT2OQfFR8VGvTY5Jr02uSc9VzlHvVfBVEV4xXlNiU2JTYnRi12r3bvhulmISUmw5QxBLMVNWdF50YlJec2a1ZrVm92pZbzhnOWc5ZzpnGWMZZxhjGWcYYxhn+GIYY/di+GL3Yvhi9173Ytde917XXtde1lrXXtZa1lq2WrZatlq2WrZWbi3RPVRKt1bYWvhe+F74XhljOmcaYzpnGmc7Z1xrfW9daxtjt1KWSnVKlk6WTrZSt1bXWtde1mJTVjJWEFLPTc9Rz1GNSUxBKzlMPSs5KzUrNUw9jkWvSW1BjkWvTc9Rrk2NSY1J8FVSXnRmU150YnRilWb4bhlz2Go6c7dijT2EGI09MlZSXjJeU2JzYrVqlGL3ahhrOGcYYzlnGWMZYxhjGWf4Yhhn+GIYY/de+GL3Xvhi1173Xtde117WWtde1lrXXrZa1lq2WrZatVa2WpVWtloSQlRKt1bYWvhe11r4XhljOmcaYzpnO2dca1xrXWtcZ1xnGl/YVpdOt1K3TpZOdUrXWtde+GK1XnNaMVYQVu9R71XPVc9RjUlsRWxBjkWORa9JTEFMPSs5CjXpNAk5xzDHMIQoZCSFJKYsyDBLPa5JElZTWrZmlmKWXpZeElIJKUs1EFJSXu9REV5zZpRqUl60YvZmOGsYZzlnGWM6ZxljGWcYZxlnGGMZZ/hi+GL3Yvhi92L4Ytde92LXXtde1l7XXtZa1l62Wtdetlq2WrZatlqVVlROlla3Wvhe11r4XvheGWMZXxljGV87Z1xnXWs7Yxtflk63UthS+Vr5Whpb2FbYWvheGWfXYpReMVLvUc5N71XOVc5Vz1XvVY1JS0FtRfBRz02vSa5JjUkqOek0xyyFKAAUZCToMAk5hSgiHEMcpyhLOc9J0EnxTTNSMlKOQWw5D04wVu5RzlEQXnNqc2ZzYpNe1mYYZzlnGGMZYxljGWf4YhhnGGMYZ/hi+GL3Yvhi1173Ytde917WXtde1lrXXrZa1l62WtZatlq2WrVWtlqVVrZatlq2Wthe+F4ZYxljGWMZYzpnOmM7Z1xnfWtcZztj2Va3TpdOl06WSpZOt075WvleGWMZZ9ZiUlYxVu9R7lUPWg9ezlkQXhBezlVLRWxFz02vTa5Nz01sQccwhSjHMMYwCDlrRRFac2ZTYq5NKjmmKGxB0E3wTfBNdF5TWhJSU1pyXs1NrE3vWXNqUmZSYrVqtWLWYjlrOWc5ZxljOmcZZxlnGGMZZxhjGGf4Yhhj92L4Yvde+GLXXvde1l7XXtZe1162WtZetlq2WrZatlq2WrZatla3Wtde1174YhljOmcZYxpjO2dcZ1xnXWc8Yxtf2VbYUvpa+la3TpZKdUq3UthaGmPYXhlrlF4xVjBWEFbuVTBe7l0PYg9eMGLvWa1RbElsSa1NjUlsRSk5hChkJKUsxzQQWu9ZzlXvWVJilGoxWs5Nz00RVjJaU150XnRiU15zYs1RzFGsUTBilG6UbnNmtWq1YvdmGGc6ZxljGWMZYxlnGGMZZ/hiGGf4Yhhj9174Ytde92LXXtde1l7XXtZa1l62WtZetlq2WrZatlqVVrZalVa2Wvhi+GL4YvhiGWMZYzpnGmM7Z1xnXWs8Y/pauE6XTpZKl063TtlW+VobXxpjGmP5YhlrGW+1YjFWUVoPWu5VDloPYg9mMGYPYjFiD17OUUpFjUlsSa5RzlHPVe9ZMWIQXu5ZMGJRajFicma1btZylGrwVe9Rc2J0ZlJeUmJzYs1RSUHtVVBmUWaUctV2tm6UYtZm92I5ZzpnOmcZYxlnGWcZZxhnGWcYYxln+GL4Yvdi+GL3Xvdi1173Xtde117WWtde1lrWXrZatlq2WrZalVa2WpVW+GIYY/hiGWcaZzpnGmMaYztnfWtcZxpfuFK4TpZKdUZ1RpZOlk7YVvpeGl/YXvliMk61YnNaUlowWjBaMF4wYg5iL2YwZjBmEGIQYs5VjEkpQa1REF4xYhBeMWIxYlFmL2Yvai9mUWpRapNutHLWdrVytG6UbrRuUWIQXs5Vi03MVQ5eL2JybpNutXLWcvhu12bXYhljOmcZYxlnGWf4YvhiGGP4Yhhj92L4Yvdi+GLXXvdi1173XtZe117WWtdetlrWWrZatlq1VrZalVa2WpVWtloYYxljOmsaZxpjGWNcZ11rfWsaX7hWl07YUtlWGlsaW7dOuFL5Wvla+V75XhpnGWcyUpReU1oxWlFeD1pRYjBiMGYwalFqMGZRZjFiEF6tUUpFrVExYlJmc2pyanJqUWpQbi9qUG5QbnJukm60crRytHKUbvZ69npybs1ZrFWLUQ5iLmJxapJutXK2cvhy+G74athiOmc6ZxljGWM6Z/hiGWf4Yhln+GIYY/hiGGP4Yvhi9174Ytde917WXtde1l7WXrZa1l62WrZatlq2WrVWtlqVVhljOmcaZzpnGmM7ZzxnfW8bY7hWdUp2SnZKVUYzQlRG2FbYWvleGV/YWhpn+WaVWlNWtmZSWlFaUV5RYlFiUGZQZlFqMGZRZlFmUmowYhBea0msUc5VMWZRanJqUGZQai9uT3JPbnFycXKTcpNutHKTbpRu9noXf1FqrFWLVe5hL2ZQanFqk26Ubtdy2G4Zb/lm+WIZYzpn+F4ZYxln+GL4Yhhn+GIYY/hi+GL3Xvhi1173Ytde117WXtdetlrWXrZa1l62WrZatlq2WpVWtlqVVrZaW2s6ZxpjGmNca1xrPGcbX9la2Vb6Wvpa+VrYUthW2FYaX9dW+V75XhljO2/YYo49lV62ZnRiUl5yYlFecmZQYnFqUWpRalFmUmpSZlJmMWLvWa1RrFXNWS9iL2ZQalBucHJPcnBycXKScpNytHK0crRyk261cpRyD2KsVQ5iUGpxanFqkm6TarVutm75bvlqGmv5YjpjGmMZYxljGWv4YhlnGGMYZ/hiGGf4Yvhi92L4Yvde92LXXvde1l7XXtZa117WWtZetlq2WrZatlqVVrZatlY6ZzpjGmM7Z1xnXGf6WrhWVUZ2TnVKVEY0RpZO2Fb5Wvle11rYXhlj+WJbb7ZebDlTVrZmU15SXlFeUV5RYlFiUWZRZjFiUWYxYlJmUWJSZlFmD17NVe5ZDmIvZlBqcXJQbnBuUG5xbnJutHK1ctZ2lG6UanJmMWLNVe9dUWpxbnFqkmpyapRulGq3athqGmv6YvpiGmM6Y/heGWMYZ/hm+GIYY/hiGGP3Yvhi92L4Ytde92LXXvde1l7XXtZa1162WtZatlq2WrVWtlqVVrZalVa2WhpjO2N9a1xnO2PZWrlWl1LZWrhWl05URpZO2Fb5WrdW+F74XjlnGWf5Zhlr12LPRTNWlWKUYnNic2JRXnJiUWJSYjFiMWIxXjFiEF4xYjFiUmYwYg9eDmIvZi9mUG5QbnFycG5xbnJqk260bvd293LXcrVqlGoxYjFiUmqUclFmkm6SapNulGqWardq+mr6ahtn+V47YzpjGWMZYxlr+GYZZ/hiGWf4Yhhj+GIYY/hi+GL3Xvhi1173XtZe117WXtZetlrWXrZatlq2WrZatVa2WpVWGl9cZ1xnXGP5WrhSl06YUnZKdk52SrdS2FoaX/ha11rXXhlnGWcZZxlrGWt1WtBJElK2apVmlGZzYjFeMFowXhBaD1rvVRBa71XvVc5R71nuWQ9e7l3uXe1dDmYOai9qUG5xanFqk2qUatZu1m74ctdutmqVZnRqU2aUbnNuUmpxZnJqc2aUapVmt2rYZvpm+l76XhpfO2cZYxlnGGf4ZvhiGGf4Yhhj+GL4Yvde+GLXXvdi117XXtZe1162WtZetlrWXrZatlq2WrZalVa2WpVWtlp9a1xjO2P6Wvpa2Fa4UnZOdkp1SrdS2Fr5XrdW11r4XhhjGWMZYxlnXHMZbzNSbT0zVrZqtmqUZnNiD1YPVu5R71XOUc9Rz1HPUa1JrUmtTc5R7lUPWs1VzVnuYS9qL2pxbnFqkm6TbrVutm7Xbtdut250YnRmdGZzZlJic2pzanJmUmZzZnRmlmaXYtlm2mL6YvpaG2M7YzpnGWc5a/diGWcYYxhn+GIYZ/hi+GL3Yvhi9173Ytde917WXtde1lrXXtZa1162WrZatlq2WrVWtlq2Vn5rPGPZVrhSl06XTpdOl1K3VrhWuFbYWrdW2FrYXvli+V47ZzpnOmc7b1tz0EXwSVNa+G6VZlNeMl7wVc5NrUlsRWxFSz0qPQk1KjkpNSo1SjlsQYxJrU2MUc5ZD2JRblBqUGpRapNulG61crVutW6UapRqEFpzZs5Rc2YQWg9aMl5SYlNidGJ1XrdiuF7ZYtle2VobYzpn+F45Z/hiGGP4Yhhj+GIYY/de+GL3Xvdi1173Ytde917WXtde1lrXXrZa11q2WrZatla2VpZWtlaVVrZWfmccX/pWuFKXTnZKdk51SthWt1bYWtha2F7YXvliGWMaYztnO2caZztvGmvPRc9FlWLXalNeEVYRVq5JrkmtSUs9Kz1LPUs5TDlLOUs5KjUpMQkxKjkpPUpBa0nOWTBiUGZQapJukm60crRytXKUajFiEFoQWu9VjEnNUQ9aMFoRWjNedGYzXlRall7YYrhe+mLYWjtnOmMZYzljGWMYYxln+GIYZ/hi+GL3Yvhi9174Yvde+GLXXvde1l7XXtda1163Wtdatlq3WrZWtlq2VrZWtlY8YxtbuFKYTpdOl06WTrhWt1bYWtha2F7YXvli+WIaZxpjO2saZxpnGmsaa449r0V1YrdqEVbPTa5JbEFKOUs9CTEJMekwCjEqMUs1SzVLNUs1CTHoLAg1CTkqQYxNEF4PYnBqcWpyanJulHJSZhFe71VsRSo9Sj1KPWtBzU3vUXNmMl4SWnVit2bYZrhi+WL6YvleO2c7ZxljOmf4Xhhj+GIYZ/hi+GL3Yvhi1173Ytde92LXXtde1l7XXrZa1162Wtdatla2WrZWtlqWVrZWlla2Vl5n+lq4TpdOuFK4Uvla+l7YWtha+V74XhljGWM6ZzpnO2c7ZztrO2tbb/lqjj2uQXVe12pTWq5JrklLPSk1xyiFIGQcRBgjFGQYhRzHJMgkKzXHJIYkpijHMMcwKkGtUQ9iUGpxblFqcm6TajFijEnwVUtBKTlLPWtBrUkQVlNeUl62bvhydGJUWpZe2GK3Whpn2V5bazpnGmc6Zxln+GIZZxhjGGf4Yhhj92L4Yvde+GL3Xvdi1173XtZe117WWtde11rXWrZW11q2VrZatla2WrZWfmsaX5dOuFK4VthWuFbZWrhW2FrZXhlj+WIaZzpnO2saZztrO2tcbztv2GZLNY09ElL5bpVi702uRa1Faz0ILegoyCSHIIYchxzIJOkkKy3pKKYgZRymJKYoxywKOa1RzVkvZlBmcWpybpNu71lKQQk56DSFKOgwABAiFGQcSjnvUYxJjUUyVnVelV6WWvli+WLZXjtnO2v5Yjpn+GIZZ/hiGGP4Yhhj9174Yvde92LXXvdi1173XtZe117WWtdetlrXWrZat1q2VrZWtla2VpVWtlZdZ9lWuFbZVhpf2Fa4VrdS+V75XhpjGmM6ZzpnW2s7a1xvO2tcb1xvO3O3XisxTDURThlv12oxUvBN70nvSYw9KzELLSstCy0rLSstLC0LKUwxCinpLOks6TDoMEs9jU3NWe1dUGZxarRylG4QXmtF6DTHLIUkCTVkHMcoKjXwTe9RCDUINRBS12aVXrdaGmf6YtheO2s6ZxlnGmsZZxlnGWf4Yhhn+GL4Yvdi+GL3Xvhi9174Ytde917WXtde11rXXrda11q2Wrdatla2WrZWtla2VjxnGl/ZVhpfGl/5WrhW+V76XhpjGmc7ZztnW2s7a1xvXG88bztrXHM7b7diKy2OPc9F+GrXZnRaEU6uQYw9bDlMNW45jjmwPbA9rzluNU0xCy0LLeko6SzHKMgsCTVrRaxV7V0OYnFqk26TbhBarU1rQQg1ZByFIAEQZBhlHMcojEGUZtZqMVLPRXRWt16WVtle2F4aZzpn+WI6a/hmGWf4Yhhn+GL4Yvdi+GLXXvdi1173Ytde117WXtdetlrXXrZa11q2VrZatla2WpZWtlaWVrZWv3ddazxnO2MaY9hW2VoaYztnO2dca1trXG9ba1xvXG99cztvO29cc1xz2GJtOdBFz0G2YvlqtmJSUkoxCCkJKSstKy1NMW41jjltMSwtCinpJOko6SjIKMgo6TBsPa1JzVntXS9mUWpyblFmEF7OUYxFKjkqNegsyCjpKI490EkyVhFSMVZSVpVetl7YXthe+WK4WjtnGmcZZxprGWv5ZhlnGGMYZ/hiGGP3Yvhi9174Yvde92LXXvde1l7XXtZa117XWtdatlrXWrZWtlq2VrZatla/d79zfWtcaxpjGl/6YjtnGmc7ZztrXG9ca3xvXGtcbztvPG87b11zXHMaa5ZaU1LwRVNS+GYYa5Vaz0XoJOgoxyCoHKccyCDIIKgcZhhmGIYchhxlHIYgpyQqNWxBrk2sVQ5iUGpyajBiD1qtUa1NrUmNRUs9SzkrNWw5r0ESTvBNc1q1YrZilVq2Wrda+V7YWnVS+WI7a/hiGmv4Zhlr+GIYY/hiGGP3Xvhi9173Ytde92LXXvde1l7XXtZa1162Wtdatla2WrZWtla2VrZWlVa2Vr93nnN+c3xrXGs7ZztnO2dcaztnXG9cb31vXG99b1xvXHM7bzxzXG99c1xzW28aaxpr12IZaxlr+GZzVq49SzUrMegkyCCnHKccZRhlGEQURBhEGIYgxygqOY1FEFYxXg9iD2JRalFqMGbNVYtJKT3GLKUopiSmJKckpyTpLAoxz0XwSTJOMkozTnRO2Fr5Xhpjt1Y7aztrGmcZaxlrGGcZZ/hiGGf4Yvhi92L4Yvde+GLXXvdi1173XtZe117XWtdet1rXWrZWtlq2VrZatla2VrZWnnOdc11vfW9cb1xrO2dcaztrXGtba1xvXGt8b1xrXG9cb1xzO287bztvXHNbb3xzfXfXYrde+GbXYtdmVFYRTq5BbDkJLegoyCTHJKcgxyTIKAkxKjmNRc5NMVpSXnJmUWZRajBmUWYvYu1VSUXnNGMkYyBDHIUghiCnJKckyChMNY45rjnQPfFBdU64VvpeG2P5XjtnO2v5Zhlr+GYYZ/hiGGf4Yvhi92L4Ytde92LXXvdi117XXtZe1162WtdatlrXWrZWtlq2VrZWlla2VpZWtla+d31zfXN9b31zXGtca1xrXG9ca3xvXGt9b1xvfG9ca1xvXG9cc1xvXG87a1tvO2tcc5VWt163XpZetmK3YnVeUlbwTc9JrUGtRY1BjUWNRfBR8FERWjFec2JSYnJmUWZyblFqUWpRZlFqD16sUUlBBznGMMYsxizoMOkwCTEKLUwxjjXQPRJCdU64Vvpa+lo8YxpfO2caZxln+Gb4ZvhmGWcYYxhn+GIYY/di+GL3Xvhi9173Ytde917WXtde1lrXXrda11q2VrZatla2VrZWtlq2Vr97nnd9b31zXG9cb1trXG9ba1xrXGtcb1xrXG9ca1xvO2tcb1tvfG9bb1xvXG98bzprlVa2XtdidFaWXnVaU1pSWlFaMVYxWjFaMVoxWjJeMVoxXlFicmZSZnJqUWZxalFqUWpRZnFqUGZQYg9eDlqsTYxJa0WMRY1FrkmNRY5BrzkSQlVKl1K5Vvta+lr6WvpaO2MaYxpn+WL4ZvdmGGf4Yhhj+GIYY/de+GL3Xvdi1173Xtde117WWtZetlrXWrZa11q2VrZalla2VpZWtlaVVrZW/3++d55zfW99b1xrXG9ca1xvXGtcb1xrXG9ca3xvXGtcb1xvXG9ba1trW2t8b3xvW290UpVWlVqWXpZeVFrxTTFWD1ZRWlFeUmIxXjJiMWIxYjBiUWZRZlFqUWpxanFqUWpRanJqUWZRalBmcWZRZlFmMF5RYnJidGZTXjNeM1Z2VphS2lraVvpa+1r7WtpW+lo8ZxpjGWM6a/hiGWsYZxhn+GIYZ/hi+GL3Yvhi9173Ytde92LXXtde1lrXXtZa11q2Wtdatla2VpZWtla2VrZWtla/e553XG9cb1xvXG87a1xrO2tcaztrXGs7a1xrXGtca1xvXG87aztrOmdbaztrW2saZ3VSMkozTnVat2ITUhFS71EOVu5VMFoPWg9a71kQXjBiMGYwYlBmUGZQalBqcGpRalJqUWZRZlBmUWZQZnFmUGJRYlFic2Z0ZnRmU2J1Xrha+1r7WtpWuVLaVtpS+lbaVl1n+l4aYzpnGGf3Zhhn+GIYZ/hi+GL3Yvhi1173Ytde917WXtde1lrWXrZa1lq2Wtdatla2VpZWtlaVVrZWlla2Vp53XG9baztrXG9ba1trO2tcaztrXGs7a1xrXGtca1xrXG9ba1xvW2t9b3xvfG9cbztrtlpUUjJOdVp1WjNSM1oQVu5R71UPVhBa71kQXhBeMWIwYjBmMGZQalBqcG5QanFuUWpRalBmcWpRZnFmUGZyalBmUWZyZpRqlGq2atdquV7aXvxe21bbUttO+1L7UvpWXWsZY/hiWmv3Yhhn92IZZxhjGGf4Yhhj92L4Yvde92LXXvde1l7XXtZa1l62Wtdetlq3WrZWtlq2VrZWlla2WrZW+V47ZztnO2c7ZztnGmdcbztrO2s7a1trO2tba1trW2s6a1trW2tbb1trXG9ca3xvGmdUTnVWVFI0VlRWVFoSUvBR71HPUe9Vz1HvVe9VEF7vWRBeEF4wYg9iL2YvZjBqMGpRalBqcWpRZlFmUGZRZlBmUGZQYnFmcmKUZpVmt2aXYtpi21rcVtxO/U7cStpO+loaYxhnGGv3YhhjGF8ZY/heGGP4Yvhi9174Xvde+F7XXvde1173XtZa11q2Wtdetlq2WrZWtlqWVrZalla2WpVWtla3UhpfXGc7Z1xrO2c7aztrO2s7a1xvO2tbaztrW2tba1trO2tbb1trXG9ca3xvXGs7a1ROllY0UlVWVFZVWhJS8VHPUc9Rz1HPUa5N71XvVe9Z71kQXg9eD2IPYjBmL2ZQalBqUWpRZnFmUWZxZlBmcGpQZlFmUWJzZpRitma3YrhiuV7bWtxS3UrdRt1KukYbWxljOWsXaxhnGGMaYxlfGWP4Yhhj+F74Yvde+GL3Xvhe1174Xtde117WWtde1lrXWrZat1q2WrZatla2WrZWtlaVVlRG+V47ZztnO2dcaxpnO2s7aztrO2s7aztrW2s7Z1trO2tbaztrXGtba1xvW2tcbztndU51UlRSVVJUVjRSE1LQTc9RrkmuTa1NrU2tTc5RzlHOVc5V7lnuWQ9eD2IwZi9mMGowZlFmUWZRZlFmUWZQZlBmMGJRZnNilWKVXrdeuF7aXrtS3E7dRv1Gu0K5RhtbGWMYZxhn92YYY/leGl/4Xvhi+F74Yvhe+F7XXvhe1174Xtda117XWtdatlrXWrZat1q2VrZalla2WpZWtlq2VrZadUoaX1xrGmM7ZztnO2s7aztrO2s7aztrW2s7a1trO2tcbztrXG87a1xvXGtcb1xrO2dUSpZSdVKXWlVSVVITTvFRzk2uTa1JrU2MSY1NjE2tUa1RzVXNVe5Z7l0vYi9mMGovZlBqMGZRZlFmUWZQZnFqUGZRZlJilGaVYrdit1raXtpa3FLcSv5K/UbcRplCPF8ZYxhnF2cYZxhjGWMZXxlj+GL4Yvhe+GL4Xvhe1174Xtde917XWtde11rXWrZa1162Wrdatla2WrZWtlqWVpZWlVZURhpfO2c6YxpjO2s7aztrGmc7azpnO2s6ZztrOmdbaztrO2s7a1xrO2tca1xrXGsaYzRGdk6XVrdWdlJVTlRS8E3OTY1JjUmMRYxFa0WMSYtJrE2sUc1VzVXuWQ9eMGYPZi9mL2ZQZjBiUWYwZlFmUGZRZlFmc2Z0YrZit164WtpW+1LcSt1G3UL+RttCuUY7WxpjGGMXZ/diGGP5Xhlj+F74Yvhe+GLXXvhe1174Xtda117XWtdetlrXWrZa11q2VrZatla2VpVWtlaVVrZWlVKVVlRG2FpbZztnO2s7ZztrO2c7azprO2s7aztrOmdbaztnPGs7azxvO2tca1xrXWtcazxnE0J2TpdS+lq3UphSdVIRUs5NrUmMRYxJa0WLSWtFrE2MTc1RzVXuWe5ZMGIvYi9mD2YwZjBmMWYwZlFmMGZRalFmcmZzZpZmt2LZYtla21LbSvxG3EL+Rv1G/Ea4QlxfGWMYZxdnGGcYYxlj+V4ZY/he+GL4Xvhe1174Xtde+F7XWvde11rXXrZa11q2Wtdatla2WpZWtlaVUrZWlVKVUnVSdUr5WhpjO2c7ZztnGmc7axpnO2saZztrOmc7azpnO2c7azxrG2s8aztrXGs8Z1xrXGczQjRCl07aWtlWuVK3VjJS8FGtSa1JjUmMSWtFjEmMTa1RrVHOVe5VD14PXjBiD2YvZg9iMGYwYjBmEGIwZjBmUWZRYnRilV64Yrla21bbSvxG3D7dPv1CHkfbRrlGO186Y/hiF2f3Zhln+GL5Yvhe+GL4Xvhe2F74Xtda+F7XWthe11rXWrda11q2Vrdatla2VpZSllaVUpVSdVKVUnROdU75WhpjO2caYztrGmcaZ1xrO2s6aztrOmc7azpnO2s7ZzxrPGs8azxrXGtca1xrXGd+bxM+NEJ2Rvta2lb7VtlWdVYRUu9NzknPTa1JrU2sTa1RrVHuVe5ZD14PXjBiMGIwZi9mMGYwYjFmMGIwZhBiMWYxYlJidF63Yrha2lrbUvxK/UL9Pv0+HkceSxxP2UpcYzpjGWf3YhhnGGcZZ/hiGWP4Xvhi+F74Yvhe+F7XXvhe117YXtda117XWtdatlq3WrZWtlaVUpZWlVKVUnVSGWP5YthW+VoaYztnGmcaZxpjGmcaZztrGmc7axpnOmcaZztnG2c8aztrPGs7ZzxrO2dcZzxjt1ITPhQ+G1scW/tWG1+3WlRWEU7wTc9J703OTe9VzVHuVe5ZEF4PXjBiMF4wYg9iL2IPYg9iD14QYg9iMGIPYjFiUl51Xpda2Vq5TttKuz4eQ/0+/T78Ql5Tdz47WxpfGmMYYxhn92L4Yvhi+WL4Xvhi+F74Xtde+F7XXvhe11rXXtda1162WrZalla2VnVOlVJ1TpVSllLXWvheGmP4Xvle2Fr5WhpjGmM7ZxpjGmcaZztrGmc7azpnOmc6ZztrOmc8axxrPGs7azxrO2dcaztnXGvYVhM+EzrZUhxbHFf7VvpellpUUjJOEVLvTQ9S71HvVe9VD14QXjBiMGJRYjBiMGIPYjBiD2IwYhBiMGIQYjBiMV5TXnVeuFq5UttO20IdQx07PkMdQ39TmD7ZSjtfOmMZYxln+GYYZ/hiGWP4Yhlj+F4ZY/he+F7XWtde11rXXrda11q2VrZWlVa2VpVSllK2Vthe+V4ZY/le+V7YWvli+V7YVvla+V4aYxpjG2caZztrGmcaZxpnOmcaZzpnOmc7ZxtnPGsbZztrO2c7aztnW2dcZztfEjoTOlU+PVv7UhxXG1/ZXpZSdVJTUjJSEFIQVhBWMFoPWjBeMF4xYjBeMWIvXi9iD14wYhBeMGIQYjBiEF4yXlNadVqYVtpSu0bcQv0+Hj/9Pl9PPVM1NtlSO2MZXxlj+GL4Zvhi+GL4Xvhi1174Xthe+F7YXvhe11rXWrZWt1qWVrZWlla2VrZWt1rYXvle+F75YvleGWP5Xvle+F75Xtha+VoaYxpjO2caZztrGmcaZxpnOmcaZztrOmc7aztnPGs7azxrO2s7aztrW2s7Z3xrO2OWSvI1FDr7Uj1bHFc9X/pa2Vq3VpZadFZzWlJaUV4wWjBeD1owXjBeMWIwXlBiL2JQYjBiUWIwYjFmMGIxYjJedF51VrlSukrcRt0+Hj9fRx5DXk+4QnZC+VY6YxpnGWMZZ/hiGWf4Yhlj+GL5Yvhe+F7YXvhe11rYXtda11q2Vtdat1rYXvhe+WL5XhpnGWP5Xthe+V74Xvli+V75Xvle2FYaXxpjGmP5Xhpj+WIaYxlnGmcaZzpnGmc6ZzpnO2cbZztnG2c7azpnOms6Z1trO2c7Z/laND7zOXdGHVs9WxxbHFv6Vvlat1a2WnRac14xWjFaEFowXg9aEF4QWjBeL15QXjBeUWIwYlFiMWIxYjFeUl5UWpZWmE7bSt1C/kL9Ol9LX0/7RjQ2+lb4Wjpn+GIZZ/hiGWf4Yhhj+GIZY/li+WLYXthatla3WrZWt1q3Wthe2F75YvliGmcaYxpn2Fr5XvleGWP5Xvle2FrYWvle+V5cZ1xrfW87ZxpnGmc7axpnGmcaZzpnGmc6ZzpnO2c6ZztnO2c7aztrO2s6a1prOmtbazpjXWd2SjU+NTocVx1XPls9Wz1f+1r5WrdalV5zWlJeMV5RXjBeMF4QXjBeMF5QXlBeUWJRYlJiUWJSZjFiUmJTXpVel1a6TttGH0cfQz9DPkefW1Y6l0oaYzpr+GYZa/hmGWf4Yhlj+F4YY/he+F7XWthat1rXWtda+F7YXvli+WIaZxpjGmcZYxpn+WL5Yvle+V74Xvle+V4ZY/leGmMZX55zv3eebzxnGmM7ZxpnO2saZxpnGmcaZxpnOmcaYzpnOmc7ZxpnOmc6ZzprOmc6azpnO2dcZ/paND4UOnhG204dUz5XPVccW/pa2F6WWnRaclpyYlFeUWIwXjFeEF4wXi9eUF5QXlFiUWJSZjFiUWJSYnNedVq3VrpK/UofQz9HP0c+S/tGdj4aWzpnGWf4ZvhmGGf4Yvhi+F74Xtda+F62Vrdat1rYXvheGWP5YhpnGWMaZ/liGmP5Yhlj+F75XhpjGmP4Wvha2Fr5XhljO2cZXxpj33vfd55vGmP5XvliO2caZztrGmc6ZxpnOmcaZzpnGmM7aztnO2s6ZztrOmc6azpnW2s6Z1xnXGdVQvM5NUK5SvxSHVM+WxxbG1/5XthilV6UYnNic2JSYnJiUWJRYjBeUF5QXnFiUWJyZlJiUmJSXnRidVq3WrhS20r9Rj9HX0dfTz5PNTLZTlxnOmf3YvhmGGv4Zvhm2F74Ythe2F7XWhlj+V4aYxpjO2caYxpj+WI6ZxpjGmP5Xhlj+V4ZY/li+V75XhpjGmM7ZxpjGmP5Xhpf+V7fd/97nm87ZxpjGmcZYxpnGWMaZxljOmcZYzpnGmM7ZxpjOmcaZztnGmc7ZzpnO2saZxpnO2d9a/leVEYSPlVGmEa6SttOHFv7Wvpe2F7YYpVec15yXpRqtGqTanFmcWZPYnBiUGJRYjBeMVoyWlRadVZ2TrlS20o/Uz9LX0c/Q1c2dz64SjtbOl8ZX/heOWf4Yvhi117XXtda+V75YhpjGmM7YxpjOmMZXxpj+V4ZYxljGWP5Xhlj+V4ZYxljOmP5YhpjGmM7Yxpf+V7YWthWdUp2Tt9333efcztjOmMaYxpnGWc6ZxlnOmcaZzpnGmM7ZzpjO2caZztnOmc7ZztnW2s7Z1xrOmc7ZztrW2v4XlRO0Tl3RnhGuU65UtlW2Vb5Xvli2GK1YrVitGbVbrNqkmpQYlBiL15QXjBeUl5SWlRaVVZ3UtpW/FbcSts+3Dr9Otw+VjqXShpbO186Y/heGF/3Xhhj92L4YvhiGWMaYxtnG2c7YxpfO2MaXzpjGmM6ZxpjGV/5XhpjGmM6YxpjO2c7YztnGmMaX9hWuFaWTpZOdkqWTnZKn2/fd31rGmMZYxpj+WIaZxljGmcZYxpnGmM6ZxpjOmcaYzpnGmM7ZxpnO2c6ZztnO2dbaxpjGmNba3xvt1byPfM5NT41PlZCVkZ2TpZSt1qWWpVedF61YtVq9nK0apNmcmJRXjBaMVoyVlNWM1I0TndOmU5XPppCVzKaNjcmVy53QvpWO18aX/haGV/4Xvde+GIZZxlnGmcaZztnG2c7ZztnO2caYxpj+V4aY/liGmP5YhpjGmMaZxpjGmP5XhpfuFK4UpdOl06WSpdKdkqWSnZKl0qfb79zfm8aYxpjGmMaZxpnOmcZZzpnGmM6ZzpnO2caYztnGmc7ZxpnO2c6ZztnOmc7Z1trW2saYztnXGs7Z7hWND70OfM18zk0QjRGVUozSjNOMk4yUjJSdF61YrVmc15SWhFSEVLwSRFOEkoSRvJBVUbzNdMtNjo3NhYuFipXNhxXG188YxpfGV8ZYzpnGWc6azprOms6a1trO2c7ZxtjG2caZxtnGmcaZxpjGmP6YjtnG2cbZ/pe+l7YVrhWt1KXTpdKl0qXSphKl0qXSndGl0Z3Rn1rn29cZxpj+V4aY/liOmcZYxlnGWMaZxpjGmcaYztnGmM6ZxpjO2caYzpnGmc7ZxpjO2s7ZztnGmM6ZztnXWu4UlZG0jXSNfM5NEITQhJC8UHxQdA9rz2vPfFF8EXPQUw1bTVtNW01bTGPMbAx0TWxLdMxFTb0MfQt9C2ZQh1XPWMbY/peG2caYzpnGmdbbzprOms6ZztrGmc7ZxpjG2fZYvpm+mYbaxtnG2sbZxtn+l76Xtla2FaXUpdOdkqXSrhKuEqYRpdGdkJ3QnY+d0JWPndCfmueb31rGl8aYxpjGmcaZxpnGWM6ZxpjOmcaYztnGmM7ZxpnO2c6ZztnGmc7ZzpnXGsaZztnW2tcazpnO2c7Z11n2VZVRtI58jnyPRNC8j3yPdE50DmOMY4xbTGONW0x6yTrJC0pDCUtJS0hbymQKdIxFDZWPrEpFTp4Rl9fPV89Z/pe+mI7a1xvOms6azprOmsZZzprOmc7ZxtnPGc7ZxtrGmsbaxtrG2f6Yvpi2Vq4VpdSuFKXTpdOd0qYTpdKuEaXQphCdz6YQrlG2077Tn9ff19dZ55vXGcaYxlfGmf5YhpnGWMaZxljGmMaYxpnGmM6YxpjOmcaYzpnGmM6ZxpjOmc7ZzpnGmM7a1trO2saYxpnPGc8Y7hWVUryOdE50TXyPfE50TmwNbAxbi1NKU0lbi0tJS4pLiEuJS4hbyVvIbAlEzIUNvMxFDqYSj1jPmP7Xvti+mb6YhtrO2s7axlnGWcZZzprGWc6ZxpnO2caYxtnGmcaa/li2WK4WrhWl1KXTndKl053SpdKl0aYSpdGmEZ3PphCmULaRvtKPVM+V19bPldeV35rnm99axpfG2MaYxpnGmMaZxljGmcaYzpnGmM7ZxpjO2caZztnGmc7ZxpnO2caZzpnGmc7ZxpnO2c6ZztrO2c7Y11rfm/6XlVK0TXROfI58j3RNdI1sTGPLSwdDB0tIVApLyVQJVAlkinSLfMx8y0UNvMxFDobWz1nPWf7XhxnG2cbaxtr+WIaZztrO28ZZztrOms7azpnO2caYxpj+mLZXrhat1qXUpdSl064TphOuU64SrlKuEa5SphGmEZ3PvtOHE8+V15Xf1teVz5THU/bRrpCXWeeb31rPGf5XhpjGmMaYxljGmcZYxpjGmMaYxpjO2caYxpnGmMaZxpjGmcaYzpnGmM6ZxpnO2caYztnGmc7ZztnO2c7Z1xrG2PYWjRC0TXyOdI5sDGxMZAtkC1vJW8lki2TLZMtsy3TLfQx8zEUMjQ2uU4cWzxj+l4bZxtnG2v6Zvpm+WYaZxpnO2saazprOmsZY/heGWP5XthallKWUnVOllKWTpdOl0q4SphGmEa5RrlCdz6YQphCXVc9V59fXlc9Uz1TXlf8StpGuUKZPjYyNjZdZ11nXWsbYxpfGmM7ZxpjGmcaYxpnGmMaZxpjO2cbYxpnGmM6ZxpjOmcaYztnGmc7ZxpnO2c6ZztnOmc7ZzpnO2caZztnO2dcazxnG2PZWvI98jnzOfM5FD4TOhM60zH0NdQx1DGzKdMt9DFWOlY+G1c8X11nO2MbYxpnG2v6Zhpr+Wb6ZvpmGmsaazprGmcZY9datlaWUpZSdU51TlVKlk52SpdKl0q4SrhGuUaYQpg+mD66QrlCHE89U11XHE9eV9pKuUJ3OhUyFC5XOnc+Plc+VzxjXWc8Zxtj+V4aYxpjGmMaYxpn+WIaYxpjG2MaYxtjGmMaZxpjGmcaYzpnGmMaZxpjOmcaYzpnGmc7ZxpnO2c6ZztnGmM6ZztnXGs8Z1xrXGf6XnZKEzqwMbAtjy2QLdMx9DX0MTU6d0LaUhxbXWNdY11nO2MaY/liO2saa/pm+WYaZ/li+Wb5YhpnGWMaY/let1p0TlRKM0pUSjRKVUp1RpZGlkKXRphCuUKYPrk+mTp3Nlc2Vzb7RvtOG0+5RvItNDaYQhtT+04cUxxTHVfbTvtOfmt+a35rG2MaYxpjGmf5YhpnGmMaZxpjG2caYztjGmMbZxpjGmcaYzpnGmM6ZxpjO2caZztnGmc7ZzpnO2caZztnOmc7axpnO2caYxpnGmNcZztnXGc8Y11nPGMbX/pauVK6TvtW+1Y8XzxfXWNcZztjGmMaY/liGmc6azpr+GYaa/lmGmf5YhpnGWMaYxljGmPYWpZSVEpUSlRKdU51SpdGl0K4RrhCuUKZPrk+mTqZOpg6Ni6xIW8Zbx01Nnc+Xl9dW39jf2NdXxtX+1baTvtS+1J+a59vfm88Z/peGmP6Yvli+WIaY/piGmP6YhpjGmMbY/piGmMaYxpnGWMaZxpjGmcaYxpnGmM6ZxpjOmcaZztn+WIaZzpnO2saZzpnGmc7ZxpjO2c7Z1xrO2c7Y/le+Vo8Y11jXWNdZzxjO2P5XvleGmM6ZxpnOmsZZxln+GL4YvhiGWf5Yhlj+V4ZX/leGmP5Xthalk5USjNGVEpUSnVKl0a4RrlG2Ua5Pro+mTq6PrtCVzLLBHAd9C1eW59nn2d/Z11jPF88X/pWG1v7VtpWuVLZUp9vn2+fbzxnG2MaYxtn+WIaZxljGmcaYxpjGmM7YxpjGmcaYxpnGmMaZxpjOmcaYzpnGmM7ZxpnO2caZztnOmc6ZxpnOmcaZzpnGmc7aztrW2saZxpn+WIaYzpnfG99bzpfGl87YxpjO2caZztrGmsaaxprOmsZZxln+GI5ZzlnGWf5YhlnGWMZY/leGmMaXxpf2Fq3UlRKNEY0SlVOVUa4StlG+0raRttCuj67Qrs+mj67QrIhNjbTLbpOXmOfa79vnmu/b59vfms8Y/padkr7Xvpaf2ufb35rPGcaXxtjGmMaY/liGmP5Yhpj+mIbYxpjG2P6YhpjGWMaYxpjGmcZYxpnGmMaZxpjGmcaYzpnGmM6ZzpnOmcZZxpnGWMaZxljGWf5YhpnOmdbazprOmv4YvhiOmNaYxljGWP5Yhln+GYZa/hm+Wb4Zvhm+GIYYxhjOWf4YhljGWMZY/leGV8ZXzpfGl8aX7dSdUozRlRKVEpVSphG2kbaRttGu0LbQrtC3Ea7Qv1O1Cl4QjY621Y+Y35rn2+eb31rfWs7Y1xrPGf6Xtla2Vqfc79zn3M8ZztjGmMbZ/piGmcZYxpj+mIbYxpjG2MaYxpnGmMaZxpjOmcaYxpnGmM6ZxpjOmcaYztnGmc7ZxpnGmcZYzpnOmdbazprOmv5YjprGWc6axlnGWsZZzprOmc5YzlfOWMZYzprGWsZa/hqGW8ZaxlrGWs5axhjGGP4XhljGWMZZxlfGmMZXzpjOl87Yxpf2FZUSjRGNEpVTlVKuEa6RttK20bcRttC3UbdRv1K/k4WMjY6Fj5XRh1f+147YxpfO2P5XthWuFbYWnZS+mL6YkYAAAAUAAAACAAAAEdESUMDAAAAIgAAAAwAAAD/////IgAAAAwAAAD/////JQAAAAwAAAANAACAKAAAAAwAAAAEAAAAIgAAAAwAAAD/////IgAAAAwAAAD+////JwAAABgAAAAEAAAAAAAAAP///wAAAAAAJQAAAAwAAAAEAAAATAAAAGQAAAAAAAAAcgAAAKMBAAC6AAAAAAAAAHIAAACkAQAASQAAACEA8AAAAAAAAAAAAAAAgD8AAAAAAAAAAAAAgD8AAAAAAAAAAAAAAAAAAAAAAAAAAAAAAAAAAAAAAAAAACUAAAAMAAAAAAAAgCgAAAAMAAAABAAAACcAAAAYAAAABAAAAAAAAAD///8AAAAAACUAAAAMAAAABAAAAEwAAABkAAAAFQAAAHIAAAB/AQAAhgAAABUAAAByAAAAawEAABUAAAAhAPAAAAAAAAAAAAAAAIA/AAAAAAAAAAAAAIA/AAAAAAAAAAAAAAAAAAAAAAAAAAAAAAAAAAAAAAAAAAAlAAAADAAAAAAAAIAoAAAADAAAAAQAAAAlAAAADAAAAAEAAAAYAAAADAAAAAAAAAASAAAADAAAAAEAAAAeAAAAGAAAABUAAAByAAAAgAEAAIcAAAAlAAAADAAAAAEAAABUAAAAoAAAABYAAAByAAAAfQAAAIYAAAABAAAAAMCAQe0lgEEWAAAAcgAAAA4AAABMAAAAAAAAAAAAAAAAAAAA//////////9oAAAARABhAG4AaQBlAGwAIABTAGkAYgBhAG4AZABhAAsAAAAIAAAACQAAAAQAAAAIAAAABAAAAAQAAAAJAAAABAAAAAkAAAAIAAAACQAAAAkAAAAIAAAASwAAAEAAAAAwAAAABQAAACAAAAABAAAAAQAAABAAAAAAAAAAAAAAAKQBAADAAAAAAAAAAAAAAACkAQAAwAAAACUAAAAMAAAAAgAAACcAAAAYAAAABAAAAAAAAAD///8AAAAAACUAAAAMAAAABAAAAEwAAABkAAAAFQAAAIwAAAB/AQAAoAAAABUAAACMAAAAawEAABUAAAAhAPAAAAAAAAAAAAAAAIA/AAAAAAAAAAAAAIA/AAAAAAAAAAAAAAAAAAAAAAAAAAAAAAAAAAAAAAAAAAAlAAAADAAAAAAAAIAoAAAADAAAAAQAAAAlAAAADAAAAAEAAAAYAAAADAAAAAAAAAASAAAADAAAAAEAAAAeAAAAGAAAABUAAACMAAAAgAEAAKEAAAAlAAAADAAAAAEAAABUAAAAWAAAABYAAACMAAAAKQAAAKAAAAABAAAAAMCAQe0lgEEWAAAAjAAAAAIAAABMAAAAAAAAAAAAAAAAAAAA//////////9QAAAATQByAA4AAAAGAAAASwAAAEAAAAAwAAAABQAAACAAAAABAAAAAQAAABAAAAAAAAAAAAAAAKQBAADAAAAAAAAAAAAAAACkAQAAwAAAACUAAAAMAAAAAgAAACcAAAAYAAAABAAAAAAAAAD///8AAAAAACUAAAAMAAAABAAAAEwAAABkAAAAFQAAAKYAAACOAQAAugAAABUAAACmAAAAegEAABUAAAAhAPAAAAAAAAAAAAAAAIA/AAAAAAAAAAAAAIA/AAAAAAAAAAAAAAAAAAAAAAAAAAAAAAAAAAAAAAAAAAAlAAAADAAAAAAAAIAoAAAADAAAAAQAAAAlAAAADAAAAAEAAAAYAAAADAAAAAAAAAASAAAADAAAAAEAAAAWAAAADAAAAAAAAABUAAAAaAEAABYAAACmAAAAjQEAALoAAAABAAAAAMCAQe0lgEEWAAAApgAAAC8AAABMAAAABAAAABUAAACmAAAAjwEAALsAAACsAAAAUwBpAGcAbgBlAGQAIABiAHkAOgAgADEAZABiADIAMgBjADEANwAtADIAYgBiADcALQA0ADEAYgA3AC0AYQAyAGQAMgAtAGYANwBmADQAMwA0AGIAMAA0AGUAOQBkAAAACQAAAAQAAAAJAAAACQAAAAgAAAAJAAAABAAAAAkAAAAIAAAAAwAAAAQAAAAJAAAACQAAAAkAAAAJAAAACQAAAAcAAAAJAAAACQAAAAYAAAAJAAAACQAAAAkAAAAJAAAABgAAAAkAAAAJAAAACQAAAAkAAAAGAAAACAAAAAkAAAAJAAAACQAAAAYAAAAFAAAACQAAAAUAAAAJAAAACQAAAAkAAAAJAAAACQAAAAkAAAAIAAAACQAAAAkAAAAWAAAADAAAAAAAAAAlAAAADAAAAAIAAAAOAAAAFAAAAAAAAAAQAAAAFAAAAA==</Object>
  <Object Id="idInvalidSigLnImg">AQAAAGwAAAAAAAAAAAAAAKMBAAC/AAAAAAAAAAAAAABoGgAABAwAACBFTUYAAAEAEJAAANIAAAAFAAAAAAAAAAAAAAAAAAAAgAcAADgEAAA1AQAArQAAAAAAAAAAAAAAAAAAAAi3BADIowIACgAAABAAAAAAAAAAAAAAAEsAAAAQAAAAAAAAAAUAAAAeAAAAGAAAAAAAAAAAAAAApAEAAMAAAAAnAAAAGAAAAAEAAAAAAAAAAAAAAAAAAAAlAAAADAAAAAEAAABMAAAAZAAAAAAAAAAAAAAAowEAAL8AAAAAAAAAAAAAAKQBAADAAAAAIQDwAAAAAAAAAAAAAACAPwAAAAAAAAAAAACAPwAAAAAAAAAAAAAAAAAAAAAAAAAAAAAAAAAAAAAAAAAAJQAAAAwAAAAAAACAKAAAAAwAAAABAAAAJwAAABgAAAABAAAAAAAAAP///wAAAAAAJQAAAAwAAAABAAAATAAAAGQAAAAAAAAAAAAAAH8BAAC/AAAAAAAAAAAAAACAAQAAwAAAACEA8AAAAAAAAAAAAAAAgD8AAAAAAAAAAAAAgD8AAAAAAAAAAAAAAAAAAAAAAAAAAAAAAAAAAAAAAAAAACUAAAAMAAAAAAAAgCgAAAAMAAAAAQAAACcAAAAYAAAAAQAAAAAAAADw8PAAAAAAACUAAAAMAAAAAQAAAEwAAABkAAAAAAAAAAAAAACjAQAAvwAAAAAAAAAAAAAApAEAAMAAAAAhAPAAAAAAAAAAAAAAAIA/AAAAAAAAAAAAAIA/AAAAAAAAAAAAAAAAAAAAAAAAAAAAAAAAAAAAAAAAAAAlAAAADAAAAAAAAIAoAAAADAAAAAEAAAAnAAAAGAAAAAEAAAAAAAAA8PDwAAAAAAAlAAAADAAAAAEAAABMAAAAZAAAAAAAAAAAAAAAowEAAL8AAAAAAAAAAAAAAKQBAADAAAAAIQDwAAAAAAAAAAAAAACAPwAAAAAAAAAAAACAPwAAAAAAAAAAAAAAAAAAAAAAAAAAAAAAAAAAAAAAAAAAJQAAAAwAAAAAAACAKAAAAAwAAAABAAAAJwAAABgAAAABAAAAAAAAAPDw8AAAAAAAJQAAAAwAAAABAAAATAAAAGQAAAAAAAAAAAAAAKMBAAC/AAAAAAAAAAAAAACkAQAAwAAAACEA8AAAAAAAAAAAAAAAgD8AAAAAAAAAAAAAgD8AAAAAAAAAAAAAAAAAAAAAAAAAAAAAAAAAAAAAAAAAACUAAAAMAAAAAAAAgCgAAAAMAAAAAQAAACcAAAAYAAAAAQAAAAAAAADw8PAAAAAAACUAAAAMAAAAAQAAAEwAAABkAAAAAAAAAAAAAACjAQAAvwAAAAAAAAAAAAAApAEAAMAAAAAhAPAAAAAAAAAAAAAAAIA/AAAAAAAAAAAAAIA/AAAAAAAAAAAAAAAAAAAAAAAAAAAAAAAAAAAAAAAAAAAlAAAADAAAAAAAAIAoAAAADAAAAAEAAAAnAAAAGAAAAAEAAAAAAAAA////AAAAAAAlAAAADAAAAAEAAABMAAAAZAAAAAAAAAAAAAAAowEAAL8AAAAAAAAAAAAAAKQBAADAAAAAIQDwAAAAAAAAAAAAAACAPwAAAAAAAAAAAACAPwAAAAAAAAAAAAAAAAAAAAAAAAAAAAAAAAAAAAAAAAAAJQAAAAwAAAAAAACAKAAAAAwAAAABAAAAJwAAABgAAAABAAAAAAAAAP///wAAAAAAJQAAAAwAAAABAAAATAAAAGQAAAAAAAAAAAAAAKMBAAC/AAAAAAAAAAAAAACkAQAAwAAAACEA8AAAAAAAAAAAAAAAgD8AAAAAAAAAAAAAgD8AAAAAAAAAAAAAAAAAAAAAAAAAAAAAAAAAAAAAAAAAACUAAAAMAAAAAAAAgCgAAAAMAAAAAQAAACcAAAAYAAAAAQAAAAAAAAD///8AAAAAACUAAAAMAAAAAQAAAEwAAABkAAAAAAAAAAUAAAB/AQAAHAAAAAAAAAAFAAAAgAEAABgAAAAhAPAAAAAAAAAAAAAAAIA/AAAAAAAAAAAAAIA/AAAAAAAAAAAAAAAAAAAAAAAAAAAAAAAAAAAAAAAAAAAlAAAADAAAAAAAAIAoAAAADAAAAAEAAAAnAAAAGAAAAAEAAAAAAAAA////AAAAAAAlAAAADAAAAAEAAABMAAAAZAAAABUAAAAFAAAALAAAABwAAAAVAAAABQAAABgAAAAYAAAAIQDwAAAAAAAAAAAAAACAPwAAAAAAAAAAAACAPwAAAAAAAAAAAAAAAAAAAAAAAAAAAAAAAAAAAAAAAAAAJQAAAAwAAAAAAACAKAAAAAwAAAABAAAAFQAAAAwAAAADAAAAcgAAADAIAAAXAAAABgAAACoAAAAZAAAAFwAAAAYAAAAUAAAAFAAAAAAA/wEAAAAAAAAAAAAAgD8AAAAAAAAAAAAAgD8AAAAAAAAAAP///wAAAAAAbAAAADQAAACgAAAAkAcAABQAAAAUAAAAKAAAABYAAAAWAAAAAQAgAAMAAACQBwAAAAAAAAAAAAAAAAAAAAAAAAAA/wAA/wAA/wAAAAAAAAAAAAAAAAAAAAAAAAAAAAAAAAAAAAAAAAAAAAAAAAAAAAAAAAAAAAAAAAAAAAAAAAAAAAAAAAAAAAAAAAAAAAAAAAAAAAAAAAAAAAAAAAAAAAAAAAAAAAAAAAAAAAAAAAAAAAAAAAAAAAAAAAAAAAAAAAAAAAAAAAAAAAAAAAAAAAAAAAAAAAAAAAAAAAAAAAAAAAAAAAAAAAAAAAAAAAAAAAAAAAAAAAAAAAAAAAAAAAAAAAAAAAAAAAAAAAAAAAArLCzDCwsLMQAAAAAAAAAAAAAAAAAAAAAkJY+aHh93gAAAAAAAAAAAAAAAAAAAAAAAAAAAExNLUS0us8EAAAAAAAAAAAAAAAAAAAAAAAAAAAAAAAAAAAAAODo6/zg6Ov8hIiKXBgYGHAAAAAAAAAAACAghIzI0y9oeH3eAAAAAAAAAAAAAAAAAExNLUTU31uYTE0tRAAAAAAAAAAAAAAAAAAAAAAAAAAAAAAAAAAAAADg6Ov+HiIj/SUtL+Tk7O/QoKSm1Ojs7kQAAAAAICCEjMjTL2h4fd4AAAAAAExNLUTU31uYTE0tRAAAAAAAAAAAAAAAAAAAAAAAAAAAAAAAAAAAAAAAAAAA4Ojr/vb29//r6+v+RkpL/VFZW+rGysv+Ojo6RAAAAAAgIISMyNMvaJCWPmjU31uYTE0tRAAAAAAAAAAAAAAAAAAAAAAAAAAAAAAAAAAAAAAAAAAAAAAAAODo6/729vf/6+vr/+vr6//r6+v/6+vr/8PDw9R4eHh8AAAAAFxdbYjs97f8kJY+aAAAAAAAAAAAAAAAAAAAAAAAAAAAAAAAAAAAAAAAAAAAAAAAAAAAAADg6Ov+9vb3/+vr6//r6+v/6+vr/8PDw9VRUVFYAAAAAExNLUTU31uYXF1tiMjTL2h4fd4AAAAAAAAAAAAAAAAAAAAAAAAAAAAAAAAAAAAAAAAAAAAAAAAA4Ojr/vb29//r6+v/6+vr/8PDw9VRUVFYAAAAAExNLUTU31uYTE0tRAAAAAAgIISMyNMvaHh93gAAAAAAAAAAAAAAAAAAAAAAAAAAAAAAAAAAAAAAAAAAAODo6/729vf/6+vr/8PDw9VRUVFYAAAAAExNLUTU31uYTE0tRAAAAAAAAAAAAAAAACAghIzI0y9oeH3eAAAAAAAAAAAAAAAAAAAAAAAAAAAAAAAAAAAAAADg6Ov+9vb3/+vr6/8DBwfhPT092AAAAAB4fd4ATE0tRAAAAAAAAAAAAAAAAAAAAAAAAAAAICCEjJCWPmgAAAAAAAAAAAAAAAAAAAAAAAAAAAAAAAAAAAAA4Ojr/cXJy/05QUP84Ojr/Q0VF/kxNTYIAAAAAAAAAAAYGBhwAAAAAAAAAAAAAAAAAAAAAAAAAAAAAAAAAAAAAAAAAAAAAAAAAAAAAAAAAAAAAAAAAAAAAODo6/0RGRv+mp6f/5eXl//r6+v/Nzc33VFRUVkxNTYJAQUHOAAAAAAAAAAAAAAAAAAAAAAAAAAAAAAAAAAAAAAAAAAAAAAAAAAAAAAAAAAAAAAAAGxwcfEBCQvzHyMj/+vr6//r6+v/6+vr/+vr6//Dw8PWgoaH5ODo6/w4PD0IAAAAAAAAAAAAAAAAAAAAAAAAAAAAAAAAAAAAAAAAAAAAAAAAAAAAAAAAAADg6Ouimp6f/+vr6//r6+v/6+vr/+vr6//r6+v/6+vr/+vr6/25vb/woKSm1AAAAAAAAAAAAAAAAAAAAAAAAAAAAAAAAAAAAAAAAAAAAAAAAAAAAAA4PD0I4Ojr/5eXl//r6+v/6+vr/+vr6//r6+v/6+vr/+vr6//r6+v+xsrL/Oz099gAAAAAAAAAAAAAAAAAAAAAAAAAAAAAAAAAAAAAAAAAAAAAAAAAAAAASEhJRODo6//r6+v/6+vr/+vr6//r6+v/6+vr/+vr6//r6+v/6+vr/vb29/zg6Ov8AAAAAAAAAAAAAAAAAAAAAAAAAAAAAAAAAAAAAAAAAAAAAAAAAAAAACwsLMTg6Ov/V1dX/+vr6//r6+v/6+vr/+vr6//r6+v/6+vr/+vr6/6anp/8+QEDuAAAAAAAAAAAAAAAAAAAAAAAAAAAAAAAAAAAAAAAAAAAAAAAAAAAAAAAAAAA7PT3rkZKS//r6+v/6+vr/+vr6//r6+v/6+vr/+vr6//r6+v9jZGT9JCYmpgAAAAAAAAAAAAAAAAAAAAAAAAAAAAAAAAAAAAAAAAAAAAAAAAAAAAAAAAAAFRYWYDg6Ov+mp6f/+vr6//r6+v/6+vr/+vr6//r6+v97fX3/PT8/+QsLCzEAAAAAAAAAAAAAAAAAAAAAAAAAAAAAAAAAAAAAAAAAAAAAAAAAAAAAAAAAAAAAAAAYGRluODo6/3t9ff+xsrL/vb29/6anp/9jZGT9PT8/+Q4PD0IAAAAAAAAAAAAAAAAAAAAAAAAAAAAAAAAAAAAAAAAAAAAAAAAAAAAAAAAAAAAAAAAAAAAAAAAAABISElE5OjrHPkBA+Tg6Ov9CRETyLjAwsQsLCzEAAAAAAAAAAAAAAAAAAAAAAAAAAAAAAAAAAAAAAAAAAAAAAAAnAAAAGAAAAAEAAAAAAAAA////AAAAAAAlAAAADAAAAAEAAABMAAAAZAAAAEIAAAAGAAAAtgAAABoAAABCAAAABgAAAHUAAAAVAAAAIQDwAAAAAAAAAAAAAACAPwAAAAAAAAAAAACAPwAAAAAAAAAAAAAAAAAAAAAAAAAAAAAAAAAAAAAAAAAAJQAAAAwAAAAAAACAKAAAAAwAAAABAAAAUgAAAHABAAABAAAA8P///wAAAAAAAAAAAAAAAJABAAAAAAABAAAAAHMAZQBnAG8AZQAgAHUAaQAAAAAAAAAAAAAAAAAAAAAAAAAAAAAAAAAAAAAAAAAAAAAAAAAAAAAAAAAAAAAAAAAAAAAAACAAAAAAAAAAYOVM+n8AAABg5Uz6fwAAEwAAAAAAAAAAAEWs+n8AAD13C0z6fwAAMBZFrPp/AAATAAAAAAAAAGgXAAAAAAAAQAAAwPp/AAAAAEWs+n8AAAd6C0z6fwAABAAAAAAAAAAwFkWs+n8AAACyWahnAAAAEwAAAAAAAABIAAAAAAAAAMT7xkz6fwAAmGPlTPp/AABAAMdM+n8AAAEAAAAAAAAAxibHTPp/AAAAAEWs+n8AAAAAAAAAAAAAAAAAAAAAAAAQtVmoZwAAAFAUzM2/AQAA29fiq/p/AADgslmoZwAAAHmzWahnAAAAAAAAAAAAAAAAAAAAZHYACAAAAAAlAAAADAAAAAEAAAAYAAAADAAAAP8AAAASAAAADAAAAAEAAAAeAAAAGAAAAEIAAAAGAAAAtwAAABsAAAAlAAAADAAAAAEAAABUAAAAtAAAAEMAAAAGAAAAtQAAABoAAAABAAAAAMCAQe0lgEFDAAAABgAAABEAAABMAAAAAAAAAAAAAAAAAAAA//////////9wAAAASQBuAHYAYQBsAGkAZAAgAHMAaQBnAG4AYQB0AHUAcgBlAAAABAAAAAkAAAAIAAAACAAAAAQAAAAEAAAACQAAAAQAAAAHAAAABAAAAAkAAAAJAAAACAAAAAUAAAAJAAAABgAAAAgAAABLAAAAQAAAADAAAAAFAAAAIAAAAAEAAAABAAAAEAAAAAAAAAAAAAAApAEAAMAAAAAAAAAAAAAAAKQBAADAAAAAUgAAAHABAAACAAAAFAAAAAkAAAAAAAAAAAAAALwCAAAAAAAAAQICIlMAeQBzAHQAZQBtAAAAAAAAAAAAAAAAAAAAAAAAAAAAAAAAAAAAAAAAAAAAAAAAAAAAAAAAAAAAAAAAAAAAAAAAAAAAUIeVy78BAAAAAAAAAAAAAAEAAABnAAAAyF4IrPp/AAAAAAAAAAAAALA/Raz6fwAACQAAAAEAAAAJAAAAAAAAAAAAAAAAAAAAAAAAAAAAAAClFNzckhMAAAAAAAAAAAAAQGzWzb8BAACgIVioZwAAAFAUzM2/AQAAoJLj4QAAAAByBooAAAAAAAcAAAAAAAAAoJCMzb8BAADcIFioZwAAABkhWKhnAAAAwR/fq/p/AACAR+jfvwEAAAYAAAAAAAAAAAAAAAAAAAAAAAAAAAAAAFAUzM2/AQAA29fiq/p/AACAIFioZwAAABkhWKhnAAAAoI4r6b8BAAAAAAAAZHYACAAAAAAlAAAADAAAAAIAAAAnAAAAGAAAAAMAAAAAAAAAAAAAAAAAAAAlAAAADAAAAAMAAABMAAAAZAAAAAAAAAAAAAAA//////////8AAAAAIgAAAAAAAABJAAAAIQDwAAAAAAAAAAAAAACAPwAAAAAAAAAAAACAPwAAAAAAAAAAAAAAAAAAAAAAAAAAAAAAAAAAAAAAAAAAJQAAAAwAAAAAAACAKAAAAAwAAAADAAAAJwAAABgAAAADAAAAAAAAAAAAAAAAAAAAJQAAAAwAAAADAAAATAAAAGQAAAAAAAAAAAAAAP//////////AAAAACIAAACAAQAAAAAAACEA8AAAAAAAAAAAAAAAgD8AAAAAAAAAAAAAgD8AAAAAAAAAAAAAAAAAAAAAAAAAAAAAAAAAAAAAAAAAACUAAAAMAAAAAAAAgCgAAAAMAAAAAwAAACcAAAAYAAAAAwAAAAAAAAAAAAAAAAAAACUAAAAMAAAAAwAAAEwAAABkAAAAAAAAAAAAAAD//////////4ABAAAiAAAAAAAAAEkAAAAhAPAAAAAAAAAAAAAAAIA/AAAAAAAAAAAAAIA/AAAAAAAAAAAAAAAAAAAAAAAAAAAAAAAAAAAAAAAAAAAlAAAADAAAAAAAAIAoAAAADAAAAAMAAAAnAAAAGAAAAAMAAAAAAAAAAAAAAAAAAAAlAAAADAAAAAMAAABMAAAAZAAAAAAAAABrAAAAfwEAAGwAAAAAAAAAawAAAIABAAACAAAAIQDwAAAAAAAAAAAAAACAPwAAAAAAAAAAAACAPwAAAAAAAAAAAAAAAAAAAAAAAAAAAAAAAAAAAAAAAAAAJQAAAAwAAAAAAACAKAAAAAwAAAADAAAAJwAAABgAAAADAAAAAAAAAP///wAAAAAAJQAAAAwAAAADAAAATAAAAGQAAAAAAAAAIgAAAH8BAABqAAAAAAAAACIAAACAAQAASQAAACEA8AAAAAAAAAAAAAAAgD8AAAAAAAAAAAAAgD8AAAAAAAAAAAAAAAAAAAAAAAAAAAAAAAAAAAAAAAAAACUAAAAMAAAAAAAAgCgAAAAMAAAAAwAAACcAAAAYAAAAAwAAAAAAAAD///8AAAAAACUAAAAMAAAAAwAAAEwAAABkAAAADgAAAEcAAAAkAAAAagAAAA4AAABHAAAAFwAAACQAAAAhAPAAAAAAAAAAAAAAAIA/AAAAAAAAAAAAAIA/AAAAAAAAAAAAAAAAAAAAAAAAAAAAAAAAAAAAAAAAAAAlAAAADAAAAAAAAIAoAAAADAAAAAMAAABSAAAAcAEAAAMAAADg////AAAAAAAAAAAAAAAAkAEAAAAAAAEAAAAAYQByAGkAYQBsAAAAAAAAAAAAAAAAAAAAAAAAAAAAAAAAAAAAAAAAAAAAAAAAAAAAAAAAAAAAAAAAAAAAAAAAAAAAAAAAAMTIvwEAALmwWahnAAAAAADEyL8BAADIXgis+n8AAAAAAAAAAAAAAAAAAAAAAAALABAAAAAAAEgoIq76fwAAAAAAAAAAAAAAAAAAAAAAAJWl3dySEwAA0AQAAAAAAADQboXJvwEAAKiwWahnAAAAUBTMzb8BAADg////AAAAAAAAAAAAAAAABgAAAAAAAAAHAAAAAAAAAMyvWahnAAAACbBZqGcAAADBH9+r+n8AAAAAWqhnAAAAABBTqAAAAAAAAAAAAAAAAAAAAAAAAAAAUBTMzb8BAADb1+Kr+n8AAHCvWahnAAAACbBZqGcAAAAggFf4vwEAAAAAAABkdgAIAAAAACUAAAAMAAAAAwAAABgAAAAMAAAAAAAAABIAAAAMAAAAAQAAABYAAAAMAAAACAAAAFQAAABUAAAADwAAAEcAAAAjAAAAagAAAAEAAAAAwIBB7SWAQQ8AAABrAAAAAQAAAEwAAAAEAAAADgAAAEcAAAAlAAAAawAAAFAAAABYAAAAFQAAABYAAAAMAAAAAAAAACUAAAAMAAAAAgAAACcAAAAYAAAABAAAAAAAAAD///8AAAAAACUAAAAMAAAABAAAAEwAAABkAAAAOgAAACcAAABxAQAAagAAADoAAAAnAAAAOAEAAEQAAAAhAPAAAAAAAAAAAAAAAIA/AAAAAAAAAAAAAIA/AAAAAAAAAAAAAAAAAAAAAAAAAAAAAAAAAAAAAAAAAAAlAAAADAAAAAAAAIAoAAAADAAAAAQAAAAnAAAAGAAAAAQAAAAAAAAA////AAAAAAAlAAAADAAAAAQAAABMAAAAZAAAADoAAAAnAAAAcQEAAGUAAAA6AAAAJwAAADgBAAA/AAAAIQDwAAAAAAAAAAAAAACAPwAAAAAAAAAAAACAPwAAAAAAAAAAAAAAAAAAAAAAAAAAAAAAAAAAAAAAAAAAJQAAAAwAAAAAAACAKAAAAAwAAAAEAAAAJwAAABgAAAAEAAAAAAAAAP///wAAAAAAJQAAAAwAAAAEAAAATAAAAGQAAAA6AAAAJwAAAHEBAABlAAAAOgAAACcAAAA4AQAAPwAAACEA8AAAAAAAAAAAAAAAgD8AAAAAAAAAAAAAgD8AAAAAAAAAAAAAAAAAAAAAAAAAAAAAAAAAAAAAAAAAACUAAAAMAAAAAAAAgCgAAAAMAAAABAAAACEAAAAIAAAAYgAAAAwAAAABAAAASwAAABAAAAAAAAAABQAAACEAAAAIAAAAHgAAABgAAAAAAAAAAAAAAKQBAADAAAAAHAAAAAgAAAAhAAAACAAAACEAAAAIAAAAcwAAAAwAAAAAAAAAHAAAAAgAAAAlAAAADAAAAAAAAIAlAAAADAAAAAcAAIAlAAAADAAAAA4AAIAZAAAADAAAAP///wAYAAAADAAAAAAAAAASAAAADAAAAAIAAAATAAAADAAAAAEAAAAUAAAADAAAAA0AAAAVAAAADAAAAAEAAAAWAAAADAAAAAAAAAANAAAAEAAAAAAAAAAAAAAAOgAAAAwAAAAKAAAAGwAAABAAAAAAAAAAAAAAACMAAAAgAAAAnnn2PgAAAAAAAAAAdSr4PgAAaEIAABxCJAAAACQAAACeefY+AAAAAAAAAAB1Kvg+AABoQgAAHEIEAAAAcwAAAAwAAAAAAAAADQAAABAAAAA6AAAAJwAAAFIAAABwAQAABAAAABQAAAAJAAAAAAAAAAAAAAC8AgAAAAAAAAcCAiJTAHkAcwB0AGUAbQAAAAAAAAAAAAAAAAAAAAAAAAAAAAAAAAAAAAAAAAAAAAAAAAAAAAAAAAAAAAAAAAAAAAAAAAAAAAAAAAAAAAAAEAAAAAAAAAAAfVmoZwAAAKDqZMm/AQAAw80aIvzyAAABAAAAAAAAAAAAAAAAAAAAAAAAAAAAAACACQAAAAAAAGAJAAAAAAAAUHZZqGcAAABKJyKu+n8AAAQAAAAAAAAAQHZZqGcAAABAAAAAAAAAANAEAAAAAAAAOQAAAAAAAAAAAAAAAAAAACkPAAAAAAAAYAkAAAAAAAAKK+LzNwAA4AAAbdu/AQAACQAAAAAAAACH7SyuAAAAAAAAAAC/AQAAsOpkyb8BAAAAAAAAAAAAANvX4qv6fwAA8HZZqGcAAABkAAAAAAAAAAgAO92/AQAAAAAAAGR2AAgAAAAAJQAAAAwAAAAEAAAARgAAACgAAAAcAAAAR0RJQwIAAAAAAAAAAAAAAGoAAACAAAAAAAAAACEAAAAIAAAAYgAAAAwAAAABAAAAFQAAAAwAAAAEAAAAFQAAAAwAAAAEAAAAUQAAAHhqAAA6AAAAJwAAAGwAAABkAAAAAAAAAAAAAAAAAAAAAAAAAGoAAACAAAAAUAAAACgAAAB4AAAAAGoAAAAAAAAgAMwAagAAAIAAAAAoAAAAagAAAIAAAAABABAAAAAAAAAAAAAAAAAAAAAAAAAAAAAAAAAAGWcaazpr2GL4Ytdi+GLYYtdi2GLXYvhmt2K3Yrdi+Gb5Zvli2GL5YvliGmcaZxpn+WYaaxpnGmcaZ1xvGmv4Yvdi92LWYtZitWK1ZpRmlGaUZpRmdGJ0XnNalF6VXtde2F75XvleGmc7aztvGmsZa/hm12KWXrde2GIZaxprGmv5Zhlr+WYZZ/lmGWf5ZhlnGWcaaxlnOmsZZzprOmc7axpjO2c8Z1xnPGNdZzxjXWddZzxj+l4aYxpjGmcaZxpn+WIaY/liGmP5Xhpj+WIaY/he+V4Zazpv+GIZZ7ZaGWfXYvhi12K3Yvhm+Gb4atdi2GbYYvlm+WL5YvliGmcaZztrGmcaZxpnGmcaZztrO2saa/hi+Gb3Yvdm1mLWZrVitWaUZpRmc2J0YnNelF6VXrZitl75YvleGmcaZztvGmsZa/hm+GbXYtdi12L4ZvlmGmsaaxprGWcaa/lmGWf5ZhprGWcaaxlnGmcZZxpnGWc6azpnGmMbYzxnPGddZ11nXmtdZ35vPGMbYxpjO2caYxpnGmMaY/piGmP6Yhpj+WIaYxlj+WL5Xhlr+GIZZ5VaGWfXXvlm12K2Xrdet2L5Zvlq+Ga3Ythi2GL5Ythi+WL5ZhprGmcaa/li+Wb5YjtrO2saa/li+GLXYvdi1mLWZrVitWaTYpRic15zXlJadF6UXrZitmLXYvliGmMaYztrGmsaa/hi12LXYtdi12LYYthi+Wb5ZhprGWcaa/lmGWf5Zhln+WYZZxlnGmf5YhlnGWcaZxlnOmcaYztnPGdda15rfm9+a59vfmtdZxtfG2MaYxpj+WIZY/piGmP5Xhpj+WIaY/leGWP4XvliGWf4Ztde+GLYYhln2GLXXtdit17XYvhmGm/5avhm2GL5Zvli+WL5YhpnGmcaaxpnGmf5YhpnO2tcb/lm+WL4Yvdi1mL3ZtZi1maUYpRic16UYnNec150XrZi12b4ZvhiGmcaZztrO2s7bxln+GbXYtditmLXYthiGWsZZxprGWcaaxlrGmv5ZhprGWcaaxlnOmsaZxpnGWc6axpnOmsaZzxnPGdda11rn2+fb59zn2+fb1xnG2MaYztnGmMaZ/liGmP6Yhpj+WIaY/liGmP5Yhlj+V7XYvhitl4ZZ9diGWe3Xtdi12LXYrdi+Gb4Zvlq+Gb5Zvlm+Wb5Yvlm+WIZZ/li+Wb5YvlmGWdbbztr+WbYXvhi1l7WYtZi1ma1YpRic15zXpRidGJTWnRelV7XZvhmGWcaZztrO2s7axpn+WbYYtditl62XrZe2Gb5ZjprGmsaaxlnGmv5Zhlr+WYZZ/lmGWcZZxprGWcaZxlnGmcZZzpnGmM7ZzxnXWtea59vfmt/b35rXWcbYxtjGmMaY/liGmf5Xvpi+V4aY/le+mL5Xhlj+F75XvlmtloZa7ZeO2+2Xvlmt175Ztdi2Gb4Zvlq+Gb5ahlrGmf5Zhpn+WYaZ/lmGWf4Yvlm+WY7aztvO2v5Yvli+GLXYtZi1ma1YrVilF6UYnNelGJ0XpRelF62Xrdi+WYZZztrG2s7axprGWvYYvhm12LXYrZetl7XYhprOms7bxlnGmsZaxprGWcaaxlnGmsZZxlnGWcaZxlnGmcZZzprOmc8ZztnXWddZ35vn2+fb35rn29cZzxjG2M7ZxpjGmcaYxpj+mIaY/piGmP5YhpjGWP5Yvle2GIZZ5ZaOmu2Xhlrllr4Zvhm+GbYYvlm+Gb4ZthiGWv5Zvlm+WIZZ/lmGmf5Yvli2GIaazprOmv5Zvlm2GLXYtZi1ma1YrVilF6UXnNac15TWpRelF62YrZe2GL4ZjprGms7axpnGWfXYtditl62YrZitmK2Xthi+WYaaxlnGmcaaxpr+WYaa/lmGmf5Zhpn+WYaZ/liGmcZZzpnGmc7aztnPGc8Z31rfm+/c59vn2+fb11rG2MbYxpjGmP5Yhpj+mIaY/leGmP5Yhpj+V4ZY/he+WIZa9di+WbXXvlmtl74Zvhm+Wb4Zhlr+WYZa9hi+Gb5Zvlm+Wb5ZvlmGmsZZxln+WLYYhprO28aZ/lm+WL5Yrde12bWZrZmlGKUYnNec15zWlNadF7WYtdm+Gb4ZhprO2s7azprGmv4Ytditl62XpVe12LXYvhm2GIZa/lmGmsZZzprGmsaaxlnGmsaZxprGmcaaxpnGmcaZztrO2tbaztrO2cbYzxnXWefb59vn29/a79zXWs8ZxtjO2caY/li+WIaY/piGmP5Yhpj+mIaY/liGWP5Xtdi2GLXYvlm+GbXYtdi+Gb4Zvlm+Gb5Zvhi+Wb4Zhlr+Wb5Zthi+Wb5Zvlm2GL4YthiGmsaaxpr+GL5Zthi12K2YtZmtWKVYnNac1pzWpReU1aUXrZi+Gb4ZhprGmsaaxprGmv4Zthitl62XpVetl62Ytdm2GL4Zvhm+Wb5ZhprGmsaa/lmGmf6Zhpr+Wb5ZvliGmcaZztrOmc7azpnO2s7ZzxnPGd+a35vn29/a59vfmufbxtfGmMbYxpj+WIZY/liGmP5Yhpj+V4aY/liGmP4Xvli+GbXYvhm+Gb4Ztdi2GL4Zvhm+GYZa/hm+Wb4Zhln+WYaa/hm+Wb5Zhpr+Gb5ZthiGWcaaztvGWf5Zvhm+WbXYtdmtma1ZpRec15zWnRec1qUXrVe12LXYhlnGms7bxprOmv5Zvhmt162YrVetmK2YrZi1mL4ZvhmGWsZZxprGmsaaxpnGmsaZxpr+WYaaxpnGmcaZztrO2s7aztrO2s7Z1xrO2dcZ11rn29+b59vn2+fb55vG2MaYztn+WIaZ/liGmP6Yhpj+mIaY/liGmMZYxlj+V7YZthm12LYZthi2GbXYvhm12L4Zvhi+Wb4Zvhm+GL4Zvhm+Wb4Zhlr+Gb4Ztdi+Gb5ZhprGWv5Zthi+GbYYthmtma2ZnRec15zWnNec1pzWpRe1mLXYvhm+WY7axtrO2v5Zvhmtl62XpVatl62XtZitl7XZthmGWv5Zhpr+WYaZ/lmGmsaaxpr+Wb6ZvlmGmv6ZhprGmc7axtrO2saZztnO2c7ZztjXWt+a59vfmt/b35rn28bXxpjG2caY/li+WL6Yhpj+V4aY/liGmP5Xhlj+V75Yvhm2GbYZtdi+GbYZvhm+Gb4ZvhmGWcZZxln+Gb5ZvhiGWf5ZhprGWsZa9di2GL4ZhprGWsZa/hm+GbYYvhm12bXapVmdGJTWnNec1pzWnNW1mLXYhhn+WY6aztrO2saZ/hm12K2YpVetl6VXrZitmL4avhmGWv5Zhlr+WYaZ/lmGmsaaxtrGmsaa/pmGmsaZxprGmc7axpnO2s7aztrO2dcaztjPGddZ59vfm+fb35rn2+fbxtjGmM8Z/piGmf5Yhpj+mIaY/liGmP5Yhpj+WIZY/le12bYZrdi12LXYvhm+Gb4Zvhi+WYZZxlr+Wb5Zvhi+Wb4ZhlrGWsZa9hi12LXYvlmGWsZa/hm+GbXYthi12LYZrZmlWZzXnNeU1pzXnNalFq2XvhmGWc6axpnO2saY/lit163YrZetmKVXrVelV61Yvdm+Gr4Zvhm2GL5ZvlmGmsaZxpr+mYaaxpnGmv6ZhpnGmcaaxpnO2saZztrGmc7aztnO2c7Y11rfmt+b35rf29+b59vG2MbYxtnGmP5Yhlj+V76YvleGmP5Xvpi+V4ZY/he+WLYZtdi2GbXYvhm+WYZa9hiGWf5ZhprGWcZa/lmGWf5Zhlr+WYZa/lm+GbXYvhm+WY6bxlrGWv4Zvlm2GL4ZtdmtmaUYnRic150XpRetWK1XvdmGGc6azprO2saY/pi2F7XYrZe1mK2YrZitWK2YrVi+GrXZvhm2GL4YvliO2s7aztrGmsaa/pmO2saaxtr+mY7axpnO2saZztrGmc7aztnXGs7YzxnXWufb35vn29/a59zn288ZxpjO2f6Yhpn+WIaY/piGmP6Yhpj+WIaYxljGWP5Xrdi2Ga3Ytdi2GYZa/hm2GL4Zhlr+WYZZ/hiGWf4YhlnGWcZa/hm+GbXYtdi2GIZaxlr+WbXYvhm+GbYYrde12J0XnRiU15zXnNetWK2Yvdm+GY5axlnGWf5Yvpi2F63WrZetmKVXrZitWLWZrZi1mbXZvdm12LYYthi+WYaZztrGmsba/pmGmsaZxpr+mYaZxpnO2saZxtrGmc7axpnO2c7ZzxnPGN9a35vn29+a59vn2+/cxtjG2M7Zxpj+WL5YvpiGmP5Xhpj+WIaY/leGWP5Xvli12LXYthm12L5ahlrGWvXYhlrGWcZa/hm+Wb4Yvlm+WY6b/lm+GbYYvhm12L4ZhlrGWvXZtdi12L4ZrZitmK1XnRec150XnNelV61YvhqGWs6bzprOmv5Yvli2F7ZXrdat2K2XrZilV62YtZm+Gr4avdm92b4Zthi+Wb5YhpnGmcaaxprO2saaxprGmcaaxprO2saZztrGmc7axtrO2s7Z1xrPGdcZ11rn2+fb59vn2u/c59zPGMbYzxrGmMaZ/liGmP6Yhpj+WIaY/piGmP5Yhlj+V7XYtdit17XYtdi+Gb4ZvhmGWsZa/hm+Gb4ZhlnGWcZa9diGWvXYrZe12LYZtdmOnPXZtZmtmLWZrVitWKUXnNaUlZTVnRatmLXYtdi2GIZaxprGWv4Zthit2K3YpZetl6VXrZitmLXZrZi1mLXYvhm1mLXYrde2GL5YhprGmcbaxpnGmcaZxpnGmcaZxpnGmcaZztnGmc7axtnO2s7azxrPGc8ZzxnXmt+a59rn2ufb39rn29dZxtjGmMaY/leGWP5Xhlj+WIaY/leGWP5Yhpj+V75Ytdi12LYYthi+Gb4Zvlm+GYZa/hmGWv4ZhlrGWsZa/lm+Wb4ZthmtmLYZtdm+GoYb9dq1mbWarVmtWaUYpNiclqUXnRalV62Xthi+GYaaztvGWf5Zvlm12LYZrdit2a2YrZitmLXZrdi12bWYvdm12b4Ztdi12K3Xvli+WY7aztrO2saZztrGmc7ZxpnO2caZztrG2c7axtnPGs7azxrPGtdazxnXWdeZ39rf2ufb59rn2+fa15rG187YxpjGmMZYxpj+WIaYxljGmP5YhpjGWMZY/letl7XYtdi+Gb4Zvhm2GL4Zvhm+Gb4ZhlrGWsZa/hm+Gb5avhm12LXZtdi+Gr4avdqtWLWZrVitWKTXnNeUlpyWnNetWK1Xtdi12YZaxprOm/XYthit163Yrdi12a2YrZitmK2YpZet2K2Ytdm1mLXYtdi2GLXXthi2GIaZxtrXG8aZzpnGmc6ZxpnGmcaZxpnGmc7axtnO2sbZzxrG2c8azxnXWc8Y15nXmd/a39nf2d/Z59vPWMbXxpjOmf5Xhlj+WIaY/leGWP5Yhpj+V4ZY/leGWO2Xrdi+Gb4Zvhm+Gb4Zvhm+Gb4Zvhm+GYZaxlrGWv4Zhprtl7XZvdm12b4ahlv1ma2ZrVitWaUXnNeUlpyXlJalGLWZvhq92YZbxpvGWvXYtdit2K3YrZi12a3ZrdmtmLXZrZitmK2Ytdm12bXZrZi12LXYvhi2GL5ZvlmO2s8aztrGmc7axpnO2saZxtnGmc7axtnO2sbZzxrPGs8azxnXWs8Z11nXWd/a39nf2d/Z39rn2tdZxtfO2caZxpjGWMaY/liGmP5Yhpj+WIaY/liGmP5YrZe12LXYvhm12LYZvhmGWvXZvhm12b4Zvhm+Gr4Zvhq+Ga2XrZi+GrXZhhrGGu2ZpRetWKUXpReUlpSWlJac160YvZq92r3avdmGWvXZrZet2K3YrZit2K2YrZmtmK2YrZitmK2XrditmLXZtZi1mJ0VrZe1175Zvli+Wb6ZhpnGmc6ZxpnO2caYxpnGmMaZxpnO2cbZzxnG2c8aztnPGs8ZzxnPGNeZ15nf2dfZ39nXmN/a11jG18bYztn+WIZY/leGWP5Xhlj+V4ZY/leGWP5Xvli2GbXZvhm12b4ZvdmGWsYa/hm12b4Ztdm+Gr4Zhlr+GbYZrZe12L3Zvhq92r4arVilWKUXpRic15zXnNelGKUYvdu9mrWarVi1mbWZtdmtl7XZrZi12K2YrZmtWK2ZpVi12a2YtdmtmLXZtZi12bWYrZetl75ZhprO2saaxtrGmc7axpnO2caZzpnGmc7ZxpnO2cbZzxrO2c8aztnPGs8Zz1rPGddZ11nf2d/Z39nf2N/Z39nXmcbXztnGmMaY/liGmP5YhpjGWMaY/liGmMZYxpj+WLXZvdm12b3Zvhm+Gr4Zvhq12LXZtdi92b4Zvhq12b3ZrZi12a2Ytdm92r3apVilWKUXnReUlpzXnNelGa1ZtVq9m7VapRitWK1YrZitmLXYrZitmKVYrZitWK1YpRelWK2YtdmtmLXYrZi1mK2Ytdi12L4ZvhmGmsbazxvO2s8aztnO2caYxpjGmMaZxpjO2cbZztnG2c7ZxtnPGs7ZzxrPGc9ZzxjXWdeY39nf2N/Z39jn2s9YxtfG2M7Z/le+WL5Yhpj+V4ZY/liGmP5Xhlj+V4ZY/hq12b4avhqGW8Ya/hq12bXZtZi12b3Zhhv+Gr4atdm1mL3Ztdm1mIYb9ZmlF6UXpRic15zXlJalGK1ZtZu1mrWbpRilGK1ZtZqtmK2YrZitmKVXrZilWK2ZrVilWKUXrdmt2bXZrdi12K2Ytdi1mIZa/hm+GLYYhprO2s8bzxrXGs7ZztnGmMaZxpjO2c7ZzxnO2c8ZztnPGs8ZzxrPGc9az1nPWddY39nf2efZ39jf2efZ15jG188Zxpj+WL5YhpjGWMaY/liGmMZYxpj+WIaYxlj12b3avdqGGvXatdmtmK2YpVe1mLWZvdq12bWZrVitmK2YrVitmL3atdmtWJzWlNaUlZzXnNelGKUZtZu1mq1ZpNik2JzXpRilGKVYpVetWK1XrVelV61YrVitWK1YrZitmK3YrZitmKVXrVetl7WYtdm12KVWvlm+Wb5ZjxvXG87aztnGmMaYxpjG2cbZzxnG2M7ZxtnPGcbZzxnPGddazxnPWc9Z15nXmN/Y39jf2N/Y39nXmM8YxpfGmP6Yhpn+V75YvleGWP5Xvli+V4ZY/liGmMYb/hqGG/4avhq12bXZrZitmK2Zvhq92r4atZm12a2YtZitWLXZvdm1maUXnNeU1pSWnNetWa1ZrVqtWa1apRitGZzXnNec16UXnRetmLXZjlvtV6UWrVe1maUXpRetma2YrZit2K2YrZitl7WYrZeGWuVWpVW+WY7b/pmO2tcb1xrO2c7ZxpjG2cbZzxnO2c7ZxtnPGs7ZzxnHGc9az1rPWc9Z15nXmN/Z19jf2N/Y59jf2N+ZzxjG2MaYxpn+WIZY/leGmP5Yhlj+V4aY/liGmMZY/huGG/3avdq12bWarZm1maUXrVm1mbXatZm1ma1YrVitWLWZtZm9mqUYnNaUlpzXlJWlGLWatZutWaUZnNic2KTYnJeUlpzXlJac1q1YjlvW3f4ZpRalF6UWpRac1q1YpVell6VXrZitl62YpValVrXYrZelVaWWvlmXG/6ZhtnO2c7ZxpjG2cbYztnG2MbZxtjO2cbYzxnG2c8ZzxnXWscZz1nPGNeY15jf2N/X39jf19/Y15jPGMbXxtj+mL6YvleGWP5Xvli+V4ZY/le+WL5YhpjGG/3avdq1mbWZrVitWK1YpVitWLWZtZm1ma1YrVmtWK1YtZm92rVZpReUlZzWnNelGK1ZtZu1mq1ZnNec2JSXpRiUl5zXnNec15zWvdmW3Nac1pzGWt0VlNWlFq1XnNatmKVXpZelV62YrVetV6UWrZelVqVWnVW+WY7b/pmG2c8aztnO2cbZzxnO2c7ZxpjO2cbZzxnG2c8ZzxnPWs9az1rPWc+Z15jf2d/Y59jf2N/Y39jfmM8XztjGmMaZ/liGmP5Yhlj+V4aY/liGWP5XhpjGWO1ZrVmlGKUYnNelF5zXpRilGK1ZrVm1mq1ZtVmtWbVZrVi1mbWZrViclpSWnNatGK1ZrVmlGKUYnNec15SXnNeUl5zXnNelGJ0XrVi+Gp8dxlrfHdbc9diU1JzVpRalFqVXpZelVqVXpRalV6VWpValVp0VpVW2GL6Zhpn+mZ9cxtnO2cbYztnG2M7ZxtjG2MbYxtjG2M8ZxtjPGc8Z11rHGc9Zz1nXmdeY39jf1+fY15bf2NeY11jG18bY/pi+mL5Xvli+V4ZY/le+WL5Xhlj+V4ZY7VilF6UXnNac15zWpRek161YrVi1ma1ZrVmtWK1ZrVi1WbVZtZmk15zWnJalGK1ZtZqlGJzYlNec2JTXnNiU15zXnNelGKUXrZi12Y6c1tzW3M6b3tzWm/3YlNSc1a1XpVedFqVXnRadFp0WpVelV7XYhprGWvYXpZa2WJ+dxpnPGs7ZzxnO2c8ZztjO2caYxtjG2M8ZxtjPGc8Z11rXWs9az1nXmdeY39jX19/Y39ff19+X39jPV88YxpjG2f5Yhlj+V4aY/liGWP5Xhpj+WIaY/lic16UXnNac15zWnNec16UYpRitWKUYrVilGKUYpRelGLVZtVmlF5zWnJalGK0YrVmlGJzXjJaUl5TXlNeUl5TXlJelGJ0XnRatWI5bzpzOm9bczprOWt7czprtl5zUpVaU1Z1XpVelV6UWpVetV7XYvhmOm9TUvFFTDHyRX1z2V48ZzxnG2M7ZxtjO2caYxtj+l4bYxtjHGMbYzxnPGddaxxnPWc9Yz5jXl9fX15bf1teW39fXl89XxtfG2P6Yvli+V4ZY/le+WL5Xhlj+V75YvleGWOUYnRelF5zXpRelF61YpRi1Wa1ZtVmtWK1ZpRitWKUYvZq1WaUXlJWc160YtZqtWZzXlJaUlpTXnRiU15SXlJadF6VYpViU1a2YjpzfHcZa3xzOm86b1tve3M5a9ZeU1KVWrde+Wb4Zvlm+GYZaxpvOm/wRaccKy2nHIYY+WZcc1xrPGc7ZxtjO2cbYztnG2MbYxtjPGccYzxnPGddaz1nPWccZz1nPWNeYz1fXl9eX15fXmN+ZzxjPGMbYxtn+WIaY/liGWP5Xhlj+WIZY/leGWP5YpRelV6UXpVelF61XpVetWKUXpVilF61YrRitWK1ZvZqtGK0XnJak160YrVmc15SWjFWUlpSWlNeUlpzXnNelGKVYlNaM1bXZhpvO3M6b1tzO287bxprW29bb1tv+WbYXthaGl8bYxtjG2MbY/tm+mb6ZuooqCAKMSs1piBLOTpz2F5+c11rPGcbZ11v2VocZzxnG2McYz1nHGM9Zz1nPWccZzxnG2M8ZxtjPGMcYzxjHF8bX/tePGc8Zzxn+mL6YvliOms6axlj1174Xvhe+GLXXvhe12bWZvdm1mLWYrVitWKUXrVitWLWZrVm1ma1YtVm1Wb2ZnJac1q1YtZmc1pSWnNec15zXnNic15zXnNek2JzXpViVFqWXvhqW3c7c1tzO29ccztvO287a1xvO2s7a/piO2MaW/lWPGP7Xvti+2Zdc285ySQrMW09jUGFIOcstmYaaxtnG2M8ZxtjPGsbY/teXWv7XhxnPWc9Zx1jXmscYz1nG2c8ZxtnHGcbZzxnHGccZ/tiG2McZz1rHGccY/peGmc6ZzprGGP4Xvde+GL4Xvhe117WYtdmtV61YpVelV6UXpRelF61YtZm1mrWZtZqtWbWZrVik15zWtVmlGJRVjFWc2JzYnNic15zYnNec2JzXnNeU1aVXrdmGm87c1tzO286bztvO28aazprO2s7aztrO2saWztfXWPZVjxnG2fZYhNOySgKMQoxjkXPTSo1QhhrOTtvGmPZXl1r+l48axtj2l49Zxxj+2I9ZxxjPWc9ZxxjHGc8ZxtjG2cbYxtnG2MbZxtjG2P6XhxnHGccZ/tiG2MaZzpnGWP4Ytde+GL3Xvhe1174XpVedFpzVlJWc1p0WrVitWL3avdq92rWZtZq1mbWatZmtGK1YrViclpSWlJac15SWpRic15zYnNilGJzYnNec15TVrZiGm86bztzO287bxprO286aztvOms7aztrW2tca/paXWcaXzxn+mJcczNSCzVMPUw9CjWNRfBNrkWFIEMUt1oaY/piO2cbYzxrPGf7Yl5rHGMcYz1nPWc9Zz5nHGM8ZxtnHGcbYxtnG2MbZxtjHGf7YvtiG2M8ZxtnHGcbYztrGWcZY/de+GL4Xvhi1174XtdeU1ZzWlNWdFp0WrVitmLXZvdq+G7XarVmlF61ZrVmtWaUXrRik15SWjFWUl5yXlJec2JyXlJek2JzXnJeUVpyWnRa+Wo7bztzGms6bzprOmsaZztrOms7axpnOmcaZztnXGfZVvpe+V47b1RWEVKvTWxBbEVsRe9Ra0GuSSo1ZRwrLfpi2V75XvpePGsbY11rXWscY/tiPWccYz1nPWccYxtjG2cbYxtj+mIbY/piG2P6Yvpi+l4bYxtjG2cbYztnGmcZY/de+F73Xvhi1174Xtda116VXrZe12b3ahhr+Gr4atdmtmK1YpVidF6VYtZm92rWZrVmclpRVlJac15RWlJec2KTZlJec2JzYnNeUVZSWnNa+GY6b3x3W286bzprW286azprOmdbaztrO2saZztnGmM8ZzxnGmM8b3VaU1oQVlJizlWtTc9VEFqMRa1FrkVkGGUU+V4aY9laG2MbYxtjPWt/bxxjHGMcZz1nPWc+ZxxjPGcbYxtnG2MbY/piG2P6Yvti+l77YhtjHGcbYzxnO2caZ/he+F74Xhhj+F74Xtde+F7XXrZi12bXZvhq12bXZrZetV5TVnRac1p0XrZi+G7XarVic1pRVjBWclpyXlJeUVqTYnNicmJSXnNiUlpRWlJatWYZazpvOms7bzprO286aztrGmc7axpnO2c7ZztnGmc7ZxpfXWt9b5ZadFoyWlJiD14QYg9ezlXvWfBV71GNQUMUAgiXVthaGmP6Yvpi+mIbY35vPGf7XhxnHGM9Zx1jHGMbYxxn+mIbY/pi+2L6Xvpi2V76XvleG2MbYxtnG2M7Z/li+F7XXvhi+F74Xtda917XWvde12a2YrZelVqVWnRWdFpTVrZitmK2YrVi92r3arViMVIQUlJac15RWlJek2KTZlFek2JSXnJecl5yXlJatWYYbzpvGWc6azprO2s6aztrOmdbazprO2caZ1trO2tbaztnfW8bZ7daVFYyWlJiUWIwYjBmMGYPXu5Vc2bvUa1FhRwCBNE9dlIaY/pi+l5daxtjn3McYxxjHGM9Zz1nPWf7YjxnG2MbZ/piG2P6Yvti+l76Xtle+mIbYztnGmM7Zztn+WL3Xvhi+GIZY9de117XXvhe1174ZrZedFaVWnVadFp0WrZec1bXYhlvGGuVXlNWMlJTVjFSU1pzWnNeUlpzYnNik2JyXjFac14xVjFWcloYbzlvGWs6axpnOmsaZzprGmc6azpnGWM7aztrGmM6ZzxrGmMaY5daEk4SUhFWMV4xYnJucm4wZjBmUWYQWlJez0mmIAIEZRDYWtha+mIaY/peG2M8ZzxnHGM9ZzxnHGMbXxxj+2IbY/pe+2L6Yhtj+l76Yvpe+mL6XhtnG2c7Z/pi+V74Xvhe9174Xtda117XWtde11rXXlxzOm/5ZpZalVqVWtdi12IZa9dmtmJ0WnRWUlJSUjJSdF5zWnNaUlqUYrRmtWaTYlJacl5SWlJaMVbXZhlzOW86bzprO2s6aztrOmc7azpnOmd9b/le+WJba1tr+V59c3VSEkoSThJSMloQWg9eD15QZjBmtHKUblJiUl7wUcgoAgREDNhauFobYxpjG2M7Z11rPGc8ZzxnPWccYxxjHGMcZ/tiG2P7Yhtj+mIbY/pe+V75XjtnO2c7axpjGmP5Xvhi+F74Yvhe+F7XXvhe11rXXtdat14aaxpr+GK3Xvhi+Gb4ZhprGWvXYpVaU1JSUlJSdFp1XpVec1pzWnNelGJSWlFaEFKUYjFWUlpzWjpzGW86bxprO2saZzprGmc7axpnOmcaZ7daXG8bZxtnGmc7axNG8knxSdBJMlYyWlJiUmKTanJqcmqTbpRqMl5zYjJajkEBBEQMdU63WvpiG2P6XjxnPGc8ZxtjPGccYxxjG18cZxtjG2P6Xvti+mIbY/pe+l7YWhpjO2dcaxpnGWP5Xhlj+F74Ytde+F7XXtde11rXXtZa11p1UtdeOms6aztvOm9bbztv+GYZZzpr+GbXYpValVqVWpZet2LYZrZitWKUXpNeclpSWnJac14xUjlvOm9bcxprO2s6ZzprGmc7axpnO2saZxpnXGvYXjtr+WL6YhJG0UHySdBJ0EnwTfBR71EQVhFac2ZSYpRqlGq1arZqdGbPSSMMRAxUSrdWGmP6YvpiG2NdazxnPWc8ZzxnHGMcYxxjHGf7Yhtj+mIbY/pi+mL5XvpiGmdcaztnGmf5Xvle+V75Yvhe+F7XXvhe117XXtda117XWhJGMkYySnRSdE50UnRStlq2WrZalVbXXvhiGWfXYrdelVqWXpZelV50WpRelF6TXnNaclZzWpReW3M6axprO28aZzprGmc6axpnGmcaZxpnGmf5YjxvG2cba485TS2POW09r0XQSRJWElYSVhFWMlpTXnRidGKVZnRilWqUZnNeRBBlEPE9uFr6Yvpi+V4bYxtjPGc8Zz1nHGMcY/te+2L7Yvti+l77Yvpe+2L6XvpiG2c7ZxtnGmf5Xvle2F75Xthe+F7XXvhe11rXXtda1162WtdadU5TSnROlVK2VnROdFKVUpVWdFJ0UnRStlrXXhlnGmsaa7hill5UVpVelV6UXlJWtWKUWnNaOW9bc1tvGmdcbztrGmc6axpnOmsaZxtrGmcbaxpnGmf5YiwtCyULKeooTDlMPY5Fr0XxTfFNMlYyVjNWdF63arZqtmp0ZpVqtmoJJacY0D23VhpjGmMbYxtnO2c8Z11rPGc8ZxtjHGP7Xhxj+2IbY/tiG2cbYxtnGmNcaxtnGmf5Yvli+F75Yvhe+GL3Xvhe1173Xtda117XWtdatloyRlNKVEqVUpVSdVJTSlNKU06UUnRSdE4ySlNOlVb4YjtvO3Maa/lq+Gb3arVilF6UXrVelVpbczprXHMaZztrGmcaZxpnGmcaZxpr+mYaZ9he+mbRQWYQqBioHAspjjlMPUw9KzkrNQs1LDUrMSw1bj3xSTNWtmbXbrZqUmJTXq89KymvNbdW+V4aY/piO2cbY11rPWc8Z/teG2P7XhtjG2McY/tiG2MbZzxnG2c7ZxpjGmf5Xvle+F74Xvhe+F7XXvhe117XXtda117WWtdatlrXWnVOlVKVUlNKU0p0TpVSdE6VUnROdE5TSlNOMkoxRvFBdVb5Yn1zXHMaa9di1mK1XrVelFYZazprfXM7a35zG2c7axpnOmsaZxprGmcaaxlnVFLpJEUU6SRMMU01bjltPa5Jrk3wUfBRElYSUvFN0EXxTW09CjEqNfBRU16VZrZqdVaPNdA9l1b5XvpeGmMbY11nXWddaxtj+177XhxjHGMcZxtnG2cbZzxrPGtcaztrGmP5Yhlj+WL5Yvhe+GL4Yvhi+F74Xtde+F7XWtde11rXXtdaU0p0TnNOlFJ0UpVSdE50TjJKU05zTnRSUkoyShBCEULxPfE9VEo6Z3xvOmvXXtdetloZZztrXG88az1rPGs8Zzxr+mI7aztrt14aa/lqEU6FHOgsKjVsPUs9bEFtQY1FjUmtTa1Nzk2uTc5Nzk3PUfBREVYRVvBRTEFLOdFN2Wp3Wo85jzmXVvpe+l4bXxxjf2t+ZxxjHF/7XhxjHGMcZxtnG2c7azxrO2s7axpnGmf5Yhlj+GIYY/de+GL3Xvdi1174Xtda1162WtdatlrXWrZa11pzTlNOc05TTnROU050UlNOlFJ0UnRSU05TTjJKMkoRQvA5sDUzQthafW98b1trGmf5YjtnfW9db11vPWs9axxnO2f5Yhpn+WL5ZjpvlV7oKOgsKjVsQWtBbEFsRa1JrUnOUc1R7lXuVe5VzlHOVc5REV4RWlNiU14SVtBJ8k00Vvpq0UGxPXdW+l7aWjxjXmdeZzxjPWMcXx1jHWc+az1rXW88azxvG2sba/pmGmf5Yhln+GIZZ/hi+GL3Yvhi9174Ytde+F7XWtde1lrXXtda11q2WnROdE5TSlNOU050TlNOU050TnROMkoyShFGEUbwQfFB0DkzRpZS+WIaYzpnOmd8bxpnXG9db11vPGtdaxxnHGc7a/li+WI6a/lmU1YqMWQcKjVsQYxFjEVsRY1JrU3OUc5R71XvVQ9aD1oPWu9VEFpSYnNidGK2ZrZmlV4SUtFJ2WbzSdFBl1bZXvpaG1+fazxfPGMcXzxjPWdeaz1rXm89b1xvG2caZ/li+WL5Yvli+GIZZ/hi+GL3Yvhi1173Xtde+F7XWtda1lrXWrZa11q2WtdadFJzTnNOU050TlNOU05TSlJKMkpSSjFGEUbwQfBB8D11UthaO2caZ/li+F46Z1xrXG9cb31zXW9dbzxrPWsbZztrO2s7a/lmdVpLMaYgxyRsPYxBrkmNRY1JrU3PUc5R71XvVQ9aD1owXjBeUmJSYpRqlGa1ZrVm+G74apViEk5VVvJFE0p2UvpiG2NdZ31rXWdcZ11nXWdeb11rPW88azxrG2cbZ/liGmf5YhpnGWcZZ/hiGGP4Yvhi92L3Ytde+GLXXtde11rXXtda11rWWtdatloySlNKMkpTSjJKU0oyRjJGEUYyRjFGEULPPfA9EUZTTvheGmP5YhpjGmdca1trO2tba1xrXGt9b1xrXGs8Zzxr2F5cc9hi8UltOUsx6CgJMUs5jEGNRY1JjEWNTa1NrVGNTa1RrVHOUc5VEFowXnJmcmK0arVmtWbWZvhq1maVXtBBE0o0SnZS2Vpca11rXGc7Y1xnXGdcazxrO2sbZxtn+mIaZ/piGmf5Yhpn+WIZZ/hi+GL4Yvhi9173Ytde917XXtde11rXWrZa11q2WtdatlbWWlNKMkpTTlNKU05TSlJKEUYyShFGEULPOc858D10UtdaGmcaYxpnGmM7a1trXG9ba1xrW2tcb31vfW88a1xrPGtbb9di8EkrMWw1SzUJLccobD1sQa1JjEmMSWxJjElsSY1NbE2NUYxNrVHNVQ9aEF5yYpNm1WrVatZq1mb3ZrZeEkpVUnZWdVL5XlxrfW9bZztnOmdbaztnO2saZxpr+mYaZxpnGmcaZxpn+WIZZ/hiGWf4Yhhj+GL4Yvde92LXXvde11rXXtda11rWWtde11rXWrZaU0pTSlNKU0pTSlNOMkpTShFGEULPOc858D1TSrZWGWP5YhpnO2s7axpnGmc6Z3xvW2tca1tnfW99b1xrO2c7a/lmEUoqLUs1jTkJMaYg6ChLOYxBbEWMRWxFjElrSWxNbE2NUY1RjVWNVc5VzlkPWjFicmaUZtVq1mrWarVitV5UUrdallaXVhpjXGs6Z1trGWM6ZxpnOmcZZxlnGWcaaxpnGmcaZxpn+WIZZ/hi+GL4Yvhi+GL4Yvde92LXXvde11rXXrZa11q2WtdatlrXWrZW1lp0TlNKU0oyRlNKU0pTSjJGMkbwQfA98D1TTrZWGWMaZztr+WYaZztrfW9ca1xrW2d9b1xrfGt9b51zXGs8aztr8UlsPUs1bDlsPQkt6CwJLWw9bEGNRWxFjEmMSa1RjVGNVY5Vr1nPXfBh710QYhBeUmZRYnNmtWr3btZq1WaVYnVallqXWtheXG87axljOmc6azpnOms5ZzlrGGc5azprOmsaZxpn+WIaZ/liGWf4Yhln+GL4Yvhi+GL3Xvdi1173Xtda117WWtde11rXXtda11q2WhFCMkYyRlNKMkYyRhFCEUIRQs85zzlTSrZW+F4ZYxpn+WIaZztrXG87a1xrW2d8a1xrXGt9bxpjW2uec3xvM06NPWw5SzmNPWw5SzUKMSs1bD2NQY1FjEVLRWxJbEmNUW1RrlnPYfFl8GHwYfBhMWYRYnNqc2qUZrVq1mqVZrViMk51VpZat174YltvW28ZZzlnOms5ZzlrGGc5axhnGWsZZxlnGWcZZ/hiGWP4Yvhi+GL4Yvde+GLXXvde1173Xtda117XWtdatlrXWrZa11q2VtZaMkYRQhFGEUIRRhFCEULwPc85zzkySrZWGWMZYzpnGWM7aztrXG9ca1xrW2t8a1xrW2dca1xrO2dca51z+WLwQY09bD2NQY5BjT0rMSsxSzVsPWw9bUFsQWxFjEmuUY1R0F3QYRJqEmoSavBh8GHwYXNulXK1cnRqtm7XctdulWJUVnVWllqWWtdiGWtbbzprOms5azlrOWs5axhrOWsZaxlrGWcZZxlnGWf4Yhln+GL4Yvhi+GL4Yvdi1173Ytde117XWtde11rXWrZa11q2WtdatloRQhFC8D3wPfA98D2vNa81rjUyRpZS+V4ZYzpnGWMaZztrW2s7a1xrW2dca1xnfWueb51v11bYWrZaGWcyTs9BbD2NQa5Br0VsOSoxCi1MNW09jkGNQY5Frk3wVfBZEV4SZjNqEmoyahFqMm5TbnRyMma2crZylW6VardulWZ0XlNWVFZTVlRWdFrXYvhmOm8ZazlrGGs5axhnOWsYZxlrGWcZZ/hiGWf4Yhhj+GL4Yvhi+GLXXvhi1173Xtde117XWtde1lrXWrZa11q2VtZatlbWWvA98D3xPdA5zzmuNa41jTEyRpVSGWP5XhljGWM6ZzpnW2s7a1trO2dca1xnfWt8a1xnO2f4XhpnW2/4YtBBbDmuQY1Br0WOQUw16SgKLSwxTDVMOW1BjkXwURFaMmISYvFd8WERYvBh8WHwYRFi8F0RYnRq13b4dtdutmq3apZiU1pTVnRaVFp0WnRa12Y5bzpvOWs5axlrOWsZZzlnGGc5ZxlnGWcYYxln+GIYY/hi+GL4Yvhi1174Ytde117XXtde11rXXtZa11q2WtdatlrXWrZazznwPfA5zzmNLY0xrjXwPZVS+FoZX/le+FoaYzpjO2c6ZztnO2dba1xnfGt8Z31rGl/XVlRKU062WjJOz0XQSa5FrkGNPW05Ci3pJMkkCy1uOY9Bj0GvSc9N8FXPVc9RdGq2crZ213aVcpVuMmYQXhFeEVpUYtdut2q3ZpdmlmLwTTJWdF6VYnRadFq2YhlvGWs5axlrOWsZZzlnGWM5ZxhjGWcYYxhn+GL4Yvdi+GL3Xvhi1174Ytde117XXtde1lrXWtZa11q2WtZatlbWWrZWtlrxPfA50DmNMW0tjjEyQnVO2Fr4WhpjGWMaYzpjO2c6Z1trW2dca3xrfWt8Z3xnO2O3UnRKt1aWVvhi8EWNPUs5z0mNQW09SzUKLcgg6STqKGYYhxwLLW098VEzXpVqlWrXdvd2+Hr3dhl7On9afxl7GXt0YnVit2rYarhmt2YzUks5zkl0XpVilV5TWpVi12Y5bxlrOmsZazlnGWc6ZxljGWcYZxlnGGMYZ/hiGGP4Yvhi9174Ytde+GLXXtde117XXtda117WWtdatlrXWrZatlq2VtA5zzmNMY0tjjERPnVO2FrYWvhe+V46YzpjO2c6YztnW2dba1tnfGtcZ1tj+Vr4Vjtj+FrYXvhidFbwSc9F8E2uRY09SzVLNQopySTJIAspySDqKAotKzUrOW1BbEWNRc5Nzk2tSa5J8FGUZrZq1m46e/hu12rYanVal15VVq9BZBxLPTJWlWJTXnRadFqVXhlvGW8ZZzlnGWc5ZxljGWcYYxhn+GIYY/diGGP3Yvhi9174Ytde917XXtde1lrXXtZa11q2WtdatlrWWrZWtlq2VrZarzWOMY4xjjHxPVRK11r4Xjpj+F4ZYzpnO2caYztnXGt8a1xrfGtcZ1xnGlvXUnVKt1KVTrdaGWdTUvBJzkXPSa5FbT1tPUw1KzHJJOokCy1uOW45bj1MOUw9TD1sRWxBa0FrQYxFa0GtSe9R8FGtSc9NEVKVYjJSjT2PPa9ByCQiFCo1U1qUYpRidGKVYpViGW8ZazlrGWc6ZxlnOWcZYxlnGGcYZ/hiGGf4Yvhi92L4Yvdi+GLXXvhi117XXtde117WWtdetlrXXrZa1lq2VrZatlbQNa8xji3QOVNK11bXWvhe+F4ZYxljOmc6ZztrO2tcaztnXGtcaztj+Fa3UpZOt1K2UpVOlla2WjJSMlYyVvBNz01tQUs5bT0rNeksyCTqKI9Bbj1NPW1BTD2NRY5JjUmMSa1NrU3PUe9VMV4yXlJeMVp0YnRelWJ1Xo5BhhxlGCIMbDlTVnReU150YnNilGK1YhhrOW85axhjOWcZZxlj+GIYZxhjGGf4Yvhi92L4Yvde+GL3Xvdi117XXtZe117WWtZetlrXWrZatlq2WrZatla2Wo4xjzHxPVRKt1b4Wvhe914ZYxljOmcaZzpnOmdca1xrXWtcZ1xnGl8aXxpbGl8ZX9hatlb4XrZeU1YxUjFWrknwUY5JbUVMPSs5CjEKMcksbT2OQfFR8VGvTY5Jr02uSc9VzlHvVfBVEV4xXlNiU2JTYnRi12r3bvhulmISUmw5QxBLMVNWdF50YlJec2a1ZrVm92pZbzhnOWc5ZzpnGWMZZxhjGWcYYxhn+GIYY/di+GL3Yvhi9173Ytde917XXtde1lrXXtZa1lq2WrZatlq2WrZWbi3RPVRKt1bYWvhe+F74XhljOmcaYzpnGmc7Z1xrfW9daxtjt1KWSnVKlk6WTrZSt1bXWtde1mJTVjJWEFLPTc9Rz1GNSUxBKzlMPSs5KzUrNUw9jkWvSW1BjkWvTc9Rrk2NSY1J8FVSXnRmU150YnRilWb4bhlz2Go6c7dijT2EGI09MlZSXjJeU2JzYrVqlGL3ahhrOGcYYzlnGWMZYxhjGWf4Yhhn+GIYY/de+GL3Xvhi1173Xtde117WWtde1lrXXrZa1lq2WrZatVa2WpVWtloSQlRKt1bYWvhe11r4XhljOmcaYzpnO2dca1xrXWtcZ1xnGl/YVpdOt1K3TpZOdUrXWtde+GK1XnNaMVYQVu9R71XPVc9RjUlsRWxBjkWORa9JTEFMPSs5CjXpNAk5xzDHMIQoZCSFJKYsyDBLPa5JElZTWrZmlmKWXpZeElIJKUs1EFJSXu9REV5zZpRqUl60YvZmOGsYZzlnGWM6ZxljGWcYZxlnGGMZZ/hi+GL3Yvhi92L4Ytde92LXXtde1l7XXtZa1l62Wtdetlq2WrZatlqVVlROlla3Wvhe11r4XvheGWMZXxljGV87Z1xnXWs7Yxtflk63UthS+Vr5Whpb2FbYWvheGWfXYpReMVLvUc5N71XOVc5Vz1XvVY1JS0FtRfBRz02vSa5JjUkqOek0xyyFKAAUZCToMAk5hSgiHEMcpyhLOc9J0EnxTTNSMlKOQWw5D04wVu5RzlEQXnNqc2ZzYpNe1mYYZzlnGGMZYxljGWf4YhhnGGMYZ/hi+GL3Yvhi1173Ytde917WXtde1lrXXrZa1l62WtZatlq2WrVWtlqVVrZatlq2Wthe+F4ZYxljGWMZYzpnOmM7Z1xnfWtcZztj2Va3TpdOl06WSpZOt075WvleGWMZZ9ZiUlYxVu9R7lUPWg9ezlkQXhBezlVLRWxFz02vTa5Nz01sQccwhSjHMMYwCDlrRRFac2ZTYq5NKjmmKGxB0E3wTfBNdF5TWhJSU1pyXs1NrE3vWXNqUmZSYrVqtWLWYjlrOWc5ZxljOmcZZxlnGGMZZxhjGGf4Yhhj92L4Yvde+GLXXvde1l7XXtZe1162WtZetlq2WrZatlq2WrZatla3Wtde1174YhljOmcZYxpjO2dcZ1xnXWc8Yxtf2VbYUvpa+la3TpZKdUq3UthaGmPYXhlrlF4xVjBWEFbuVTBe7l0PYg9eMGLvWa1RbElsSa1NjUlsRSk5hChkJKUsxzQQWu9ZzlXvWVJilGoxWs5Nz00RVjJaU150XnRiU15zYs1RzFGsUTBilG6UbnNmtWq1YvdmGGc6ZxljGWMZYxlnGGMZZ/hiGGf4Yhhj9174Ytde92LXXtde1l7XXtZa1l62WtZetlq2WrZatlqVVrZalVa2Wvhi+GL4YvhiGWMZYzpnGmM7Z1xnXWs8Y/pauE6XTpZKl063TtlW+VobXxpjGmP5YhlrGW+1YjFWUVoPWu5VDloPYg9mMGYPYjFiD17OUUpFjUlsSa5RzlHPVe9ZMWIQXu5ZMGJRajFicma1btZylGrwVe9Rc2J0ZlJeUmJzYs1RSUHtVVBmUWaUctV2tm6UYtZm92I5ZzpnOmcZYxlnGWcZZxhnGWcYYxln+GL4Yvdi+GL3Xvdi1173Xtde117WWtde1lrWXrZatlq2WrZalVa2WpVW+GIYY/hiGWcaZzpnGmMaYztnfWtcZxpfuFK4TpZKdUZ1RpZOlk7YVvpeGl/YXvliMk61YnNaUlowWjBaMF4wYg5iL2YwZjBmEGIQYs5VjEkpQa1REF4xYhBeMWIxYlFmL2Yvai9mUWpRapNutHLWdrVytG6UbrRuUWIQXs5Vi03MVQ5eL2JybpNutXLWcvhu12bXYhljOmcZYxlnGWf4YvhiGGP4Yhhj92L4Yvdi+GLXXvdi1173XtZe117WWtdetlrWWrZatlq1VrZalVa2WpVWtloYYxljOmsaZxpjGWNcZ11rfWsaX7hWl07YUtlWGlsaW7dOuFL5Wvla+V75XhpnGWcyUpReU1oxWlFeD1pRYjBiMGYwalFqMGZRZjFiEF6tUUpFrVExYlJmc2pyanJqUWpQbi9qUG5QbnJukm60crRytHKUbvZ69npybs1ZrFWLUQ5iLmJxapJutXK2cvhy+G74athiOmc6ZxljGWM6Z/hiGWf4Yhln+GIYY/hiGGP4Yvhi9174Ytde917WXtde1l7WXrZa1l62WrZatlq2WrVWtlqVVhljOmcaZzpnGmM7ZzxnfW8bY7hWdUp2SnZKVUYzQlRG2FbYWvleGV/YWhpn+WaVWlNWtmZSWlFaUV5RYlFiUGZQZlFqMGZRZlFmUmowYhBea0msUc5VMWZRanJqUGZQai9uT3JPbnFycXKTcpNutHKTbpRu9noXf1FqrFWLVe5hL2ZQanFqk26Ubtdy2G4Zb/lm+WIZYzpn+F4ZYxln+GL4Yhhn+GIYY/hi+GL3Xvhi1173Ytde117WXtdetlrWXrZa1l62WrZatlq2WpVWtlqVVrZaW2s6ZxpjGmNca1xrPGcbX9la2Vb6Wvpa+VrYUthW2FYaX9dW+V75XhljO2/YYo49lV62ZnRiUl5yYlFecmZQYnFqUWpRalFmUmpSZlJmMWLvWa1RrFXNWS9iL2ZQalBucHJPcnBycXKScpNytHK0crRyk261cpRyD2KsVQ5iUGpxanFqkm6TarVutm75bvlqGmv5YjpjGmMZYxljGWv4YhlnGGMYZ/hiGGf4Yvhi92L4Yvde92LXXvde1l7XXtZa117WWtZetlq2WrZatlqVVrZatlY6ZzpjGmM7Z1xnXGf6WrhWVUZ2TnVKVEY0RpZO2Fb5Wvle11rYXhlj+WJbb7ZebDlTVrZmU15SXlFeUV5RYlFiUWZRZjFiUWYxYlJmUWJSZlFmD17NVe5ZDmIvZlBqcXJQbnBuUG5xbnJutHK1ctZ2lG6UanJmMWLNVe9dUWpxbnFqkmpyapRulGq3athqGmv6YvpiGmM6Y/heGWMYZ/hm+GIYY/hiGGP3Yvhi92L4Ytde92LXXvde1l7XXtZa1162WtZatlq2WrVWtlqVVrZalVa2WhpjO2N9a1xnO2PZWrlWl1LZWrhWl05URpZO2Fb5WrdW+F74XjlnGWf5Zhlr12LPRTNWlWKUYnNic2JRXnJiUWJSYjFiMWIxXjFiEF4xYjFiUmYwYg9eDmIvZi9mUG5QbnFycG5xbnJqk260bvd293LXcrVqlGoxYjFiUmqUclFmkm6SapNulGqWardq+mr6ahtn+V47YzpjGWMZYxlr+GYZZ/hiGWf4Yhhj+GIYY/hi+GL3Xvhi1173XtZe117WXtZetlrWXrZatlq2WrZatVa2WpVWGl9cZ1xnXGP5WrhSl06YUnZKdk52SrdS2FoaX/ha11rXXhlnGWcZZxlrGWt1WtBJElK2apVmlGZzYjFeMFowXhBaD1rvVRBa71XvVc5R71nuWQ9e7l3uXe1dDmYOai9qUG5xanFqk2qUatZu1m74ctdutmqVZnRqU2aUbnNuUmpxZnJqc2aUapVmt2rYZvpm+l76XhpfO2cZYxlnGGf4ZvhiGGf4Yhhj+GL4Yvde+GLXXvdi117XXtZe1162WtZetlrWXrZatlq2WrZalVa2WpVWtlp9a1xjO2P6Wvpa2Fa4UnZOdkp1SrdS2Fr5XrdW11r4XhhjGWMZYxlnXHMZbzNSbT0zVrZqtmqUZnNiD1YPVu5R71XOUc9Rz1HPUa1JrUmtTc5R7lUPWs1VzVnuYS9qL2pxbnFqkm6TbrVutm7Xbtdut250YnRmdGZzZlJic2pzanJmUmZzZnRmlmaXYtlm2mL6YvpaG2M7YzpnGWc5a/diGWcYYxhn+GIYZ/hi+GL3Yvhi9173Ytde917WXtde1lrXXtZa1162WrZatlq2WrVWtlq2Vn5rPGPZVrhSl06XTpdOl1K3VrhWuFbYWrdW2FrYXvli+V47ZzpnOmc7b1tz0EXwSVNa+G6VZlNeMl7wVc5NrUlsRWxFSz0qPQk1KjkpNSo1SjlsQYxJrU2MUc5ZD2JRblBqUGpRapNulG61crVutW6UapRqEFpzZs5Rc2YQWg9aMl5SYlNidGJ1XrdiuF7ZYtle2VobYzpn+F45Z/hiGGP4Yhhj+GIYY/de+GL3Xvdi1173Ytde917WXtde1lrXXrZa11q2WrZatla2VpZWtlaVVrZWfmccX/pWuFKXTnZKdk51SthWt1bYWtha2F7YXvliGWMaYztnO2caZztvGmvPRc9FlWLXalNeEVYRVq5JrkmtSUs9Kz1LPUs5TDlLOUs5KjUpMQkxKjkpPUpBa0nOWTBiUGZQapJukm60crRytXKUajFiEFoQWu9VjEnNUQ9aMFoRWjNedGYzXlRall7YYrhe+mLYWjtnOmMZYzljGWMYYxln+GIYZ/hi+GL3Yvhi9174Yvde+GLXXvde1l7XXtda1163Wtdatlq3WrZWtlq2VrZWtlY8YxtbuFKYTpdOl06WTrhWt1bYWtha2F7YXvli+WIaZxpjO2saZxpnGmsaa449r0V1YrdqEVbPTa5JbEFKOUs9CTEJMekwCjEqMUs1SzVLNUs1CTHoLAg1CTkqQYxNEF4PYnBqcWpyanJulHJSZhFe71VsRSo9Sj1KPWtBzU3vUXNmMl4SWnVit2bYZrhi+WL6YvleO2c7ZxljOmf4Xhhj+GIYZ/hi+GL3Yvhi1173Ytde92LXXtde1l7XXrZa1162Wtdatla2WrZWtlqWVrZWlla2Vl5n+lq4TpdOuFK4Uvla+l7YWtha+V74XhljGWM6ZzpnO2c7ZztrO2tbb/lqjj2uQXVe12pTWq5JrklLPSk1xyiFIGQcRBgjFGQYhRzHJMgkKzXHJIYkpijHMMcwKkGtUQ9iUGpxblFqcm6TajFijEnwVUtBKTlLPWtBrUkQVlNeUl62bvhydGJUWpZe2GK3Whpn2V5bazpnGmc6Zxln+GIZZxhjGGf4Yhhj92L4Yvde+GL3Xvdi1173XtZe117WWtde11rXWrZW11q2VrZatla2WrZWfmsaX5dOuFK4VthWuFbZWrhW2FrZXhlj+WIaZzpnO2saZztrO2tcbztv2GZLNY09ElL5bpVi702uRa1Faz0ILegoyCSHIIYchxzIJOkkKy3pKKYgZRymJKYoxywKOa1RzVkvZlBmcWpybpNu71lKQQk56DSFKOgwABAiFGQcSjnvUYxJjUUyVnVelV6WWvli+WLZXjtnO2v5Yjpn+GIZZ/hiGGP4Yhhj9174Yvde92LXXvdi1173XtZe117WWtdetlrXWrZat1q2VrZWtla2VpVWtlZdZ9lWuFbZVhpf2Fa4VrdS+V75XhpjGmM6ZzpnW2s7a1xvO2tcb1xvO3O3XisxTDURThlv12oxUvBN70nvSYw9KzELLSstCy0rLSstLC0LKUwxCinpLOks6TDoMEs9jU3NWe1dUGZxarRylG4QXmtF6DTHLIUkCTVkHMcoKjXwTe9RCDUINRBS12aVXrdaGmf6YtheO2s6ZxlnGmsZZxlnGWf4Yhhn+GL4Yvdi+GL3Xvhi9174Ytde917WXtde11rXXrda11q2Wrdatla2WrZWtla2VjxnGl/ZVhpfGl/5WrhW+V76XhpjGmc7ZztnW2s7a1xvXG88bztrXHM7b7diKy2OPc9F+GrXZnRaEU6uQYw9bDlMNW45jjmwPbA9rzluNU0xCy0LLeko6SzHKMgsCTVrRaxV7V0OYnFqk26TbhBarU1rQQg1ZByFIAEQZBhlHMcojEGUZtZqMVLPRXRWt16WVtle2F4aZzpn+WI6a/hmGWf4Yhhn+GL4Yvdi+GLXXvdi1173Ytde117WXtdetlrXXrZa11q2VrZatla2WpZWtlaWVrZWv3ddazxnO2MaY9hW2VoaYztnO2dca1trXG9ba1xvXG99cztvO29cc1xz2GJtOdBFz0G2YvlqtmJSUkoxCCkJKSstKy1NMW41jjltMSwtCinpJOko6SjIKMgo6TBsPa1JzVntXS9mUWpyblFmEF7OUYxFKjkqNegsyCjpKI490EkyVhFSMVZSVpVetl7YXthe+WK4WjtnGmcZZxprGWv5ZhlnGGMYZ/hiGGP3Yvhi9174Yvde92LXXvde1l7XXtZa117XWtdatlrXWrZWtlq2VrZatla/d79zfWtcaxpjGl/6YjtnGmc7ZztrXG9ca3xvXGtcbztvPG87b11zXHMaa5ZaU1LwRVNS+GYYa5Vaz0XoJOgoxyCoHKccyCDIIKgcZhhmGIYchhxlHIYgpyQqNWxBrk2sVQ5iUGpyajBiD1qtUa1NrUmNRUs9SzkrNWw5r0ESTvBNc1q1YrZilVq2Wrda+V7YWnVS+WI7a/hiGmv4Zhlr+GIYY/hiGGP3Xvhi9173Ytde92LXXvde1l7XXtZa1162Wtdatla2WrZWtla2VrZWlVa2Vr93nnN+c3xrXGs7ZztnO2dcaztnXG9cb31vXG99b1xvXHM7bzxzXG99c1xzW28aaxpr12IZaxlr+GZzVq49SzUrMegkyCCnHKccZRhlGEQURBhEGIYgxygqOY1FEFYxXg9iD2JRalFqMGbNVYtJKT3GLKUopiSmJKckpyTpLAoxz0XwSTJOMkozTnRO2Fr5Xhpjt1Y7aztrGmcZaxlrGGcZZ/hiGGf4Yvhi92L4Yvde+GLXXvdi1173XtZe117XWtdet1rXWrZWtlq2VrZatla2VrZWnnOdc11vfW9cb1xrO2dcaztrXGtba1xvXGt8b1xrXG9cb1xzO287bztvXHNbb3xzfXfXYrde+GbXYtdmVFYRTq5BbDkJLegoyCTHJKcgxyTIKAkxKjmNRc5NMVpSXnJmUWZRajBmUWYvYu1VSUXnNGMkYyBDHIUghiCnJKckyChMNY45rjnQPfFBdU64VvpeG2P5XjtnO2v5Zhlr+GYYZ/hiGGf4Yvhi92L4Ytde92LXXvdi117XXtZe1162WtdatlrXWrZWtlq2VrZWlla2VpZWtla+d31zfXN9b31zXGtca1xrXG9ca3xvXGt9b1xvfG9ca1xvXG9cc1xvXG87a1tvO2tcc5VWt163XpZetmK3YnVeUlbwTc9JrUGtRY1BjUWNRfBR8FERWjFec2JSYnJmUWZyblFqUWpRZlFqD16sUUlBBznGMMYsxizoMOkwCTEKLUwxjjXQPRJCdU64Vvpa+lo8YxpfO2caZxln+Gb4ZvhmGWcYYxhn+GIYY/di+GL3Xvhi9173Ytde917WXtde1lrXXrda11q2VrZatla2VrZWtlq2Vr97nnd9b31zXG9cb1trXG9ba1xrXGtcb1xrXG9ca1xvO2tcb1tvfG9bb1xvXG98bzprlVa2XtdidFaWXnVaU1pSWlFaMVYxWjFaMVoxWjJeMVoxXlFicmZSZnJqUWZxalFqUWpRZnFqUGZQYg9eDlqsTYxJa0WMRY1FrkmNRY5BrzkSQlVKl1K5Vvta+lr6WvpaO2MaYxpn+WL4ZvdmGGf4Yhhj+GIYY/de+GL3Xvdi1173Xtde117WWtZetlrXWrZa11q2VrZalla2VpZWtlaVVrZW/3++d55zfW99b1xrXG9ca1xvXGtcb1xrXG9ca3xvXGtcb1xvXG9ba1trW2t8b3xvW290UpVWlVqWXpZeVFrxTTFWD1ZRWlFeUmIxXjJiMWIxYjBiUWZRZlFqUWpxanFqUWpRanJqUWZRalBmcWZRZlFmMF5RYnJidGZTXjNeM1Z2VphS2lraVvpa+1r7WtpW+lo8ZxpjGWM6a/hiGWsYZxhn+GIYZ/hi+GL3Yvhi9173Ytde92LXXtde1lrXXtZa11q2Wtdatla2VpZWtla2VrZWtla/e553XG9cb1xvXG87a1xrO2tcaztrXGs7a1xrXGtca1xvXG87aztrOmdbaztrW2saZ3VSMkozTnVat2ITUhFS71EOVu5VMFoPWg9a71kQXjBiMGYwYlBmUGZQalBqcGpRalJqUWZRZlBmUWZQZnFmUGJRYlFic2Z0ZnRmU2J1Xrha+1r7WtpWuVLaVtpS+lbaVl1n+l4aYzpnGGf3Zhhn+GIYZ/hi+GL3Yvhi1173Ytde917WXtde1lrWXrZa1lq2Wtdatla2VpZWtlaVVrZWlla2Vp53XG9baztrXG9ba1trO2tcaztrXGs7a1xrXGtca1xrXG9ba1xvW2t9b3xvfG9cbztrtlpUUjJOdVp1WjNSM1oQVu5R71UPVhBa71kQXhBeMWIwYjBmMGZQalBqcG5QanFuUWpRalBmcWpRZnFmUGZyalBmUWZyZpRqlGq2atdquV7aXvxe21bbUttO+1L7UvpWXWsZY/hiWmv3Yhhn92IZZxhjGGf4Yhhj92L4Yvde92LXXvde1l7XXtZa1l62Wtdetlq3WrZWtlq2VrZWlla2WrZW+V47ZztnO2c7ZztnGmdcbztrO2s7a1trO2tba1trW2s6a1trW2tbb1trXG9ca3xvGmdUTnVWVFI0VlRWVFoSUvBR71HPUe9Vz1HvVe9VEF7vWRBeEF4wYg9iL2YvZjBqMGpRalBqcWpRZlFmUGZRZlBmUGZQYnFmcmKUZpVmt2aXYtpi21rcVtxO/U7cStpO+loaYxhnGGv3YhhjGF8ZY/heGGP4Yvhi9174Xvde+F7XXvde1173XtZa11q2Wtdetlq2WrZWtlqWVrZalla2WpVWtla3UhpfXGc7Z1xrO2c7aztrO2s7a1xvO2tbaztrW2tba1trO2tbb1trXG9ca3xvXGs7a1ROllY0UlVWVFZVWhJS8VHPUc9Rz1HPUa5N71XvVe9Z71kQXg9eD2IPYjBmL2ZQalBqUWpRZnFmUWZxZlBmcGpQZlFmUWJzZpRitma3YrhiuV7bWtxS3UrdRt1KukYbWxljOWsXaxhnGGMaYxlfGWP4Yhhj+F74Yvde+GL3Xvhe1174Xtde117WWtde1lrXWrZat1q2WrZatla2WrZWtlaVVlRG+V47ZztnO2dcaxpnO2s7aztrO2s7aztrW2s7Z1trO2tbaztrXGtba1xvW2tcbztndU51UlRSVVJUVjRSE1LQTc9RrkmuTa1NrU2tTc5RzlHOVc5V7lnuWQ9eD2IwZi9mMGowZlFmUWZRZlFmUWZQZlBmMGJRZnNilWKVXrdeuF7aXrtS3E7dRv1Gu0K5RhtbGWMYZxhn92YYY/leGl/4Xvhi+F74Yvhe+F7XXvhe1174Xtda117XWtdatlrXWrZat1q2VrZalla2WpZWtlq2VrZadUoaX1xrGmM7ZztnO2s7aztrO2s7aztrW2s7a1trO2tcbztrXG87a1xvXGtcb1xrO2dUSpZSdVKXWlVSVVITTvFRzk2uTa1JrU2MSY1NjE2tUa1RzVXNVe5Z7l0vYi9mMGovZlBqMGZRZlFmUWZQZnFqUGZRZlJilGaVYrdit1raXtpa3FLcSv5K/UbcRplCPF8ZYxhnF2cYZxhjGWMZXxlj+GL4Yvhe+GL4Xvhe1174Xtde917XWtde11rXWrZa1162Wrdatla2WrZWtlqWVpZWlVZURhpfO2c6YxpjO2s7aztrGmc7azpnO2s6ZztrOmdbaztrO2s7a1xrO2tca1xrXGsaYzRGdk6XVrdWdlJVTlRS8E3OTY1JjUmMRYxFa0WMSYtJrE2sUc1VzVXuWQ9eMGYPZi9mL2ZQZjBiUWYwZlFmUGZRZlFmc2Z0YrZit164WtpW+1LcSt1G3UL+RttCuUY7WxpjGGMXZ/diGGP5Xhlj+F74Yvhe+GLXXvhe1174Xtda117XWtdetlrXWrZa11q2VrZatla2VpVWtlaVVrZWlVKVVlRG2FpbZztnO2s7ZztrO2c7azprO2s7aztrOmdbaztnPGs7azxvO2tca1xrXWtcazxnE0J2TpdS+lq3UphSdVIRUs5NrUmMRYxJa0WLSWtFrE2MTc1RzVXuWe5ZMGIvYi9mD2YwZjBmMWYwZlFmMGZRalFmcmZzZpZmt2LZYtla21LbSvxG3EL+Rv1G/Ea4QlxfGWMYZxdnGGcYYxlj+V4ZY/he+GL4Xvhe1174Xtde+F7XWvde11rXXrZa11q2Wtdatla2WpZWtlaVUrZWlVKVUnVSdUr5WhpjO2c7ZztnGmc7axpnO2saZztrOmc7azpnO2c7azxrG2s8aztrXGs8Z1xrXGczQjRCl07aWtlWuVK3VjJS8FGtSa1JjUmMSWtFjEmMTa1RrVHOVe5VD14PXjBiD2YvZg9iMGYwYjBmEGIwZjBmUWZRYnRilV64Yrla21bbSvxG3D7dPv1CHkfbRrlGO186Y/hiF2f3Zhln+GL5Yvhe+GL4Xvhe2F74Xtda+F7XWthe11rXWrda11q2Vrdatla2VpZSllaVUpVSdVKVUnROdU75WhpjO2caYztrGmcaZ1xrO2s6aztrOmc7azpnO2s7ZzxrPGs8azxrXGtca1xrXGd+bxM+NEJ2Rvta2lb7VtlWdVYRUu9NzknPTa1JrU2sTa1RrVHuVe5ZD14PXjBiMGIwZi9mMGYwYjFmMGIwZhBiMWYxYlJidF63Yrha2lrbUvxK/UL9Pv0+HkceSxxP2UpcYzpjGWf3YhhnGGcZZ/hiGWP4Xvhi+F74Yvhe+F7XXvhe117YXtda117XWtdatlq3WrZWtlaVUpZWlVKVUnVSGWP5YthW+VoaYztnGmcaZxpjGmcaZztrGmc7axpnOmcaZztnG2c8aztrPGs7ZzxrO2dcZzxjt1ITPhQ+G1scW/tWG1+3WlRWEU7wTc9J703OTe9VzVHuVe5ZEF4PXjBiMF4wYg9iL2IPYg9iD14QYg9iMGIPYjFiUl51Xpda2Vq5TttKuz4eQ/0+/T78Ql5Tdz47WxpfGmMYYxhn92L4Yvhi+WL4Xvhi+F74Xtde+F7XXvhe11rXXtda1162WrZalla2VnVOlVJ1TpVSllLXWvheGmP4Xvle2Fr5WhpjGmM7ZxpjGmcaZztrGmc7azpnOmc6ZztrOmc8axxrPGs7azxrO2dcaztnXGvYVhM+EzrZUhxbHFf7VvpellpUUjJOEVLvTQ9S71HvVe9VD14QXjBiMGJRYjBiMGIPYjBiD2IwYhBiMGIQYjBiMV5TXnVeuFq5UttO20IdQx07PkMdQ39TmD7ZSjtfOmMZYxln+GYYZ/hiGWP4Yhlj+F4ZY/he+F7XWtde11rXXrda11q2VrZWlVa2VpVSllK2Vthe+V4ZY/le+V7YWvli+V7YVvla+V4aYxpjG2caZztrGmcaZxpnOmcaZzpnOmc7ZxtnPGsbZztrO2c7aztnW2dcZztfEjoTOlU+PVv7UhxXG1/ZXpZSdVJTUjJSEFIQVhBWMFoPWjBeMF4xYjBeMWIvXi9iD14wYhBeMGIQYjBiEF4yXlNadVqYVtpSu0bcQv0+Hj/9Pl9PPVM1NtlSO2MZXxlj+GL4Zvhi+GL4Xvhi1174Xthe+F7YXvhe11rXWrZWt1qWVrZWlla2VrZWt1rYXvle+F75YvleGWP5Xvle+F75Xtha+VoaYxpjO2caZztrGmcaZxpnOmcaZztrOmc7aztnPGs7azxrO2s7aztrW2s7Z3xrO2OWSvI1FDr7Uj1bHFc9X/pa2Vq3VpZadFZzWlJaUV4wWjBeD1owXjBeMWIwXlBiL2JQYjBiUWIwYjFmMGIxYjJedF51VrlSukrcRt0+Hj9fRx5DXk+4QnZC+VY6YxpnGWMZZ/hiGWf4Yhlj+GL5Yvhe+F7YXvhe11rYXtda11q2Vtdat1rYXvhe+WL5XhpnGWP5Xthe+V74Xvli+V75Xvle2FYaXxpjGmP5Xhpj+WIaYxlnGmcaZzpnGmc6ZzpnO2cbZztnG2c7azpnOms6Z1trO2c7Z/laND7zOXdGHVs9WxxbHFv6Vvlat1a2WnRac14xWjFaEFowXg9aEF4QWjBeL15QXjBeUWIwYlFiMWIxYjFeUl5UWpZWmE7bSt1C/kL9Ol9LX0/7RjQ2+lb4Wjpn+GIZZ/hiGWf4Yhhj+GIZY/li+WLYXthatla3WrZWt1q3Wthe2F75YvliGmcaYxpn2Fr5XvleGWP5Xvle2FrYWvle+V5cZ1xrfW87ZxpnGmc7axpnGmcaZzpnGmc6ZzpnO2c6ZztnO2c7aztrO2s6a1prOmtbazpjXWd2SjU+NTocVx1XPls9Wz1f+1r5WrdalV5zWlJeMV5RXjBeMF4QXjBeMF5QXlBeUWJRYlJiUWJSZjFiUmJTXpVel1a6TttGH0cfQz9DPkefW1Y6l0oaYzpr+GYZa/hmGWf4Yhlj+F4YY/he+F7XWthat1rXWtda+F7YXvli+WIaZxpjGmcZYxpn+WL5Yvle+V74Xvle+V4ZY/leGmMZX55zv3eebzxnGmM7ZxpnO2saZxpnGmcaZxpnOmcaYzpnOmc7ZxpnOmc6ZzprOmc6azpnO2dcZ/paND4UOnhG204dUz5XPVccW/pa2F6WWnRaclpyYlFeUWIwXjFeEF4wXi9eUF5QXlFiUWJSZjFiUWJSYnNedVq3VrpK/UofQz9HP0c+S/tGdj4aWzpnGWf4ZvhmGGf4Yvhi+F74Xtda+F62Vrdat1rYXvheGWP5YhpnGWMaZ/liGmP5Yhlj+F75XhpjGmP4Wvha2Fr5XhljO2cZXxpj33vfd55vGmP5XvliO2caZztrGmc6ZxpnOmcaZzpnGmM7aztnO2s6ZztrOmc6azpnW2s6Z1xnXGdVQvM5NUK5SvxSHVM+WxxbG1/5XthilV6UYnNic2JSYnJiUWJRYjBeUF5QXnFiUWJyZlJiUmJSXnRidVq3WrhS20r9Rj9HX0dfTz5PNTLZTlxnOmf3YvhmGGv4Zvhm2F74Ythe2F7XWhlj+V4aYxpjO2caYxpj+WI6ZxpjGmP5Xhlj+V4ZY/li+V75XhpjGmM7ZxpjGmP5Xhpf+V7fd/97nm87ZxpjGmcZYxpnGWMaZxljOmcZYzpnGmM7ZxpjOmcaZztnGmc7ZzpnO2saZxpnO2d9a/leVEYSPlVGmEa6SttOHFv7Wvpe2F7YYpVec15yXpRqtGqTanFmcWZPYnBiUGJRYjBeMVoyWlRadVZ2TrlS20o/Uz9LX0c/Q1c2dz64SjtbOl8ZX/heOWf4Yvhi117XXtda+V75YhpjGmM7YxpjOmMZXxpj+V4ZYxljGWP5Xhlj+V4ZYxljOmP5YhpjGmM7Yxpf+V7YWthWdUp2Tt9333efcztjOmMaYxpnGWc6ZxlnOmcaZzpnGmM7ZzpjO2caZztnOmc7ZztnW2s7Z1xrOmc7ZztrW2v4XlRO0Tl3RnhGuU65UtlW2Vb5Xvli2GK1YrVitGbVbrNqkmpQYlBiL15QXjBeUl5SWlRaVVZ3UtpW/FbcSts+3Dr9Otw+VjqXShpbO186Y/heGF/3Xhhj92L4YvhiGWMaYxtnG2c7YxpfO2MaXzpjGmM6ZxpjGV/5XhpjGmM6YxpjO2c7YztnGmMaX9hWuFaWTpZOdkqWTnZKn2/fd31rGmMZYxpj+WIaZxljGmcZYxpnGmM6ZxpjOmcaYzpnGmM7ZxpnO2c6ZztnO2dbaxpjGmNba3xvt1byPfM5NT41PlZCVkZ2TpZSt1qWWpVedF61YtVq9nK0apNmcmJRXjBaMVoyVlNWM1I0TndOmU5XPppCVzKaNjcmVy53QvpWO18aX/haGV/4Xvde+GIZZxlnGmcaZztnG2c7ZztnO2caYxpj+V4aY/liGmP5YhpjGmMaZxpjGmP5XhpfuFK4UpdOl06WSpdKdkqWSnZKl0qfb79zfm8aYxpjGmMaZxpnOmcZZzpnGmM6ZzpnO2caYztnGmc7ZxpnO2c6ZztnOmc7Z1trW2saYztnXGs7Z7hWND70OfM18zk0QjRGVUozSjNOMk4yUjJSdF61YrVmc15SWhFSEVLwSRFOEkoSRvJBVUbzNdMtNjo3NhYuFipXNhxXG188YxpfGV8ZYzpnGWc6azprOms6a1trO2c7ZxtjG2caZxtnGmcaZxpjGmP6YjtnG2cbZ/pe+l7YVrhWt1KXTpdKl0qXSphKl0qXSndGl0Z3Rn1rn29cZxpj+V4aY/liOmcZYxlnGWMaZxpjGmcaYztnGmM6ZxpjO2caYzpnGmc7ZxpjO2s7ZztnGmM6ZztnXWu4UlZG0jXSNfM5NEITQhJC8UHxQdA9rz2vPfFF8EXPQUw1bTVtNW01bTGPMbAx0TWxLdMxFTb0MfQt9C2ZQh1XPWMbY/peG2caYzpnGmdbbzprOms6ZztrGmc7ZxpjG2fZYvpm+mYbaxtnG2sbZxtn+l76Xtla2FaXUpdOdkqXSrhKuEqYRpdGdkJ3QnY+d0JWPndCfmueb31rGl8aYxpjGmcaZxpnGWM6ZxpjOmcaYztnGmM7ZxpnO2c6ZztnGmc7ZzpnXGsaZztnW2tcazpnO2c7Z11n2VZVRtI58jnyPRNC8j3yPdE50DmOMY4xbTGONW0x6yTrJC0pDCUtJS0hbymQKdIxFDZWPrEpFTp4Rl9fPV89Z/pe+mI7a1xvOms6azprOmsZZzprOmc7ZxtnPGc7ZxtrGmsbaxtrG2f6Yvpi2Vq4VpdSuFKXTpdOd0qYTpdKuEaXQphCdz6YQrlG2077Tn9ff19dZ55vXGcaYxlfGmf5YhpnGWMaZxljGmMaYxpnGmM6YxpjOmcaYzpnGmM6ZxpjOmc7ZzpnGmM7a1trO2saYxpnPGc8Y7hWVUryOdE50TXyPfE50TmwNbAxbi1NKU0lbi0tJS4pLiEuJS4hbyVvIbAlEzIUNvMxFDqYSj1jPmP7Xvti+mb6YhtrO2s7axlnGWcZZzprGWc6ZxpnO2caYxtnGmcaa/li2WK4WrhWl1KXTndKl053SpdKl0aYSpdGmEZ3PphCmULaRvtKPVM+V19bPldeV35rnm99axpfG2MaYxpnGmMaZxljGmcaYzpnGmM7ZxpjO2caZztnGmc7ZxpnO2caZzpnGmc7ZxpnO2c6ZztrO2c7Y11rfm/6XlVK0TXROfI58j3RNdI1sTGPLSwdDB0tIVApLyVQJVAlkinSLfMx8y0UNvMxFDobWz1nPWf7XhxnG2cbaxtr+WIaZztrO28ZZztrOms7azpnO2caYxpj+mLZXrhat1qXUpdSl064TphOuU64SrlKuEa5SphGmEZ3PvtOHE8+V15Xf1teVz5THU/bRrpCXWeeb31rPGf5XhpjGmMaYxljGmcZYxpjGmMaYxpjO2caYxpnGmMaZxpjGmcaYzpnGmM6ZxpnO2caYztnGmc7ZztnO2c7Z1xrG2PYWjRC0TXyOdI5sDGxMZAtkC1vJW8lki2TLZMtsy3TLfQx8zEUMjQ2uU4cWzxj+l4bZxtnG2v6Zvpm+WYaZxpnO2saazprOmsZY/heGWP5XthallKWUnVOllKWTpdOl0q4SphGmEa5RrlCdz6YQphCXVc9V59fXlc9Uz1TXlf8StpGuUKZPjYyNjZdZ11nXWsbYxpfGmM7ZxpjGmcaYxpnGmMaZxpjO2cbYxpnGmM6ZxpjOmcaYztnGmc7ZxpnO2c6ZztnOmc7ZzpnO2caZztnO2dcazxnG2PZWvI98jnzOfM5FD4TOhM60zH0NdQx1DGzKdMt9DFWOlY+G1c8X11nO2MbYxpnG2v6Zhpr+Wb6ZvpmGmsaazprGmcZY9datlaWUpZSdU51TlVKlk52SpdKl0q4SrhGuUaYQpg+mD66QrlCHE89U11XHE9eV9pKuUJ3OhUyFC5XOnc+Plc+VzxjXWc8Zxtj+V4aYxpjGmMaYxpn+WIaYxpjG2MaYxtjGmMaZxpjGmcaYzpnGmMaZxpjOmcaYzpnGmc7ZxpnO2c6ZztnGmM6ZztnXGs8Z1xrXGf6XnZKEzqwMbAtjy2QLdMx9DX0MTU6d0LaUhxbXWNdY11nO2MaY/liO2saa/pm+WYaZ/li+Wb5YhpnGWMaY/let1p0TlRKM0pUSjRKVUp1RpZGlkKXRphCuUKYPrk+mTp3Nlc2Vzb7RvtOG0+5RvItNDaYQhtT+04cUxxTHVfbTvtOfmt+a35rG2MaYxpjGmf5YhpnGmMaZxpjG2caYztjGmMbZxpjGmcaYzpnGmM6ZxpjO2caZztnGmc7ZzpnO2caZztnOmc7axpnO2caYxpnGmNcZztnXGc8Y11nPGMbX/pauVK6TvtW+1Y8XzxfXWNcZztjGmMaY/liGmc6azpr+GYaa/lmGmf5YhpnGWMaYxljGmPYWpZSVEpUSlRKdU51SpdGl0K4RrhCuUKZPrk+mTqZOpg6Ni6xIW8Zbx01Nnc+Xl9dW39jf2NdXxtX+1baTvtS+1J+a59vfm88Z/peGmP6Yvli+WIaY/piGmP6YhpjGmMbY/piGmMaYxpnGWMaZxpjGmcaYxpnGmM6ZxpjOmcaZztn+WIaZzpnO2saZzpnGmc7ZxpjO2c7Z1xrO2c7Y/le+Vo8Y11jXWNdZzxjO2P5XvleGmM6ZxpnOmsZZxln+GL4YvhiGWf5Yhlj+V4ZX/leGmP5Xthalk5USjNGVEpUSnVKl0a4RrlG2Ua5Pro+mTq6PrtCVzLLBHAd9C1eW59nn2d/Z11jPF88X/pWG1v7VtpWuVLZUp9vn2+fbzxnG2MaYxtn+WIaZxljGmcaYxpjGmM7YxpjGmcaYxpnGmMaZxpjOmcaYzpnGmM7ZxpnO2caZztnOmc6ZxpnOmcaZzpnGmc7aztrW2saZxpn+WIaYzpnfG99bzpfGl87YxpjO2caZztrGmsaaxprOmsZZxln+GI5ZzlnGWf5YhlnGWMZY/leGmMaXxpf2Fq3UlRKNEY0SlVOVUa4StlG+0raRttCuj67Qrs+mj67QrIhNjbTLbpOXmOfa79vnmu/b59vfms8Y/padkr7Xvpaf2ufb35rPGcaXxtjGmMaY/liGmP5Yhpj+mIbYxpjG2P6YhpjGWMaYxpjGmcZYxpnGmMaZxpjGmcaYzpnGmM6ZzpnOmcZZxpnGWMaZxljGWf5YhpnOmdbazprOmv4YvhiOmNaYxljGWP5Yhln+GYZa/hm+Wb4Zvhm+GIYYxhjOWf4YhljGWMZY/leGV8ZXzpfGl8aX7dSdUozRlRKVEpVSphG2kbaRttGu0LbQrtC3Ea7Qv1O1Cl4QjY621Y+Y35rn2+eb31rfWs7Y1xrPGf6Xtla2Vqfc79zn3M8ZztjGmMbZ/piGmcZYxpj+mIbYxpjG2MaYxpnGmMaZxpjOmcaYxpnGmM6ZxpjOmcaYztnGmc7ZxpnGmcZYzpnOmdbazprOmv5YjprGWc6axlnGWsZZzprOmc5YzlfOWMZYzprGWsZa/hqGW8ZaxlrGWs5axhjGGP4XhljGWMZZxlfGmMZXzpjOl87Yxpf2FZUSjRGNEpVTlVKuEa6RttK20bcRttC3UbdRv1K/k4WMjY6Fj5XRh1f+147YxpfO2P5XthWuFbYWnZS+mL6YkYAAAAUAAAACAAAAEdESUMDAAAAIgAAAAwAAAD/////IgAAAAwAAAD/////JQAAAAwAAAANAACAKAAAAAwAAAAEAAAAIgAAAAwAAAD/////IgAAAAwAAAD+////JwAAABgAAAAEAAAAAAAAAP///wAAAAAAJQAAAAwAAAAEAAAATAAAAGQAAAAAAAAAcgAAAKMBAAC6AAAAAAAAAHIAAACkAQAASQAAACEA8AAAAAAAAAAAAAAAgD8AAAAAAAAAAAAAgD8AAAAAAAAAAAAAAAAAAAAAAAAAAAAAAAAAAAAAAAAAACUAAAAMAAAAAAAAgCgAAAAMAAAABAAAACcAAAAYAAAABAAAAAAAAAD///8AAAAAACUAAAAMAAAABAAAAEwAAABkAAAAFQAAAHIAAAB/AQAAhgAAABUAAAByAAAAawEAABUAAAAhAPAAAAAAAAAAAAAAAIA/AAAAAAAAAAAAAIA/AAAAAAAAAAAAAAAAAAAAAAAAAAAAAAAAAAAAAAAAAAAlAAAADAAAAAAAAIAoAAAADAAAAAQAAAAlAAAADAAAAAEAAAAYAAAADAAAAAAAAAASAAAADAAAAAEAAAAeAAAAGAAAABUAAAByAAAAgAEAAIcAAAAlAAAADAAAAAEAAABUAAAAoAAAABYAAAByAAAAfQAAAIYAAAABAAAAAMCAQe0lgEEWAAAAcgAAAA4AAABMAAAAAAAAAAAAAAAAAAAA//////////9oAAAARABhAG4AaQBlAGwAIABTAGkAYgBhAG4AZABhAAsAAAAIAAAACQAAAAQAAAAIAAAABAAAAAQAAAAJAAAABAAAAAkAAAAIAAAACQAAAAkAAAAIAAAASwAAAEAAAAAwAAAABQAAACAAAAABAAAAAQAAABAAAAAAAAAAAAAAAKQBAADAAAAAAAAAAAAAAACkAQAAwAAAACUAAAAMAAAAAgAAACcAAAAYAAAABAAAAAAAAAD///8AAAAAACUAAAAMAAAABAAAAEwAAABkAAAAFQAAAIwAAAB/AQAAoAAAABUAAACMAAAAawEAABUAAAAhAPAAAAAAAAAAAAAAAIA/AAAAAAAAAAAAAIA/AAAAAAAAAAAAAAAAAAAAAAAAAAAAAAAAAAAAAAAAAAAlAAAADAAAAAAAAIAoAAAADAAAAAQAAAAlAAAADAAAAAEAAAAYAAAADAAAAAAAAAASAAAADAAAAAEAAAAeAAAAGAAAABUAAACMAAAAgAEAAKEAAAAlAAAADAAAAAEAAABUAAAAWAAAABYAAACMAAAAKQAAAKAAAAABAAAAAMCAQe0lgEEWAAAAjAAAAAIAAABMAAAAAAAAAAAAAAAAAAAA//////////9QAAAATQByAA4AAAAGAAAASwAAAEAAAAAwAAAABQAAACAAAAABAAAAAQAAABAAAAAAAAAAAAAAAKQBAADAAAAAAAAAAAAAAACkAQAAwAAAACUAAAAMAAAAAgAAACcAAAAYAAAABAAAAAAAAAD///8AAAAAACUAAAAMAAAABAAAAEwAAABkAAAAFQAAAKYAAACOAQAAugAAABUAAACmAAAAegEAABUAAAAhAPAAAAAAAAAAAAAAAIA/AAAAAAAAAAAAAIA/AAAAAAAAAAAAAAAAAAAAAAAAAAAAAAAAAAAAAAAAAAAlAAAADAAAAAAAAIAoAAAADAAAAAQAAAAlAAAADAAAAAEAAAAYAAAADAAAAAAAAAASAAAADAAAAAEAAAAWAAAADAAAAAAAAABUAAAAaAEAABYAAACmAAAAjQEAALoAAAABAAAAAMCAQe0lgEEWAAAApgAAAC8AAABMAAAABAAAABUAAACmAAAAjwEAALsAAACsAAAAUwBpAGcAbgBlAGQAIABiAHkAOgAgADEAZABiADIAMgBjADEANwAtADIAYgBiADcALQA0ADEAYgA3AC0AYQAyAGQAMgAtAGYANwBmADQAMwA0AGIAMAA0AGUAOQBkAAAACQAAAAQAAAAJAAAACQAAAAgAAAAJAAAABAAAAAkAAAAIAAAAAwAAAAQAAAAJAAAACQAAAAkAAAAJAAAACQAAAAcAAAAJAAAACQAAAAYAAAAJAAAACQAAAAkAAAAJAAAABgAAAAkAAAAJAAAACQAAAAkAAAAGAAAACAAAAAkAAAAJAAAACQAAAAYAAAAFAAAACQAAAAUAAAAJAAAACQAAAAkAAAAJAAAACQAAAAkAAAAIAAAACQAAAAkAAAAWAAAADAAAAAAAAAAlAAAADAAAAAIAAAAOAAAAFAAAAAAAAAAQAAAAFAAAAA==</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Dante Inc Investment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Sibanda</dc:creator>
  <cp:lastModifiedBy>Daniel Sibanda</cp:lastModifiedBy>
  <dcterms:created xsi:type="dcterms:W3CDTF">2025-04-15T16:08:50Z</dcterms:created>
  <dcterms:modified xsi:type="dcterms:W3CDTF">2025-04-16T20:41:39Z</dcterms:modified>
</cp:coreProperties>
</file>