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6CB1E4BD-6474-439C-AAD7-EB7338EBAC18}" xr6:coauthVersionLast="47" xr6:coauthVersionMax="47" xr10:uidLastSave="{00000000-0000-0000-0000-000000000000}"/>
  <bookViews>
    <workbookView xWindow="-28920" yWindow="-120" windowWidth="29040" windowHeight="15840" activeTab="1" xr2:uid="{00000000-000D-0000-FFFF-FFFF00000000}"/>
  </bookViews>
  <sheets>
    <sheet name="Kravspecifikation" sheetId="13" r:id="rId1"/>
    <sheet name="Tidsplan" sheetId="11" r:id="rId2"/>
    <sheet name="Risikoanalyse" sheetId="14" r:id="rId3"/>
    <sheet name="About" sheetId="12" state="hidden" r:id="rId4"/>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5" i="11" l="1"/>
  <c r="C19" i="11"/>
  <c r="H35" i="11"/>
  <c r="H24" i="11"/>
  <c r="H23" i="11"/>
  <c r="H19" i="11"/>
  <c r="H20" i="11"/>
  <c r="I16" i="11"/>
  <c r="I29" i="11"/>
  <c r="I30" i="11"/>
  <c r="H30" i="11"/>
  <c r="H29" i="11"/>
  <c r="H16" i="11"/>
  <c r="I15" i="11"/>
  <c r="H15" i="11"/>
  <c r="I21" i="11"/>
  <c r="H21" i="11"/>
  <c r="I27" i="11"/>
  <c r="I26" i="11"/>
  <c r="H27" i="11"/>
  <c r="H26" i="11"/>
  <c r="I25" i="11"/>
  <c r="G13" i="11"/>
  <c r="F37" i="11"/>
  <c r="G36" i="11"/>
  <c r="G35" i="11"/>
  <c r="F29" i="11"/>
  <c r="G17" i="11"/>
  <c r="G18" i="11" s="1"/>
  <c r="F21" i="11" s="1"/>
  <c r="G21" i="11" s="1"/>
  <c r="F18" i="11"/>
  <c r="G27" i="11"/>
  <c r="F27" i="11"/>
  <c r="I10" i="11"/>
  <c r="B38" i="11"/>
  <c r="B37" i="11"/>
  <c r="B36" i="11"/>
  <c r="B35" i="11"/>
  <c r="B30" i="11"/>
  <c r="B29" i="11"/>
  <c r="B27" i="11"/>
  <c r="B26" i="11"/>
  <c r="B25" i="11"/>
  <c r="B24" i="11"/>
  <c r="B23" i="11"/>
  <c r="B21" i="11"/>
  <c r="B20" i="11"/>
  <c r="B19" i="11"/>
  <c r="B18" i="11"/>
  <c r="B17" i="11"/>
  <c r="C17" i="11"/>
  <c r="C18"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<sst xmlns="http://schemas.openxmlformats.org/spreadsheetml/2006/main" count="164" uniqueCount="119">
  <si>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</si>
  <si>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</si>
  <si>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</si>
  <si>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</si>
  <si>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</si>
  <si>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</si>
  <si>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</si>
  <si>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</si>
  <si>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</si>
  <si>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</si>
  <si>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</si>
  <si>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</si>
  <si>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</si>
  <si>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</si>
  <si>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</si>
  <si>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</si>
  <si>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</si>
  <si>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</si>
  <si>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</si>
  <si>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</si>
  <si>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</si>
  <si>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</si>
  <si>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</si>
  <si>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</si>
  <si>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</si>
  <si>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</si>
  <si>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</si>
  <si>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</si>
  <si>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</si>
  <si>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</si>
  <si>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</si>
  <si>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</si>
  <si>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</si>
  <si>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</si>
  <si>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</si>
  <si>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</si>
  <si>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</si>
  <si>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</si>
  <si>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</si>
  <si>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</si>
  <si>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</si>
  <si>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</si>
  <si>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</si>
  <si>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</si>
  <si>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</si>
  <si>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</si>
  <si>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</si>
  <si>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</si>
  <si>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</si>
  <si>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</si>
  <si>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</si>
  <si>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</si>
  <si>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</si>
  <si>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</si>
  <si>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</si>
  <si>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</si>
  <si>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</si>
  <si>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</si>
  <si>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</si>
  <si>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</si>
  <si>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</si>
  <si>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</si>
  <si>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</si>
  <si>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</si>
  <si>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</si>
  <si>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</si>
  <si>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</si>
  <si>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</si>
  <si>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</si>
  <si>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</si>
  <si>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</si>
  <si>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</si>
  <si>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</si>
  <si>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</si>
  <si>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</si>
  <si>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</si>
  <si>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</si>
  <si>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</si>
  <si>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</si>
  <si>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</si>
  <si>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</si>
  <si>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</si>
  <si>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</si>
  <si>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</si>
  <si>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</si>
  <si>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</si>
  <si>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</si>
  <si>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</si>
  <si>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</si>
  <si>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</si>
  <si>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</si>
  <si>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</si>
  <si>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</si>
  <si>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</si>
  <si>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</si>
  <si>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</si>
  <si>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</si>
  <si>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</si>
  <si>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</si>
  <si>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</si>
  <si>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</si>
  <si>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</si>
  <si>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</si>
  <si>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SQL Database til at gemme mål- og brugerinformationer</t>
  </si>
  <si>
    <t>Task Id</t>
  </si>
  <si>
    <t>Riiko (Beskrivelse)</t>
  </si>
  <si>
    <t>Probability (1=lav, 5=høj)</t>
  </si>
  <si>
    <t>Impact (1=lav, 5=høj)</t>
  </si>
  <si>
    <t>Kommunikationsproblemer med Rpi ifht. API</t>
  </si>
  <si>
    <t>Embedded platform er ny tek. Giver udfordringer</t>
  </si>
  <si>
    <t>Embedded vægt kommer ikke til at virke</t>
  </si>
  <si>
    <t>QR Kode Forbindelse</t>
  </si>
  <si>
    <t>QR Kode, Brug af QR kode, nyt</t>
  </si>
  <si>
    <t>Manglende vægtsensor</t>
  </si>
  <si>
    <t>Ændringer I Databasen</t>
  </si>
  <si>
    <t>Indsætte en live graf skaber problemer</t>
  </si>
  <si>
    <t>Simpel APP, men er måske mere kompleks</t>
  </si>
  <si>
    <t>ORM driller, er ny tek.</t>
  </si>
  <si>
    <r>
      <rPr>
        <b/>
        <sz val="11"/>
        <color theme="1"/>
        <rFont val="Calibri"/>
        <family val="2"/>
        <scheme val="minor"/>
      </rPr>
      <t>FJERNET</t>
    </r>
    <r>
      <rPr>
        <sz val="11"/>
        <color theme="1"/>
        <rFont val="Calibri"/>
        <family val="2"/>
        <scheme val="minor"/>
      </rPr>
      <t xml:space="preserve"> - RedisCache til API cache - evt.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</si>
</sst>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
      <b/>
      <sz val="11"/>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0" fontId="27" fillId="0" borderId="0" xfId="0" applyFont="1"/>
    <xf numFmtId="0" fontId="27" fillId="0" borderId="0" xfId="0" applyFont="1" applyAlignment="1">
      <alignment horizontal="center" vertical="center"/>
    </xf>
    <xf numFmtId="0" fontId="27" fillId="0" borderId="0" xfId="0" applyFont="1" applyAlignment="1">
      <alignment horizontal="left"/>
    </xf>
    <xf numFmtId="0" fontId="26" fillId="0" borderId="0" xfId="0" applyFont="1" applyAlignment="1">
      <alignment horizontal="center"/>
    </xf>
    <xf numFmtId="0" fontId="27" fillId="0" borderId="0" xfId="0" applyFont="1" applyAlignment="1">
      <alignment horizont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6" sqref="F6"/>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118</v>
      </c>
    </row>
    <row r="7" spans="2:6" x14ac:dyDescent="0.3">
      <c r="B7" s="5"/>
      <c r="C7" s="5" t="s">
        <v>93</v>
      </c>
      <c r="D7" s="5" t="s">
        <v>72</v>
      </c>
      <c r="E7" s="5" t="s">
        <v>68</v>
      </c>
      <c r="F7" s="101" t="s">
        <v>103</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zoomScale="85" zoomScaleNormal="85" zoomScalePageLayoutView="70" workbookViewId="0">
      <pane ySplit="6" topLeftCell="A16" activePane="bottomLeft" state="frozen"/>
      <selection pane="bottomLeft" activeCell="BD1" sqref="BD1:BD1048576"/>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1" t="s">
        <v>4</v>
      </c>
      <c r="E3" s="112"/>
      <c r="F3" s="116">
        <f>DATE(2022,9,19)</f>
        <v>44823</v>
      </c>
      <c r="G3" s="116"/>
    </row>
    <row r="4" spans="1:81" ht="30" customHeight="1" x14ac:dyDescent="0.3">
      <c r="A4" s="53" t="s">
        <v>32</v>
      </c>
      <c r="D4" s="111" t="s">
        <v>10</v>
      </c>
      <c r="E4" s="112"/>
      <c r="F4" s="7">
        <v>1</v>
      </c>
      <c r="L4" s="113">
        <f>L5</f>
        <v>44823</v>
      </c>
      <c r="M4" s="114"/>
      <c r="N4" s="114"/>
      <c r="O4" s="114"/>
      <c r="P4" s="114"/>
      <c r="Q4" s="114"/>
      <c r="R4" s="115"/>
      <c r="S4" s="113">
        <f>S5</f>
        <v>44830</v>
      </c>
      <c r="T4" s="114"/>
      <c r="U4" s="114"/>
      <c r="V4" s="114"/>
      <c r="W4" s="114"/>
      <c r="X4" s="114"/>
      <c r="Y4" s="115"/>
      <c r="Z4" s="113">
        <f>Z5</f>
        <v>44837</v>
      </c>
      <c r="AA4" s="114"/>
      <c r="AB4" s="114"/>
      <c r="AC4" s="114"/>
      <c r="AD4" s="114"/>
      <c r="AE4" s="114"/>
      <c r="AF4" s="115"/>
      <c r="AG4" s="113">
        <f>AG5</f>
        <v>44844</v>
      </c>
      <c r="AH4" s="114"/>
      <c r="AI4" s="114"/>
      <c r="AJ4" s="114"/>
      <c r="AK4" s="114"/>
      <c r="AL4" s="114"/>
      <c r="AM4" s="115"/>
      <c r="AN4" s="113">
        <f>AN5</f>
        <v>44851</v>
      </c>
      <c r="AO4" s="114"/>
      <c r="AP4" s="114"/>
      <c r="AQ4" s="114"/>
      <c r="AR4" s="114"/>
      <c r="AS4" s="114"/>
      <c r="AT4" s="115"/>
      <c r="AU4" s="113">
        <f>AU5</f>
        <v>44858</v>
      </c>
      <c r="AV4" s="114"/>
      <c r="AW4" s="114"/>
      <c r="AX4" s="114"/>
      <c r="AY4" s="114"/>
      <c r="AZ4" s="114"/>
      <c r="BA4" s="115"/>
      <c r="BB4" s="113">
        <f>BB5</f>
        <v>44865</v>
      </c>
      <c r="BC4" s="114"/>
      <c r="BD4" s="114"/>
      <c r="BE4" s="114"/>
      <c r="BF4" s="114"/>
      <c r="BG4" s="114"/>
      <c r="BH4" s="115"/>
      <c r="BI4" s="113">
        <f>BI5</f>
        <v>44872</v>
      </c>
      <c r="BJ4" s="114"/>
      <c r="BK4" s="114"/>
      <c r="BL4" s="114"/>
      <c r="BM4" s="114"/>
      <c r="BN4" s="114"/>
      <c r="BO4" s="115"/>
      <c r="BP4" s="113">
        <f>BP5</f>
        <v>44879</v>
      </c>
      <c r="BQ4" s="114"/>
      <c r="BR4" s="114"/>
      <c r="BS4" s="114"/>
      <c r="BT4" s="114"/>
      <c r="BU4" s="114"/>
      <c r="BV4" s="115"/>
      <c r="BW4" s="113">
        <f>BW5</f>
        <v>44886</v>
      </c>
      <c r="BX4" s="114"/>
      <c r="BY4" s="114"/>
      <c r="BZ4" s="114"/>
      <c r="CA4" s="114"/>
      <c r="CB4" s="114"/>
      <c r="CC4" s="115"/>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104</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1</v>
      </c>
      <c r="F15" s="87">
        <f>DATE(2022,10,17)</f>
        <v>44851</v>
      </c>
      <c r="G15" s="87">
        <f>F15+2</f>
        <v>44853</v>
      </c>
      <c r="H15" s="87">
        <f>H21</f>
        <v>44838</v>
      </c>
      <c r="I15" s="87">
        <f>I21</f>
        <v>44848</v>
      </c>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0</v>
      </c>
      <c r="F16" s="87">
        <f>G15</f>
        <v>44853</v>
      </c>
      <c r="G16" s="87">
        <f>F16+2</f>
        <v>44855</v>
      </c>
      <c r="H16" s="87">
        <f>DATE(2022,10,10)</f>
        <v>44844</v>
      </c>
      <c r="I16" s="87">
        <f>H16</f>
        <v>44844</v>
      </c>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hidden="1" customHeight="1" thickBot="1" x14ac:dyDescent="0.35">
      <c r="A17" s="52"/>
      <c r="B17" s="70" t="str">
        <f>Kravspecifikation!C6</f>
        <v>T11</v>
      </c>
      <c r="C17" s="70" t="str">
        <f>Kravspecifikation!F6</f>
        <v>FJERNET - 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v>
      </c>
      <c r="F18" s="87">
        <f>F17+1</f>
        <v>44854</v>
      </c>
      <c r="G18" s="87">
        <f>G17</f>
        <v>44861</v>
      </c>
      <c r="H18" s="87"/>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v>
      </c>
      <c r="F19" s="87">
        <f>F18</f>
        <v>44854</v>
      </c>
      <c r="G19" s="87">
        <f>G18</f>
        <v>44861</v>
      </c>
      <c r="H19" s="87">
        <f>H20</f>
        <v>44859</v>
      </c>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v>
      </c>
      <c r="F20" s="87">
        <f>F18</f>
        <v>44854</v>
      </c>
      <c r="G20" s="87">
        <f>G18</f>
        <v>44861</v>
      </c>
      <c r="H20" s="87">
        <f>DATE(2022,10,25)</f>
        <v>44859</v>
      </c>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1</v>
      </c>
      <c r="F21" s="87">
        <f>G18 - 1</f>
        <v>44860</v>
      </c>
      <c r="G21" s="87">
        <f>F21+1</f>
        <v>44861</v>
      </c>
      <c r="H21" s="87">
        <f>H25</f>
        <v>44838</v>
      </c>
      <c r="I21" s="87">
        <f>I25</f>
        <v>44848</v>
      </c>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v>
      </c>
      <c r="F23" s="90">
        <f>DATE(2022,10,12)</f>
        <v>44846</v>
      </c>
      <c r="G23" s="90">
        <f>F23+1</f>
        <v>44847</v>
      </c>
      <c r="H23" s="90">
        <f>DATE(2022,10,21)</f>
        <v>44855</v>
      </c>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v>
      </c>
      <c r="F24" s="90">
        <f>DATE(2022,10,12)</f>
        <v>44846</v>
      </c>
      <c r="G24" s="90">
        <f>F24+1</f>
        <v>44847</v>
      </c>
      <c r="H24" s="90">
        <f>H23</f>
        <v>44855</v>
      </c>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1</v>
      </c>
      <c r="F25" s="90">
        <f>DATE(2022,10,5)</f>
        <v>44839</v>
      </c>
      <c r="G25" s="90">
        <f>F25+16</f>
        <v>44855</v>
      </c>
      <c r="H25" s="90">
        <v>44838</v>
      </c>
      <c r="I25" s="90">
        <f>DATE(2022,10,14)</f>
        <v>44848</v>
      </c>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1</v>
      </c>
      <c r="F26" s="90">
        <f>DATE(2022,10,18)</f>
        <v>44852</v>
      </c>
      <c r="G26" s="90">
        <f>DATE(2022,11,2)</f>
        <v>44867</v>
      </c>
      <c r="H26" s="90">
        <f>H25</f>
        <v>44838</v>
      </c>
      <c r="I26" s="90">
        <f>I25</f>
        <v>44848</v>
      </c>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1</v>
      </c>
      <c r="F27" s="90">
        <f>DATE(2022,11,3)</f>
        <v>44868</v>
      </c>
      <c r="G27" s="90">
        <f>DATE(2022,11,11)</f>
        <v>44876</v>
      </c>
      <c r="H27" s="90">
        <f>H26</f>
        <v>44838</v>
      </c>
      <c r="I27" s="90">
        <f>I26</f>
        <v>44848</v>
      </c>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1</v>
      </c>
      <c r="F29" s="93">
        <f>DATE(2022,11,14)</f>
        <v>44879</v>
      </c>
      <c r="G29" s="93">
        <f>F29</f>
        <v>44879</v>
      </c>
      <c r="H29" s="93">
        <f>DATE(2022,10,10)</f>
        <v>44844</v>
      </c>
      <c r="I29" s="93">
        <f>DATE(2022,10,10)</f>
        <v>44844</v>
      </c>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1</v>
      </c>
      <c r="F30" s="93">
        <f>F29</f>
        <v>44879</v>
      </c>
      <c r="G30" s="93">
        <f>F30</f>
        <v>44879</v>
      </c>
      <c r="H30" s="93">
        <f>H29</f>
        <v>44844</v>
      </c>
      <c r="I30" s="93">
        <f>I29</f>
        <v>44844</v>
      </c>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1</v>
      </c>
      <c r="F35" s="96">
        <f>F30</f>
        <v>44879</v>
      </c>
      <c r="G35" s="96">
        <f>F35+3</f>
        <v>44882</v>
      </c>
      <c r="H35" s="96">
        <f>DATE(2022,10,21)</f>
        <v>44855</v>
      </c>
      <c r="I35" s="96">
        <f>H35</f>
        <v>44855</v>
      </c>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BP4:BV4"/>
    <mergeCell ref="BW4:CC4"/>
    <mergeCell ref="BI4:BO4"/>
    <mergeCell ref="F3:G3"/>
    <mergeCell ref="L4:R4"/>
    <mergeCell ref="S4:Y4"/>
    <mergeCell ref="Z4:AF4"/>
    <mergeCell ref="AG4:AM4"/>
    <mergeCell ref="D3:E3"/>
    <mergeCell ref="D4:E4"/>
    <mergeCell ref="AN4:AT4"/>
    <mergeCell ref="AU4:BA4"/>
    <mergeCell ref="BB4:BH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25CA-332C-42B5-819F-5AC7C11809A8}">
  <dimension ref="A1:D11"/>
  <sheetViews>
    <sheetView workbookViewId="0">
      <selection activeCell="B22" sqref="B22"/>
    </sheetView>
  </sheetViews>
  <sheetFormatPr defaultRowHeight="14.4" x14ac:dyDescent="0.3"/>
  <cols>
    <col min="1" max="1" width="45.5546875" customWidth="1"/>
    <col min="2" max="2" width="23.109375" customWidth="1"/>
    <col min="3" max="3" width="24.5546875" customWidth="1"/>
  </cols>
  <sheetData>
    <row r="1" spans="1:4" s="5" customFormat="1" x14ac:dyDescent="0.3">
      <c r="A1" s="109" t="s">
        <v>105</v>
      </c>
      <c r="B1" s="109" t="s">
        <v>106</v>
      </c>
      <c r="C1" s="109" t="s">
        <v>107</v>
      </c>
      <c r="D1" s="110"/>
    </row>
    <row r="2" spans="1:4" x14ac:dyDescent="0.3">
      <c r="A2" s="106" t="s">
        <v>108</v>
      </c>
      <c r="B2" s="107">
        <v>3</v>
      </c>
      <c r="C2" s="107">
        <v>5</v>
      </c>
      <c r="D2" s="106">
        <v>15</v>
      </c>
    </row>
    <row r="3" spans="1:4" x14ac:dyDescent="0.3">
      <c r="A3" s="106" t="s">
        <v>109</v>
      </c>
      <c r="B3" s="107">
        <v>5</v>
      </c>
      <c r="C3" s="107">
        <v>3</v>
      </c>
      <c r="D3" s="106">
        <v>15</v>
      </c>
    </row>
    <row r="4" spans="1:4" x14ac:dyDescent="0.3">
      <c r="A4" s="106" t="s">
        <v>110</v>
      </c>
      <c r="B4" s="107">
        <v>2</v>
      </c>
      <c r="C4" s="107">
        <v>5</v>
      </c>
      <c r="D4" s="106">
        <v>10</v>
      </c>
    </row>
    <row r="5" spans="1:4" x14ac:dyDescent="0.3">
      <c r="A5" s="108" t="s">
        <v>111</v>
      </c>
      <c r="B5" s="107">
        <v>2</v>
      </c>
      <c r="C5" s="107">
        <v>3</v>
      </c>
      <c r="D5" s="106">
        <v>6</v>
      </c>
    </row>
    <row r="6" spans="1:4" x14ac:dyDescent="0.3">
      <c r="A6" s="108" t="s">
        <v>112</v>
      </c>
      <c r="B6" s="107">
        <v>2</v>
      </c>
      <c r="C6" s="107">
        <v>3</v>
      </c>
      <c r="D6" s="106">
        <v>6</v>
      </c>
    </row>
    <row r="7" spans="1:4" x14ac:dyDescent="0.3">
      <c r="A7" s="106" t="s">
        <v>113</v>
      </c>
      <c r="B7" s="107">
        <v>1</v>
      </c>
      <c r="C7" s="107">
        <v>5</v>
      </c>
      <c r="D7" s="106">
        <v>5</v>
      </c>
    </row>
    <row r="8" spans="1:4" x14ac:dyDescent="0.3">
      <c r="A8" s="106" t="s">
        <v>114</v>
      </c>
      <c r="B8" s="107">
        <v>4</v>
      </c>
      <c r="C8" s="107">
        <v>1</v>
      </c>
      <c r="D8" s="106">
        <v>4</v>
      </c>
    </row>
    <row r="9" spans="1:4" x14ac:dyDescent="0.3">
      <c r="A9" s="106" t="s">
        <v>115</v>
      </c>
      <c r="B9" s="107">
        <v>4</v>
      </c>
      <c r="C9" s="107">
        <v>1</v>
      </c>
      <c r="D9" s="106">
        <v>4</v>
      </c>
    </row>
    <row r="10" spans="1:4" x14ac:dyDescent="0.3">
      <c r="A10" s="106" t="s">
        <v>116</v>
      </c>
      <c r="B10" s="107">
        <v>1</v>
      </c>
      <c r="C10" s="107">
        <v>3</v>
      </c>
      <c r="D10" s="106">
        <v>3</v>
      </c>
    </row>
    <row r="11" spans="1:4" x14ac:dyDescent="0.3">
      <c r="A11" s="106" t="s">
        <v>117</v>
      </c>
      <c r="B11" s="107">
        <v>1</v>
      </c>
      <c r="C11" s="107">
        <v>1</v>
      </c>
      <c r="D11" s="10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Kravspecifikation</vt:lpstr>
      <vt:lpstr>Tidsplan</vt:lpstr>
      <vt:lpstr>Risikoanalyse</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2022-11-02T11:54:40Z</dcterms:modified>
</cp:coreProperties>
</file>