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8"/>
  <workbookPr hidePivotFieldList="1" defaultThemeVersion="124226"/>
  <mc:AlternateContent xmlns:mc="http://schemas.openxmlformats.org/markup-compatibility/2006">
    <mc:Choice Requires="x15">
      <x15ac:absPath xmlns:x15ac="http://schemas.microsoft.com/office/spreadsheetml/2010/11/ac" url="C:\Users\401\Downloads\"/>
    </mc:Choice>
  </mc:AlternateContent>
  <xr:revisionPtr revIDLastSave="0" documentId="13_ncr:1_{2806B6FB-1EE6-42D0-9245-1FB7A5F881D2}" xr6:coauthVersionLast="36" xr6:coauthVersionMax="36" xr10:uidLastSave="{00000000-0000-0000-0000-000000000000}"/>
  <bookViews>
    <workbookView xWindow="0" yWindow="0" windowWidth="28800" windowHeight="12105" activeTab="1" xr2:uid="{00000000-000D-0000-FFFF-FFFF00000000}"/>
  </bookViews>
  <sheets>
    <sheet name="Hoja1" sheetId="3" r:id="rId1"/>
    <sheet name="Validacion de datos" sheetId="2" r:id="rId2"/>
  </sheets>
  <definedNames>
    <definedName name="_xlnm._FilterDatabase" localSheetId="1" hidden="1">'Validacion de datos'!$R$7:$V$22</definedName>
    <definedName name="GIL">'Validacion de datos'!$N$8:$P$21</definedName>
    <definedName name="MARIO">'Validacion de datos'!$J$7:$L$21</definedName>
    <definedName name="OSKAR">'Validacion de datos'!$B$7:$H$21</definedName>
    <definedName name="RIOS">'Validacion de datos'!$R$7:$V$21</definedName>
  </definedNames>
  <calcPr calcId="191029"/>
  <pivotCaches>
    <pivotCache cacheId="1" r:id="rId3"/>
  </pivotCaches>
</workbook>
</file>

<file path=xl/calcChain.xml><?xml version="1.0" encoding="utf-8"?>
<calcChain xmlns="http://schemas.openxmlformats.org/spreadsheetml/2006/main">
  <c r="V10" i="2" l="1"/>
  <c r="V11" i="2"/>
  <c r="V12" i="2"/>
  <c r="V13" i="2"/>
  <c r="V14" i="2"/>
  <c r="V15" i="2"/>
  <c r="V16" i="2"/>
  <c r="V17" i="2"/>
  <c r="V18" i="2"/>
  <c r="V19" i="2"/>
  <c r="V20" i="2"/>
  <c r="V21" i="2"/>
  <c r="V9" i="2"/>
  <c r="T10" i="2"/>
  <c r="T11" i="2"/>
  <c r="T12" i="2"/>
  <c r="T13" i="2"/>
  <c r="T14" i="2"/>
  <c r="T15" i="2"/>
  <c r="T16" i="2"/>
  <c r="T17" i="2"/>
  <c r="T18" i="2"/>
  <c r="T19" i="2"/>
  <c r="U19" i="2" s="1"/>
  <c r="T20" i="2"/>
  <c r="U20" i="2" s="1"/>
  <c r="T21" i="2"/>
  <c r="T9" i="2"/>
  <c r="S9" i="2"/>
  <c r="S10" i="2"/>
  <c r="S11" i="2"/>
  <c r="S12" i="2"/>
  <c r="S13" i="2"/>
  <c r="S14" i="2"/>
  <c r="U14" i="2" s="1"/>
  <c r="S15" i="2"/>
  <c r="S16" i="2"/>
  <c r="S17" i="2"/>
  <c r="S18" i="2"/>
  <c r="S19" i="2"/>
  <c r="S20" i="2"/>
  <c r="S21" i="2"/>
  <c r="R10" i="2"/>
  <c r="U10" i="2" s="1"/>
  <c r="R11" i="2"/>
  <c r="U11" i="2" s="1"/>
  <c r="R12" i="2"/>
  <c r="R13" i="2"/>
  <c r="R14" i="2"/>
  <c r="R15" i="2"/>
  <c r="U15" i="2" s="1"/>
  <c r="R16" i="2"/>
  <c r="U16" i="2" s="1"/>
  <c r="R17" i="2"/>
  <c r="R18" i="2"/>
  <c r="R19" i="2"/>
  <c r="R20" i="2"/>
  <c r="R21" i="2"/>
  <c r="U21" i="2" s="1"/>
  <c r="R9" i="2"/>
  <c r="U9" i="2" s="1"/>
  <c r="P10" i="2"/>
  <c r="P11" i="2"/>
  <c r="P12" i="2"/>
  <c r="P13" i="2"/>
  <c r="P14" i="2"/>
  <c r="P15" i="2"/>
  <c r="P16" i="2"/>
  <c r="P17" i="2"/>
  <c r="P18" i="2"/>
  <c r="P19" i="2"/>
  <c r="P20" i="2"/>
  <c r="P21" i="2"/>
  <c r="P9" i="2"/>
  <c r="O10" i="2"/>
  <c r="O11" i="2"/>
  <c r="O12" i="2"/>
  <c r="O13" i="2"/>
  <c r="O14" i="2"/>
  <c r="O15" i="2"/>
  <c r="O16" i="2"/>
  <c r="O17" i="2"/>
  <c r="O18" i="2"/>
  <c r="O19" i="2"/>
  <c r="O20" i="2"/>
  <c r="O21" i="2"/>
  <c r="O9" i="2"/>
  <c r="N11" i="2"/>
  <c r="N12" i="2"/>
  <c r="N13" i="2"/>
  <c r="N14" i="2" s="1"/>
  <c r="N15" i="2" s="1"/>
  <c r="N16" i="2" s="1"/>
  <c r="N17" i="2" s="1"/>
  <c r="N18" i="2" s="1"/>
  <c r="N19" i="2" s="1"/>
  <c r="N20" i="2" s="1"/>
  <c r="N21" i="2" s="1"/>
  <c r="N10" i="2"/>
  <c r="L10" i="2"/>
  <c r="L11" i="2"/>
  <c r="L12" i="2"/>
  <c r="L13" i="2"/>
  <c r="L14" i="2"/>
  <c r="L15" i="2"/>
  <c r="L16" i="2"/>
  <c r="L17" i="2"/>
  <c r="L18" i="2"/>
  <c r="L19" i="2"/>
  <c r="L20" i="2"/>
  <c r="L21" i="2"/>
  <c r="L9" i="2"/>
  <c r="K9" i="2"/>
  <c r="K10" i="2"/>
  <c r="K11" i="2"/>
  <c r="K12" i="2"/>
  <c r="K13" i="2"/>
  <c r="K14" i="2"/>
  <c r="K15" i="2"/>
  <c r="K16" i="2"/>
  <c r="K17" i="2"/>
  <c r="K18" i="2"/>
  <c r="K19" i="2"/>
  <c r="K20" i="2"/>
  <c r="K21" i="2"/>
  <c r="J10" i="2"/>
  <c r="J11" i="2"/>
  <c r="J12" i="2"/>
  <c r="J13" i="2"/>
  <c r="J14" i="2"/>
  <c r="J15" i="2"/>
  <c r="J16" i="2"/>
  <c r="J17" i="2"/>
  <c r="J18" i="2"/>
  <c r="J19" i="2"/>
  <c r="J20" i="2"/>
  <c r="J21" i="2"/>
  <c r="J9" i="2"/>
  <c r="H21" i="2"/>
  <c r="H20" i="2"/>
  <c r="H19" i="2"/>
  <c r="H18" i="2"/>
  <c r="H17" i="2"/>
  <c r="H16" i="2"/>
  <c r="H15" i="2"/>
  <c r="H9" i="2"/>
  <c r="H14" i="2"/>
  <c r="H13" i="2"/>
  <c r="H12" i="2"/>
  <c r="H11" i="2"/>
  <c r="H10" i="2"/>
  <c r="F10" i="2"/>
  <c r="F11" i="2"/>
  <c r="F12" i="2"/>
  <c r="F13" i="2"/>
  <c r="F14" i="2"/>
  <c r="F15" i="2"/>
  <c r="F16" i="2"/>
  <c r="F17" i="2"/>
  <c r="F18" i="2"/>
  <c r="F19" i="2"/>
  <c r="F20" i="2"/>
  <c r="F21" i="2"/>
  <c r="F9" i="2"/>
  <c r="U13" i="2" l="1"/>
  <c r="U18" i="2"/>
  <c r="U12" i="2"/>
  <c r="U17" i="2"/>
  <c r="AA12" i="2"/>
  <c r="G2" i="2" s="1"/>
  <c r="B2" i="2"/>
  <c r="AA11" i="2" l="1"/>
  <c r="F2" i="2" s="1"/>
  <c r="AA10" i="2"/>
  <c r="E2" i="2" s="1"/>
  <c r="AA9" i="2"/>
  <c r="D2" i="2" s="1"/>
  <c r="AA8" i="2"/>
  <c r="C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Oscar</author>
  </authors>
  <commentList>
    <comment ref="C7" authorId="0" shapeId="0" xr:uid="{9AF8F293-D65B-4C8C-902E-7546BAA596EF}">
      <text>
        <r>
          <rPr>
            <b/>
            <sz val="9"/>
            <color indexed="81"/>
            <rFont val="Tahoma"/>
            <family val="2"/>
          </rPr>
          <t>Oscar:</t>
        </r>
        <r>
          <rPr>
            <sz val="9"/>
            <color indexed="81"/>
            <rFont val="Tahoma"/>
            <family val="2"/>
          </rPr>
          <t xml:space="preserve">
PERSONALIZA EL CODIGO</t>
        </r>
      </text>
    </comment>
    <comment ref="D7" authorId="0" shapeId="0" xr:uid="{401ECB8E-51BC-43E7-8940-0ADCBB8A9EAE}">
      <text>
        <r>
          <rPr>
            <b/>
            <sz val="9"/>
            <color indexed="81"/>
            <rFont val="Tahoma"/>
            <family val="2"/>
          </rPr>
          <t>Oscar:</t>
        </r>
        <r>
          <rPr>
            <sz val="9"/>
            <color indexed="81"/>
            <rFont val="Tahoma"/>
            <family val="2"/>
          </rPr>
          <t xml:space="preserve">
DIGITA EL NOMBRE DE EMPLEADO</t>
        </r>
      </text>
    </comment>
    <comment ref="E7" authorId="0" shapeId="0" xr:uid="{84DD5728-AE24-4669-9192-629387FCC53F}">
      <text>
        <r>
          <rPr>
            <b/>
            <sz val="9"/>
            <color indexed="81"/>
            <rFont val="Tahoma"/>
            <family val="2"/>
          </rPr>
          <t>Oscar:</t>
        </r>
        <r>
          <rPr>
            <sz val="9"/>
            <color indexed="81"/>
            <rFont val="Tahoma"/>
            <family val="2"/>
          </rPr>
          <t xml:space="preserve">
DIGITA EL APELLIDO DE EMPLEADO</t>
        </r>
      </text>
    </comment>
    <comment ref="F7" authorId="0" shapeId="0" xr:uid="{FF02F128-C6E3-4FDC-9001-E5CFDA2A2780}">
      <text>
        <r>
          <rPr>
            <b/>
            <sz val="9"/>
            <color indexed="81"/>
            <rFont val="Tahoma"/>
            <family val="2"/>
          </rPr>
          <t>Oscar:</t>
        </r>
        <r>
          <rPr>
            <sz val="9"/>
            <color indexed="81"/>
            <rFont val="Tahoma"/>
            <family val="2"/>
          </rPr>
          <t xml:space="preserve">
UTILIZA LA FORMULA CONCATENAR</t>
        </r>
      </text>
    </comment>
    <comment ref="J7" authorId="0" shapeId="0" xr:uid="{760B9ABD-6AD2-4F0E-B5B4-B92E4F3B1861}">
      <text>
        <r>
          <rPr>
            <b/>
            <sz val="9"/>
            <color indexed="81"/>
            <rFont val="Tahoma"/>
            <charset val="1"/>
          </rPr>
          <t>Oscar:</t>
        </r>
        <r>
          <rPr>
            <sz val="9"/>
            <color indexed="81"/>
            <rFont val="Tahoma"/>
            <charset val="1"/>
          </rPr>
          <t xml:space="preserve">
Si la profesion es Arquitecto el lugar es Poblado si la profesion es Medido el lugar es envigado si la profesion es Ingeniero el lugar es Itagui de lo contrario el lugar es Laureles</t>
        </r>
      </text>
    </comment>
    <comment ref="K7" authorId="0" shapeId="0" xr:uid="{0F3BFE19-A16A-4779-8AAC-1FB5180E2BFC}">
      <text>
        <r>
          <rPr>
            <b/>
            <sz val="9"/>
            <color indexed="81"/>
            <rFont val="Tahoma"/>
            <charset val="1"/>
          </rPr>
          <t>Oscar:</t>
        </r>
        <r>
          <rPr>
            <sz val="9"/>
            <color indexed="81"/>
            <rFont val="Tahoma"/>
            <charset val="1"/>
          </rPr>
          <t xml:space="preserve">
si la profesion es igual a Arquitecto y sueldo base es igual a 2014980 la vacuna es pfizer y asi sucesivamente </t>
        </r>
      </text>
    </comment>
    <comment ref="U7" authorId="0" shapeId="0" xr:uid="{888EA21D-68F8-4D51-B0BB-A152EDDA45B8}">
      <text>
        <r>
          <rPr>
            <b/>
            <sz val="9"/>
            <color indexed="81"/>
            <rFont val="Tahoma"/>
            <family val="2"/>
          </rPr>
          <t>Oscar:</t>
        </r>
        <r>
          <rPr>
            <sz val="9"/>
            <color indexed="81"/>
            <rFont val="Tahoma"/>
            <family val="2"/>
          </rPr>
          <t xml:space="preserve">
sumar los tres conteos 
</t>
        </r>
      </text>
    </comment>
    <comment ref="V7" authorId="0" shapeId="0" xr:uid="{0BA651C4-AA60-4C4D-808E-82A2E7B0EFB9}">
      <text>
        <r>
          <rPr>
            <b/>
            <sz val="9"/>
            <color indexed="81"/>
            <rFont val="Tahoma"/>
            <family val="2"/>
          </rPr>
          <t>Oscar:</t>
        </r>
        <r>
          <rPr>
            <sz val="9"/>
            <color indexed="81"/>
            <rFont val="Tahoma"/>
            <family val="2"/>
          </rPr>
          <t xml:space="preserve">
si total conteo es menor o igual a13  entonces 50mil de los contrario si total conteo es menor o igual a 18 entonces 70mil si total conteo es menor o igual a 25entonces 80mil de lo contrario 100mil</t>
        </r>
      </text>
    </comment>
    <comment ref="W7" authorId="0" shapeId="0" xr:uid="{140FB31B-6647-4205-AA07-8F3319704302}">
      <text>
        <r>
          <rPr>
            <b/>
            <sz val="9"/>
            <color indexed="81"/>
            <rFont val="Tahoma"/>
            <family val="2"/>
          </rPr>
          <t>Oscar:</t>
        </r>
        <r>
          <rPr>
            <sz val="9"/>
            <color indexed="81"/>
            <rFont val="Tahoma"/>
            <family val="2"/>
          </rPr>
          <t xml:space="preserve">
Aplica minigraficos a los conteos de sept, oct y nov y analiza la grafica</t>
        </r>
      </text>
    </comment>
    <comment ref="N8" authorId="0" shapeId="0" xr:uid="{EBF93E3A-D77A-42F0-A201-A8D06337DE5B}">
      <text>
        <r>
          <rPr>
            <b/>
            <sz val="9"/>
            <color indexed="81"/>
            <rFont val="Tahoma"/>
            <family val="2"/>
          </rPr>
          <t>Oscar:
el conteo de sept  se aumento en un 10% mas del dato 
anterior</t>
        </r>
      </text>
    </comment>
    <comment ref="O8" authorId="0" shapeId="0" xr:uid="{92641F15-0C2F-49B1-9152-08A1D69ACB75}">
      <text>
        <r>
          <rPr>
            <b/>
            <sz val="9"/>
            <color indexed="81"/>
            <rFont val="Tahoma"/>
            <family val="2"/>
          </rPr>
          <t>Oscar:</t>
        </r>
        <r>
          <rPr>
            <sz val="9"/>
            <color indexed="81"/>
            <rFont val="Tahoma"/>
            <family val="2"/>
          </rPr>
          <t xml:space="preserve">
el conteo2 de octubre se rebajo en un 3% con respecto al conteo de sept
</t>
        </r>
      </text>
    </comment>
    <comment ref="P8" authorId="0" shapeId="0" xr:uid="{52E62BDB-A28C-4D74-86AD-DF33AEC5634B}">
      <text>
        <r>
          <rPr>
            <b/>
            <sz val="9"/>
            <color indexed="81"/>
            <rFont val="Tahoma"/>
            <family val="2"/>
          </rPr>
          <t>Oscar:</t>
        </r>
        <r>
          <rPr>
            <sz val="9"/>
            <color indexed="81"/>
            <rFont val="Tahoma"/>
            <family val="2"/>
          </rPr>
          <t xml:space="preserve">
es igual a la suma de los dos conteos (sept y oct )
</t>
        </r>
      </text>
    </comment>
  </commentList>
</comments>
</file>

<file path=xl/sharedStrings.xml><?xml version="1.0" encoding="utf-8"?>
<sst xmlns="http://schemas.openxmlformats.org/spreadsheetml/2006/main" count="195" uniqueCount="70">
  <si>
    <t>EMPLEADOS</t>
  </si>
  <si>
    <t>SMLV</t>
  </si>
  <si>
    <t>CONSECUTIVO</t>
  </si>
  <si>
    <t>SUELDO BASE</t>
  </si>
  <si>
    <t>PROFESION</t>
  </si>
  <si>
    <t>Medico</t>
  </si>
  <si>
    <t>Especialista</t>
  </si>
  <si>
    <t>PHD</t>
  </si>
  <si>
    <t xml:space="preserve">Vacunas </t>
  </si>
  <si>
    <t>EPS</t>
  </si>
  <si>
    <t>SEDE</t>
  </si>
  <si>
    <t>Validar</t>
  </si>
  <si>
    <t>concatenar</t>
  </si>
  <si>
    <t>digitar</t>
  </si>
  <si>
    <t>personalizar</t>
  </si>
  <si>
    <t>inmovilizar</t>
  </si>
  <si>
    <t>si anidado</t>
  </si>
  <si>
    <t>conector Y</t>
  </si>
  <si>
    <t>Conector O</t>
  </si>
  <si>
    <t>Dosis</t>
  </si>
  <si>
    <t xml:space="preserve">Aplicación de Vacunas </t>
  </si>
  <si>
    <t>Aplicación Vacunas</t>
  </si>
  <si>
    <t>ANALISIS DE APLICACIÓN DE VACUNAS CONTRA COVID 19</t>
  </si>
  <si>
    <t>Formula</t>
  </si>
  <si>
    <t>PRECIO PARA EPS</t>
  </si>
  <si>
    <t>formula</t>
  </si>
  <si>
    <t>NOMBRE  COMPLETO</t>
  </si>
  <si>
    <t>CODIGO PROFESIONAL</t>
  </si>
  <si>
    <t>NOMBRE DEL PROFESIONAL</t>
  </si>
  <si>
    <t>APELLIDO DEL PROFESIONAL</t>
  </si>
  <si>
    <t>Aplica referencia absoluta al %</t>
  </si>
  <si>
    <t xml:space="preserve">Grafica Nombre completo y sueldo base </t>
  </si>
  <si>
    <t>Gallo</t>
  </si>
  <si>
    <t>Crespo</t>
  </si>
  <si>
    <t>Florencio</t>
  </si>
  <si>
    <t>Ruiz</t>
  </si>
  <si>
    <t>Adolfino</t>
  </si>
  <si>
    <t>Carloncho</t>
  </si>
  <si>
    <t>Anastasio</t>
  </si>
  <si>
    <t>Toro</t>
  </si>
  <si>
    <t>Cruelo</t>
  </si>
  <si>
    <t>Lopez</t>
  </si>
  <si>
    <t>Tifurcio</t>
  </si>
  <si>
    <t>Martinez</t>
  </si>
  <si>
    <t>Androfino</t>
  </si>
  <si>
    <t>Gomez</t>
  </si>
  <si>
    <t>Carfildo</t>
  </si>
  <si>
    <t>Restrepo</t>
  </si>
  <si>
    <t>Canamiro</t>
  </si>
  <si>
    <t>Valdivieso</t>
  </si>
  <si>
    <t>Crisanfildo</t>
  </si>
  <si>
    <t>Rojo</t>
  </si>
  <si>
    <t>Amaranto</t>
  </si>
  <si>
    <t>Perea</t>
  </si>
  <si>
    <t>Crosonbo</t>
  </si>
  <si>
    <t>vargas</t>
  </si>
  <si>
    <t xml:space="preserve">Chumilo </t>
  </si>
  <si>
    <t>Berrio</t>
  </si>
  <si>
    <t>Arquitecto</t>
  </si>
  <si>
    <t>Ingeniero</t>
  </si>
  <si>
    <t>Administrador</t>
  </si>
  <si>
    <t>Septiembre/dias</t>
  </si>
  <si>
    <t>Octubre/dias</t>
  </si>
  <si>
    <t>Noviembre/dias</t>
  </si>
  <si>
    <t>Total  mes/dia</t>
  </si>
  <si>
    <t>BI</t>
  </si>
  <si>
    <t>Lugar de aplicación</t>
  </si>
  <si>
    <t>Suma de Septiembre/dias</t>
  </si>
  <si>
    <t>Suma de Octubre/dias</t>
  </si>
  <si>
    <t>Suma de Noviembre/dias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</si>
</sst>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_-&quot;$&quot;\ * #,##0.00_-;\-&quot;$&quot;\ * #,##0.00_-;_-&quot;$&quot;\ * &quot;-&quot;??_-;_-@_-"/>
    <numFmt numFmtId="165" formatCode="&quot;$&quot;\ #,##0.00_);[Red]\(&quot;$&quot;\ #,##0.00\)"/>
    <numFmt numFmtId="166" formatCode="_(&quot;$&quot;\ * #,##0.00_);_(&quot;$&quot;\ * \(#,##0.00\);_(&quot;$&quot;\ * &quot;-&quot;??_);_(@_)"/>
    <numFmt numFmtId="167" formatCode="&quot;$&quot;\ #,##0.00"/>
    <numFmt numFmtId="169" formatCode="&quot;M.C.H&quot;\-#"/>
  </numFmts>
  <fonts count="11" x14ac:knownFonts="1">
    <font>
      <sz val="11"/>
      <color theme="1"/>
      <name val="Calibri"/>
      <family val="2"/>
      <scheme val="minor"/>
    </font>
    <font>
      <b/>
      <sz val="14"/>
      <color theme="1"/>
      <name val="Calibri"/>
      <family val="2"/>
      <scheme val="minor"/>
    </font>
    <font>
      <b/>
      <sz val="11"/>
      <color theme="1"/>
      <name val="Calibri"/>
      <family val="2"/>
      <scheme val="minor"/>
    </font>
    <font>
      <sz val="36"/>
      <color theme="1"/>
      <name val="Calibri"/>
      <family val="2"/>
      <scheme val="minor"/>
    </font>
    <font>
      <sz val="9"/>
      <color indexed="81"/>
      <name val="Tahoma"/>
      <family val="2"/>
    </font>
    <font>
      <b/>
      <sz val="9"/>
      <color indexed="81"/>
      <name val="Tahoma"/>
      <family val="2"/>
    </font>
    <font>
      <b/>
      <sz val="10"/>
      <color theme="1"/>
      <name val="Calibri"/>
      <family val="2"/>
      <scheme val="minor"/>
    </font>
    <font>
      <b/>
      <sz val="12"/>
      <color theme="1"/>
      <name val="Calibri"/>
      <family val="2"/>
      <scheme val="minor"/>
    </font>
    <font>
      <sz val="9"/>
      <color indexed="81"/>
      <name val="Tahoma"/>
      <charset val="1"/>
    </font>
    <font>
      <b/>
      <sz val="9"/>
      <color indexed="81"/>
      <name val="Tahoma"/>
      <charset val="1"/>
    </font>
    <font>
      <sz val="9"/>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249977111117893"/>
        <bgColor indexed="64"/>
      </patternFill>
    </fill>
    <fill>
      <patternFill patternType="solid">
        <fgColor rgb="FFFFC000"/>
        <bgColor indexed="64"/>
      </patternFill>
    </fill>
    <fill>
      <patternFill patternType="solid">
        <fgColor theme="2" tint="-0.249977111117893"/>
        <bgColor indexed="64"/>
      </patternFill>
    </fill>
    <fill>
      <patternFill patternType="solid">
        <fgColor theme="6"/>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49">
    <xf numFmtId="0" fontId="0" fillId="0" borderId="0" xfId="0"/>
    <xf numFmtId="0" fontId="0" fillId="0" borderId="1" xfId="0" applyBorder="1"/>
    <xf numFmtId="0" fontId="0" fillId="0" borderId="0" xfId="0" applyAlignment="1">
      <alignment textRotation="90"/>
    </xf>
    <xf numFmtId="165" fontId="0" fillId="0" borderId="1" xfId="0" applyNumberFormat="1" applyBorder="1"/>
    <xf numFmtId="165" fontId="1" fillId="0" borderId="0" xfId="0" applyNumberFormat="1" applyFont="1"/>
    <xf numFmtId="0" fontId="2" fillId="2" borderId="3" xfId="0" applyFont="1" applyFill="1" applyBorder="1" applyAlignment="1">
      <alignment horizontal="center" vertical="center" wrapText="1"/>
    </xf>
    <xf numFmtId="0" fontId="0" fillId="0" borderId="4" xfId="0" applyBorder="1"/>
    <xf numFmtId="0" fontId="0" fillId="0" borderId="1" xfId="0" applyFill="1" applyBorder="1"/>
    <xf numFmtId="164" fontId="0" fillId="0" borderId="1" xfId="0" applyNumberFormat="1" applyBorder="1"/>
    <xf numFmtId="167" fontId="0" fillId="0" borderId="0" xfId="0" applyNumberFormat="1"/>
    <xf numFmtId="166" fontId="0" fillId="3" borderId="1" xfId="0" applyNumberFormat="1" applyFill="1" applyBorder="1"/>
    <xf numFmtId="0" fontId="2" fillId="2" borderId="3" xfId="0" applyFont="1" applyFill="1" applyBorder="1" applyAlignment="1">
      <alignment horizontal="center" vertical="center" wrapText="1"/>
    </xf>
    <xf numFmtId="166" fontId="0" fillId="0" borderId="1" xfId="0" applyNumberFormat="1" applyBorder="1" applyAlignment="1">
      <alignment horizontal="center"/>
    </xf>
    <xf numFmtId="165" fontId="1" fillId="0" borderId="0" xfId="0" applyNumberFormat="1" applyFont="1" applyBorder="1"/>
    <xf numFmtId="165" fontId="0" fillId="0" borderId="1" xfId="0" applyNumberFormat="1" applyFill="1" applyBorder="1"/>
    <xf numFmtId="0" fontId="0" fillId="8" borderId="0" xfId="0" applyFill="1"/>
    <xf numFmtId="167" fontId="0" fillId="0" borderId="1" xfId="0" applyNumberFormat="1" applyBorder="1" applyAlignment="1">
      <alignment horizontal="center" vertical="center"/>
    </xf>
    <xf numFmtId="165" fontId="0" fillId="0" borderId="1" xfId="0" applyNumberFormat="1" applyBorder="1" applyAlignment="1">
      <alignment horizontal="center" vertical="center"/>
    </xf>
    <xf numFmtId="2" fontId="0" fillId="0" borderId="1" xfId="0" applyNumberFormat="1" applyBorder="1"/>
    <xf numFmtId="1" fontId="0" fillId="0" borderId="1" xfId="0" applyNumberFormat="1" applyBorder="1"/>
    <xf numFmtId="9" fontId="2" fillId="5" borderId="1" xfId="0" applyNumberFormat="1" applyFont="1" applyFill="1" applyBorder="1" applyAlignment="1">
      <alignment horizontal="center" vertical="center" wrapText="1"/>
    </xf>
    <xf numFmtId="165" fontId="6" fillId="0" borderId="0" xfId="0" applyNumberFormat="1" applyFont="1" applyAlignment="1">
      <alignment wrapText="1"/>
    </xf>
    <xf numFmtId="0" fontId="0" fillId="0" borderId="2" xfId="0" applyFill="1" applyBorder="1"/>
    <xf numFmtId="1" fontId="0" fillId="3" borderId="1" xfId="0" applyNumberFormat="1" applyFill="1" applyBorder="1"/>
    <xf numFmtId="0" fontId="0" fillId="6" borderId="1" xfId="0" applyFill="1" applyBorder="1" applyAlignment="1">
      <alignment horizontal="center" vertical="center"/>
    </xf>
    <xf numFmtId="0" fontId="10" fillId="9" borderId="1" xfId="0" applyFont="1" applyFill="1" applyBorder="1" applyAlignment="1">
      <alignment horizontal="center" vertical="center" textRotation="255"/>
    </xf>
    <xf numFmtId="0" fontId="2" fillId="4" borderId="1"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0" fillId="11" borderId="1" xfId="0" applyFill="1" applyBorder="1" applyAlignment="1">
      <alignment horizontal="center"/>
    </xf>
    <xf numFmtId="0" fontId="7" fillId="8" borderId="2" xfId="0" applyFont="1" applyFill="1" applyBorder="1" applyAlignment="1">
      <alignment horizontal="center" vertical="center" wrapText="1"/>
    </xf>
    <xf numFmtId="0" fontId="7" fillId="8" borderId="3" xfId="0" applyFont="1" applyFill="1" applyBorder="1" applyAlignment="1">
      <alignment horizontal="center" vertical="center" wrapText="1"/>
    </xf>
    <xf numFmtId="9" fontId="2" fillId="10" borderId="4" xfId="0" applyNumberFormat="1" applyFont="1" applyFill="1" applyBorder="1" applyAlignment="1">
      <alignment horizontal="center" vertical="center" wrapText="1"/>
    </xf>
    <xf numFmtId="9" fontId="2" fillId="10" borderId="3" xfId="0" applyNumberFormat="1"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0" fillId="9" borderId="1" xfId="0" applyFill="1" applyBorder="1" applyAlignment="1">
      <alignment horizontal="center" vertical="center" textRotation="255"/>
    </xf>
    <xf numFmtId="0" fontId="0" fillId="9" borderId="2" xfId="0" applyFill="1" applyBorder="1" applyAlignment="1">
      <alignment horizontal="center" vertical="center" textRotation="255"/>
    </xf>
    <xf numFmtId="0" fontId="0" fillId="9" borderId="3" xfId="0" applyFill="1" applyBorder="1" applyAlignment="1">
      <alignment horizontal="center" vertical="center" textRotation="255"/>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169" fontId="0" fillId="0" borderId="1" xfId="0" applyNumberFormat="1" applyBorder="1"/>
    <xf numFmtId="44" fontId="0" fillId="0" borderId="1" xfId="0" applyNumberFormat="1" applyBorder="1"/>
    <xf numFmtId="0" fontId="0" fillId="0" borderId="1" xfId="0" applyNumberFormat="1" applyBorder="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[Evaluación de D y P.xlsx]Hoja1!TablaDinámica1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Hoja1!$A$1</c:f>
              <c:strCache>
                <c:ptCount val="1"/>
                <c:pt idx="0">
                  <c:v>Suma de Septiembre/dias</c:v>
                </c:pt>
              </c:strCache>
            </c:strRef>
          </c:tx>
          <c:spPr>
            <a:solidFill>
              <a:schemeClr val="accent1"/>
            </a:solidFill>
            <a:ln>
              <a:noFill/>
            </a:ln>
            <a:effectLst/>
          </c:spPr>
          <c:invertIfNegative val="0"/>
          <c:cat>
            <c:strRef>
              <c:f>Hoja1!$A$2</c:f>
              <c:strCache>
                <c:ptCount val="1"/>
                <c:pt idx="0">
                  <c:v>Total</c:v>
                </c:pt>
              </c:strCache>
            </c:strRef>
          </c:cat>
          <c:val>
            <c:numRef>
              <c:f>Hoja1!$A$2</c:f>
              <c:numCache>
                <c:formatCode>General</c:formatCode>
                <c:ptCount val="1"/>
                <c:pt idx="0">
                  <c:v>51.497695502255112</c:v>
                </c:pt>
              </c:numCache>
            </c:numRef>
          </c:val>
          <c:extLst>
            <c:ext xmlns:c16="http://schemas.microsoft.com/office/drawing/2014/chart" uri="{C3380CC4-5D6E-409C-BE32-E72D297353CC}">
              <c16:uniqueId val="{00000000-D518-4E9E-9E7F-8F1E9B447098}"/>
            </c:ext>
          </c:extLst>
        </c:ser>
        <c:ser>
          <c:idx val="1"/>
          <c:order val="1"/>
          <c:tx>
            <c:strRef>
              <c:f>Hoja1!$B$1</c:f>
              <c:strCache>
                <c:ptCount val="1"/>
                <c:pt idx="0">
                  <c:v>Suma de Octubre/dias</c:v>
                </c:pt>
              </c:strCache>
            </c:strRef>
          </c:tx>
          <c:spPr>
            <a:solidFill>
              <a:schemeClr val="accent2"/>
            </a:solidFill>
            <a:ln>
              <a:noFill/>
            </a:ln>
            <a:effectLst/>
          </c:spPr>
          <c:invertIfNegative val="0"/>
          <c:cat>
            <c:strRef>
              <c:f>Hoja1!$A$2</c:f>
              <c:strCache>
                <c:ptCount val="1"/>
                <c:pt idx="0">
                  <c:v>Total</c:v>
                </c:pt>
              </c:strCache>
            </c:strRef>
          </c:cat>
          <c:val>
            <c:numRef>
              <c:f>Hoja1!$B$2</c:f>
              <c:numCache>
                <c:formatCode>General</c:formatCode>
                <c:ptCount val="1"/>
                <c:pt idx="0">
                  <c:v>74.929146955781192</c:v>
                </c:pt>
              </c:numCache>
            </c:numRef>
          </c:val>
          <c:extLst>
            <c:ext xmlns:c16="http://schemas.microsoft.com/office/drawing/2014/chart" uri="{C3380CC4-5D6E-409C-BE32-E72D297353CC}">
              <c16:uniqueId val="{00000001-D518-4E9E-9E7F-8F1E9B447098}"/>
            </c:ext>
          </c:extLst>
        </c:ser>
        <c:ser>
          <c:idx val="2"/>
          <c:order val="2"/>
          <c:tx>
            <c:strRef>
              <c:f>Hoja1!$C$1</c:f>
              <c:strCache>
                <c:ptCount val="1"/>
                <c:pt idx="0">
                  <c:v>Suma de Noviembre/dias</c:v>
                </c:pt>
              </c:strCache>
            </c:strRef>
          </c:tx>
          <c:spPr>
            <a:solidFill>
              <a:schemeClr val="accent3"/>
            </a:solidFill>
            <a:ln>
              <a:noFill/>
            </a:ln>
            <a:effectLst/>
          </c:spPr>
          <c:invertIfNegative val="0"/>
          <c:cat>
            <c:strRef>
              <c:f>Hoja1!$A$2</c:f>
              <c:strCache>
                <c:ptCount val="1"/>
                <c:pt idx="0">
                  <c:v>Total</c:v>
                </c:pt>
              </c:strCache>
            </c:strRef>
          </c:cat>
          <c:val>
            <c:numRef>
              <c:f>Hoja1!$C$2</c:f>
              <c:numCache>
                <c:formatCode>General</c:formatCode>
                <c:ptCount val="1"/>
                <c:pt idx="0">
                  <c:v>202.90092027888517</c:v>
                </c:pt>
              </c:numCache>
            </c:numRef>
          </c:val>
          <c:extLst>
            <c:ext xmlns:c16="http://schemas.microsoft.com/office/drawing/2014/chart" uri="{C3380CC4-5D6E-409C-BE32-E72D297353CC}">
              <c16:uniqueId val="{00000002-D518-4E9E-9E7F-8F1E9B447098}"/>
            </c:ext>
          </c:extLst>
        </c:ser>
        <c:dLbls>
          <c:showLegendKey val="0"/>
          <c:showVal val="0"/>
          <c:showCatName val="0"/>
          <c:showSerName val="0"/>
          <c:showPercent val="0"/>
          <c:showBubbleSize val="0"/>
        </c:dLbls>
        <c:gapWidth val="219"/>
        <c:overlap val="-27"/>
        <c:axId val="331061440"/>
        <c:axId val="238110048"/>
      </c:barChart>
      <c:catAx>
        <c:axId val="33106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8110048"/>
        <c:crosses val="autoZero"/>
        <c:auto val="1"/>
        <c:lblAlgn val="ctr"/>
        <c:lblOffset val="100"/>
        <c:noMultiLvlLbl val="0"/>
      </c:catAx>
      <c:valAx>
        <c:axId val="23811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3106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pivotSource>
    <c:name>[Evaluación de D y P.xlsx]Hoja1!TablaDinámica1</c:name>
    <c:fmtId val="2"/>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s>
    <c:plotArea>
      <c:layout/>
      <c:barChart>
        <c:barDir val="col"/>
        <c:grouping val="clustered"/>
        <c:varyColors val="0"/>
        <c:ser>
          <c:idx val="0"/>
          <c:order val="0"/>
          <c:tx>
            <c:strRef>
              <c:f>Hoja1!$A$1</c:f>
              <c:strCache>
                <c:ptCount val="1"/>
                <c:pt idx="0">
                  <c:v>Suma de Septiembre/dias</c:v>
                </c:pt>
              </c:strCache>
            </c:strRef>
          </c:tx>
          <c:spPr>
            <a:solidFill>
              <a:schemeClr val="accent5">
                <a:shade val="65000"/>
              </a:schemeClr>
            </a:solidFill>
            <a:ln>
              <a:noFill/>
            </a:ln>
            <a:effectLst/>
          </c:spPr>
          <c:invertIfNegative val="0"/>
          <c:cat>
            <c:strRef>
              <c:f>Hoja1!$A$2</c:f>
              <c:strCache>
                <c:ptCount val="1"/>
                <c:pt idx="0">
                  <c:v>Total</c:v>
                </c:pt>
              </c:strCache>
            </c:strRef>
          </c:cat>
          <c:val>
            <c:numRef>
              <c:f>Hoja1!$A$2</c:f>
              <c:numCache>
                <c:formatCode>General</c:formatCode>
                <c:ptCount val="1"/>
                <c:pt idx="0">
                  <c:v>51.497695502255112</c:v>
                </c:pt>
              </c:numCache>
            </c:numRef>
          </c:val>
          <c:extLst>
            <c:ext xmlns:c16="http://schemas.microsoft.com/office/drawing/2014/chart" uri="{C3380CC4-5D6E-409C-BE32-E72D297353CC}">
              <c16:uniqueId val="{00000000-EB53-4258-A683-2ED49C7B1A7E}"/>
            </c:ext>
          </c:extLst>
        </c:ser>
        <c:ser>
          <c:idx val="1"/>
          <c:order val="1"/>
          <c:tx>
            <c:strRef>
              <c:f>Hoja1!$B$1</c:f>
              <c:strCache>
                <c:ptCount val="1"/>
                <c:pt idx="0">
                  <c:v>Suma de Octubre/dias</c:v>
                </c:pt>
              </c:strCache>
            </c:strRef>
          </c:tx>
          <c:spPr>
            <a:solidFill>
              <a:schemeClr val="accent5"/>
            </a:solidFill>
            <a:ln>
              <a:noFill/>
            </a:ln>
            <a:effectLst/>
          </c:spPr>
          <c:invertIfNegative val="0"/>
          <c:cat>
            <c:strRef>
              <c:f>Hoja1!$A$2</c:f>
              <c:strCache>
                <c:ptCount val="1"/>
                <c:pt idx="0">
                  <c:v>Total</c:v>
                </c:pt>
              </c:strCache>
            </c:strRef>
          </c:cat>
          <c:val>
            <c:numRef>
              <c:f>Hoja1!$B$2</c:f>
              <c:numCache>
                <c:formatCode>General</c:formatCode>
                <c:ptCount val="1"/>
                <c:pt idx="0">
                  <c:v>74.929146955781192</c:v>
                </c:pt>
              </c:numCache>
            </c:numRef>
          </c:val>
          <c:extLst>
            <c:ext xmlns:c16="http://schemas.microsoft.com/office/drawing/2014/chart" uri="{C3380CC4-5D6E-409C-BE32-E72D297353CC}">
              <c16:uniqueId val="{00000001-EB53-4258-A683-2ED49C7B1A7E}"/>
            </c:ext>
          </c:extLst>
        </c:ser>
        <c:ser>
          <c:idx val="2"/>
          <c:order val="2"/>
          <c:tx>
            <c:strRef>
              <c:f>Hoja1!$C$1</c:f>
              <c:strCache>
                <c:ptCount val="1"/>
                <c:pt idx="0">
                  <c:v>Suma de Noviembre/dias</c:v>
                </c:pt>
              </c:strCache>
            </c:strRef>
          </c:tx>
          <c:spPr>
            <a:solidFill>
              <a:schemeClr val="accent5">
                <a:tint val="65000"/>
              </a:schemeClr>
            </a:solidFill>
            <a:ln>
              <a:noFill/>
            </a:ln>
            <a:effectLst/>
          </c:spPr>
          <c:invertIfNegative val="0"/>
          <c:cat>
            <c:strRef>
              <c:f>Hoja1!$A$2</c:f>
              <c:strCache>
                <c:ptCount val="1"/>
                <c:pt idx="0">
                  <c:v>Total</c:v>
                </c:pt>
              </c:strCache>
            </c:strRef>
          </c:cat>
          <c:val>
            <c:numRef>
              <c:f>Hoja1!$C$2</c:f>
              <c:numCache>
                <c:formatCode>General</c:formatCode>
                <c:ptCount val="1"/>
                <c:pt idx="0">
                  <c:v>202.90092027888517</c:v>
                </c:pt>
              </c:numCache>
            </c:numRef>
          </c:val>
          <c:extLst>
            <c:ext xmlns:c16="http://schemas.microsoft.com/office/drawing/2014/chart" uri="{C3380CC4-5D6E-409C-BE32-E72D297353CC}">
              <c16:uniqueId val="{00000002-EB53-4258-A683-2ED49C7B1A7E}"/>
            </c:ext>
          </c:extLst>
        </c:ser>
        <c:dLbls>
          <c:showLegendKey val="0"/>
          <c:showVal val="0"/>
          <c:showCatName val="0"/>
          <c:showSerName val="0"/>
          <c:showPercent val="0"/>
          <c:showBubbleSize val="0"/>
        </c:dLbls>
        <c:gapWidth val="219"/>
        <c:overlap val="-27"/>
        <c:axId val="331061440"/>
        <c:axId val="238110048"/>
      </c:barChart>
      <c:catAx>
        <c:axId val="33106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8110048"/>
        <c:crosses val="autoZero"/>
        <c:auto val="1"/>
        <c:lblAlgn val="ctr"/>
        <c:lblOffset val="100"/>
        <c:noMultiLvlLbl val="0"/>
      </c:catAx>
      <c:valAx>
        <c:axId val="23811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3106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9065966754155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'Validacion de datos'!$W$6:$W$7</c:f>
              <c:strCache>
                <c:ptCount val="2"/>
                <c:pt idx="0">
                  <c:v>ANALISIS DE APLICACIÓN DE VACUNAS CONTRA COVID 19</c:v>
                </c:pt>
                <c:pt idx="1">
                  <c:v>BI</c:v>
                </c:pt>
              </c:strCache>
            </c:strRef>
          </c:tx>
          <c:spPr>
            <a:solidFill>
              <a:schemeClr val="accent1"/>
            </a:solidFill>
            <a:ln>
              <a:noFill/>
            </a:ln>
            <a:effectLst/>
          </c:spPr>
          <c:invertIfNegative val="0"/>
          <c:cat>
            <c:multiLvlStrRef>
              <c:f>'Validacion de datos'!$A$8:$V$22</c:f>
              <c:multiLvlStrCache>
                <c:ptCount val="15"/>
                <c:lvl>
                  <c:pt idx="1">
                    <c:v> 70 mil </c:v>
                  </c:pt>
                  <c:pt idx="2">
                    <c:v> 70 mil </c:v>
                  </c:pt>
                  <c:pt idx="3">
                    <c:v> 70 mil </c:v>
                  </c:pt>
                  <c:pt idx="4">
                    <c:v> 70 mil </c:v>
                  </c:pt>
                  <c:pt idx="5">
                    <c:v> 80mil </c:v>
                  </c:pt>
                  <c:pt idx="6">
                    <c:v> 80mil </c:v>
                  </c:pt>
                  <c:pt idx="7">
                    <c:v> 80mil </c:v>
                  </c:pt>
                  <c:pt idx="8">
                    <c:v> 100 mil </c:v>
                  </c:pt>
                  <c:pt idx="9">
                    <c:v> 100 mil </c:v>
                  </c:pt>
                  <c:pt idx="10">
                    <c:v> 100 mil </c:v>
                  </c:pt>
                  <c:pt idx="11">
                    <c:v> 100 mil </c:v>
                  </c:pt>
                  <c:pt idx="12">
                    <c:v> 100 mil </c:v>
                  </c:pt>
                  <c:pt idx="13">
                    <c:v> 100 mil </c:v>
                  </c:pt>
                  <c:pt idx="14">
                    <c:v>si anidado</c:v>
                  </c:pt>
                </c:lvl>
                <c:lvl>
                  <c:pt idx="1">
                    <c:v>13.43</c:v>
                  </c:pt>
                  <c:pt idx="2">
                    <c:v>14.77</c:v>
                  </c:pt>
                  <c:pt idx="3">
                    <c:v>16.25</c:v>
                  </c:pt>
                  <c:pt idx="4">
                    <c:v>17.87</c:v>
                  </c:pt>
                  <c:pt idx="5">
                    <c:v>19.66</c:v>
                  </c:pt>
                  <c:pt idx="6">
                    <c:v>21.63</c:v>
                  </c:pt>
                  <c:pt idx="7">
                    <c:v>23.79</c:v>
                  </c:pt>
                  <c:pt idx="8">
                    <c:v>26.17</c:v>
                  </c:pt>
                  <c:pt idx="9">
                    <c:v>28.79</c:v>
                  </c:pt>
                  <c:pt idx="10">
                    <c:v>31.67</c:v>
                  </c:pt>
                  <c:pt idx="11">
                    <c:v>34.83</c:v>
                  </c:pt>
                  <c:pt idx="12">
                    <c:v>38.32</c:v>
                  </c:pt>
                  <c:pt idx="13">
                    <c:v>42.15</c:v>
                  </c:pt>
                  <c:pt idx="14">
                    <c:v>formula</c:v>
                  </c:pt>
                </c:lvl>
                <c:lvl>
                  <c:pt idx="0">
                    <c:v>Noviembre/dias</c:v>
                  </c:pt>
                  <c:pt idx="1">
                    <c:v>8</c:v>
                  </c:pt>
                  <c:pt idx="2">
                    <c:v>9</c:v>
                  </c:pt>
                  <c:pt idx="3">
                    <c:v>10</c:v>
                  </c:pt>
                  <c:pt idx="4">
                    <c:v>11</c:v>
                  </c:pt>
                  <c:pt idx="5">
                    <c:v>12</c:v>
                  </c:pt>
                  <c:pt idx="6">
                    <c:v>13</c:v>
                  </c:pt>
                  <c:pt idx="7">
                    <c:v>15</c:v>
                  </c:pt>
                  <c:pt idx="8">
                    <c:v>16</c:v>
                  </c:pt>
                  <c:pt idx="9">
                    <c:v>18</c:v>
                  </c:pt>
                  <c:pt idx="10">
                    <c:v>20</c:v>
                  </c:pt>
                  <c:pt idx="11">
                    <c:v>21</c:v>
                  </c:pt>
                  <c:pt idx="12">
                    <c:v>24</c:v>
                  </c:pt>
                  <c:pt idx="13">
                    <c:v>26</c:v>
                  </c:pt>
                  <c:pt idx="14">
                    <c:v>Aplica referencia absoluta al %</c:v>
                  </c:pt>
                </c:lvl>
                <c:lvl>
                  <c:pt idx="0">
                    <c:v>Octubre/dias</c:v>
                  </c:pt>
                  <c:pt idx="1">
                    <c:v>3</c:v>
                  </c:pt>
                  <c:pt idx="2">
                    <c:v>3</c:v>
                  </c:pt>
                  <c:pt idx="3">
                    <c:v>4</c:v>
                  </c:pt>
                  <c:pt idx="4">
                    <c:v>4</c:v>
                  </c:pt>
                  <c:pt idx="5">
                    <c:v>4</c:v>
                  </c:pt>
                  <c:pt idx="6">
                    <c:v>5</c:v>
                  </c:pt>
                  <c:pt idx="7">
                    <c:v>5</c:v>
                  </c:pt>
                  <c:pt idx="8">
                    <c:v>6</c:v>
                  </c:pt>
                  <c:pt idx="9">
                    <c:v>7</c:v>
                  </c:pt>
                  <c:pt idx="10">
                    <c:v>7</c:v>
                  </c:pt>
                  <c:pt idx="11">
                    <c:v>8</c:v>
                  </c:pt>
                  <c:pt idx="12">
                    <c:v>9</c:v>
                  </c:pt>
                  <c:pt idx="13">
                    <c:v>10</c:v>
                  </c:pt>
                  <c:pt idx="14">
                    <c:v>Aplica referencia absoluta al %</c:v>
                  </c:pt>
                </c:lvl>
                <c:lvl>
                  <c:pt idx="0">
                    <c:v>Septiembre/dias</c:v>
                  </c:pt>
                  <c:pt idx="1">
                    <c:v>2</c:v>
                  </c:pt>
                  <c:pt idx="2">
                    <c:v>2</c:v>
                  </c:pt>
                  <c:pt idx="3">
                    <c:v>3</c:v>
                  </c:pt>
                  <c:pt idx="4">
                    <c:v>3</c:v>
                  </c:pt>
                  <c:pt idx="5">
                    <c:v>3</c:v>
                  </c:pt>
                  <c:pt idx="6">
                    <c:v>3</c:v>
                  </c:pt>
                  <c:pt idx="7">
                    <c:v>4</c:v>
                  </c:pt>
                  <c:pt idx="8">
                    <c:v>4</c:v>
                  </c:pt>
                  <c:pt idx="9">
                    <c:v>5</c:v>
                  </c:pt>
                  <c:pt idx="10">
                    <c:v>5</c:v>
                  </c:pt>
                  <c:pt idx="11">
                    <c:v>5</c:v>
                  </c:pt>
                  <c:pt idx="12">
                    <c:v>6</c:v>
                  </c:pt>
                  <c:pt idx="13">
                    <c:v>7</c:v>
                  </c:pt>
                  <c:pt idx="14">
                    <c:v>Aplica referencia absoluta al %</c:v>
                  </c:pt>
                </c:lvl>
                <c:lvl>
                  <c:pt idx="0">
                    <c:v>Noviembre/dias</c:v>
                  </c:pt>
                  <c:pt idx="1">
                    <c:v>41</c:v>
                  </c:pt>
                  <c:pt idx="2">
                    <c:v>46</c:v>
                  </c:pt>
                  <c:pt idx="3">
                    <c:v>50</c:v>
                  </c:pt>
                  <c:pt idx="4">
                    <c:v>55</c:v>
                  </c:pt>
                  <c:pt idx="5">
                    <c:v>61</c:v>
                  </c:pt>
                  <c:pt idx="6">
                    <c:v>67</c:v>
                  </c:pt>
                  <c:pt idx="7">
                    <c:v>73</c:v>
                  </c:pt>
                  <c:pt idx="8">
                    <c:v>81</c:v>
                  </c:pt>
                  <c:pt idx="9">
                    <c:v>89</c:v>
                  </c:pt>
                  <c:pt idx="10">
                    <c:v>98</c:v>
                  </c:pt>
                  <c:pt idx="11">
                    <c:v>107</c:v>
                  </c:pt>
                  <c:pt idx="12">
                    <c:v>118</c:v>
                  </c:pt>
                  <c:pt idx="13">
                    <c:v>130</c:v>
                  </c:pt>
                  <c:pt idx="14">
                    <c:v>Formula</c:v>
                  </c:pt>
                </c:lvl>
                <c:lvl>
                  <c:pt idx="0">
                    <c:v>Octubre/dias</c:v>
                  </c:pt>
                  <c:pt idx="1">
                    <c:v>20</c:v>
                  </c:pt>
                  <c:pt idx="2">
                    <c:v>22</c:v>
                  </c:pt>
                  <c:pt idx="3">
                    <c:v>25</c:v>
                  </c:pt>
                  <c:pt idx="4">
                    <c:v>27</c:v>
                  </c:pt>
                  <c:pt idx="5">
                    <c:v>30</c:v>
                  </c:pt>
                  <c:pt idx="6">
                    <c:v>33</c:v>
                  </c:pt>
                  <c:pt idx="7">
                    <c:v>36</c:v>
                  </c:pt>
                  <c:pt idx="8">
                    <c:v>40</c:v>
                  </c:pt>
                  <c:pt idx="9">
                    <c:v>44</c:v>
                  </c:pt>
                  <c:pt idx="10">
                    <c:v>48</c:v>
                  </c:pt>
                  <c:pt idx="11">
                    <c:v>53</c:v>
                  </c:pt>
                  <c:pt idx="12">
                    <c:v>58</c:v>
                  </c:pt>
                  <c:pt idx="13">
                    <c:v>64</c:v>
                  </c:pt>
                  <c:pt idx="14">
                    <c:v>Formula</c:v>
                  </c:pt>
                </c:lvl>
                <c:lvl>
                  <c:pt idx="0">
                    <c:v>Septiembre/dias</c:v>
                  </c:pt>
                  <c:pt idx="1">
                    <c:v>21</c:v>
                  </c:pt>
                  <c:pt idx="2">
                    <c:v>23</c:v>
                  </c:pt>
                  <c:pt idx="3">
                    <c:v>25</c:v>
                  </c:pt>
                  <c:pt idx="4">
                    <c:v>28</c:v>
                  </c:pt>
                  <c:pt idx="5">
                    <c:v>31</c:v>
                  </c:pt>
                  <c:pt idx="6">
                    <c:v>34</c:v>
                  </c:pt>
                  <c:pt idx="7">
                    <c:v>37</c:v>
                  </c:pt>
                  <c:pt idx="8">
                    <c:v>41</c:v>
                  </c:pt>
                  <c:pt idx="9">
                    <c:v>45</c:v>
                  </c:pt>
                  <c:pt idx="10">
                    <c:v>50</c:v>
                  </c:pt>
                  <c:pt idx="11">
                    <c:v>54</c:v>
                  </c:pt>
                  <c:pt idx="12">
                    <c:v>60</c:v>
                  </c:pt>
                  <c:pt idx="13">
                    <c:v>66</c:v>
                  </c:pt>
                  <c:pt idx="14">
                    <c:v>Formula</c:v>
                  </c:pt>
                </c:lvl>
                <c:lvl>
                  <c:pt idx="1">
                    <c:v>2</c:v>
                  </c:pt>
                  <c:pt idx="2">
                    <c:v>1</c:v>
                  </c:pt>
                  <c:pt idx="3">
                    <c:v>3</c:v>
                  </c:pt>
                  <c:pt idx="4">
                    <c:v>4</c:v>
                  </c:pt>
                  <c:pt idx="5">
                    <c:v>6</c:v>
                  </c:pt>
                  <c:pt idx="6">
                    <c:v>6</c:v>
                  </c:pt>
                  <c:pt idx="7">
                    <c:v>2</c:v>
                  </c:pt>
                  <c:pt idx="8">
                    <c:v>1</c:v>
                  </c:pt>
                  <c:pt idx="9">
                    <c:v>3</c:v>
                  </c:pt>
                  <c:pt idx="10">
                    <c:v>4</c:v>
                  </c:pt>
                  <c:pt idx="11">
                    <c:v>6</c:v>
                  </c:pt>
                  <c:pt idx="12">
                    <c:v>6</c:v>
                  </c:pt>
                  <c:pt idx="13">
                    <c:v>2</c:v>
                  </c:pt>
                  <c:pt idx="14">
                    <c:v>Conector O</c:v>
                  </c:pt>
                </c:lvl>
                <c:lvl>
                  <c:pt idx="1">
                    <c:v>Pfizer</c:v>
                  </c:pt>
                  <c:pt idx="2">
                    <c:v>Moderna</c:v>
                  </c:pt>
                  <c:pt idx="3">
                    <c:v>Sinovac</c:v>
                  </c:pt>
                  <c:pt idx="4">
                    <c:v>Jansser</c:v>
                  </c:pt>
                  <c:pt idx="5">
                    <c:v>Astrazeneca</c:v>
                  </c:pt>
                  <c:pt idx="6">
                    <c:v>Astrazeneca</c:v>
                  </c:pt>
                  <c:pt idx="7">
                    <c:v>Pfizer</c:v>
                  </c:pt>
                  <c:pt idx="8">
                    <c:v>Moderna</c:v>
                  </c:pt>
                  <c:pt idx="9">
                    <c:v>Sinovac</c:v>
                  </c:pt>
                  <c:pt idx="10">
                    <c:v>Jansser</c:v>
                  </c:pt>
                  <c:pt idx="11">
                    <c:v>Astrazeneca</c:v>
                  </c:pt>
                  <c:pt idx="12">
                    <c:v>Astrazeneca</c:v>
                  </c:pt>
                  <c:pt idx="13">
                    <c:v>Pfizer</c:v>
                  </c:pt>
                  <c:pt idx="14">
                    <c:v>conector Y</c:v>
                  </c:pt>
                </c:lvl>
                <c:lvl>
                  <c:pt idx="1">
                    <c:v> Poblado </c:v>
                  </c:pt>
                  <c:pt idx="2">
                    <c:v> Laureles </c:v>
                  </c:pt>
                  <c:pt idx="3">
                    <c:v> Itagui </c:v>
                  </c:pt>
                  <c:pt idx="4">
                    <c:v> Laureles </c:v>
                  </c:pt>
                  <c:pt idx="5">
                    <c:v> Laureles </c:v>
                  </c:pt>
                  <c:pt idx="6">
                    <c:v> Laureles </c:v>
                  </c:pt>
                  <c:pt idx="7">
                    <c:v> Poblado </c:v>
                  </c:pt>
                  <c:pt idx="8">
                    <c:v> Laureles </c:v>
                  </c:pt>
                  <c:pt idx="9">
                    <c:v> Itagui </c:v>
                  </c:pt>
                  <c:pt idx="10">
                    <c:v> Laureles </c:v>
                  </c:pt>
                  <c:pt idx="11">
                    <c:v> Laureles </c:v>
                  </c:pt>
                  <c:pt idx="12">
                    <c:v> Laureles </c:v>
                  </c:pt>
                  <c:pt idx="13">
                    <c:v> Poblado </c:v>
                  </c:pt>
                  <c:pt idx="14">
                    <c:v>si anidado</c:v>
                  </c:pt>
                </c:lvl>
                <c:lvl>
                  <c:pt idx="1">
                    <c:v> $2,014,980.00 </c:v>
                  </c:pt>
                  <c:pt idx="2">
                    <c:v> $4,029,960.00 </c:v>
                  </c:pt>
                  <c:pt idx="3">
                    <c:v> $6,044,940.00 </c:v>
                  </c:pt>
                  <c:pt idx="4">
                    <c:v> $8,059,920.00 </c:v>
                  </c:pt>
                  <c:pt idx="5">
                    <c:v> $10,074,900.00 </c:v>
                  </c:pt>
                  <c:pt idx="6">
                    <c:v> $12,089,880.00 </c:v>
                  </c:pt>
                  <c:pt idx="7">
                    <c:v> $2,014,980.00 </c:v>
                  </c:pt>
                  <c:pt idx="8">
                    <c:v> $4,029,960.00 </c:v>
                  </c:pt>
                  <c:pt idx="9">
                    <c:v> $6,044,940.00 </c:v>
                  </c:pt>
                  <c:pt idx="10">
                    <c:v> $8,059,920.00 </c:v>
                  </c:pt>
                  <c:pt idx="11">
                    <c:v> $10,074,900.00 </c:v>
                  </c:pt>
                  <c:pt idx="12">
                    <c:v> $12,089,880.00 </c:v>
                  </c:pt>
                  <c:pt idx="13">
                    <c:v> $2,014,980.00 </c:v>
                  </c:pt>
                  <c:pt idx="14">
                    <c:v>inmovilizar</c:v>
                  </c:pt>
                </c:lvl>
                <c:lvl>
                  <c:pt idx="1">
                    <c:v>Arquitecto</c:v>
                  </c:pt>
                  <c:pt idx="2">
                    <c:v>Medico</c:v>
                  </c:pt>
                  <c:pt idx="3">
                    <c:v>Ingeniero</c:v>
                  </c:pt>
                  <c:pt idx="4">
                    <c:v>Administrador</c:v>
                  </c:pt>
                  <c:pt idx="5">
                    <c:v>Especialista</c:v>
                  </c:pt>
                  <c:pt idx="6">
                    <c:v>PHD</c:v>
                  </c:pt>
                  <c:pt idx="7">
                    <c:v>Arquitecto</c:v>
                  </c:pt>
                  <c:pt idx="8">
                    <c:v>Medico</c:v>
                  </c:pt>
                  <c:pt idx="9">
                    <c:v>Ingeniero</c:v>
                  </c:pt>
                  <c:pt idx="10">
                    <c:v>Administrador</c:v>
                  </c:pt>
                  <c:pt idx="11">
                    <c:v>Especialista</c:v>
                  </c:pt>
                  <c:pt idx="12">
                    <c:v>PHD</c:v>
                  </c:pt>
                  <c:pt idx="13">
                    <c:v>Arquitecto</c:v>
                  </c:pt>
                  <c:pt idx="14">
                    <c:v>Validar</c:v>
                  </c:pt>
                </c:lvl>
                <c:lvl>
                  <c:pt idx="1">
                    <c:v>Carloncho Gallo</c:v>
                  </c:pt>
                  <c:pt idx="2">
                    <c:v>Adolfino Crespo</c:v>
                  </c:pt>
                  <c:pt idx="3">
                    <c:v>Florencio Ruiz</c:v>
                  </c:pt>
                  <c:pt idx="4">
                    <c:v>Anastasio Toro</c:v>
                  </c:pt>
                  <c:pt idx="5">
                    <c:v>Cruelo Lopez</c:v>
                  </c:pt>
                  <c:pt idx="6">
                    <c:v>Tifurcio Martinez</c:v>
                  </c:pt>
                  <c:pt idx="7">
                    <c:v>Androfino Gomez</c:v>
                  </c:pt>
                  <c:pt idx="8">
                    <c:v>Carfildo Restrepo</c:v>
                  </c:pt>
                  <c:pt idx="9">
                    <c:v>Canamiro Valdivieso</c:v>
                  </c:pt>
                  <c:pt idx="10">
                    <c:v>Crisanfildo Rojo</c:v>
                  </c:pt>
                  <c:pt idx="11">
                    <c:v>Amaranto Perea</c:v>
                  </c:pt>
                  <c:pt idx="12">
                    <c:v>Crosonbo vargas</c:v>
                  </c:pt>
                  <c:pt idx="13">
                    <c:v>Chumilo  Berrio</c:v>
                  </c:pt>
                  <c:pt idx="14">
                    <c:v>concatenar</c:v>
                  </c:pt>
                </c:lvl>
                <c:lvl>
                  <c:pt idx="1">
                    <c:v>Gallo</c:v>
                  </c:pt>
                  <c:pt idx="2">
                    <c:v>Crespo</c:v>
                  </c:pt>
                  <c:pt idx="3">
                    <c:v>Ruiz</c:v>
                  </c:pt>
                  <c:pt idx="4">
                    <c:v>Toro</c:v>
                  </c:pt>
                  <c:pt idx="5">
                    <c:v>Lopez</c:v>
                  </c:pt>
                  <c:pt idx="6">
                    <c:v>Martinez</c:v>
                  </c:pt>
                  <c:pt idx="7">
                    <c:v>Gomez</c:v>
                  </c:pt>
                  <c:pt idx="8">
                    <c:v>Restrepo</c:v>
                  </c:pt>
                  <c:pt idx="9">
                    <c:v>Valdivieso</c:v>
                  </c:pt>
                  <c:pt idx="10">
                    <c:v>Rojo</c:v>
                  </c:pt>
                  <c:pt idx="11">
                    <c:v>Perea</c:v>
                  </c:pt>
                  <c:pt idx="12">
                    <c:v>vargas</c:v>
                  </c:pt>
                  <c:pt idx="13">
                    <c:v>Berrio</c:v>
                  </c:pt>
                  <c:pt idx="14">
                    <c:v>digitar</c:v>
                  </c:pt>
                </c:lvl>
                <c:lvl>
                  <c:pt idx="1">
                    <c:v>Carloncho</c:v>
                  </c:pt>
                  <c:pt idx="2">
                    <c:v>Adolfino</c:v>
                  </c:pt>
                  <c:pt idx="3">
                    <c:v>Florencio</c:v>
                  </c:pt>
                  <c:pt idx="4">
                    <c:v>Anastasio</c:v>
                  </c:pt>
                  <c:pt idx="5">
                    <c:v>Cruelo</c:v>
                  </c:pt>
                  <c:pt idx="6">
                    <c:v>Tifurcio</c:v>
                  </c:pt>
                  <c:pt idx="7">
                    <c:v>Androfino</c:v>
                  </c:pt>
                  <c:pt idx="8">
                    <c:v>Carfildo</c:v>
                  </c:pt>
                  <c:pt idx="9">
                    <c:v>Canamiro</c:v>
                  </c:pt>
                  <c:pt idx="10">
                    <c:v>Crisanfildo</c:v>
                  </c:pt>
                  <c:pt idx="11">
                    <c:v>Amaranto</c:v>
                  </c:pt>
                  <c:pt idx="12">
                    <c:v>Crosonbo</c:v>
                  </c:pt>
                  <c:pt idx="13">
                    <c:v>Chumilo </c:v>
                  </c:pt>
                  <c:pt idx="14">
                    <c:v>digitar</c:v>
                  </c:pt>
                </c:lvl>
                <c:lvl>
                  <c:pt idx="1">
                    <c:v>M.C.H-1</c:v>
                  </c:pt>
                  <c:pt idx="2">
                    <c:v>M.C.H-2</c:v>
                  </c:pt>
                  <c:pt idx="3">
                    <c:v>M.C.H-3</c:v>
                  </c:pt>
                  <c:pt idx="4">
                    <c:v>M.C.H-4</c:v>
                  </c:pt>
                  <c:pt idx="5">
                    <c:v>M.C.H-5</c:v>
                  </c:pt>
                  <c:pt idx="6">
                    <c:v>M.C.H-6</c:v>
                  </c:pt>
                  <c:pt idx="7">
                    <c:v>M.C.H-7</c:v>
                  </c:pt>
                  <c:pt idx="8">
                    <c:v>M.C.H-8</c:v>
                  </c:pt>
                  <c:pt idx="9">
                    <c:v>M.C.H-9</c:v>
                  </c:pt>
                  <c:pt idx="10">
                    <c:v>M.C.H-10</c:v>
                  </c:pt>
                  <c:pt idx="11">
                    <c:v>M.C.H-11</c:v>
                  </c:pt>
                  <c:pt idx="12">
                    <c:v>M.C.H-12</c:v>
                  </c:pt>
                  <c:pt idx="13">
                    <c:v>M.C.H-13</c:v>
                  </c:pt>
                  <c:pt idx="14">
                    <c:v>personalizar</c:v>
                  </c:pt>
                </c:lvl>
                <c:lvl>
                  <c:pt idx="1">
                    <c:v>1</c:v>
                  </c:pt>
                  <c:pt idx="2">
                    <c:v>2</c:v>
                  </c:pt>
                  <c:pt idx="3">
                    <c:v>3</c:v>
                  </c:pt>
                  <c:pt idx="4">
                    <c:v>4</c:v>
                  </c:pt>
                  <c:pt idx="5">
                    <c:v>5</c:v>
                  </c:pt>
                  <c:pt idx="6">
                    <c:v>6</c:v>
                  </c:pt>
                  <c:pt idx="7">
                    <c:v>7</c:v>
                  </c:pt>
                  <c:pt idx="8">
                    <c:v>8</c:v>
                  </c:pt>
                  <c:pt idx="9">
                    <c:v>9</c:v>
                  </c:pt>
                  <c:pt idx="10">
                    <c:v>10</c:v>
                  </c:pt>
                  <c:pt idx="11">
                    <c:v>11</c:v>
                  </c:pt>
                  <c:pt idx="12">
                    <c:v>12</c:v>
                  </c:pt>
                  <c:pt idx="13">
                    <c:v>13</c:v>
                  </c:pt>
                  <c:pt idx="14">
                    <c:v>digitar</c:v>
                  </c:pt>
                </c:lvl>
              </c:multiLvlStrCache>
            </c:multiLvlStrRef>
          </c:cat>
          <c:val>
            <c:numRef>
              <c:f>'Validacion de datos'!$W$8:$W$22</c:f>
              <c:numCache>
                <c:formatCode>General</c:formatCode>
                <c:ptCount val="15"/>
              </c:numCache>
            </c:numRef>
          </c:val>
          <c:extLst>
            <c:ext xmlns:c16="http://schemas.microsoft.com/office/drawing/2014/chart" uri="{C3380CC4-5D6E-409C-BE32-E72D297353CC}">
              <c16:uniqueId val="{00000000-5838-44D2-A41C-C01C2FDF1DA9}"/>
            </c:ext>
          </c:extLst>
        </c:ser>
        <c:dLbls>
          <c:showLegendKey val="0"/>
          <c:showVal val="0"/>
          <c:showCatName val="0"/>
          <c:showSerName val="0"/>
          <c:showPercent val="0"/>
          <c:showBubbleSize val="0"/>
        </c:dLbls>
        <c:gapWidth val="219"/>
        <c:overlap val="-27"/>
        <c:axId val="340100144"/>
        <c:axId val="339557104"/>
      </c:barChart>
      <c:catAx>
        <c:axId val="3401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39557104"/>
        <c:crosses val="autoZero"/>
        <c:auto val="1"/>
        <c:lblAlgn val="ctr"/>
        <c:lblOffset val="100"/>
        <c:noMultiLvlLbl val="0"/>
      </c:catAx>
      <c:valAx>
        <c:axId val="33955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4010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723900</xdr:colOff>
      <xdr:row>4</xdr:row>
      <xdr:rowOff>0</xdr:rowOff>
    </xdr:from>
    <xdr:to>
      <xdr:col>9</xdr:col>
      <xdr:colOff>723900</xdr:colOff>
      <xdr:row>18</xdr:row>
      <xdr:rowOff>76200</xdr:rowOff>
    </xdr:to>
    <xdr:graphicFrame macro="">
      <xdr:nvGraphicFramePr>
        <xdr:cNvPr id="2" name="Gráfico 1">
          <a:extLst>
            <a:ext uri="{FF2B5EF4-FFF2-40B4-BE49-F238E27FC236}">
              <a16:creationId xmlns:a16="http://schemas.microsoft.com/office/drawing/2014/main" id="{B0EDE0F3-C4D1-4310-97DB-9A8080919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395377</xdr:colOff>
      <xdr:row>37</xdr:row>
      <xdr:rowOff>170731</xdr:rowOff>
    </xdr:from>
    <xdr:to>
      <xdr:col>9</xdr:col>
      <xdr:colOff>431320</xdr:colOff>
      <xdr:row>41</xdr:row>
      <xdr:rowOff>98575</xdr:rowOff>
    </xdr:to>
    <xdr:sp macro="" textlink="">
      <xdr:nvSpPr>
        <xdr:cNvPr id="11" name="Rectángulo: esquinas redondeadas 10">
          <a:extLst>
            <a:ext uri="{FF2B5EF4-FFF2-40B4-BE49-F238E27FC236}">
              <a16:creationId xmlns:a16="http://schemas.microsoft.com/office/drawing/2014/main" id="{47E75A49-B8F4-48AF-B44D-7312A317B7CA}"/>
            </a:ext>
          </a:extLst>
        </xdr:cNvPr>
        <xdr:cNvSpPr/>
      </xdr:nvSpPr>
      <xdr:spPr>
        <a:xfrm>
          <a:off x="754811" y="8392783"/>
          <a:ext cx="9938349" cy="68265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Analiza</a:t>
          </a:r>
          <a:r>
            <a:rPr lang="es-CO" sz="1100" baseline="0"/>
            <a:t> el gráico:</a:t>
          </a:r>
          <a:endParaRPr lang="es-CO" sz="1100"/>
        </a:p>
      </xdr:txBody>
    </xdr:sp>
    <xdr:clientData/>
  </xdr:twoCellAnchor>
  <xdr:twoCellAnchor>
    <xdr:from>
      <xdr:col>2</xdr:col>
      <xdr:colOff>819729</xdr:colOff>
      <xdr:row>24</xdr:row>
      <xdr:rowOff>47562</xdr:rowOff>
    </xdr:from>
    <xdr:to>
      <xdr:col>9</xdr:col>
      <xdr:colOff>323393</xdr:colOff>
      <xdr:row>32</xdr:row>
      <xdr:rowOff>110536</xdr:rowOff>
    </xdr:to>
    <xdr:sp macro="" textlink="">
      <xdr:nvSpPr>
        <xdr:cNvPr id="2" name="Rectángulo: esquinas redondeadas 1">
          <a:extLst>
            <a:ext uri="{FF2B5EF4-FFF2-40B4-BE49-F238E27FC236}">
              <a16:creationId xmlns:a16="http://schemas.microsoft.com/office/drawing/2014/main" id="{35C68058-BB2C-46CE-AC83-11C81FAF9CD9}"/>
            </a:ext>
          </a:extLst>
        </xdr:cNvPr>
        <xdr:cNvSpPr/>
      </xdr:nvSpPr>
      <xdr:spPr>
        <a:xfrm>
          <a:off x="2192148" y="5752320"/>
          <a:ext cx="8393664" cy="1742651"/>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s-CO" sz="1600"/>
            <a:t>si la profesion es igual</a:t>
          </a:r>
          <a:r>
            <a:rPr lang="es-CO" sz="1600" baseline="0"/>
            <a:t> a Arquitecto y el sueldo base es igual a 2014980  la vacuna  es Pfizer</a:t>
          </a:r>
        </a:p>
        <a:p>
          <a:pPr marL="0" marR="0" lvl="0" indent="0" algn="l" defTabSz="914400" eaLnBrk="1" fontAlgn="auto" latinLnBrk="0" hangingPunct="1">
            <a:lnSpc>
              <a:spcPct val="100000"/>
            </a:lnSpc>
            <a:spcBef>
              <a:spcPts val="0"/>
            </a:spcBef>
            <a:spcAft>
              <a:spcPts val="0"/>
            </a:spcAft>
            <a:buClrTx/>
            <a:buSzTx/>
            <a:buFontTx/>
            <a:buNone/>
            <a:tabLst/>
            <a:defRPr/>
          </a:pPr>
          <a:r>
            <a:rPr lang="es-CO" sz="1600">
              <a:solidFill>
                <a:schemeClr val="lt1"/>
              </a:solidFill>
              <a:effectLst/>
              <a:latin typeface="+mn-lt"/>
              <a:ea typeface="+mn-ea"/>
              <a:cs typeface="+mn-cs"/>
            </a:rPr>
            <a:t>si la profesion es igual</a:t>
          </a:r>
          <a:r>
            <a:rPr lang="es-CO" sz="1600" baseline="0">
              <a:solidFill>
                <a:schemeClr val="lt1"/>
              </a:solidFill>
              <a:effectLst/>
              <a:latin typeface="+mn-lt"/>
              <a:ea typeface="+mn-ea"/>
              <a:cs typeface="+mn-cs"/>
            </a:rPr>
            <a:t> a Medico y el sueldo base es igual a 4029960  la vacuna  es  Moderna</a:t>
          </a:r>
        </a:p>
        <a:p>
          <a:pPr marL="0" marR="0" lvl="0" indent="0" algn="l" defTabSz="914400" eaLnBrk="1" fontAlgn="auto" latinLnBrk="0" hangingPunct="1">
            <a:lnSpc>
              <a:spcPct val="100000"/>
            </a:lnSpc>
            <a:spcBef>
              <a:spcPts val="0"/>
            </a:spcBef>
            <a:spcAft>
              <a:spcPts val="0"/>
            </a:spcAft>
            <a:buClrTx/>
            <a:buSzTx/>
            <a:buFontTx/>
            <a:buNone/>
            <a:tabLst/>
            <a:defRPr/>
          </a:pPr>
          <a:r>
            <a:rPr lang="es-CO" sz="1600">
              <a:solidFill>
                <a:schemeClr val="lt1"/>
              </a:solidFill>
              <a:effectLst/>
              <a:latin typeface="+mn-lt"/>
              <a:ea typeface="+mn-ea"/>
              <a:cs typeface="+mn-cs"/>
            </a:rPr>
            <a:t>si la profesion es igual</a:t>
          </a:r>
          <a:r>
            <a:rPr lang="es-CO" sz="1600" baseline="0">
              <a:solidFill>
                <a:schemeClr val="lt1"/>
              </a:solidFill>
              <a:effectLst/>
              <a:latin typeface="+mn-lt"/>
              <a:ea typeface="+mn-ea"/>
              <a:cs typeface="+mn-cs"/>
            </a:rPr>
            <a:t> a Ingeniero y el sueldo base es igual a 6044940  la vacuna  es Sinovax</a:t>
          </a:r>
        </a:p>
        <a:p>
          <a:pPr marL="0" marR="0" lvl="0" indent="0" algn="l" defTabSz="914400" eaLnBrk="1" fontAlgn="auto" latinLnBrk="0" hangingPunct="1">
            <a:lnSpc>
              <a:spcPct val="100000"/>
            </a:lnSpc>
            <a:spcBef>
              <a:spcPts val="0"/>
            </a:spcBef>
            <a:spcAft>
              <a:spcPts val="0"/>
            </a:spcAft>
            <a:buClrTx/>
            <a:buSzTx/>
            <a:buFontTx/>
            <a:buNone/>
            <a:tabLst/>
            <a:defRPr/>
          </a:pPr>
          <a:r>
            <a:rPr lang="es-CO" sz="1600">
              <a:solidFill>
                <a:schemeClr val="lt1"/>
              </a:solidFill>
              <a:effectLst/>
              <a:latin typeface="+mn-lt"/>
              <a:ea typeface="+mn-ea"/>
              <a:cs typeface="+mn-cs"/>
            </a:rPr>
            <a:t>si la profesion es igual</a:t>
          </a:r>
          <a:r>
            <a:rPr lang="es-CO" sz="1600" baseline="0">
              <a:solidFill>
                <a:schemeClr val="lt1"/>
              </a:solidFill>
              <a:effectLst/>
              <a:latin typeface="+mn-lt"/>
              <a:ea typeface="+mn-ea"/>
              <a:cs typeface="+mn-cs"/>
            </a:rPr>
            <a:t> a Administrador y el sueldo base es igual a 8059920  la vacuna  es Jansser</a:t>
          </a:r>
        </a:p>
        <a:p>
          <a:pPr marL="0" marR="0" lvl="0" indent="0" algn="l" defTabSz="914400" eaLnBrk="1" fontAlgn="auto" latinLnBrk="0" hangingPunct="1">
            <a:lnSpc>
              <a:spcPct val="100000"/>
            </a:lnSpc>
            <a:spcBef>
              <a:spcPts val="0"/>
            </a:spcBef>
            <a:spcAft>
              <a:spcPts val="0"/>
            </a:spcAft>
            <a:buClrTx/>
            <a:buSzTx/>
            <a:buFontTx/>
            <a:buNone/>
            <a:tabLst/>
            <a:defRPr/>
          </a:pPr>
          <a:r>
            <a:rPr lang="es-CO" sz="1600">
              <a:solidFill>
                <a:schemeClr val="lt1"/>
              </a:solidFill>
              <a:effectLst/>
              <a:latin typeface="+mn-lt"/>
              <a:ea typeface="+mn-ea"/>
              <a:cs typeface="+mn-cs"/>
            </a:rPr>
            <a:t>d</a:t>
          </a:r>
          <a:r>
            <a:rPr lang="es-CO" sz="1600" baseline="0">
              <a:solidFill>
                <a:schemeClr val="lt1"/>
              </a:solidFill>
              <a:effectLst/>
              <a:latin typeface="+mn-lt"/>
              <a:ea typeface="+mn-ea"/>
              <a:cs typeface="+mn-cs"/>
            </a:rPr>
            <a:t>e lo contrario Astrazeneca</a:t>
          </a:r>
          <a:endParaRPr lang="es-CO"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O">
            <a:effectLst/>
          </a:endParaRPr>
        </a:p>
      </xdr:txBody>
    </xdr:sp>
    <xdr:clientData/>
  </xdr:twoCellAnchor>
  <xdr:twoCellAnchor>
    <xdr:from>
      <xdr:col>9</xdr:col>
      <xdr:colOff>495191</xdr:colOff>
      <xdr:row>24</xdr:row>
      <xdr:rowOff>174223</xdr:rowOff>
    </xdr:from>
    <xdr:to>
      <xdr:col>15</xdr:col>
      <xdr:colOff>463650</xdr:colOff>
      <xdr:row>31</xdr:row>
      <xdr:rowOff>56814</xdr:rowOff>
    </xdr:to>
    <xdr:sp macro="" textlink="">
      <xdr:nvSpPr>
        <xdr:cNvPr id="16" name="Rectángulo: esquinas redondeadas 15">
          <a:extLst>
            <a:ext uri="{FF2B5EF4-FFF2-40B4-BE49-F238E27FC236}">
              <a16:creationId xmlns:a16="http://schemas.microsoft.com/office/drawing/2014/main" id="{74B8B94A-96D1-467B-8C09-BAEF0CE35767}"/>
            </a:ext>
          </a:extLst>
        </xdr:cNvPr>
        <xdr:cNvSpPr/>
      </xdr:nvSpPr>
      <xdr:spPr>
        <a:xfrm>
          <a:off x="10757610" y="5878981"/>
          <a:ext cx="7926443" cy="136767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s-CO" sz="1600"/>
            <a:t>si la profesion es igual</a:t>
          </a:r>
          <a:r>
            <a:rPr lang="es-CO" sz="1600" baseline="0"/>
            <a:t> a Arquitecto o la vacuna es igual a Pfizer entonces 2 dosis</a:t>
          </a:r>
        </a:p>
        <a:p>
          <a:pPr marL="0" marR="0" lvl="0" indent="0" algn="l" defTabSz="914400" eaLnBrk="1" fontAlgn="auto" latinLnBrk="0" hangingPunct="1">
            <a:lnSpc>
              <a:spcPct val="100000"/>
            </a:lnSpc>
            <a:spcBef>
              <a:spcPts val="0"/>
            </a:spcBef>
            <a:spcAft>
              <a:spcPts val="0"/>
            </a:spcAft>
            <a:buClrTx/>
            <a:buSzTx/>
            <a:buFontTx/>
            <a:buNone/>
            <a:tabLst/>
            <a:defRPr/>
          </a:pPr>
          <a:r>
            <a:rPr lang="es-CO" sz="1600">
              <a:solidFill>
                <a:schemeClr val="lt1"/>
              </a:solidFill>
              <a:effectLst/>
              <a:latin typeface="+mn-lt"/>
              <a:ea typeface="+mn-ea"/>
              <a:cs typeface="+mn-cs"/>
            </a:rPr>
            <a:t>si la profesion es igual</a:t>
          </a:r>
          <a:r>
            <a:rPr lang="es-CO" sz="1600" baseline="0">
              <a:solidFill>
                <a:schemeClr val="lt1"/>
              </a:solidFill>
              <a:effectLst/>
              <a:latin typeface="+mn-lt"/>
              <a:ea typeface="+mn-ea"/>
              <a:cs typeface="+mn-cs"/>
            </a:rPr>
            <a:t> a Medico o la vacuna  es  Moderna entonces 1 dosis</a:t>
          </a:r>
        </a:p>
        <a:p>
          <a:pPr marL="0" marR="0" lvl="0" indent="0" algn="l" defTabSz="914400" eaLnBrk="1" fontAlgn="auto" latinLnBrk="0" hangingPunct="1">
            <a:lnSpc>
              <a:spcPct val="100000"/>
            </a:lnSpc>
            <a:spcBef>
              <a:spcPts val="0"/>
            </a:spcBef>
            <a:spcAft>
              <a:spcPts val="0"/>
            </a:spcAft>
            <a:buClrTx/>
            <a:buSzTx/>
            <a:buFontTx/>
            <a:buNone/>
            <a:tabLst/>
            <a:defRPr/>
          </a:pPr>
          <a:r>
            <a:rPr lang="es-CO" sz="1600">
              <a:solidFill>
                <a:schemeClr val="lt1"/>
              </a:solidFill>
              <a:effectLst/>
              <a:latin typeface="+mn-lt"/>
              <a:ea typeface="+mn-ea"/>
              <a:cs typeface="+mn-cs"/>
            </a:rPr>
            <a:t>si la profesion es igual</a:t>
          </a:r>
          <a:r>
            <a:rPr lang="es-CO" sz="1600" baseline="0">
              <a:solidFill>
                <a:schemeClr val="lt1"/>
              </a:solidFill>
              <a:effectLst/>
              <a:latin typeface="+mn-lt"/>
              <a:ea typeface="+mn-ea"/>
              <a:cs typeface="+mn-cs"/>
            </a:rPr>
            <a:t> a Ingeniero o la vacuna  es Sinovax entonces 3 dosis</a:t>
          </a:r>
        </a:p>
        <a:p>
          <a:pPr marL="0" marR="0" lvl="0" indent="0" algn="l" defTabSz="914400" eaLnBrk="1" fontAlgn="auto" latinLnBrk="0" hangingPunct="1">
            <a:lnSpc>
              <a:spcPct val="100000"/>
            </a:lnSpc>
            <a:spcBef>
              <a:spcPts val="0"/>
            </a:spcBef>
            <a:spcAft>
              <a:spcPts val="0"/>
            </a:spcAft>
            <a:buClrTx/>
            <a:buSzTx/>
            <a:buFontTx/>
            <a:buNone/>
            <a:tabLst/>
            <a:defRPr/>
          </a:pPr>
          <a:r>
            <a:rPr lang="es-CO" sz="1600">
              <a:solidFill>
                <a:schemeClr val="lt1"/>
              </a:solidFill>
              <a:effectLst/>
              <a:latin typeface="+mn-lt"/>
              <a:ea typeface="+mn-ea"/>
              <a:cs typeface="+mn-cs"/>
            </a:rPr>
            <a:t>d</a:t>
          </a:r>
          <a:r>
            <a:rPr lang="es-CO" sz="1600" baseline="0">
              <a:solidFill>
                <a:schemeClr val="lt1"/>
              </a:solidFill>
              <a:effectLst/>
              <a:latin typeface="+mn-lt"/>
              <a:ea typeface="+mn-ea"/>
              <a:cs typeface="+mn-cs"/>
            </a:rPr>
            <a:t>e lo contrario 4 dosis</a:t>
          </a:r>
          <a:endParaRPr lang="es-CO"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O">
            <a:effectLst/>
          </a:endParaRPr>
        </a:p>
      </xdr:txBody>
    </xdr:sp>
    <xdr:clientData/>
  </xdr:twoCellAnchor>
  <xdr:twoCellAnchor>
    <xdr:from>
      <xdr:col>18</xdr:col>
      <xdr:colOff>161745</xdr:colOff>
      <xdr:row>23</xdr:row>
      <xdr:rowOff>26957</xdr:rowOff>
    </xdr:from>
    <xdr:to>
      <xdr:col>20</xdr:col>
      <xdr:colOff>1455708</xdr:colOff>
      <xdr:row>27</xdr:row>
      <xdr:rowOff>35944</xdr:rowOff>
    </xdr:to>
    <xdr:sp macro="" textlink="">
      <xdr:nvSpPr>
        <xdr:cNvPr id="4" name="Rectángulo: esquinas redondeadas 3">
          <a:extLst>
            <a:ext uri="{FF2B5EF4-FFF2-40B4-BE49-F238E27FC236}">
              <a16:creationId xmlns:a16="http://schemas.microsoft.com/office/drawing/2014/main" id="{B4F2756A-D900-4ABE-86C8-D441B7E266A0}"/>
            </a:ext>
          </a:extLst>
        </xdr:cNvPr>
        <xdr:cNvSpPr/>
      </xdr:nvSpPr>
      <xdr:spPr>
        <a:xfrm>
          <a:off x="21610967" y="5391509"/>
          <a:ext cx="4295236" cy="8716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Aplica</a:t>
          </a:r>
          <a:r>
            <a:rPr lang="es-CO" sz="1100" baseline="0"/>
            <a:t>  formato condicional (conjunto de iconos-  Direccional )a la columna aplicacion de vacunas de noviembre</a:t>
          </a:r>
        </a:p>
        <a:p>
          <a:pPr algn="l"/>
          <a:endParaRPr lang="es-CO" sz="1100" baseline="0"/>
        </a:p>
        <a:p>
          <a:pPr algn="l"/>
          <a:r>
            <a:rPr lang="es-CO" sz="1100" baseline="0"/>
            <a:t>Analiza los tres indicadores </a:t>
          </a:r>
          <a:endParaRPr lang="es-CO" sz="1100"/>
        </a:p>
      </xdr:txBody>
    </xdr:sp>
    <xdr:clientData/>
  </xdr:twoCellAnchor>
  <xdr:twoCellAnchor>
    <xdr:from>
      <xdr:col>18</xdr:col>
      <xdr:colOff>188703</xdr:colOff>
      <xdr:row>27</xdr:row>
      <xdr:rowOff>215661</xdr:rowOff>
    </xdr:from>
    <xdr:to>
      <xdr:col>18</xdr:col>
      <xdr:colOff>503207</xdr:colOff>
      <xdr:row>29</xdr:row>
      <xdr:rowOff>80873</xdr:rowOff>
    </xdr:to>
    <xdr:sp macro="" textlink="">
      <xdr:nvSpPr>
        <xdr:cNvPr id="5" name="Flecha: hacia abajo 4">
          <a:extLst>
            <a:ext uri="{FF2B5EF4-FFF2-40B4-BE49-F238E27FC236}">
              <a16:creationId xmlns:a16="http://schemas.microsoft.com/office/drawing/2014/main" id="{A0CAF32C-EAED-4330-8061-A582024453CC}"/>
            </a:ext>
          </a:extLst>
        </xdr:cNvPr>
        <xdr:cNvSpPr/>
      </xdr:nvSpPr>
      <xdr:spPr>
        <a:xfrm>
          <a:off x="21637925" y="6442854"/>
          <a:ext cx="314504" cy="29653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18</xdr:col>
      <xdr:colOff>179717</xdr:colOff>
      <xdr:row>29</xdr:row>
      <xdr:rowOff>233632</xdr:rowOff>
    </xdr:from>
    <xdr:to>
      <xdr:col>18</xdr:col>
      <xdr:colOff>611037</xdr:colOff>
      <xdr:row>31</xdr:row>
      <xdr:rowOff>89858</xdr:rowOff>
    </xdr:to>
    <xdr:sp macro="" textlink="">
      <xdr:nvSpPr>
        <xdr:cNvPr id="6" name="Flecha: a la derecha 5">
          <a:extLst>
            <a:ext uri="{FF2B5EF4-FFF2-40B4-BE49-F238E27FC236}">
              <a16:creationId xmlns:a16="http://schemas.microsoft.com/office/drawing/2014/main" id="{1BD95C3D-E070-4673-9FCE-6E5820259A0D}"/>
            </a:ext>
          </a:extLst>
        </xdr:cNvPr>
        <xdr:cNvSpPr/>
      </xdr:nvSpPr>
      <xdr:spPr>
        <a:xfrm>
          <a:off x="21628939" y="6892146"/>
          <a:ext cx="431320" cy="28754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18</xdr:col>
      <xdr:colOff>314504</xdr:colOff>
      <xdr:row>32</xdr:row>
      <xdr:rowOff>125802</xdr:rowOff>
    </xdr:from>
    <xdr:to>
      <xdr:col>18</xdr:col>
      <xdr:colOff>629009</xdr:colOff>
      <xdr:row>34</xdr:row>
      <xdr:rowOff>26958</xdr:rowOff>
    </xdr:to>
    <xdr:sp macro="" textlink="">
      <xdr:nvSpPr>
        <xdr:cNvPr id="7" name="Flecha: hacia arriba 6">
          <a:extLst>
            <a:ext uri="{FF2B5EF4-FFF2-40B4-BE49-F238E27FC236}">
              <a16:creationId xmlns:a16="http://schemas.microsoft.com/office/drawing/2014/main" id="{E28E0E44-A839-4E51-854D-29465C6432D6}"/>
            </a:ext>
          </a:extLst>
        </xdr:cNvPr>
        <xdr:cNvSpPr/>
      </xdr:nvSpPr>
      <xdr:spPr>
        <a:xfrm>
          <a:off x="21763726" y="7404340"/>
          <a:ext cx="314505" cy="27856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21</xdr:col>
      <xdr:colOff>327742</xdr:colOff>
      <xdr:row>22</xdr:row>
      <xdr:rowOff>71693</xdr:rowOff>
    </xdr:from>
    <xdr:to>
      <xdr:col>26</xdr:col>
      <xdr:colOff>311355</xdr:colOff>
      <xdr:row>35</xdr:row>
      <xdr:rowOff>121264</xdr:rowOff>
    </xdr:to>
    <xdr:graphicFrame macro="">
      <xdr:nvGraphicFramePr>
        <xdr:cNvPr id="9" name="Gráfico 8">
          <a:extLst>
            <a:ext uri="{FF2B5EF4-FFF2-40B4-BE49-F238E27FC236}">
              <a16:creationId xmlns:a16="http://schemas.microsoft.com/office/drawing/2014/main" id="{6E56DD2D-7BBB-4A33-BEDB-9D9963503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1165532</xdr:colOff>
      <xdr:row>11</xdr:row>
      <xdr:rowOff>0</xdr:rowOff>
    </xdr:from>
    <xdr:to>
      <xdr:col>21</xdr:col>
      <xdr:colOff>932017</xdr:colOff>
      <xdr:row>24</xdr:row>
      <xdr:rowOff>133145</xdr:rowOff>
    </xdr:to>
    <xdr:graphicFrame macro="">
      <xdr:nvGraphicFramePr>
        <xdr:cNvPr id="3" name="Gráfico 2">
          <a:extLst>
            <a:ext uri="{FF2B5EF4-FFF2-40B4-BE49-F238E27FC236}">
              <a16:creationId xmlns:a16="http://schemas.microsoft.com/office/drawing/2014/main" id="{2BCE9D1B-B9F6-45D9-958A-EC60E7EA3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1" refreshedDate="45090.659708564817" createdVersion="6" refreshedVersion="6" minRefreshableVersion="3" recordCount="13" xr:uid="{B5617FDA-B4F5-4F27-AE44-B2727BF78E9C}">
  <cacheSource type="worksheet">
    <worksheetSource ref="R8:T21" sheet="Validacion de datos"/>
  </cacheSource>
  <cacheFields count="3">
    <cacheField name="Septiembre/dias" numFmtId="1">
      <sharedItems containsSemiMixedTypes="0" containsString="0" containsNumber="1" minValue="2.1" maxValue="6.5906995911141024"/>
    </cacheField>
    <cacheField name="Octubre/dias" numFmtId="1">
      <sharedItems containsSemiMixedTypes="0" containsString="0" containsNumber="1" minValue="3.0554999999999999" maxValue="9.5894679050710181"/>
    </cacheField>
    <cacheField name="Noviembre/dias" numFmtId="1">
      <sharedItems containsSemiMixedTypes="0" containsString="0" containsNumber="1" minValue="8.2740000000000009" maxValue="25.96735638898956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2.1"/>
    <n v="3.0554999999999999"/>
    <n v="8.2740000000000009"/>
  </r>
  <r>
    <n v="2.31"/>
    <n v="3.3610500000000001"/>
    <n v="9.1014000000000017"/>
  </r>
  <r>
    <n v="2.5410000000000004"/>
    <n v="3.697155"/>
    <n v="10.01154"/>
  </r>
  <r>
    <n v="2.7951000000000001"/>
    <n v="4.0668705000000003"/>
    <n v="11.012694000000002"/>
  </r>
  <r>
    <n v="3.0746100000000003"/>
    <n v="4.4735575499999998"/>
    <n v="12.113963400000001"/>
  </r>
  <r>
    <n v="3.3820710000000007"/>
    <n v="4.920913305"/>
    <n v="13.325359740000003"/>
  </r>
  <r>
    <n v="3.7202781000000011"/>
    <n v="5.413004635500001"/>
    <n v="14.657895714000004"/>
  </r>
  <r>
    <n v="4.0923059100000012"/>
    <n v="5.9543050990500008"/>
    <n v="16.123685285400004"/>
  </r>
  <r>
    <n v="4.5015365010000012"/>
    <n v="6.5497356089550021"/>
    <n v="17.736053813940003"/>
  </r>
  <r>
    <n v="4.951690151100002"/>
    <n v="7.204709169850501"/>
    <n v="19.509659195334009"/>
  </r>
  <r>
    <n v="5.4468591662100021"/>
    <n v="7.9251800868355531"/>
    <n v="21.460625114867408"/>
  </r>
  <r>
    <n v="5.9915450828310028"/>
    <n v="8.7176980955191077"/>
    <n v="23.606687626354148"/>
  </r>
  <r>
    <n v="6.5906995911141024"/>
    <n v="9.5894679050710181"/>
    <n v="25.9673563889895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EBEE0-04EF-4156-BC73-7B13C6310182}"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C2" firstHeaderRow="0" firstDataRow="1" firstDataCol="0"/>
  <pivotFields count="3">
    <pivotField dataField="1" numFmtId="1" showAll="0"/>
    <pivotField dataField="1" numFmtId="1" showAll="0"/>
    <pivotField dataField="1" numFmtId="1" showAll="0"/>
  </pivotFields>
  <rowItems count="1">
    <i/>
  </rowItems>
  <colFields count="1">
    <field x="-2"/>
  </colFields>
  <colItems count="3">
    <i>
      <x/>
    </i>
    <i i="1">
      <x v="1"/>
    </i>
    <i i="2">
      <x v="2"/>
    </i>
  </colItems>
  <dataFields count="3">
    <dataField name="Suma de Septiembre/dias" fld="0" baseField="0" baseItem="0"/>
    <dataField name="Suma de Octubre/dias" fld="1" baseField="0" baseItem="0"/>
    <dataField name="Suma de Noviembre/dias"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2F26-220F-4BE0-AE01-FAA127EDB7D5}">
  <dimension ref="A1:C2"/>
  <sheetViews>
    <sheetView workbookViewId="0">
      <selection activeCell="K5" sqref="K5"/>
    </sheetView>
  </sheetViews>
  <sheetFormatPr baseColWidth="10" defaultRowHeight="15" x14ac:dyDescent="0.25"/>
  <cols>
    <col min="1" max="1" width="24.140625" bestFit="1" customWidth="1"/>
    <col min="2" max="2" width="20.7109375" bestFit="1" customWidth="1"/>
    <col min="3" max="3" width="23.7109375" bestFit="1" customWidth="1"/>
  </cols>
  <sheetData>
    <row r="1" spans="1:3" x14ac:dyDescent="0.25">
      <c r="A1" t="s">
        <v>67</v>
      </c>
      <c r="B1" t="s">
        <v>68</v>
      </c>
      <c r="C1" t="s">
        <v>69</v>
      </c>
    </row>
    <row r="2" spans="1:3" x14ac:dyDescent="0.25">
      <c r="A2" s="48">
        <v>51.497695502255112</v>
      </c>
      <c r="B2" s="48">
        <v>74.929146955781192</v>
      </c>
      <c r="C2" s="48">
        <v>202.90092027888517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pageSetUpPr fitToPage="1"/>
  </sheetPr>
  <dimension ref="A1:AD30"/>
  <sheetViews>
    <sheetView tabSelected="1" topLeftCell="N4" zoomScale="93" zoomScaleNormal="93" workbookViewId="0">
      <selection activeCell="X11" sqref="X11"/>
    </sheetView>
  </sheetViews>
  <sheetFormatPr baseColWidth="10" defaultRowHeight="15" x14ac:dyDescent="0.25"/>
  <cols>
    <col min="1" max="1" width="5.42578125" customWidth="1"/>
    <col min="2" max="2" width="15.140625" customWidth="1"/>
    <col min="3" max="3" width="17.28515625" customWidth="1"/>
    <col min="4" max="4" width="15.7109375" customWidth="1"/>
    <col min="5" max="5" width="16.140625" customWidth="1"/>
    <col min="6" max="7" width="28.7109375" customWidth="1"/>
    <col min="8" max="8" width="21.7109375" customWidth="1"/>
    <col min="9" max="9" width="5.140625" customWidth="1"/>
    <col min="10" max="10" width="22.42578125" customWidth="1"/>
    <col min="11" max="11" width="24.7109375" customWidth="1"/>
    <col min="12" max="12" width="23.85546875" customWidth="1"/>
    <col min="13" max="13" width="4.85546875" customWidth="1"/>
    <col min="14" max="14" width="20.28515625" customWidth="1"/>
    <col min="15" max="15" width="23.140625" customWidth="1"/>
    <col min="16" max="16" width="21.85546875" customWidth="1"/>
    <col min="17" max="17" width="4.85546875" customWidth="1"/>
    <col min="18" max="18" width="21.85546875" customWidth="1"/>
    <col min="19" max="21" width="22.5703125" customWidth="1"/>
    <col min="22" max="22" width="23.28515625" customWidth="1"/>
    <col min="27" max="27" width="23.5703125" customWidth="1"/>
    <col min="30" max="30" width="15.140625" customWidth="1"/>
  </cols>
  <sheetData>
    <row r="1" spans="1:30" x14ac:dyDescent="0.25">
      <c r="B1" s="1" t="s">
        <v>58</v>
      </c>
      <c r="C1" s="1" t="s">
        <v>5</v>
      </c>
      <c r="D1" s="1" t="s">
        <v>59</v>
      </c>
      <c r="E1" s="1" t="s">
        <v>60</v>
      </c>
      <c r="F1" s="1" t="s">
        <v>6</v>
      </c>
      <c r="G1" s="1" t="s">
        <v>7</v>
      </c>
    </row>
    <row r="2" spans="1:30" x14ac:dyDescent="0.25">
      <c r="B2" s="8">
        <f>AA7</f>
        <v>2014980</v>
      </c>
      <c r="C2" s="8">
        <f>AA8</f>
        <v>4029960</v>
      </c>
      <c r="D2" s="8">
        <f>AA9</f>
        <v>6044940</v>
      </c>
      <c r="E2" s="8">
        <f>AA10</f>
        <v>8059920</v>
      </c>
      <c r="F2" s="8">
        <f>AA11</f>
        <v>10074900</v>
      </c>
      <c r="G2" s="8">
        <f>AA12</f>
        <v>12089880</v>
      </c>
    </row>
    <row r="3" spans="1:30" x14ac:dyDescent="0.25">
      <c r="B3">
        <v>1</v>
      </c>
      <c r="C3">
        <v>2</v>
      </c>
      <c r="D3">
        <v>3</v>
      </c>
      <c r="E3">
        <v>4</v>
      </c>
      <c r="F3">
        <v>4</v>
      </c>
      <c r="G3">
        <v>6</v>
      </c>
    </row>
    <row r="6" spans="1:30" ht="57.75" customHeight="1" x14ac:dyDescent="0.25">
      <c r="A6" s="29" t="s">
        <v>22</v>
      </c>
      <c r="B6" s="30"/>
      <c r="C6" s="30"/>
      <c r="D6" s="30"/>
      <c r="E6" s="30"/>
      <c r="F6" s="30"/>
      <c r="G6" s="30"/>
      <c r="H6" s="30"/>
      <c r="I6" s="30"/>
      <c r="J6" s="30"/>
      <c r="K6" s="30"/>
      <c r="L6" s="30"/>
      <c r="M6" s="30"/>
      <c r="N6" s="30"/>
      <c r="O6" s="30"/>
      <c r="P6" s="30"/>
      <c r="Q6" s="30"/>
      <c r="R6" s="30"/>
      <c r="S6" s="30"/>
      <c r="T6" s="30"/>
      <c r="U6" s="30"/>
      <c r="V6" s="30"/>
      <c r="W6" s="30"/>
      <c r="Z6" s="6" t="s">
        <v>1</v>
      </c>
      <c r="AA6" s="15"/>
      <c r="AD6" s="3" t="s">
        <v>58</v>
      </c>
    </row>
    <row r="7" spans="1:30" ht="21.6" customHeight="1" x14ac:dyDescent="0.25">
      <c r="A7" s="39" t="s">
        <v>0</v>
      </c>
      <c r="B7" s="36" t="s">
        <v>2</v>
      </c>
      <c r="C7" s="36" t="s">
        <v>27</v>
      </c>
      <c r="D7" s="36" t="s">
        <v>28</v>
      </c>
      <c r="E7" s="41" t="s">
        <v>29</v>
      </c>
      <c r="F7" s="36" t="s">
        <v>26</v>
      </c>
      <c r="G7" s="32" t="s">
        <v>4</v>
      </c>
      <c r="H7" s="36" t="s">
        <v>3</v>
      </c>
      <c r="I7" s="39" t="s">
        <v>9</v>
      </c>
      <c r="J7" s="27" t="s">
        <v>66</v>
      </c>
      <c r="K7" s="27" t="s">
        <v>8</v>
      </c>
      <c r="L7" s="27" t="s">
        <v>19</v>
      </c>
      <c r="M7" s="38" t="s">
        <v>10</v>
      </c>
      <c r="N7" s="26" t="s">
        <v>20</v>
      </c>
      <c r="O7" s="26"/>
      <c r="P7" s="26"/>
      <c r="Q7" s="25" t="s">
        <v>21</v>
      </c>
      <c r="R7" s="20">
        <v>0.1</v>
      </c>
      <c r="S7" s="20">
        <v>0.15</v>
      </c>
      <c r="T7" s="20">
        <v>0.2</v>
      </c>
      <c r="U7" s="34" t="s">
        <v>64</v>
      </c>
      <c r="V7" s="43" t="s">
        <v>24</v>
      </c>
      <c r="W7" s="31" t="s">
        <v>65</v>
      </c>
      <c r="Z7" s="1">
        <v>1</v>
      </c>
      <c r="AA7" s="8">
        <v>2014980</v>
      </c>
      <c r="AD7" s="3" t="s">
        <v>5</v>
      </c>
    </row>
    <row r="8" spans="1:30" ht="27.95" customHeight="1" x14ac:dyDescent="0.25">
      <c r="A8" s="39"/>
      <c r="B8" s="37"/>
      <c r="C8" s="37"/>
      <c r="D8" s="37"/>
      <c r="E8" s="42"/>
      <c r="F8" s="37"/>
      <c r="G8" s="33"/>
      <c r="H8" s="37"/>
      <c r="I8" s="39"/>
      <c r="J8" s="28"/>
      <c r="K8" s="28"/>
      <c r="L8" s="28"/>
      <c r="M8" s="38"/>
      <c r="N8" s="5" t="s">
        <v>61</v>
      </c>
      <c r="O8" s="5" t="s">
        <v>62</v>
      </c>
      <c r="P8" s="5" t="s">
        <v>63</v>
      </c>
      <c r="Q8" s="25"/>
      <c r="R8" s="11" t="s">
        <v>61</v>
      </c>
      <c r="S8" s="11" t="s">
        <v>62</v>
      </c>
      <c r="T8" s="11" t="s">
        <v>63</v>
      </c>
      <c r="U8" s="35"/>
      <c r="V8" s="44"/>
      <c r="W8" s="31"/>
      <c r="Z8" s="1">
        <v>2</v>
      </c>
      <c r="AA8" s="8">
        <f>Z8*AA7</f>
        <v>4029960</v>
      </c>
      <c r="AD8" s="3" t="s">
        <v>59</v>
      </c>
    </row>
    <row r="9" spans="1:30" x14ac:dyDescent="0.25">
      <c r="A9" s="39"/>
      <c r="B9" s="24">
        <v>1</v>
      </c>
      <c r="C9" s="45">
        <v>1</v>
      </c>
      <c r="D9" s="1" t="s">
        <v>37</v>
      </c>
      <c r="E9" s="1" t="s">
        <v>32</v>
      </c>
      <c r="F9" s="3" t="str">
        <f>CONCATENATE(D9&amp;" "&amp;E9)</f>
        <v>Carloncho Gallo</v>
      </c>
      <c r="G9" s="17" t="s">
        <v>58</v>
      </c>
      <c r="H9" s="46">
        <f>$B$2</f>
        <v>2014980</v>
      </c>
      <c r="I9" s="39"/>
      <c r="J9" s="12" t="str">
        <f>IF(G9="Arquitecto","Poblado",IF(G9="Médico","Envigado",IF(G9="Ingeniero","Itagui","Laureles")))</f>
        <v>Poblado</v>
      </c>
      <c r="K9" s="16" t="str">
        <f>IF(AND(G9="Arquitecto",H9=2014980),"Pfizer",IF(AND(G9="MEDICO",H9=4029960),"Moderna",IF(AND(G9="Ingeniero",H9=6044940),"Sinovac",IF(AND(G9="Administrador",H9=8059920),"Jansser","Astrazeneca"))))</f>
        <v>Pfizer</v>
      </c>
      <c r="L9" s="47">
        <f>IF(OR(G9="Arquitecto",K9="Pfizer"),2,IF(OR(G9="Médico",K9="Moderna"),1,IF(OR(G9="Ingeniero",K9="Sinovax"),3,IF(OR(G9="Administrador",K9="Jansser"),4,IF(OR(G9="Magister",K9="Aztrazeneca"),5,6)))))</f>
        <v>2</v>
      </c>
      <c r="M9" s="38"/>
      <c r="N9" s="19">
        <v>21</v>
      </c>
      <c r="O9" s="19">
        <f>N9-N9*3%</f>
        <v>20.37</v>
      </c>
      <c r="P9" s="19">
        <f>N9+O9</f>
        <v>41.370000000000005</v>
      </c>
      <c r="Q9" s="25"/>
      <c r="R9" s="23">
        <f>N9*$R$7</f>
        <v>2.1</v>
      </c>
      <c r="S9" s="19">
        <f>O9*$S$7</f>
        <v>3.0554999999999999</v>
      </c>
      <c r="T9" s="19">
        <f>P9*$T$7</f>
        <v>8.2740000000000009</v>
      </c>
      <c r="U9" s="18">
        <f>R9+S9+T9</f>
        <v>13.429500000000001</v>
      </c>
      <c r="V9" s="10" t="str">
        <f>IF(U9&lt;=13,"50 mil",IF(U9&lt;=18,"70 mil",IF(U9&lt;=25,"80mil","100 mil")))</f>
        <v>70 mil</v>
      </c>
      <c r="W9" s="1"/>
      <c r="Z9" s="1">
        <v>3</v>
      </c>
      <c r="AA9" s="8">
        <f>Z9*AA7</f>
        <v>6044940</v>
      </c>
      <c r="AD9" s="3" t="s">
        <v>60</v>
      </c>
    </row>
    <row r="10" spans="1:30" x14ac:dyDescent="0.25">
      <c r="A10" s="39"/>
      <c r="B10" s="24">
        <v>2</v>
      </c>
      <c r="C10" s="45">
        <v>2</v>
      </c>
      <c r="D10" s="1" t="s">
        <v>36</v>
      </c>
      <c r="E10" s="1" t="s">
        <v>33</v>
      </c>
      <c r="F10" s="3" t="str">
        <f t="shared" ref="F10:F21" si="0">CONCATENATE(D10&amp;" "&amp;E10)</f>
        <v>Adolfino Crespo</v>
      </c>
      <c r="G10" s="17" t="s">
        <v>5</v>
      </c>
      <c r="H10" s="46">
        <f>$C$2</f>
        <v>4029960</v>
      </c>
      <c r="I10" s="39"/>
      <c r="J10" s="12" t="str">
        <f t="shared" ref="J10:J21" si="1">IF(G10="Arquitecto","Poblado",IF(G10="Médico","Envigado",IF(G10="Ingeniero","Itagui","Laureles")))</f>
        <v>Laureles</v>
      </c>
      <c r="K10" s="16" t="str">
        <f t="shared" ref="K10:K21" si="2">IF(AND(G10="Arquitecto",H10=2014980),"Pfizer",IF(AND(G10="MEDICO",H10=4029960),"Moderna",IF(AND(G10="Ingeniero",H10=6044940),"Sinovac",IF(AND(G10="Administrador",H10=8059920),"Jansser","Astrazeneca"))))</f>
        <v>Moderna</v>
      </c>
      <c r="L10" s="47">
        <f t="shared" ref="L10:L21" si="3">IF(OR(G10="Arquitecto",K10="Pfizer"),2,IF(OR(G10="Médico",K10="Moderna"),1,IF(OR(G10="Ingeniero",K10="Sinovax"),3,IF(OR(G10="Administrador",K10="Jansser"),4,IF(OR(G10="Magister",K10="Aztrazeneca"),5,6)))))</f>
        <v>1</v>
      </c>
      <c r="M10" s="38"/>
      <c r="N10" s="19">
        <f>N9*10%+N9</f>
        <v>23.1</v>
      </c>
      <c r="O10" s="19">
        <f t="shared" ref="O10:O21" si="4">N10-N10*3%</f>
        <v>22.407</v>
      </c>
      <c r="P10" s="19">
        <f t="shared" ref="P10:P21" si="5">N10+O10</f>
        <v>45.507000000000005</v>
      </c>
      <c r="Q10" s="25"/>
      <c r="R10" s="23">
        <f t="shared" ref="R10:R21" si="6">N10*$R$7</f>
        <v>2.31</v>
      </c>
      <c r="S10" s="19">
        <f t="shared" ref="S10:S21" si="7">O10*$S$7</f>
        <v>3.3610500000000001</v>
      </c>
      <c r="T10" s="19">
        <f t="shared" ref="T10:T21" si="8">P10*$T$7</f>
        <v>9.1014000000000017</v>
      </c>
      <c r="U10" s="18">
        <f t="shared" ref="U10:U21" si="9">R10+S10+T10</f>
        <v>14.772450000000003</v>
      </c>
      <c r="V10" s="10" t="str">
        <f t="shared" ref="V10:V21" si="10">IF(U10&lt;=13,"50 mil",IF(U10&lt;=18,"70 mil",IF(U10&lt;=25,"80mil","100 mil")))</f>
        <v>70 mil</v>
      </c>
      <c r="W10" s="1"/>
      <c r="Z10" s="7">
        <v>4</v>
      </c>
      <c r="AA10" s="8">
        <f>Z10*AA7</f>
        <v>8059920</v>
      </c>
      <c r="AD10" s="3" t="s">
        <v>6</v>
      </c>
    </row>
    <row r="11" spans="1:30" x14ac:dyDescent="0.25">
      <c r="A11" s="39"/>
      <c r="B11" s="24">
        <v>3</v>
      </c>
      <c r="C11" s="45">
        <v>3</v>
      </c>
      <c r="D11" s="1" t="s">
        <v>34</v>
      </c>
      <c r="E11" s="1" t="s">
        <v>35</v>
      </c>
      <c r="F11" s="3" t="str">
        <f t="shared" si="0"/>
        <v>Florencio Ruiz</v>
      </c>
      <c r="G11" s="17" t="s">
        <v>59</v>
      </c>
      <c r="H11" s="46">
        <f>$D$2</f>
        <v>6044940</v>
      </c>
      <c r="I11" s="39"/>
      <c r="J11" s="12" t="str">
        <f t="shared" si="1"/>
        <v>Itagui</v>
      </c>
      <c r="K11" s="16" t="str">
        <f t="shared" si="2"/>
        <v>Sinovac</v>
      </c>
      <c r="L11" s="47">
        <f t="shared" si="3"/>
        <v>3</v>
      </c>
      <c r="M11" s="38"/>
      <c r="N11" s="19">
        <f t="shared" ref="N11:N21" si="11">N10*10%+N10</f>
        <v>25.41</v>
      </c>
      <c r="O11" s="19">
        <f t="shared" si="4"/>
        <v>24.6477</v>
      </c>
      <c r="P11" s="19">
        <f t="shared" si="5"/>
        <v>50.057699999999997</v>
      </c>
      <c r="Q11" s="25"/>
      <c r="R11" s="23">
        <f t="shared" si="6"/>
        <v>2.5410000000000004</v>
      </c>
      <c r="S11" s="19">
        <f t="shared" si="7"/>
        <v>3.697155</v>
      </c>
      <c r="T11" s="19">
        <f t="shared" si="8"/>
        <v>10.01154</v>
      </c>
      <c r="U11" s="18">
        <f t="shared" si="9"/>
        <v>16.249695000000003</v>
      </c>
      <c r="V11" s="10" t="str">
        <f t="shared" si="10"/>
        <v>70 mil</v>
      </c>
      <c r="W11" s="1"/>
      <c r="Z11" s="7">
        <v>5</v>
      </c>
      <c r="AA11" s="8">
        <f>Z11*AA7</f>
        <v>10074900</v>
      </c>
      <c r="AD11" s="14" t="s">
        <v>7</v>
      </c>
    </row>
    <row r="12" spans="1:30" x14ac:dyDescent="0.25">
      <c r="A12" s="39"/>
      <c r="B12" s="24">
        <v>4</v>
      </c>
      <c r="C12" s="45">
        <v>4</v>
      </c>
      <c r="D12" s="1" t="s">
        <v>38</v>
      </c>
      <c r="E12" s="1" t="s">
        <v>39</v>
      </c>
      <c r="F12" s="3" t="str">
        <f t="shared" si="0"/>
        <v>Anastasio Toro</v>
      </c>
      <c r="G12" s="17" t="s">
        <v>60</v>
      </c>
      <c r="H12" s="46">
        <f>$E$2</f>
        <v>8059920</v>
      </c>
      <c r="I12" s="39"/>
      <c r="J12" s="12" t="str">
        <f t="shared" si="1"/>
        <v>Laureles</v>
      </c>
      <c r="K12" s="16" t="str">
        <f t="shared" si="2"/>
        <v>Jansser</v>
      </c>
      <c r="L12" s="47">
        <f t="shared" si="3"/>
        <v>4</v>
      </c>
      <c r="M12" s="38"/>
      <c r="N12" s="19">
        <f t="shared" si="11"/>
        <v>27.951000000000001</v>
      </c>
      <c r="O12" s="19">
        <f t="shared" si="4"/>
        <v>27.112470000000002</v>
      </c>
      <c r="P12" s="19">
        <f t="shared" si="5"/>
        <v>55.063470000000002</v>
      </c>
      <c r="Q12" s="25"/>
      <c r="R12" s="23">
        <f t="shared" si="6"/>
        <v>2.7951000000000001</v>
      </c>
      <c r="S12" s="19">
        <f t="shared" si="7"/>
        <v>4.0668705000000003</v>
      </c>
      <c r="T12" s="19">
        <f t="shared" si="8"/>
        <v>11.012694000000002</v>
      </c>
      <c r="U12" s="18">
        <f t="shared" si="9"/>
        <v>17.874664500000002</v>
      </c>
      <c r="V12" s="10" t="str">
        <f t="shared" si="10"/>
        <v>70 mil</v>
      </c>
      <c r="W12" s="1"/>
      <c r="Z12" s="1">
        <v>6</v>
      </c>
      <c r="AA12" s="8">
        <f>AA7*Z12</f>
        <v>12089880</v>
      </c>
    </row>
    <row r="13" spans="1:30" x14ac:dyDescent="0.25">
      <c r="A13" s="39"/>
      <c r="B13" s="24">
        <v>5</v>
      </c>
      <c r="C13" s="45">
        <v>5</v>
      </c>
      <c r="D13" s="1" t="s">
        <v>40</v>
      </c>
      <c r="E13" s="1" t="s">
        <v>41</v>
      </c>
      <c r="F13" s="3" t="str">
        <f t="shared" si="0"/>
        <v>Cruelo Lopez</v>
      </c>
      <c r="G13" s="17" t="s">
        <v>6</v>
      </c>
      <c r="H13" s="46">
        <f>$F$2</f>
        <v>10074900</v>
      </c>
      <c r="I13" s="39"/>
      <c r="J13" s="12" t="str">
        <f t="shared" si="1"/>
        <v>Laureles</v>
      </c>
      <c r="K13" s="16" t="str">
        <f t="shared" si="2"/>
        <v>Astrazeneca</v>
      </c>
      <c r="L13" s="47">
        <f t="shared" si="3"/>
        <v>6</v>
      </c>
      <c r="M13" s="38"/>
      <c r="N13" s="19">
        <f t="shared" si="11"/>
        <v>30.746100000000002</v>
      </c>
      <c r="O13" s="19">
        <f t="shared" si="4"/>
        <v>29.823717000000002</v>
      </c>
      <c r="P13" s="19">
        <f t="shared" si="5"/>
        <v>60.569817</v>
      </c>
      <c r="Q13" s="25"/>
      <c r="R13" s="23">
        <f t="shared" si="6"/>
        <v>3.0746100000000003</v>
      </c>
      <c r="S13" s="19">
        <f t="shared" si="7"/>
        <v>4.4735575499999998</v>
      </c>
      <c r="T13" s="19">
        <f t="shared" si="8"/>
        <v>12.113963400000001</v>
      </c>
      <c r="U13" s="18">
        <f t="shared" si="9"/>
        <v>19.662130950000002</v>
      </c>
      <c r="V13" s="10" t="str">
        <f t="shared" si="10"/>
        <v>80mil</v>
      </c>
      <c r="W13" s="1"/>
    </row>
    <row r="14" spans="1:30" x14ac:dyDescent="0.25">
      <c r="A14" s="39"/>
      <c r="B14" s="24">
        <v>6</v>
      </c>
      <c r="C14" s="45">
        <v>6</v>
      </c>
      <c r="D14" s="1" t="s">
        <v>42</v>
      </c>
      <c r="E14" s="1" t="s">
        <v>43</v>
      </c>
      <c r="F14" s="3" t="str">
        <f t="shared" si="0"/>
        <v>Tifurcio Martinez</v>
      </c>
      <c r="G14" s="17" t="s">
        <v>7</v>
      </c>
      <c r="H14" s="46">
        <f>$G$2</f>
        <v>12089880</v>
      </c>
      <c r="I14" s="39"/>
      <c r="J14" s="12" t="str">
        <f t="shared" si="1"/>
        <v>Laureles</v>
      </c>
      <c r="K14" s="16" t="str">
        <f t="shared" si="2"/>
        <v>Astrazeneca</v>
      </c>
      <c r="L14" s="47">
        <f t="shared" si="3"/>
        <v>6</v>
      </c>
      <c r="M14" s="38"/>
      <c r="N14" s="19">
        <f t="shared" si="11"/>
        <v>33.820710000000005</v>
      </c>
      <c r="O14" s="19">
        <f t="shared" si="4"/>
        <v>32.806088700000004</v>
      </c>
      <c r="P14" s="19">
        <f t="shared" si="5"/>
        <v>66.626798700000009</v>
      </c>
      <c r="Q14" s="25"/>
      <c r="R14" s="23">
        <f t="shared" si="6"/>
        <v>3.3820710000000007</v>
      </c>
      <c r="S14" s="19">
        <f t="shared" si="7"/>
        <v>4.920913305</v>
      </c>
      <c r="T14" s="19">
        <f t="shared" si="8"/>
        <v>13.325359740000003</v>
      </c>
      <c r="U14" s="18">
        <f t="shared" si="9"/>
        <v>21.628344045000006</v>
      </c>
      <c r="V14" s="10" t="str">
        <f t="shared" si="10"/>
        <v>80mil</v>
      </c>
      <c r="W14" s="1"/>
    </row>
    <row r="15" spans="1:30" x14ac:dyDescent="0.25">
      <c r="A15" s="39"/>
      <c r="B15" s="24">
        <v>7</v>
      </c>
      <c r="C15" s="45">
        <v>7</v>
      </c>
      <c r="D15" s="1" t="s">
        <v>44</v>
      </c>
      <c r="E15" s="1" t="s">
        <v>45</v>
      </c>
      <c r="F15" s="3" t="str">
        <f t="shared" si="0"/>
        <v>Androfino Gomez</v>
      </c>
      <c r="G15" s="17" t="s">
        <v>58</v>
      </c>
      <c r="H15" s="46">
        <f>$B$2</f>
        <v>2014980</v>
      </c>
      <c r="I15" s="39"/>
      <c r="J15" s="12" t="str">
        <f t="shared" si="1"/>
        <v>Poblado</v>
      </c>
      <c r="K15" s="16" t="str">
        <f t="shared" si="2"/>
        <v>Pfizer</v>
      </c>
      <c r="L15" s="47">
        <f t="shared" si="3"/>
        <v>2</v>
      </c>
      <c r="M15" s="38"/>
      <c r="N15" s="19">
        <f t="shared" si="11"/>
        <v>37.202781000000009</v>
      </c>
      <c r="O15" s="19">
        <f t="shared" si="4"/>
        <v>36.086697570000005</v>
      </c>
      <c r="P15" s="19">
        <f t="shared" si="5"/>
        <v>73.289478570000014</v>
      </c>
      <c r="Q15" s="25"/>
      <c r="R15" s="23">
        <f t="shared" si="6"/>
        <v>3.7202781000000011</v>
      </c>
      <c r="S15" s="19">
        <f t="shared" si="7"/>
        <v>5.413004635500001</v>
      </c>
      <c r="T15" s="19">
        <f t="shared" si="8"/>
        <v>14.657895714000004</v>
      </c>
      <c r="U15" s="18">
        <f t="shared" si="9"/>
        <v>23.791178449500006</v>
      </c>
      <c r="V15" s="10" t="str">
        <f t="shared" si="10"/>
        <v>80mil</v>
      </c>
      <c r="W15" s="1"/>
    </row>
    <row r="16" spans="1:30" x14ac:dyDescent="0.25">
      <c r="A16" s="39"/>
      <c r="B16" s="24">
        <v>8</v>
      </c>
      <c r="C16" s="45">
        <v>8</v>
      </c>
      <c r="D16" s="1" t="s">
        <v>46</v>
      </c>
      <c r="E16" s="1" t="s">
        <v>47</v>
      </c>
      <c r="F16" s="3" t="str">
        <f t="shared" si="0"/>
        <v>Carfildo Restrepo</v>
      </c>
      <c r="G16" s="17" t="s">
        <v>5</v>
      </c>
      <c r="H16" s="46">
        <f>$C$2</f>
        <v>4029960</v>
      </c>
      <c r="I16" s="39"/>
      <c r="J16" s="12" t="str">
        <f t="shared" si="1"/>
        <v>Laureles</v>
      </c>
      <c r="K16" s="16" t="str">
        <f t="shared" si="2"/>
        <v>Moderna</v>
      </c>
      <c r="L16" s="47">
        <f t="shared" si="3"/>
        <v>1</v>
      </c>
      <c r="M16" s="38"/>
      <c r="N16" s="19">
        <f t="shared" si="11"/>
        <v>40.92305910000001</v>
      </c>
      <c r="O16" s="19">
        <f t="shared" si="4"/>
        <v>39.695367327000007</v>
      </c>
      <c r="P16" s="19">
        <f t="shared" si="5"/>
        <v>80.618426427000017</v>
      </c>
      <c r="Q16" s="25"/>
      <c r="R16" s="23">
        <f t="shared" si="6"/>
        <v>4.0923059100000012</v>
      </c>
      <c r="S16" s="19">
        <f t="shared" si="7"/>
        <v>5.9543050990500008</v>
      </c>
      <c r="T16" s="19">
        <f t="shared" si="8"/>
        <v>16.123685285400004</v>
      </c>
      <c r="U16" s="18">
        <f t="shared" si="9"/>
        <v>26.170296294450004</v>
      </c>
      <c r="V16" s="10" t="str">
        <f t="shared" si="10"/>
        <v>100 mil</v>
      </c>
      <c r="W16" s="1"/>
    </row>
    <row r="17" spans="1:23" x14ac:dyDescent="0.25">
      <c r="A17" s="39"/>
      <c r="B17" s="24">
        <v>9</v>
      </c>
      <c r="C17" s="45">
        <v>9</v>
      </c>
      <c r="D17" s="1" t="s">
        <v>48</v>
      </c>
      <c r="E17" s="1" t="s">
        <v>49</v>
      </c>
      <c r="F17" s="3" t="str">
        <f t="shared" si="0"/>
        <v>Canamiro Valdivieso</v>
      </c>
      <c r="G17" s="17" t="s">
        <v>59</v>
      </c>
      <c r="H17" s="46">
        <f>$D$2</f>
        <v>6044940</v>
      </c>
      <c r="I17" s="39"/>
      <c r="J17" s="12" t="str">
        <f t="shared" si="1"/>
        <v>Itagui</v>
      </c>
      <c r="K17" s="16" t="str">
        <f t="shared" si="2"/>
        <v>Sinovac</v>
      </c>
      <c r="L17" s="47">
        <f t="shared" si="3"/>
        <v>3</v>
      </c>
      <c r="M17" s="38"/>
      <c r="N17" s="19">
        <f t="shared" si="11"/>
        <v>45.015365010000011</v>
      </c>
      <c r="O17" s="19">
        <f t="shared" si="4"/>
        <v>43.664904059700014</v>
      </c>
      <c r="P17" s="19">
        <f t="shared" si="5"/>
        <v>88.680269069700017</v>
      </c>
      <c r="Q17" s="25"/>
      <c r="R17" s="23">
        <f t="shared" si="6"/>
        <v>4.5015365010000012</v>
      </c>
      <c r="S17" s="19">
        <f t="shared" si="7"/>
        <v>6.5497356089550021</v>
      </c>
      <c r="T17" s="19">
        <f t="shared" si="8"/>
        <v>17.736053813940003</v>
      </c>
      <c r="U17" s="18">
        <f t="shared" si="9"/>
        <v>28.787325923895008</v>
      </c>
      <c r="V17" s="10" t="str">
        <f t="shared" si="10"/>
        <v>100 mil</v>
      </c>
      <c r="W17" s="1"/>
    </row>
    <row r="18" spans="1:23" x14ac:dyDescent="0.25">
      <c r="A18" s="39"/>
      <c r="B18" s="24">
        <v>10</v>
      </c>
      <c r="C18" s="45">
        <v>10</v>
      </c>
      <c r="D18" s="1" t="s">
        <v>50</v>
      </c>
      <c r="E18" s="1" t="s">
        <v>51</v>
      </c>
      <c r="F18" s="3" t="str">
        <f t="shared" si="0"/>
        <v>Crisanfildo Rojo</v>
      </c>
      <c r="G18" s="17" t="s">
        <v>60</v>
      </c>
      <c r="H18" s="46">
        <f>$E$2</f>
        <v>8059920</v>
      </c>
      <c r="I18" s="39"/>
      <c r="J18" s="12" t="str">
        <f t="shared" si="1"/>
        <v>Laureles</v>
      </c>
      <c r="K18" s="16" t="str">
        <f t="shared" si="2"/>
        <v>Jansser</v>
      </c>
      <c r="L18" s="47">
        <f t="shared" si="3"/>
        <v>4</v>
      </c>
      <c r="M18" s="38"/>
      <c r="N18" s="19">
        <f t="shared" si="11"/>
        <v>49.516901511000015</v>
      </c>
      <c r="O18" s="19">
        <f t="shared" si="4"/>
        <v>48.031394465670012</v>
      </c>
      <c r="P18" s="19">
        <f t="shared" si="5"/>
        <v>97.548295976670033</v>
      </c>
      <c r="Q18" s="25"/>
      <c r="R18" s="23">
        <f t="shared" si="6"/>
        <v>4.951690151100002</v>
      </c>
      <c r="S18" s="19">
        <f t="shared" si="7"/>
        <v>7.204709169850501</v>
      </c>
      <c r="T18" s="19">
        <f t="shared" si="8"/>
        <v>19.509659195334009</v>
      </c>
      <c r="U18" s="18">
        <f t="shared" si="9"/>
        <v>31.666058516284512</v>
      </c>
      <c r="V18" s="10" t="str">
        <f t="shared" si="10"/>
        <v>100 mil</v>
      </c>
      <c r="W18" s="1"/>
    </row>
    <row r="19" spans="1:23" x14ac:dyDescent="0.25">
      <c r="A19" s="39"/>
      <c r="B19" s="24">
        <v>11</v>
      </c>
      <c r="C19" s="45">
        <v>11</v>
      </c>
      <c r="D19" s="1" t="s">
        <v>52</v>
      </c>
      <c r="E19" s="22" t="s">
        <v>53</v>
      </c>
      <c r="F19" s="3" t="str">
        <f t="shared" si="0"/>
        <v>Amaranto Perea</v>
      </c>
      <c r="G19" s="17" t="s">
        <v>6</v>
      </c>
      <c r="H19" s="46">
        <f>$F$2</f>
        <v>10074900</v>
      </c>
      <c r="I19" s="39"/>
      <c r="J19" s="12" t="str">
        <f t="shared" si="1"/>
        <v>Laureles</v>
      </c>
      <c r="K19" s="16" t="str">
        <f t="shared" si="2"/>
        <v>Astrazeneca</v>
      </c>
      <c r="L19" s="47">
        <f t="shared" si="3"/>
        <v>6</v>
      </c>
      <c r="M19" s="38"/>
      <c r="N19" s="19">
        <f t="shared" si="11"/>
        <v>54.468591662100017</v>
      </c>
      <c r="O19" s="19">
        <f t="shared" si="4"/>
        <v>52.834533912237021</v>
      </c>
      <c r="P19" s="19">
        <f t="shared" si="5"/>
        <v>107.30312557433703</v>
      </c>
      <c r="Q19" s="25"/>
      <c r="R19" s="23">
        <f t="shared" si="6"/>
        <v>5.4468591662100021</v>
      </c>
      <c r="S19" s="19">
        <f t="shared" si="7"/>
        <v>7.9251800868355531</v>
      </c>
      <c r="T19" s="19">
        <f t="shared" si="8"/>
        <v>21.460625114867408</v>
      </c>
      <c r="U19" s="18">
        <f t="shared" si="9"/>
        <v>34.832664367912962</v>
      </c>
      <c r="V19" s="10" t="str">
        <f t="shared" si="10"/>
        <v>100 mil</v>
      </c>
      <c r="W19" s="1"/>
    </row>
    <row r="20" spans="1:23" x14ac:dyDescent="0.25">
      <c r="A20" s="39"/>
      <c r="B20" s="24">
        <v>12</v>
      </c>
      <c r="C20" s="45">
        <v>12</v>
      </c>
      <c r="D20" s="1" t="s">
        <v>54</v>
      </c>
      <c r="E20" s="1" t="s">
        <v>55</v>
      </c>
      <c r="F20" s="3" t="str">
        <f t="shared" si="0"/>
        <v>Crosonbo vargas</v>
      </c>
      <c r="G20" s="17" t="s">
        <v>7</v>
      </c>
      <c r="H20" s="46">
        <f>$G$2</f>
        <v>12089880</v>
      </c>
      <c r="I20" s="39"/>
      <c r="J20" s="12" t="str">
        <f t="shared" si="1"/>
        <v>Laureles</v>
      </c>
      <c r="K20" s="16" t="str">
        <f t="shared" si="2"/>
        <v>Astrazeneca</v>
      </c>
      <c r="L20" s="47">
        <f t="shared" si="3"/>
        <v>6</v>
      </c>
      <c r="M20" s="38"/>
      <c r="N20" s="19">
        <f t="shared" si="11"/>
        <v>59.915450828310021</v>
      </c>
      <c r="O20" s="19">
        <f t="shared" si="4"/>
        <v>58.117987303460723</v>
      </c>
      <c r="P20" s="19">
        <f t="shared" si="5"/>
        <v>118.03343813177074</v>
      </c>
      <c r="Q20" s="25"/>
      <c r="R20" s="23">
        <f t="shared" si="6"/>
        <v>5.9915450828310028</v>
      </c>
      <c r="S20" s="19">
        <f t="shared" si="7"/>
        <v>8.7176980955191077</v>
      </c>
      <c r="T20" s="19">
        <f t="shared" si="8"/>
        <v>23.606687626354148</v>
      </c>
      <c r="U20" s="18">
        <f t="shared" si="9"/>
        <v>38.315930804704259</v>
      </c>
      <c r="V20" s="10" t="str">
        <f t="shared" si="10"/>
        <v>100 mil</v>
      </c>
      <c r="W20" s="1"/>
    </row>
    <row r="21" spans="1:23" x14ac:dyDescent="0.25">
      <c r="A21" s="40"/>
      <c r="B21" s="24">
        <v>13</v>
      </c>
      <c r="C21" s="45">
        <v>13</v>
      </c>
      <c r="D21" s="1" t="s">
        <v>56</v>
      </c>
      <c r="E21" s="1" t="s">
        <v>57</v>
      </c>
      <c r="F21" s="3" t="str">
        <f t="shared" si="0"/>
        <v>Chumilo  Berrio</v>
      </c>
      <c r="G21" s="17" t="s">
        <v>58</v>
      </c>
      <c r="H21" s="46">
        <f>$B$2</f>
        <v>2014980</v>
      </c>
      <c r="I21" s="40"/>
      <c r="J21" s="12" t="str">
        <f t="shared" si="1"/>
        <v>Poblado</v>
      </c>
      <c r="K21" s="16" t="str">
        <f t="shared" si="2"/>
        <v>Pfizer</v>
      </c>
      <c r="L21" s="47">
        <f t="shared" si="3"/>
        <v>2</v>
      </c>
      <c r="M21" s="38"/>
      <c r="N21" s="19">
        <f t="shared" si="11"/>
        <v>65.906995911141024</v>
      </c>
      <c r="O21" s="19">
        <f t="shared" si="4"/>
        <v>63.929786033806792</v>
      </c>
      <c r="P21" s="19">
        <f t="shared" si="5"/>
        <v>129.8367819449478</v>
      </c>
      <c r="Q21" s="25"/>
      <c r="R21" s="23">
        <f t="shared" si="6"/>
        <v>6.5906995911141024</v>
      </c>
      <c r="S21" s="19">
        <f t="shared" si="7"/>
        <v>9.5894679050710181</v>
      </c>
      <c r="T21" s="19">
        <f t="shared" si="8"/>
        <v>25.967356388989561</v>
      </c>
      <c r="U21" s="18">
        <f t="shared" si="9"/>
        <v>42.147523885174678</v>
      </c>
      <c r="V21" s="10" t="str">
        <f t="shared" si="10"/>
        <v>100 mil</v>
      </c>
      <c r="W21" s="1"/>
    </row>
    <row r="22" spans="1:23" ht="33" customHeight="1" x14ac:dyDescent="0.3">
      <c r="B22" s="4" t="s">
        <v>13</v>
      </c>
      <c r="C22" s="4" t="s">
        <v>14</v>
      </c>
      <c r="D22" s="4" t="s">
        <v>13</v>
      </c>
      <c r="E22" s="4" t="s">
        <v>13</v>
      </c>
      <c r="F22" s="4" t="s">
        <v>12</v>
      </c>
      <c r="G22" s="4" t="s">
        <v>11</v>
      </c>
      <c r="H22" s="4" t="s">
        <v>15</v>
      </c>
      <c r="J22" s="13" t="s">
        <v>16</v>
      </c>
      <c r="K22" s="13" t="s">
        <v>17</v>
      </c>
      <c r="L22" s="4" t="s">
        <v>18</v>
      </c>
      <c r="N22" s="4" t="s">
        <v>23</v>
      </c>
      <c r="O22" s="4" t="s">
        <v>23</v>
      </c>
      <c r="P22" s="4" t="s">
        <v>23</v>
      </c>
      <c r="Q22" s="4"/>
      <c r="R22" s="21" t="s">
        <v>30</v>
      </c>
      <c r="S22" s="21" t="s">
        <v>30</v>
      </c>
      <c r="T22" s="21" t="s">
        <v>30</v>
      </c>
      <c r="U22" s="4" t="s">
        <v>25</v>
      </c>
      <c r="V22" s="4" t="s">
        <v>16</v>
      </c>
    </row>
    <row r="23" spans="1:23" x14ac:dyDescent="0.25">
      <c r="O23" s="9"/>
    </row>
    <row r="24" spans="1:23" ht="18.75" x14ac:dyDescent="0.3">
      <c r="B24" t="s">
        <v>31</v>
      </c>
      <c r="J24" s="4"/>
      <c r="K24" s="4"/>
      <c r="L24" s="4"/>
      <c r="N24" s="9"/>
      <c r="O24" s="9"/>
    </row>
    <row r="26" spans="1:23" ht="18.75" x14ac:dyDescent="0.3">
      <c r="H26" s="2"/>
      <c r="L26" s="4"/>
      <c r="N26" s="4"/>
      <c r="O26" s="4"/>
      <c r="P26" s="4"/>
      <c r="Q26" s="4"/>
      <c r="R26" s="4"/>
    </row>
    <row r="28" spans="1:23" ht="18.75" x14ac:dyDescent="0.3">
      <c r="P28" s="4"/>
      <c r="S28" s="4"/>
      <c r="T28" s="4"/>
      <c r="U28" s="4"/>
    </row>
    <row r="30" spans="1:23" ht="18.75" x14ac:dyDescent="0.3">
      <c r="V30" s="4"/>
    </row>
  </sheetData>
  <mergeCells count="19">
    <mergeCell ref="E7:E8"/>
    <mergeCell ref="F7:F8"/>
    <mergeCell ref="V7:V8"/>
    <mergeCell ref="Q7:Q21"/>
    <mergeCell ref="N7:P7"/>
    <mergeCell ref="L7:L8"/>
    <mergeCell ref="A6:W6"/>
    <mergeCell ref="W7:W8"/>
    <mergeCell ref="G7:G8"/>
    <mergeCell ref="U7:U8"/>
    <mergeCell ref="B7:B8"/>
    <mergeCell ref="M7:M21"/>
    <mergeCell ref="H7:H8"/>
    <mergeCell ref="I7:I21"/>
    <mergeCell ref="J7:J8"/>
    <mergeCell ref="K7:K8"/>
    <mergeCell ref="A7:A21"/>
    <mergeCell ref="C7:C8"/>
    <mergeCell ref="D7:D8"/>
  </mergeCells>
  <conditionalFormatting sqref="P9:P21">
    <cfRule type="iconSet" priority="1">
      <iconSet iconSet="3Arrows">
        <cfvo type="percent" val="0"/>
        <cfvo type="percent" val="33"/>
        <cfvo type="percent" val="67"/>
      </iconSet>
    </cfRule>
  </conditionalFormatting>
  <dataValidations count="1">
    <dataValidation type="list" allowBlank="1" showInputMessage="1" showErrorMessage="1" sqref="G9:G21" xr:uid="{AD8E5711-AA4D-4D83-BA83-65D2C8432343}">
      <formula1>$AD$6:$AD$11</formula1>
    </dataValidation>
  </dataValidations>
  <printOptions horizontalCentered="1" verticalCentered="1"/>
  <pageMargins left="0.70866141732283472" right="0.70866141732283472" top="0.74803149606299213" bottom="0.74803149606299213" header="0.31496062992125984" footer="0.31496062992125984"/>
  <pageSetup paperSize="5" scale="31" orientation="landscape" r:id="rId1"/>
  <headerFooter>
    <oddHeader>&amp;L&amp;P&amp;CESCUELA DE DESARROLLO EMPRESARIAL&amp;R&amp;G</oddHeader>
    <oddFooter>&amp;LPRACTICA&amp;CNOMBRE DE ESTUDIANTE&amp;ROSCAR MARIO GIL RIOS</oddFooter>
  </headerFooter>
  <drawing r:id="rId2"/>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Hoja1</vt:lpstr>
      <vt:lpstr>Validacion de datos</vt:lpstr>
      <vt:lpstr>GIL</vt:lpstr>
      <vt:lpstr>MARIO</vt:lpstr>
      <vt:lpstr>OSKAR</vt:lpstr>
      <vt:lpstr>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EAC014</dc:creator>
  <cp:lastModifiedBy>401</cp:lastModifiedBy>
  <cp:lastPrinted>2021-10-19T00:19:46Z</cp:lastPrinted>
  <dcterms:created xsi:type="dcterms:W3CDTF">2014-02-27T13:14:49Z</dcterms:created>
  <dcterms:modified xsi:type="dcterms:W3CDTF">2023-06-13T20:54:52Z</dcterms:modified>
</cp:coreProperties>
</file>