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Tabelle1" sheetId="1" r:id="rId1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402" i="1"/>
  <c r="E402"/>
  <c r="D402"/>
  <c r="F401"/>
  <c r="E401"/>
  <c r="D401"/>
  <c r="E400"/>
  <c r="D400"/>
  <c r="F400" s="1"/>
  <c r="E399"/>
  <c r="D399"/>
  <c r="F399" s="1"/>
  <c r="F398"/>
  <c r="E398"/>
  <c r="D398"/>
  <c r="F397"/>
  <c r="E397"/>
  <c r="D397"/>
  <c r="E396"/>
  <c r="D396"/>
  <c r="F396" s="1"/>
  <c r="E395"/>
  <c r="D395"/>
  <c r="F395" s="1"/>
  <c r="F394"/>
  <c r="E394"/>
  <c r="D394"/>
  <c r="F393"/>
  <c r="E393"/>
  <c r="D393"/>
  <c r="E392"/>
  <c r="D392"/>
  <c r="F392" s="1"/>
  <c r="E391"/>
  <c r="D391"/>
  <c r="F391" s="1"/>
  <c r="F390"/>
  <c r="E390"/>
  <c r="D390"/>
  <c r="F389"/>
  <c r="E389"/>
  <c r="D389"/>
  <c r="E388"/>
  <c r="D388"/>
  <c r="F388" s="1"/>
  <c r="E387"/>
  <c r="D387"/>
  <c r="F387" s="1"/>
  <c r="F386"/>
  <c r="E386"/>
  <c r="D386"/>
  <c r="F385"/>
  <c r="E385"/>
  <c r="D385"/>
  <c r="E384"/>
  <c r="D384"/>
  <c r="F384" s="1"/>
  <c r="E383"/>
  <c r="D383"/>
  <c r="F383" s="1"/>
  <c r="F382"/>
  <c r="E382"/>
  <c r="D382"/>
  <c r="F381"/>
  <c r="E381"/>
  <c r="D381"/>
  <c r="E380"/>
  <c r="D380"/>
  <c r="F380" s="1"/>
  <c r="E379"/>
  <c r="D379"/>
  <c r="F379" s="1"/>
  <c r="F378"/>
  <c r="E378"/>
  <c r="D378"/>
  <c r="F377"/>
  <c r="E377"/>
  <c r="D377"/>
  <c r="E376"/>
  <c r="D376"/>
  <c r="F376" s="1"/>
  <c r="E375"/>
  <c r="D375"/>
  <c r="F375" s="1"/>
  <c r="F374"/>
  <c r="E374"/>
  <c r="D374"/>
  <c r="F373"/>
  <c r="E373"/>
  <c r="D373"/>
  <c r="E372"/>
  <c r="D372"/>
  <c r="F372" s="1"/>
  <c r="E371"/>
  <c r="D371"/>
  <c r="F371" s="1"/>
  <c r="F370"/>
  <c r="E370"/>
  <c r="D370"/>
  <c r="F369"/>
  <c r="E369"/>
  <c r="D369"/>
  <c r="E368"/>
  <c r="D368"/>
  <c r="F368" s="1"/>
  <c r="E367"/>
  <c r="D367"/>
  <c r="F367" s="1"/>
  <c r="F366"/>
  <c r="E366"/>
  <c r="D366"/>
  <c r="F365"/>
  <c r="E365"/>
  <c r="D365"/>
  <c r="E364"/>
  <c r="D364"/>
  <c r="F364" s="1"/>
  <c r="E363"/>
  <c r="D363"/>
  <c r="F363" s="1"/>
  <c r="F362"/>
  <c r="E362"/>
  <c r="D362"/>
  <c r="F361"/>
  <c r="E361"/>
  <c r="D361"/>
  <c r="E360"/>
  <c r="D360"/>
  <c r="F360" s="1"/>
  <c r="E359"/>
  <c r="D359"/>
  <c r="F359" s="1"/>
  <c r="F358"/>
  <c r="E358"/>
  <c r="D358"/>
  <c r="F357"/>
  <c r="E357"/>
  <c r="D357"/>
  <c r="E356"/>
  <c r="D356"/>
  <c r="F356" s="1"/>
  <c r="E355"/>
  <c r="D355"/>
  <c r="F355" s="1"/>
  <c r="F354"/>
  <c r="E354"/>
  <c r="D354"/>
  <c r="F353"/>
  <c r="E353"/>
  <c r="D353"/>
  <c r="E352"/>
  <c r="D352"/>
  <c r="F352" s="1"/>
  <c r="E351"/>
  <c r="D351"/>
  <c r="F351" s="1"/>
  <c r="F350"/>
  <c r="E350"/>
  <c r="D350"/>
  <c r="F349"/>
  <c r="E349"/>
  <c r="D349"/>
  <c r="E348"/>
  <c r="D348"/>
  <c r="F348" s="1"/>
  <c r="E347"/>
  <c r="D347"/>
  <c r="F347" s="1"/>
  <c r="F346"/>
  <c r="E346"/>
  <c r="D346"/>
  <c r="F345"/>
  <c r="E345"/>
  <c r="D345"/>
  <c r="E344"/>
  <c r="D344"/>
  <c r="F344" s="1"/>
  <c r="E343"/>
  <c r="D343"/>
  <c r="F343" s="1"/>
  <c r="F342"/>
  <c r="E342"/>
  <c r="D342"/>
  <c r="F341"/>
  <c r="E341"/>
  <c r="D341"/>
  <c r="E340"/>
  <c r="D340"/>
  <c r="F340" s="1"/>
  <c r="E339"/>
  <c r="D339"/>
  <c r="F339" s="1"/>
  <c r="F338"/>
  <c r="E338"/>
  <c r="D338"/>
  <c r="F337"/>
  <c r="E337"/>
  <c r="D337"/>
  <c r="E336"/>
  <c r="D336"/>
  <c r="F336" s="1"/>
  <c r="E335"/>
  <c r="D335"/>
  <c r="F335" s="1"/>
  <c r="F334"/>
  <c r="E334"/>
  <c r="D334"/>
  <c r="F333"/>
  <c r="E333"/>
  <c r="D333"/>
  <c r="E332"/>
  <c r="D332"/>
  <c r="F332" s="1"/>
  <c r="E331"/>
  <c r="D331"/>
  <c r="F331" s="1"/>
  <c r="F330"/>
  <c r="E330"/>
  <c r="D330"/>
  <c r="F329"/>
  <c r="E329"/>
  <c r="D329"/>
  <c r="E328"/>
  <c r="D328"/>
  <c r="F328" s="1"/>
  <c r="E327"/>
  <c r="D327"/>
  <c r="F327" s="1"/>
  <c r="F326"/>
  <c r="E326"/>
  <c r="D326"/>
  <c r="F325"/>
  <c r="E325"/>
  <c r="D325"/>
  <c r="E324"/>
  <c r="D324"/>
  <c r="F324" s="1"/>
  <c r="E323"/>
  <c r="D323"/>
  <c r="F323" s="1"/>
  <c r="F322"/>
  <c r="E322"/>
  <c r="D322"/>
  <c r="F321"/>
  <c r="E321"/>
  <c r="D321"/>
  <c r="E320"/>
  <c r="D320"/>
  <c r="F320" s="1"/>
  <c r="E319"/>
  <c r="D319"/>
  <c r="F319" s="1"/>
  <c r="F318"/>
  <c r="E318"/>
  <c r="D318"/>
  <c r="F317"/>
  <c r="E317"/>
  <c r="D317"/>
  <c r="E316"/>
  <c r="D316"/>
  <c r="F316" s="1"/>
  <c r="E315"/>
  <c r="D315"/>
  <c r="F315" s="1"/>
  <c r="F314"/>
  <c r="E314"/>
  <c r="D314"/>
  <c r="F313"/>
  <c r="E313"/>
  <c r="D313"/>
  <c r="E312"/>
  <c r="D312"/>
  <c r="F312" s="1"/>
  <c r="E311"/>
  <c r="D311"/>
  <c r="F311" s="1"/>
  <c r="F310"/>
  <c r="E310"/>
  <c r="D310"/>
  <c r="F309"/>
  <c r="E309"/>
  <c r="D309"/>
  <c r="E308"/>
  <c r="D308"/>
  <c r="F308" s="1"/>
  <c r="E307"/>
  <c r="D307"/>
  <c r="F307" s="1"/>
  <c r="F306"/>
  <c r="E306"/>
  <c r="D306"/>
  <c r="F305"/>
  <c r="E305"/>
  <c r="D305"/>
  <c r="E304"/>
  <c r="D304"/>
  <c r="F304" s="1"/>
  <c r="E303"/>
  <c r="D303"/>
  <c r="F303" s="1"/>
  <c r="F302"/>
  <c r="E302"/>
  <c r="D302"/>
  <c r="F301"/>
  <c r="E301"/>
  <c r="D301"/>
  <c r="E300"/>
  <c r="D300"/>
  <c r="F300" s="1"/>
  <c r="E299"/>
  <c r="D299"/>
  <c r="F299" s="1"/>
  <c r="F298"/>
  <c r="E298"/>
  <c r="D298"/>
  <c r="F297"/>
  <c r="E297"/>
  <c r="D297"/>
  <c r="E296"/>
  <c r="D296"/>
  <c r="F296" s="1"/>
  <c r="E295"/>
  <c r="D295"/>
  <c r="F295" s="1"/>
  <c r="F294"/>
  <c r="E294"/>
  <c r="D294"/>
  <c r="F293"/>
  <c r="E293"/>
  <c r="D293"/>
  <c r="E292"/>
  <c r="D292"/>
  <c r="F292" s="1"/>
  <c r="E291"/>
  <c r="D291"/>
  <c r="F291" s="1"/>
  <c r="F290"/>
  <c r="E290"/>
  <c r="D290"/>
  <c r="F289"/>
  <c r="E289"/>
  <c r="D289"/>
  <c r="E288"/>
  <c r="D288"/>
  <c r="F288" s="1"/>
  <c r="E287"/>
  <c r="D287"/>
  <c r="F287" s="1"/>
  <c r="F286"/>
  <c r="E286"/>
  <c r="D286"/>
  <c r="F285"/>
  <c r="E285"/>
  <c r="D285"/>
  <c r="E284"/>
  <c r="D284"/>
  <c r="F284" s="1"/>
  <c r="E283"/>
  <c r="D283"/>
  <c r="F283" s="1"/>
  <c r="F282"/>
  <c r="E282"/>
  <c r="D282"/>
  <c r="F281"/>
  <c r="E281"/>
  <c r="D281"/>
  <c r="E280"/>
  <c r="D280"/>
  <c r="F280" s="1"/>
  <c r="E279"/>
  <c r="D279"/>
  <c r="F279" s="1"/>
  <c r="F278"/>
  <c r="E278"/>
  <c r="D278"/>
  <c r="F277"/>
  <c r="E277"/>
  <c r="D277"/>
  <c r="E276"/>
  <c r="D276"/>
  <c r="F276" s="1"/>
  <c r="E275"/>
  <c r="D275"/>
  <c r="F275" s="1"/>
  <c r="F274"/>
  <c r="E274"/>
  <c r="D274"/>
  <c r="F273"/>
  <c r="E273"/>
  <c r="D273"/>
  <c r="E272"/>
  <c r="D272"/>
  <c r="F272" s="1"/>
  <c r="E271"/>
  <c r="D271"/>
  <c r="F271" s="1"/>
  <c r="F270"/>
  <c r="E270"/>
  <c r="D270"/>
  <c r="F269"/>
  <c r="E269"/>
  <c r="D269"/>
  <c r="E268"/>
  <c r="D268"/>
  <c r="F268" s="1"/>
  <c r="E267"/>
  <c r="D267"/>
  <c r="F267" s="1"/>
  <c r="F266"/>
  <c r="E266"/>
  <c r="D266"/>
  <c r="F265"/>
  <c r="E265"/>
  <c r="D265"/>
  <c r="E264"/>
  <c r="D264"/>
  <c r="F264" s="1"/>
  <c r="E263"/>
  <c r="D263"/>
  <c r="F263" s="1"/>
  <c r="F262"/>
  <c r="E262"/>
  <c r="D262"/>
  <c r="F261"/>
  <c r="E261"/>
  <c r="D261"/>
  <c r="E260"/>
  <c r="D260"/>
  <c r="F260" s="1"/>
  <c r="E259"/>
  <c r="D259"/>
  <c r="F259" s="1"/>
  <c r="F258"/>
  <c r="E258"/>
  <c r="D258"/>
  <c r="F257"/>
  <c r="E257"/>
  <c r="D257"/>
  <c r="E256"/>
  <c r="D256"/>
  <c r="F256" s="1"/>
  <c r="E255"/>
  <c r="D255"/>
  <c r="F255" s="1"/>
  <c r="F254"/>
  <c r="E254"/>
  <c r="D254"/>
  <c r="F253"/>
  <c r="E253"/>
  <c r="D253"/>
  <c r="E252"/>
  <c r="D252"/>
  <c r="F252" s="1"/>
  <c r="E251"/>
  <c r="D251"/>
  <c r="F251" s="1"/>
  <c r="F250"/>
  <c r="E250"/>
  <c r="D250"/>
  <c r="F249"/>
  <c r="E249"/>
  <c r="D249"/>
  <c r="E248"/>
  <c r="D248"/>
  <c r="F248" s="1"/>
  <c r="E247"/>
  <c r="D247"/>
  <c r="F247" s="1"/>
  <c r="F246"/>
  <c r="E246"/>
  <c r="D246"/>
  <c r="F245"/>
  <c r="E245"/>
  <c r="D245"/>
  <c r="E244"/>
  <c r="D244"/>
  <c r="F244" s="1"/>
  <c r="E243"/>
  <c r="D243"/>
  <c r="F243" s="1"/>
  <c r="F242"/>
  <c r="E242"/>
  <c r="D242"/>
  <c r="F241"/>
  <c r="E241"/>
  <c r="D241"/>
  <c r="E240"/>
  <c r="D240"/>
  <c r="F240" s="1"/>
  <c r="E239"/>
  <c r="D239"/>
  <c r="F239" s="1"/>
  <c r="F238"/>
  <c r="E238"/>
  <c r="D238"/>
  <c r="F237"/>
  <c r="E237"/>
  <c r="D237"/>
  <c r="E236"/>
  <c r="D236"/>
  <c r="F236" s="1"/>
  <c r="E235"/>
  <c r="D235"/>
  <c r="F235" s="1"/>
  <c r="F234"/>
  <c r="E234"/>
  <c r="D234"/>
  <c r="F233"/>
  <c r="E233"/>
  <c r="D233"/>
  <c r="E232"/>
  <c r="D232"/>
  <c r="F232" s="1"/>
  <c r="E231"/>
  <c r="D231"/>
  <c r="F231" s="1"/>
  <c r="F230"/>
  <c r="E230"/>
  <c r="D230"/>
  <c r="F229"/>
  <c r="E229"/>
  <c r="D229"/>
  <c r="E228"/>
  <c r="D228"/>
  <c r="F228" s="1"/>
  <c r="E227"/>
  <c r="D227"/>
  <c r="F227" s="1"/>
  <c r="F226"/>
  <c r="E226"/>
  <c r="D226"/>
  <c r="F225"/>
  <c r="E225"/>
  <c r="D225"/>
  <c r="E224"/>
  <c r="D224"/>
  <c r="F224" s="1"/>
  <c r="E223"/>
  <c r="D223"/>
  <c r="F223" s="1"/>
  <c r="F222"/>
  <c r="E222"/>
  <c r="D222"/>
  <c r="F221"/>
  <c r="E221"/>
  <c r="D221"/>
  <c r="E220"/>
  <c r="D220"/>
  <c r="F220" s="1"/>
  <c r="E219"/>
  <c r="D219"/>
  <c r="F219" s="1"/>
  <c r="F218"/>
  <c r="E218"/>
  <c r="D218"/>
  <c r="F217"/>
  <c r="E217"/>
  <c r="D217"/>
  <c r="E216"/>
  <c r="D216"/>
  <c r="F216" s="1"/>
  <c r="E215"/>
  <c r="D215"/>
  <c r="F215" s="1"/>
  <c r="F214"/>
  <c r="E214"/>
  <c r="D214"/>
  <c r="F213"/>
  <c r="E213"/>
  <c r="D213"/>
  <c r="E212"/>
  <c r="D212"/>
  <c r="F212" s="1"/>
  <c r="E211"/>
  <c r="D211"/>
  <c r="F211" s="1"/>
  <c r="F210"/>
  <c r="E210"/>
  <c r="D210"/>
  <c r="F209"/>
  <c r="E209"/>
  <c r="D209"/>
  <c r="E208"/>
  <c r="D208"/>
  <c r="F208" s="1"/>
  <c r="E207"/>
  <c r="D207"/>
  <c r="F207" s="1"/>
  <c r="F206"/>
  <c r="E206"/>
  <c r="D206"/>
  <c r="F205"/>
  <c r="E205"/>
  <c r="D205"/>
  <c r="E204"/>
  <c r="D204"/>
  <c r="F204" s="1"/>
  <c r="E203"/>
  <c r="D203"/>
  <c r="F203" s="1"/>
  <c r="F202"/>
  <c r="E202"/>
  <c r="D202"/>
  <c r="F201"/>
  <c r="E201"/>
  <c r="D201"/>
  <c r="E200"/>
  <c r="D200"/>
  <c r="F200" s="1"/>
  <c r="E199"/>
  <c r="D199"/>
  <c r="F199" s="1"/>
  <c r="F198"/>
  <c r="E198"/>
  <c r="D198"/>
  <c r="F197"/>
  <c r="E197"/>
  <c r="D197"/>
  <c r="E196"/>
  <c r="D196"/>
  <c r="F196" s="1"/>
  <c r="E195"/>
  <c r="D195"/>
  <c r="F195" s="1"/>
  <c r="F194"/>
  <c r="E194"/>
  <c r="D194"/>
  <c r="F193"/>
  <c r="E193"/>
  <c r="D193"/>
  <c r="E192"/>
  <c r="D192"/>
  <c r="F192" s="1"/>
  <c r="E191"/>
  <c r="D191"/>
  <c r="F191" s="1"/>
  <c r="F190"/>
  <c r="E190"/>
  <c r="D190"/>
  <c r="F189"/>
  <c r="E189"/>
  <c r="D189"/>
  <c r="E188"/>
  <c r="D188"/>
  <c r="F188" s="1"/>
  <c r="E187"/>
  <c r="D187"/>
  <c r="F187" s="1"/>
  <c r="F186"/>
  <c r="E186"/>
  <c r="D186"/>
  <c r="F185"/>
  <c r="E185"/>
  <c r="D185"/>
  <c r="E184"/>
  <c r="D184"/>
  <c r="F184" s="1"/>
  <c r="E183"/>
  <c r="D183"/>
  <c r="F183" s="1"/>
  <c r="F182"/>
  <c r="E182"/>
  <c r="D182"/>
  <c r="F181"/>
  <c r="E181"/>
  <c r="D181"/>
  <c r="E180"/>
  <c r="D180"/>
  <c r="F180" s="1"/>
  <c r="E179"/>
  <c r="D179"/>
  <c r="F179" s="1"/>
  <c r="F178"/>
  <c r="E178"/>
  <c r="D178"/>
  <c r="F177"/>
  <c r="E177"/>
  <c r="D177"/>
  <c r="E176"/>
  <c r="D176"/>
  <c r="F176" s="1"/>
  <c r="E175"/>
  <c r="D175"/>
  <c r="F175" s="1"/>
  <c r="F174"/>
  <c r="E174"/>
  <c r="D174"/>
  <c r="F173"/>
  <c r="E173"/>
  <c r="D173"/>
  <c r="E172"/>
  <c r="D172"/>
  <c r="F172" s="1"/>
  <c r="E171"/>
  <c r="D171"/>
  <c r="F171" s="1"/>
  <c r="F170"/>
  <c r="E170"/>
  <c r="D170"/>
  <c r="F169"/>
  <c r="E169"/>
  <c r="D169"/>
  <c r="E168"/>
  <c r="D168"/>
  <c r="F168" s="1"/>
  <c r="E167"/>
  <c r="D167"/>
  <c r="F167" s="1"/>
  <c r="F166"/>
  <c r="E166"/>
  <c r="D166"/>
  <c r="F165"/>
  <c r="E165"/>
  <c r="D165"/>
  <c r="E164"/>
  <c r="D164"/>
  <c r="F164" s="1"/>
  <c r="E163"/>
  <c r="D163"/>
  <c r="F163" s="1"/>
  <c r="F162"/>
  <c r="E162"/>
  <c r="D162"/>
  <c r="F161"/>
  <c r="E161"/>
  <c r="D161"/>
  <c r="E160"/>
  <c r="D160"/>
  <c r="F160" s="1"/>
  <c r="E159"/>
  <c r="D159"/>
  <c r="F159" s="1"/>
  <c r="F158"/>
  <c r="E158"/>
  <c r="D158"/>
  <c r="F157"/>
  <c r="E157"/>
  <c r="D157"/>
  <c r="E156"/>
  <c r="D156"/>
  <c r="F156" s="1"/>
  <c r="E155"/>
  <c r="D155"/>
  <c r="F155" s="1"/>
  <c r="F154"/>
  <c r="E154"/>
  <c r="D154"/>
  <c r="F153"/>
  <c r="E153"/>
  <c r="D153"/>
  <c r="E152"/>
  <c r="D152"/>
  <c r="F152" s="1"/>
  <c r="E151"/>
  <c r="D151"/>
  <c r="F151" s="1"/>
  <c r="F150"/>
  <c r="E150"/>
  <c r="D150"/>
  <c r="F149"/>
  <c r="E149"/>
  <c r="D149"/>
  <c r="E148"/>
  <c r="D148"/>
  <c r="F148" s="1"/>
  <c r="E147"/>
  <c r="D147"/>
  <c r="F147" s="1"/>
  <c r="F146"/>
  <c r="E146"/>
  <c r="D146"/>
  <c r="F145"/>
  <c r="E145"/>
  <c r="D145"/>
  <c r="E144"/>
  <c r="D144"/>
  <c r="F144" s="1"/>
  <c r="E143"/>
  <c r="D143"/>
  <c r="F143" s="1"/>
  <c r="F142"/>
  <c r="E142"/>
  <c r="D142"/>
  <c r="F141"/>
  <c r="E141"/>
  <c r="D141"/>
  <c r="E140"/>
  <c r="D140"/>
  <c r="F140" s="1"/>
  <c r="E139"/>
  <c r="D139"/>
  <c r="F139" s="1"/>
  <c r="F138"/>
  <c r="E138"/>
  <c r="D138"/>
  <c r="F137"/>
  <c r="E137"/>
  <c r="D137"/>
  <c r="E136"/>
  <c r="D136"/>
  <c r="F136" s="1"/>
  <c r="E135"/>
  <c r="D135"/>
  <c r="F135" s="1"/>
  <c r="F134"/>
  <c r="E134"/>
  <c r="D134"/>
  <c r="F133"/>
  <c r="E133"/>
  <c r="D133"/>
  <c r="E132"/>
  <c r="D132"/>
  <c r="F132" s="1"/>
  <c r="E131"/>
  <c r="D131"/>
  <c r="F131" s="1"/>
  <c r="F130"/>
  <c r="E130"/>
  <c r="D130"/>
  <c r="F129"/>
  <c r="E129"/>
  <c r="D129"/>
  <c r="E128"/>
  <c r="D128"/>
  <c r="F128" s="1"/>
  <c r="E127"/>
  <c r="D127"/>
  <c r="F127" s="1"/>
  <c r="F126"/>
  <c r="E126"/>
  <c r="D126"/>
  <c r="F125"/>
  <c r="E125"/>
  <c r="D125"/>
  <c r="E124"/>
  <c r="D124"/>
  <c r="F124" s="1"/>
  <c r="E123"/>
  <c r="D123"/>
  <c r="F123" s="1"/>
  <c r="F122"/>
  <c r="E122"/>
  <c r="D122"/>
  <c r="F121"/>
  <c r="E121"/>
  <c r="D121"/>
  <c r="E120"/>
  <c r="D120"/>
  <c r="F120" s="1"/>
  <c r="E119"/>
  <c r="D119"/>
  <c r="F119" s="1"/>
  <c r="F118"/>
  <c r="E118"/>
  <c r="D118"/>
  <c r="F117"/>
  <c r="E117"/>
  <c r="D117"/>
  <c r="E116"/>
  <c r="D116"/>
  <c r="F116" s="1"/>
  <c r="E115"/>
  <c r="D115"/>
  <c r="F115" s="1"/>
  <c r="F114"/>
  <c r="E114"/>
  <c r="D114"/>
  <c r="F113"/>
  <c r="E113"/>
  <c r="D113"/>
  <c r="E112"/>
  <c r="D112"/>
  <c r="F112" s="1"/>
  <c r="E111"/>
  <c r="D111"/>
  <c r="F111" s="1"/>
  <c r="F110"/>
  <c r="E110"/>
  <c r="D110"/>
  <c r="F109"/>
  <c r="E109"/>
  <c r="D109"/>
  <c r="E108"/>
  <c r="D108"/>
  <c r="F108" s="1"/>
  <c r="E107"/>
  <c r="D107"/>
  <c r="F107" s="1"/>
  <c r="F106"/>
  <c r="E106"/>
  <c r="D106"/>
  <c r="F105"/>
  <c r="E105"/>
  <c r="D105"/>
  <c r="E104"/>
  <c r="D104"/>
  <c r="F104" s="1"/>
  <c r="E103"/>
  <c r="D103"/>
  <c r="F103" s="1"/>
  <c r="F102"/>
  <c r="E102"/>
  <c r="D102"/>
  <c r="F101"/>
  <c r="E101"/>
  <c r="D101"/>
  <c r="E100"/>
  <c r="D100"/>
  <c r="F100" s="1"/>
  <c r="E99"/>
  <c r="D99"/>
  <c r="F99" s="1"/>
  <c r="F98"/>
  <c r="E98"/>
  <c r="D98"/>
  <c r="F97"/>
  <c r="E97"/>
  <c r="D97"/>
  <c r="E96"/>
  <c r="D96"/>
  <c r="F96" s="1"/>
  <c r="E95"/>
  <c r="D95"/>
  <c r="F95" s="1"/>
  <c r="F94"/>
  <c r="E94"/>
  <c r="D94"/>
  <c r="F93"/>
  <c r="E93"/>
  <c r="D93"/>
  <c r="E92"/>
  <c r="D92"/>
  <c r="F92" s="1"/>
  <c r="E91"/>
  <c r="D91"/>
  <c r="F91" s="1"/>
  <c r="F90"/>
  <c r="E90"/>
  <c r="D90"/>
  <c r="F89"/>
  <c r="E89"/>
  <c r="D89"/>
  <c r="E88"/>
  <c r="D88"/>
  <c r="F88" s="1"/>
  <c r="E87"/>
  <c r="D87"/>
  <c r="F87" s="1"/>
  <c r="F86"/>
  <c r="E86"/>
  <c r="D86"/>
  <c r="F85"/>
  <c r="E85"/>
  <c r="D85"/>
  <c r="E84"/>
  <c r="D84"/>
  <c r="F84" s="1"/>
  <c r="E83"/>
  <c r="D83"/>
  <c r="F83" s="1"/>
  <c r="F82"/>
  <c r="E82"/>
  <c r="D82"/>
  <c r="F81"/>
  <c r="E81"/>
  <c r="D81"/>
  <c r="E80"/>
  <c r="D80"/>
  <c r="F80" s="1"/>
  <c r="E79"/>
  <c r="D79"/>
  <c r="F79" s="1"/>
  <c r="F78"/>
  <c r="E78"/>
  <c r="D78"/>
  <c r="F77"/>
  <c r="E77"/>
  <c r="D77"/>
  <c r="E76"/>
  <c r="D76"/>
  <c r="F76" s="1"/>
  <c r="E75"/>
  <c r="D75"/>
  <c r="F75" s="1"/>
  <c r="F74"/>
  <c r="E74"/>
  <c r="D74"/>
  <c r="F73"/>
  <c r="E73"/>
  <c r="D73"/>
  <c r="E72"/>
  <c r="D72"/>
  <c r="F72" s="1"/>
  <c r="E71"/>
  <c r="D71"/>
  <c r="F71" s="1"/>
  <c r="F70"/>
  <c r="E70"/>
  <c r="D70"/>
  <c r="F69"/>
  <c r="E69"/>
  <c r="D69"/>
  <c r="E68"/>
  <c r="D68"/>
  <c r="F68" s="1"/>
  <c r="E67"/>
  <c r="D67"/>
  <c r="F67" s="1"/>
  <c r="F66"/>
  <c r="E66"/>
  <c r="D66"/>
  <c r="F65"/>
  <c r="E65"/>
  <c r="D65"/>
  <c r="E64"/>
  <c r="D64"/>
  <c r="F64" s="1"/>
  <c r="E63"/>
  <c r="D63"/>
  <c r="F63" s="1"/>
  <c r="F62"/>
  <c r="E62"/>
  <c r="D62"/>
  <c r="F61"/>
  <c r="E61"/>
  <c r="D61"/>
  <c r="E60"/>
  <c r="D60"/>
  <c r="F60" s="1"/>
  <c r="E59"/>
  <c r="D59"/>
  <c r="F59" s="1"/>
  <c r="F58"/>
  <c r="E58"/>
  <c r="D58"/>
  <c r="F57"/>
  <c r="E57"/>
  <c r="D57"/>
  <c r="E56"/>
  <c r="D56"/>
  <c r="F56" s="1"/>
  <c r="E55"/>
  <c r="D55"/>
  <c r="F55" s="1"/>
  <c r="F54"/>
  <c r="E54"/>
  <c r="D54"/>
  <c r="F53"/>
  <c r="E53"/>
  <c r="D53"/>
  <c r="E52"/>
  <c r="D52"/>
  <c r="F52" s="1"/>
  <c r="E51"/>
  <c r="D51"/>
  <c r="F51" s="1"/>
  <c r="F50"/>
  <c r="E50"/>
  <c r="D50"/>
  <c r="F49"/>
  <c r="E49"/>
  <c r="D49"/>
  <c r="E48"/>
  <c r="D48"/>
  <c r="F48" s="1"/>
  <c r="E47"/>
  <c r="D47"/>
  <c r="F47" s="1"/>
  <c r="F46"/>
  <c r="E46"/>
  <c r="D46"/>
  <c r="F45"/>
  <c r="E45"/>
  <c r="D45"/>
  <c r="E44"/>
  <c r="D44"/>
  <c r="F44" s="1"/>
  <c r="E43"/>
  <c r="D43"/>
  <c r="F43" s="1"/>
  <c r="F42"/>
  <c r="E42"/>
  <c r="D42"/>
  <c r="F41"/>
  <c r="E41"/>
  <c r="D41"/>
  <c r="E40"/>
  <c r="D40"/>
  <c r="F40" s="1"/>
  <c r="E39"/>
  <c r="D39"/>
  <c r="F39" s="1"/>
  <c r="F38"/>
  <c r="E38"/>
  <c r="D38"/>
  <c r="F37"/>
  <c r="E37"/>
  <c r="D37"/>
  <c r="E36"/>
  <c r="D36"/>
  <c r="F36" s="1"/>
  <c r="E35"/>
  <c r="D35"/>
  <c r="F35" s="1"/>
  <c r="E29"/>
  <c r="E28"/>
  <c r="E27"/>
  <c r="E26"/>
  <c r="B26"/>
  <c r="E24"/>
  <c r="E23"/>
  <c r="E22"/>
  <c r="B20"/>
  <c r="B21" s="1"/>
  <c r="B19"/>
  <c r="B18"/>
  <c r="B17"/>
  <c r="B25" l="1"/>
  <c r="B27" s="1"/>
  <c r="E21"/>
  <c r="B22"/>
  <c r="B23" s="1"/>
  <c r="B24" s="1"/>
  <c r="F403"/>
  <c r="G34" s="1"/>
  <c r="G35" s="1"/>
  <c r="B29" l="1"/>
  <c r="B28"/>
</calcChain>
</file>

<file path=xl/sharedStrings.xml><?xml version="1.0" encoding="utf-8"?>
<sst xmlns="http://schemas.openxmlformats.org/spreadsheetml/2006/main" count="96" uniqueCount="68">
  <si>
    <t>Wärmeverlust der Hauptverteilungs-Fernwärmetrassen Berlin im Jahr, oberirdisch verlegt,  ganzjährige Verwendung in beiden Richtungen</t>
  </si>
  <si>
    <t xml:space="preserve"> </t>
  </si>
  <si>
    <t>Rechnung 1: Verluste nur auf der Vorlaufleitung während der Heizperiode:</t>
  </si>
  <si>
    <t>Eingabe:</t>
  </si>
  <si>
    <t>Quelle, Bemerkung</t>
  </si>
  <si>
    <t>Einwohnerzahl des Versorgungsgebietes</t>
  </si>
  <si>
    <t>Personen</t>
  </si>
  <si>
    <t>Einwohner Berlin /5</t>
  </si>
  <si>
    <t>Außentemperatur</t>
  </si>
  <si>
    <t>°C</t>
  </si>
  <si>
    <t xml:space="preserve"> 3,7°C, Durchschnittstemperatur November bis April</t>
  </si>
  <si>
    <t>Endenergie für Heizung+WW in 180d Heizperiode pro Kopf</t>
  </si>
  <si>
    <t>kWh/Kopf</t>
  </si>
  <si>
    <t>40,7m²*80kWh/m²/(1-37/100); 37%= 37/100 Anteil der Nichtwohngebäude am Wärmeverbrauch</t>
  </si>
  <si>
    <t>Strecke einfach</t>
  </si>
  <si>
    <t>km</t>
  </si>
  <si>
    <t>Rohrdurchmesser</t>
  </si>
  <si>
    <t>m</t>
  </si>
  <si>
    <t>Temperaturspreizung Vor-, Rücklauf</t>
  </si>
  <si>
    <t>K</t>
  </si>
  <si>
    <t>Innentemperatur Vorlauf</t>
  </si>
  <si>
    <t>Isolationsstärke</t>
  </si>
  <si>
    <t>Lambda der Isolation</t>
  </si>
  <si>
    <t>W/m/K</t>
  </si>
  <si>
    <t>Rohr-Rauigkeitswert</t>
  </si>
  <si>
    <t>mm</t>
  </si>
  <si>
    <t>Ergebnisse:</t>
  </si>
  <si>
    <t>benötigte Durchschnittsleistung pro Kopf für gewählte Temperatur (Zelle B6)</t>
  </si>
  <si>
    <t>kW/Kopf</t>
  </si>
  <si>
    <t>y=mx+n , mit x=B$6, m =B$7/180/24/(3,7-20) und n=B$7/180/24/(3,7-20)*(-20)</t>
  </si>
  <si>
    <t>für aktuelle Leistung, abhängig von Außentemperatur:</t>
  </si>
  <si>
    <t>Leistung gesamt</t>
  </si>
  <si>
    <t>GW</t>
  </si>
  <si>
    <t>nötiger Wasserfluss pro s</t>
  </si>
  <si>
    <t>m³/s</t>
  </si>
  <si>
    <t>nötige Geschwindigkeit</t>
  </si>
  <si>
    <t>m/s</t>
  </si>
  <si>
    <t>km/h</t>
  </si>
  <si>
    <t>Druckverlust hin und zurück</t>
  </si>
  <si>
    <t>bar</t>
  </si>
  <si>
    <t>auf</t>
  </si>
  <si>
    <t>(0,657/B8-0,058)*B23^1,92; Datei: druckverlust für Rohre mit d ab 500mm.ods</t>
  </si>
  <si>
    <t>Pumpleistung hin und zurück</t>
  </si>
  <si>
    <t>MW</t>
  </si>
  <si>
    <t>/0,7-wikungsgrad pumpe;  P[kW] = Q[m3/h] x H[m] / X; mit X= 150 .. 250</t>
  </si>
  <si>
    <t>Pumpleistung hin und zurück pro Kopf</t>
  </si>
  <si>
    <t>W/Kopf</t>
  </si>
  <si>
    <t>Verweildauer im Vorlauf</t>
  </si>
  <si>
    <t>h</t>
  </si>
  <si>
    <t>Verlust-Wärmeleistung der Vorlaufleitung</t>
  </si>
  <si>
    <t>kW</t>
  </si>
  <si>
    <t>bei</t>
  </si>
  <si>
    <t>eingestellter Außentemperatur</t>
  </si>
  <si>
    <t>Wärmeverlust während der Verweildauer im Vorlauf absolut</t>
  </si>
  <si>
    <t>kWh</t>
  </si>
  <si>
    <t>in der Verweildauer transportierte Energie</t>
  </si>
  <si>
    <t>Ergebnis 1: Wärmeverluste im Vorlauf beim Heizen, relativ</t>
  </si>
  <si>
    <t>%</t>
  </si>
  <si>
    <t>Rechnung 2: Jahresverluste pro km Hauptverteilungstrasse (Hin- und Rücklauf)</t>
  </si>
  <si>
    <t>Datum</t>
  </si>
  <si>
    <t>Tag - Nr.</t>
  </si>
  <si>
    <t>Lufttemperatur</t>
  </si>
  <si>
    <t>Verluste pro km Trasse und Tag, im Vorlauf</t>
  </si>
  <si>
    <t>Verluste pro km Trasse und Tag, im Rücklauf</t>
  </si>
  <si>
    <t>Verluste pro km Trasse und Tag, gesamt</t>
  </si>
  <si>
    <t xml:space="preserve">Ergebnis 2: Gesamte Jahresverluste der Trasse (Doppelleitung) bei Speicher laden im Sommer und Heizen im Winter </t>
  </si>
  <si>
    <t>kWh/km</t>
  </si>
  <si>
    <t>Verluste pro km Trasse und Jahr</t>
  </si>
</sst>
</file>

<file path=xl/styles.xml><?xml version="1.0" encoding="utf-8"?>
<styleSheet xmlns="http://schemas.openxmlformats.org/spreadsheetml/2006/main">
  <numFmts count="7">
    <numFmt numFmtId="164" formatCode="#,##0.00\ [$€-407];[Red]\-#,##0.00\ [$€-407]"/>
    <numFmt numFmtId="165" formatCode="0.0"/>
    <numFmt numFmtId="166" formatCode="#,##0.000"/>
    <numFmt numFmtId="167" formatCode="#,###.00"/>
    <numFmt numFmtId="168" formatCode="dd/mmm"/>
    <numFmt numFmtId="169" formatCode="#,##0.0"/>
    <numFmt numFmtId="170" formatCode="d/\ mmm"/>
  </numFmts>
  <fonts count="10">
    <font>
      <sz val="10"/>
      <name val="Arial"/>
      <family val="2"/>
    </font>
    <font>
      <u/>
      <sz val="10"/>
      <name val="FreeSans"/>
      <family val="2"/>
    </font>
    <font>
      <sz val="10"/>
      <name val="FreeSans"/>
      <family val="2"/>
    </font>
    <font>
      <sz val="10"/>
      <name val="Liberation Sans Narrow"/>
      <family val="2"/>
    </font>
    <font>
      <b/>
      <sz val="10"/>
      <name val="Liberation Sans Narrow"/>
      <family val="2"/>
    </font>
    <font>
      <sz val="10"/>
      <color rgb="FF000000"/>
      <name val="Liberation Sans Narrow"/>
      <family val="2"/>
    </font>
    <font>
      <b/>
      <sz val="12"/>
      <name val="Liberation Sans Narrow"/>
      <family val="2"/>
    </font>
    <font>
      <b/>
      <sz val="14"/>
      <name val="Liberation Sans Narrow"/>
      <family val="2"/>
    </font>
    <font>
      <b/>
      <sz val="10"/>
      <name val="Arial"/>
      <family val="2"/>
    </font>
    <font>
      <i/>
      <sz val="10"/>
      <name val="Liberation San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66FF99"/>
        <bgColor rgb="FF33FF99"/>
      </patternFill>
    </fill>
    <fill>
      <patternFill patternType="solid">
        <fgColor rgb="FF33FF99"/>
        <bgColor rgb="FF66FF99"/>
      </patternFill>
    </fill>
    <fill>
      <patternFill patternType="solid">
        <fgColor rgb="FF00CC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3" fontId="2" fillId="0" borderId="0" applyBorder="0" applyAlignment="0" applyProtection="0"/>
  </cellStyleXfs>
  <cellXfs count="64">
    <xf numFmtId="0" fontId="0" fillId="0" borderId="0" xfId="0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4" borderId="1" xfId="0" applyFont="1" applyFill="1" applyBorder="1"/>
    <xf numFmtId="0" fontId="3" fillId="4" borderId="1" xfId="0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0" fillId="0" borderId="1" xfId="0" applyFont="1" applyBorder="1"/>
    <xf numFmtId="165" fontId="3" fillId="4" borderId="1" xfId="0" applyNumberFormat="1" applyFont="1" applyFill="1" applyBorder="1" applyAlignment="1">
      <alignment horizontal="right"/>
    </xf>
    <xf numFmtId="166" fontId="3" fillId="4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4" fontId="3" fillId="5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3" fillId="5" borderId="1" xfId="0" applyFont="1" applyFill="1" applyBorder="1"/>
    <xf numFmtId="2" fontId="3" fillId="5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7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left"/>
    </xf>
    <xf numFmtId="167" fontId="3" fillId="5" borderId="1" xfId="0" applyNumberFormat="1" applyFont="1" applyFill="1" applyBorder="1" applyAlignment="1">
      <alignment horizontal="right"/>
    </xf>
    <xf numFmtId="3" fontId="3" fillId="5" borderId="1" xfId="0" applyNumberFormat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0" borderId="1" xfId="0" applyFont="1" applyBorder="1"/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8" fontId="3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169" fontId="3" fillId="8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165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68" fontId="3" fillId="0" borderId="1" xfId="0" applyNumberFormat="1" applyFont="1" applyBorder="1"/>
  </cellXfs>
  <cellStyles count="6">
    <cellStyle name="Ergebnis" xfId="1"/>
    <cellStyle name="Ergebnis 2" xfId="2"/>
    <cellStyle name="ohne nachkommastellen" xfId="5"/>
    <cellStyle name="Standard" xfId="0" builtinId="0"/>
    <cellStyle name="Überschrift" xfId="3"/>
    <cellStyle name="Überschrift 1" xfId="4"/>
  </cellStyles>
  <dxfs count="1">
    <dxf>
      <font>
        <name val="FreeSans"/>
      </font>
      <numFmt numFmtId="3" formatCode="#,##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406"/>
  <sheetViews>
    <sheetView tabSelected="1" workbookViewId="0"/>
  </sheetViews>
  <sheetFormatPr baseColWidth="10" defaultColWidth="11.5703125" defaultRowHeight="12.75"/>
  <cols>
    <col min="1" max="1" width="54.85546875" style="5" customWidth="1"/>
    <col min="2" max="2" width="8.5703125" style="5" customWidth="1"/>
    <col min="3" max="3" width="8.28515625" style="3" customWidth="1"/>
    <col min="4" max="4" width="13.42578125" style="5" customWidth="1"/>
    <col min="5" max="6" width="13.42578125" style="3" customWidth="1"/>
    <col min="7" max="7" width="68.7109375" style="4" customWidth="1"/>
    <col min="8" max="64" width="11.5703125" style="5"/>
    <col min="65" max="16384" width="11.5703125" style="6"/>
  </cols>
  <sheetData>
    <row r="1" spans="1:1024">
      <c r="A1" s="1" t="s">
        <v>0</v>
      </c>
      <c r="B1" s="2"/>
      <c r="D1" s="3"/>
      <c r="G1" s="4" t="s">
        <v>1</v>
      </c>
    </row>
    <row r="2" spans="1:1024">
      <c r="A2" s="5" t="s">
        <v>1</v>
      </c>
      <c r="B2" s="2"/>
      <c r="D2" s="3"/>
    </row>
    <row r="3" spans="1:1024" s="12" customFormat="1" ht="28.35" customHeight="1">
      <c r="A3" s="7" t="s">
        <v>2</v>
      </c>
      <c r="B3" s="8"/>
      <c r="C3" s="9"/>
      <c r="D3" s="9"/>
      <c r="E3" s="9"/>
      <c r="F3" s="9"/>
      <c r="G3" s="10"/>
      <c r="H3" s="11"/>
      <c r="AMI3" s="13"/>
      <c r="AMJ3" s="13"/>
    </row>
    <row r="4" spans="1:1024" ht="14.1" customHeight="1">
      <c r="A4" s="14" t="s">
        <v>3</v>
      </c>
      <c r="B4" s="15"/>
      <c r="D4" s="3"/>
      <c r="G4" s="1" t="s">
        <v>4</v>
      </c>
    </row>
    <row r="5" spans="1:1024" ht="14.1" customHeight="1">
      <c r="A5" s="12" t="s">
        <v>5</v>
      </c>
      <c r="B5" s="16">
        <v>729000</v>
      </c>
      <c r="C5" s="3" t="s">
        <v>6</v>
      </c>
      <c r="D5" s="17"/>
      <c r="F5" s="3" t="s">
        <v>1</v>
      </c>
      <c r="G5" s="4" t="s">
        <v>7</v>
      </c>
    </row>
    <row r="6" spans="1:1024" ht="14.1" customHeight="1">
      <c r="A6" s="5" t="s">
        <v>8</v>
      </c>
      <c r="B6" s="18">
        <v>3.7</v>
      </c>
      <c r="C6" s="3" t="s">
        <v>9</v>
      </c>
      <c r="D6" s="3"/>
      <c r="G6" s="4" t="s">
        <v>10</v>
      </c>
    </row>
    <row r="7" spans="1:1024" ht="14.1" customHeight="1">
      <c r="A7" s="4" t="s">
        <v>11</v>
      </c>
      <c r="B7" s="16">
        <v>5168</v>
      </c>
      <c r="C7" s="3" t="s">
        <v>12</v>
      </c>
      <c r="D7" s="3"/>
      <c r="G7" s="4" t="s">
        <v>13</v>
      </c>
    </row>
    <row r="8" spans="1:1024" ht="14.1" customHeight="1">
      <c r="A8" s="5" t="s">
        <v>14</v>
      </c>
      <c r="B8" s="15">
        <v>25</v>
      </c>
      <c r="C8" s="3" t="s">
        <v>15</v>
      </c>
      <c r="D8" s="3"/>
    </row>
    <row r="9" spans="1:1024" ht="14.1" customHeight="1">
      <c r="A9" s="5" t="s">
        <v>16</v>
      </c>
      <c r="B9" s="18">
        <v>2</v>
      </c>
      <c r="C9" s="3" t="s">
        <v>17</v>
      </c>
      <c r="D9" s="3"/>
    </row>
    <row r="10" spans="1:1024" ht="14.1" customHeight="1">
      <c r="A10" s="5" t="s">
        <v>18</v>
      </c>
      <c r="B10" s="15">
        <v>35</v>
      </c>
      <c r="C10" s="3" t="s">
        <v>19</v>
      </c>
      <c r="D10" s="3"/>
    </row>
    <row r="11" spans="1:1024" ht="14.1" customHeight="1">
      <c r="A11" s="5" t="s">
        <v>20</v>
      </c>
      <c r="B11" s="15">
        <v>60</v>
      </c>
      <c r="C11" s="3" t="s">
        <v>9</v>
      </c>
      <c r="D11" s="3"/>
    </row>
    <row r="12" spans="1:1024" ht="14.1" customHeight="1">
      <c r="A12" s="5" t="s">
        <v>21</v>
      </c>
      <c r="B12" s="19">
        <v>0.1</v>
      </c>
      <c r="C12" s="3" t="s">
        <v>17</v>
      </c>
      <c r="D12" s="3"/>
    </row>
    <row r="13" spans="1:1024" ht="14.1" customHeight="1">
      <c r="A13" s="5" t="s">
        <v>22</v>
      </c>
      <c r="B13" s="19">
        <v>3.5000000000000003E-2</v>
      </c>
      <c r="C13" s="3" t="s">
        <v>23</v>
      </c>
      <c r="D13" s="3"/>
    </row>
    <row r="14" spans="1:1024" ht="14.1" customHeight="1">
      <c r="A14" s="20" t="s">
        <v>24</v>
      </c>
      <c r="B14" s="19">
        <v>0.03</v>
      </c>
      <c r="C14" s="3" t="s">
        <v>25</v>
      </c>
      <c r="D14" s="3"/>
    </row>
    <row r="15" spans="1:1024" ht="14.1" customHeight="1">
      <c r="A15" s="20"/>
      <c r="B15" s="21"/>
      <c r="D15" s="3"/>
    </row>
    <row r="16" spans="1:1024" ht="14.1" customHeight="1">
      <c r="A16" s="22" t="s">
        <v>26</v>
      </c>
      <c r="B16" s="21"/>
      <c r="D16" s="3"/>
      <c r="G16" s="4" t="s">
        <v>1</v>
      </c>
    </row>
    <row r="17" spans="1:1024" s="5" customFormat="1" ht="14.1" customHeight="1">
      <c r="A17" s="23" t="s">
        <v>27</v>
      </c>
      <c r="B17" s="24">
        <f>B$7/180/24/(3.7-20)*B$6+B$7/180/24/(3.7-20)*(-20)</f>
        <v>1.1962962962962962</v>
      </c>
      <c r="C17" s="3" t="s">
        <v>28</v>
      </c>
      <c r="D17" s="3"/>
      <c r="E17" s="3"/>
      <c r="F17" s="3"/>
      <c r="G17" s="25" t="s">
        <v>29</v>
      </c>
      <c r="AMI17" s="17"/>
      <c r="AMJ17" s="17"/>
    </row>
    <row r="18" spans="1:1024" s="5" customFormat="1" ht="14.1" customHeight="1">
      <c r="A18" s="26" t="s">
        <v>30</v>
      </c>
      <c r="B18" s="27">
        <f>B$6</f>
        <v>3.7</v>
      </c>
      <c r="C18" s="3" t="s">
        <v>9</v>
      </c>
      <c r="D18" s="3"/>
      <c r="E18" s="3"/>
      <c r="F18" s="3"/>
      <c r="G18" s="4"/>
      <c r="AMI18" s="17"/>
      <c r="AMJ18" s="17"/>
    </row>
    <row r="19" spans="1:1024" s="5" customFormat="1" ht="14.1" customHeight="1">
      <c r="A19" s="26" t="s">
        <v>31</v>
      </c>
      <c r="B19" s="24">
        <f>B$5*B$17/1000000</f>
        <v>0.87209999999999988</v>
      </c>
      <c r="C19" s="3" t="s">
        <v>32</v>
      </c>
      <c r="D19" s="3"/>
      <c r="E19" s="3"/>
      <c r="F19" s="3"/>
      <c r="G19" s="4"/>
      <c r="AMI19" s="17"/>
      <c r="AMJ19" s="17"/>
    </row>
    <row r="20" spans="1:1024" s="5" customFormat="1" ht="14.1" customHeight="1">
      <c r="A20" s="26" t="s">
        <v>33</v>
      </c>
      <c r="B20" s="24">
        <f>B19*1000000/4.2/B$10/1000</f>
        <v>5.9326530612244888</v>
      </c>
      <c r="C20" s="3" t="s">
        <v>34</v>
      </c>
      <c r="D20" s="3"/>
      <c r="E20" s="3"/>
      <c r="F20" s="3"/>
      <c r="G20" s="4"/>
      <c r="AMI20" s="17"/>
      <c r="AMJ20" s="17"/>
    </row>
    <row r="21" spans="1:1024" s="5" customFormat="1" ht="14.1" customHeight="1">
      <c r="A21" s="26" t="s">
        <v>35</v>
      </c>
      <c r="B21" s="28">
        <f>B20/(B$9^2/4*PI())</f>
        <v>1.8884221206862843</v>
      </c>
      <c r="C21" s="3" t="s">
        <v>36</v>
      </c>
      <c r="D21" s="3"/>
      <c r="E21" s="29">
        <f>$B$21*3.6</f>
        <v>6.7983196344706238</v>
      </c>
      <c r="F21" s="3" t="s">
        <v>37</v>
      </c>
      <c r="G21" s="30" t="s">
        <v>1</v>
      </c>
      <c r="AMI21" s="17"/>
      <c r="AMJ21" s="17"/>
    </row>
    <row r="22" spans="1:1024" s="5" customFormat="1" ht="14.1" customHeight="1">
      <c r="A22" s="26" t="s">
        <v>38</v>
      </c>
      <c r="B22" s="24">
        <f>(0.657/B$9-0.058)*B21^1.92*(B$8/10)*2</f>
        <v>4.5840305737651041</v>
      </c>
      <c r="C22" s="3" t="s">
        <v>39</v>
      </c>
      <c r="D22" s="3" t="s">
        <v>40</v>
      </c>
      <c r="E22" s="3">
        <f>B$8*2</f>
        <v>50</v>
      </c>
      <c r="F22" s="3" t="s">
        <v>15</v>
      </c>
      <c r="G22" s="4" t="s">
        <v>41</v>
      </c>
      <c r="AMI22" s="17"/>
      <c r="AMJ22" s="17"/>
    </row>
    <row r="23" spans="1:1024" s="5" customFormat="1" ht="14.1" customHeight="1">
      <c r="A23" s="26" t="s">
        <v>42</v>
      </c>
      <c r="B23" s="31">
        <f>(B22*100000*B$9^2/4*PI()*B21/1000)/0.7/1000</f>
        <v>3.8850661451705997</v>
      </c>
      <c r="C23" s="3" t="s">
        <v>43</v>
      </c>
      <c r="D23" s="3" t="s">
        <v>40</v>
      </c>
      <c r="E23" s="3">
        <f>B$8*2</f>
        <v>50</v>
      </c>
      <c r="F23" s="3" t="s">
        <v>15</v>
      </c>
      <c r="G23" s="4" t="s">
        <v>44</v>
      </c>
      <c r="AMI23" s="17"/>
      <c r="AMJ23" s="17"/>
    </row>
    <row r="24" spans="1:1024" s="5" customFormat="1" ht="14.1" customHeight="1">
      <c r="A24" s="26" t="s">
        <v>45</v>
      </c>
      <c r="B24" s="24">
        <f>B23/B$5*1000000</f>
        <v>5.329308841111934</v>
      </c>
      <c r="C24" s="3" t="s">
        <v>46</v>
      </c>
      <c r="D24" s="3" t="s">
        <v>40</v>
      </c>
      <c r="E24" s="3">
        <f>B$8*2</f>
        <v>50</v>
      </c>
      <c r="F24" s="3" t="s">
        <v>15</v>
      </c>
      <c r="G24" s="4"/>
      <c r="AMI24" s="17"/>
      <c r="AMJ24" s="17"/>
    </row>
    <row r="25" spans="1:1024" s="5" customFormat="1" ht="14.1" customHeight="1">
      <c r="A25" s="26" t="s">
        <v>47</v>
      </c>
      <c r="B25" s="24">
        <f>B$8*1000/B21/3600</f>
        <v>3.677379314917534</v>
      </c>
      <c r="C25" s="3" t="s">
        <v>48</v>
      </c>
      <c r="D25" s="3"/>
      <c r="E25" s="3"/>
      <c r="F25" s="3"/>
      <c r="G25" s="4"/>
      <c r="AMI25" s="17"/>
      <c r="AMJ25" s="17"/>
    </row>
    <row r="26" spans="1:1024" s="5" customFormat="1" ht="14.1" customHeight="1">
      <c r="A26" s="26" t="s">
        <v>49</v>
      </c>
      <c r="B26" s="32">
        <f>B$13/B$12*PI()*B$9*B$8*1000*(B$11-B$6)/1000</f>
        <v>3095.2541619493436</v>
      </c>
      <c r="C26" s="3" t="s">
        <v>50</v>
      </c>
      <c r="D26" s="3" t="s">
        <v>51</v>
      </c>
      <c r="E26" s="33">
        <f>B$6</f>
        <v>3.7</v>
      </c>
      <c r="F26" s="3" t="s">
        <v>9</v>
      </c>
      <c r="G26" s="4" t="s">
        <v>52</v>
      </c>
      <c r="AMI26" s="17"/>
      <c r="AMJ26" s="17"/>
    </row>
    <row r="27" spans="1:1024" s="5" customFormat="1" ht="14.1" customHeight="1">
      <c r="A27" s="26" t="s">
        <v>53</v>
      </c>
      <c r="B27" s="32">
        <f>B26*B25</f>
        <v>11382.423629564923</v>
      </c>
      <c r="C27" s="3" t="s">
        <v>54</v>
      </c>
      <c r="D27" s="3" t="s">
        <v>51</v>
      </c>
      <c r="E27" s="33">
        <f>B$6</f>
        <v>3.7</v>
      </c>
      <c r="F27" s="3" t="s">
        <v>9</v>
      </c>
      <c r="G27" s="4" t="s">
        <v>52</v>
      </c>
      <c r="AMI27" s="17"/>
      <c r="AMJ27" s="17"/>
    </row>
    <row r="28" spans="1:1024" s="5" customFormat="1" ht="14.1" customHeight="1">
      <c r="A28" s="26" t="s">
        <v>55</v>
      </c>
      <c r="B28" s="32">
        <f>B19*B25*1000000</f>
        <v>3207042.5005395808</v>
      </c>
      <c r="C28" s="3" t="s">
        <v>54</v>
      </c>
      <c r="D28" s="3" t="s">
        <v>51</v>
      </c>
      <c r="E28" s="33">
        <f>B$6</f>
        <v>3.7</v>
      </c>
      <c r="F28" s="3" t="s">
        <v>9</v>
      </c>
      <c r="G28" s="4" t="s">
        <v>52</v>
      </c>
      <c r="AMI28" s="17"/>
      <c r="AMJ28" s="17"/>
    </row>
    <row r="29" spans="1:1024" s="5" customFormat="1" ht="18">
      <c r="A29" s="34" t="s">
        <v>56</v>
      </c>
      <c r="B29" s="35">
        <f>B27/B28*100</f>
        <v>0.35491963787975506</v>
      </c>
      <c r="C29" s="36" t="s">
        <v>57</v>
      </c>
      <c r="D29" s="3" t="s">
        <v>51</v>
      </c>
      <c r="E29" s="33">
        <f>B$6</f>
        <v>3.7</v>
      </c>
      <c r="F29" s="3" t="s">
        <v>9</v>
      </c>
      <c r="G29" s="4" t="s">
        <v>52</v>
      </c>
      <c r="AMI29" s="17"/>
      <c r="AMJ29" s="17"/>
    </row>
    <row r="30" spans="1:1024" s="5" customFormat="1" ht="15">
      <c r="A30" s="37"/>
      <c r="B30" s="38"/>
      <c r="C30" s="39"/>
      <c r="D30" s="3"/>
      <c r="E30" s="3"/>
      <c r="F30" s="3"/>
      <c r="G30" s="4"/>
      <c r="AMI30" s="17"/>
      <c r="AMJ30" s="17"/>
    </row>
    <row r="31" spans="1:1024" s="5" customFormat="1" ht="15">
      <c r="A31" s="37"/>
      <c r="B31" s="38"/>
      <c r="C31" s="39"/>
      <c r="D31" s="3"/>
      <c r="E31" s="3"/>
      <c r="F31" s="3"/>
      <c r="G31" s="4"/>
      <c r="AMI31" s="17"/>
      <c r="AMJ31" s="17"/>
    </row>
    <row r="32" spans="1:1024" s="44" customFormat="1" ht="28.35" customHeight="1">
      <c r="A32" s="40" t="s">
        <v>58</v>
      </c>
      <c r="B32" s="7"/>
      <c r="C32" s="41"/>
      <c r="D32" s="7"/>
      <c r="E32" s="41"/>
      <c r="F32" s="41"/>
      <c r="G32" s="42"/>
      <c r="H32" s="43"/>
      <c r="AMI32" s="45"/>
      <c r="AMJ32" s="45"/>
    </row>
    <row r="33" spans="1:1024" s="52" customFormat="1" ht="36.950000000000003" customHeight="1">
      <c r="A33" s="46" t="s">
        <v>59</v>
      </c>
      <c r="B33" s="47" t="s">
        <v>60</v>
      </c>
      <c r="C33" s="48" t="s">
        <v>61</v>
      </c>
      <c r="D33" s="49" t="s">
        <v>62</v>
      </c>
      <c r="E33" s="49" t="s">
        <v>63</v>
      </c>
      <c r="F33" s="49" t="s">
        <v>64</v>
      </c>
      <c r="G33" s="50" t="s">
        <v>65</v>
      </c>
      <c r="H33" s="51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AMG33" s="53"/>
      <c r="AMH33" s="53"/>
      <c r="AMI33" s="53"/>
      <c r="AMJ33" s="53"/>
    </row>
    <row r="34" spans="1:1024" ht="15">
      <c r="A34" s="46"/>
      <c r="B34" s="47"/>
      <c r="C34" s="48" t="s">
        <v>9</v>
      </c>
      <c r="D34" s="54" t="s">
        <v>54</v>
      </c>
      <c r="E34" s="54" t="s">
        <v>54</v>
      </c>
      <c r="F34" s="54" t="s">
        <v>54</v>
      </c>
      <c r="G34" s="55">
        <f>F403</f>
        <v>1279504.8400251034</v>
      </c>
      <c r="H34" s="37" t="s">
        <v>66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AMG34" s="56"/>
      <c r="AMH34" s="56"/>
      <c r="AMI34" s="56"/>
      <c r="AMJ34" s="56"/>
    </row>
    <row r="35" spans="1:1024" ht="18">
      <c r="A35" s="57">
        <v>43545</v>
      </c>
      <c r="B35" s="58">
        <v>0</v>
      </c>
      <c r="C35" s="59">
        <v>4.7</v>
      </c>
      <c r="D35" s="60">
        <f t="shared" ref="D35:D98" si="0">B$13/B$12*PI()*B$9*1000*(B$11-C35)/1000*24</f>
        <v>2918.6652388910607</v>
      </c>
      <c r="E35" s="60">
        <f t="shared" ref="E35:E98" si="1">B$13/B$12*PI()*B$9*1000*(B$11-B$10-C35)/1000*24</f>
        <v>1071.4087585802631</v>
      </c>
      <c r="F35" s="60">
        <f t="shared" ref="F35:F98" si="2">D35+E35</f>
        <v>3990.0739974713238</v>
      </c>
      <c r="G35" s="61">
        <f>G34*B8/B5/B7*100</f>
        <v>0.8490473452922167</v>
      </c>
      <c r="H35" s="62" t="s">
        <v>57</v>
      </c>
    </row>
    <row r="36" spans="1:1024">
      <c r="A36" s="57">
        <v>43546</v>
      </c>
      <c r="B36" s="58">
        <v>1</v>
      </c>
      <c r="C36" s="59">
        <v>4.9000000000000004</v>
      </c>
      <c r="D36" s="60">
        <f t="shared" si="0"/>
        <v>2908.1094875749995</v>
      </c>
      <c r="E36" s="60">
        <f t="shared" si="1"/>
        <v>1060.8530072642013</v>
      </c>
      <c r="F36" s="60">
        <f t="shared" si="2"/>
        <v>3968.9624948392011</v>
      </c>
      <c r="G36" s="5"/>
    </row>
    <row r="37" spans="1:1024">
      <c r="A37" s="57">
        <v>43547</v>
      </c>
      <c r="B37" s="58">
        <v>2</v>
      </c>
      <c r="C37" s="59">
        <v>5</v>
      </c>
      <c r="D37" s="60">
        <f t="shared" si="0"/>
        <v>2902.831611916969</v>
      </c>
      <c r="E37" s="60">
        <f t="shared" si="1"/>
        <v>1055.5751316061705</v>
      </c>
      <c r="F37" s="60">
        <f t="shared" si="2"/>
        <v>3958.4067435231395</v>
      </c>
      <c r="G37" s="5"/>
    </row>
    <row r="38" spans="1:1024">
      <c r="A38" s="57">
        <v>43548</v>
      </c>
      <c r="B38" s="58">
        <v>3</v>
      </c>
      <c r="C38" s="59">
        <v>5.2</v>
      </c>
      <c r="D38" s="60">
        <f t="shared" si="0"/>
        <v>2892.2758606009065</v>
      </c>
      <c r="E38" s="60">
        <f t="shared" si="1"/>
        <v>1045.0193802901088</v>
      </c>
      <c r="F38" s="60">
        <f t="shared" si="2"/>
        <v>3937.2952408910151</v>
      </c>
      <c r="G38" s="5"/>
    </row>
    <row r="39" spans="1:1024">
      <c r="A39" s="57">
        <v>43549</v>
      </c>
      <c r="B39" s="58">
        <v>4</v>
      </c>
      <c r="C39" s="59">
        <v>5.3</v>
      </c>
      <c r="D39" s="60">
        <f t="shared" si="0"/>
        <v>2886.9979849428764</v>
      </c>
      <c r="E39" s="60">
        <f t="shared" si="1"/>
        <v>1039.7415046320777</v>
      </c>
      <c r="F39" s="60">
        <f t="shared" si="2"/>
        <v>3926.739489574954</v>
      </c>
      <c r="G39" s="5"/>
    </row>
    <row r="40" spans="1:1024">
      <c r="A40" s="57">
        <v>43550</v>
      </c>
      <c r="B40" s="58">
        <v>5</v>
      </c>
      <c r="C40" s="59">
        <v>5.5</v>
      </c>
      <c r="D40" s="60">
        <f t="shared" si="0"/>
        <v>2876.4422336268144</v>
      </c>
      <c r="E40" s="60">
        <f t="shared" si="1"/>
        <v>1029.185753316016</v>
      </c>
      <c r="F40" s="60">
        <f t="shared" si="2"/>
        <v>3905.6279869428304</v>
      </c>
      <c r="G40" s="5"/>
    </row>
    <row r="41" spans="1:1024">
      <c r="A41" s="57">
        <v>43551</v>
      </c>
      <c r="B41" s="58">
        <v>6</v>
      </c>
      <c r="C41" s="59">
        <v>5.6</v>
      </c>
      <c r="D41" s="60">
        <f t="shared" si="0"/>
        <v>2871.1643579687834</v>
      </c>
      <c r="E41" s="60">
        <f t="shared" si="1"/>
        <v>1023.9078776579852</v>
      </c>
      <c r="F41" s="60">
        <f t="shared" si="2"/>
        <v>3895.0722356267688</v>
      </c>
      <c r="G41" s="5"/>
    </row>
    <row r="42" spans="1:1024">
      <c r="A42" s="57">
        <v>43552</v>
      </c>
      <c r="B42" s="58">
        <v>7</v>
      </c>
      <c r="C42" s="59">
        <v>5.8</v>
      </c>
      <c r="D42" s="60">
        <f t="shared" si="0"/>
        <v>2860.6086066527218</v>
      </c>
      <c r="E42" s="60">
        <f t="shared" si="1"/>
        <v>1013.3521263419236</v>
      </c>
      <c r="F42" s="60">
        <f t="shared" si="2"/>
        <v>3873.9607329946457</v>
      </c>
      <c r="G42" s="5"/>
    </row>
    <row r="43" spans="1:1024">
      <c r="A43" s="57">
        <v>43553</v>
      </c>
      <c r="B43" s="58">
        <v>8</v>
      </c>
      <c r="C43" s="59">
        <v>6</v>
      </c>
      <c r="D43" s="60">
        <f t="shared" si="0"/>
        <v>2850.0528553366603</v>
      </c>
      <c r="E43" s="60">
        <f t="shared" si="1"/>
        <v>1002.7963750258621</v>
      </c>
      <c r="F43" s="60">
        <f t="shared" si="2"/>
        <v>3852.8492303625226</v>
      </c>
      <c r="G43" s="5"/>
    </row>
    <row r="44" spans="1:1024">
      <c r="A44" s="57">
        <v>43554</v>
      </c>
      <c r="B44" s="58">
        <v>9</v>
      </c>
      <c r="C44" s="59">
        <v>6.1</v>
      </c>
      <c r="D44" s="60">
        <f t="shared" si="0"/>
        <v>2844.7749796786288</v>
      </c>
      <c r="E44" s="60">
        <f t="shared" si="1"/>
        <v>997.51849936783105</v>
      </c>
      <c r="F44" s="60">
        <f t="shared" si="2"/>
        <v>3842.2934790464597</v>
      </c>
      <c r="G44" s="5"/>
    </row>
    <row r="45" spans="1:1024">
      <c r="A45" s="57">
        <v>43555</v>
      </c>
      <c r="B45" s="58">
        <v>10</v>
      </c>
      <c r="C45" s="59">
        <v>6.3</v>
      </c>
      <c r="D45" s="60">
        <f t="shared" si="0"/>
        <v>2834.2192283625677</v>
      </c>
      <c r="E45" s="60">
        <f t="shared" si="1"/>
        <v>986.96274805176915</v>
      </c>
      <c r="F45" s="60">
        <f t="shared" si="2"/>
        <v>3821.181976414337</v>
      </c>
      <c r="G45" s="5"/>
    </row>
    <row r="46" spans="1:1024">
      <c r="A46" s="57">
        <v>43556</v>
      </c>
      <c r="B46" s="58">
        <v>11</v>
      </c>
      <c r="C46" s="59">
        <v>6.4</v>
      </c>
      <c r="D46" s="60">
        <f t="shared" si="0"/>
        <v>2828.9413527045372</v>
      </c>
      <c r="E46" s="60">
        <f t="shared" si="1"/>
        <v>981.68487239373849</v>
      </c>
      <c r="F46" s="60">
        <f t="shared" si="2"/>
        <v>3810.6262250982754</v>
      </c>
      <c r="G46" s="5"/>
    </row>
    <row r="47" spans="1:1024">
      <c r="A47" s="57">
        <v>43557</v>
      </c>
      <c r="B47" s="58">
        <v>12</v>
      </c>
      <c r="C47" s="59">
        <v>6.6</v>
      </c>
      <c r="D47" s="60">
        <f t="shared" si="0"/>
        <v>2818.3856013884752</v>
      </c>
      <c r="E47" s="60">
        <f t="shared" si="1"/>
        <v>971.1291210776767</v>
      </c>
      <c r="F47" s="60">
        <f t="shared" si="2"/>
        <v>3789.5147224661519</v>
      </c>
      <c r="G47" s="5"/>
    </row>
    <row r="48" spans="1:1024">
      <c r="A48" s="57">
        <v>43558</v>
      </c>
      <c r="B48" s="58">
        <v>13</v>
      </c>
      <c r="C48" s="59">
        <v>6.8</v>
      </c>
      <c r="D48" s="60">
        <f t="shared" si="0"/>
        <v>2807.8298500724136</v>
      </c>
      <c r="E48" s="60">
        <f t="shared" si="1"/>
        <v>960.57336976161514</v>
      </c>
      <c r="F48" s="60">
        <f t="shared" si="2"/>
        <v>3768.4032198340287</v>
      </c>
      <c r="G48" s="5"/>
    </row>
    <row r="49" spans="1:7">
      <c r="A49" s="57">
        <v>43559</v>
      </c>
      <c r="B49" s="58">
        <v>14</v>
      </c>
      <c r="C49" s="59">
        <v>6.9</v>
      </c>
      <c r="D49" s="60">
        <f t="shared" si="0"/>
        <v>2802.5519744143821</v>
      </c>
      <c r="E49" s="60">
        <f t="shared" si="1"/>
        <v>955.29549410358436</v>
      </c>
      <c r="F49" s="60">
        <f t="shared" si="2"/>
        <v>3757.8474685179663</v>
      </c>
      <c r="G49" s="5"/>
    </row>
    <row r="50" spans="1:7">
      <c r="A50" s="57">
        <v>43560</v>
      </c>
      <c r="B50" s="58">
        <v>15</v>
      </c>
      <c r="C50" s="59">
        <v>7.1</v>
      </c>
      <c r="D50" s="60">
        <f t="shared" si="0"/>
        <v>2791.996223098321</v>
      </c>
      <c r="E50" s="60">
        <f t="shared" si="1"/>
        <v>944.73974278752257</v>
      </c>
      <c r="F50" s="60">
        <f t="shared" si="2"/>
        <v>3736.7359658858436</v>
      </c>
      <c r="G50" s="5"/>
    </row>
    <row r="51" spans="1:7">
      <c r="A51" s="57">
        <v>43561</v>
      </c>
      <c r="B51" s="58">
        <v>16</v>
      </c>
      <c r="C51" s="59">
        <v>7.2</v>
      </c>
      <c r="D51" s="60">
        <f t="shared" si="0"/>
        <v>2786.7183474402896</v>
      </c>
      <c r="E51" s="60">
        <f t="shared" si="1"/>
        <v>939.46186712949157</v>
      </c>
      <c r="F51" s="60">
        <f t="shared" si="2"/>
        <v>3726.1802145697811</v>
      </c>
      <c r="G51" s="5"/>
    </row>
    <row r="52" spans="1:7">
      <c r="A52" s="57">
        <v>43562</v>
      </c>
      <c r="B52" s="58">
        <v>17</v>
      </c>
      <c r="C52" s="59">
        <v>7.4</v>
      </c>
      <c r="D52" s="60">
        <f t="shared" si="0"/>
        <v>2776.162596124228</v>
      </c>
      <c r="E52" s="60">
        <f t="shared" si="1"/>
        <v>928.90611581343001</v>
      </c>
      <c r="F52" s="60">
        <f t="shared" si="2"/>
        <v>3705.068711937658</v>
      </c>
      <c r="G52" s="5"/>
    </row>
    <row r="53" spans="1:7">
      <c r="A53" s="57">
        <v>43563</v>
      </c>
      <c r="B53" s="58">
        <v>18</v>
      </c>
      <c r="C53" s="59">
        <v>7.6</v>
      </c>
      <c r="D53" s="60">
        <f t="shared" si="0"/>
        <v>2765.606844808166</v>
      </c>
      <c r="E53" s="60">
        <f t="shared" si="1"/>
        <v>918.35036449736822</v>
      </c>
      <c r="F53" s="60">
        <f t="shared" si="2"/>
        <v>3683.957209305534</v>
      </c>
      <c r="G53" s="5"/>
    </row>
    <row r="54" spans="1:7">
      <c r="A54" s="57">
        <v>43564</v>
      </c>
      <c r="B54" s="58">
        <v>19</v>
      </c>
      <c r="C54" s="59">
        <v>7.7</v>
      </c>
      <c r="D54" s="60">
        <f t="shared" si="0"/>
        <v>2760.3289691501354</v>
      </c>
      <c r="E54" s="60">
        <f t="shared" si="1"/>
        <v>913.07248883933744</v>
      </c>
      <c r="F54" s="60">
        <f t="shared" si="2"/>
        <v>3673.4014579894729</v>
      </c>
      <c r="G54" s="5"/>
    </row>
    <row r="55" spans="1:7">
      <c r="A55" s="57">
        <v>43565</v>
      </c>
      <c r="B55" s="58">
        <v>20</v>
      </c>
      <c r="C55" s="59">
        <v>7.9</v>
      </c>
      <c r="D55" s="60">
        <f t="shared" si="0"/>
        <v>2749.7732178340743</v>
      </c>
      <c r="E55" s="60">
        <f t="shared" si="1"/>
        <v>902.51673752327588</v>
      </c>
      <c r="F55" s="60">
        <f t="shared" si="2"/>
        <v>3652.2899553573502</v>
      </c>
      <c r="G55" s="5"/>
    </row>
    <row r="56" spans="1:7">
      <c r="A56" s="57">
        <v>43566</v>
      </c>
      <c r="B56" s="58">
        <v>21</v>
      </c>
      <c r="C56" s="59">
        <v>8.1</v>
      </c>
      <c r="D56" s="60">
        <f t="shared" si="0"/>
        <v>2739.2174665180119</v>
      </c>
      <c r="E56" s="60">
        <f t="shared" si="1"/>
        <v>891.96098620721375</v>
      </c>
      <c r="F56" s="60">
        <f t="shared" si="2"/>
        <v>3631.1784527252257</v>
      </c>
      <c r="G56" s="5"/>
    </row>
    <row r="57" spans="1:7">
      <c r="A57" s="57">
        <v>43567</v>
      </c>
      <c r="B57" s="58">
        <v>22</v>
      </c>
      <c r="C57" s="59">
        <v>8.1999999999999993</v>
      </c>
      <c r="D57" s="60">
        <f t="shared" si="0"/>
        <v>2733.9395908599813</v>
      </c>
      <c r="E57" s="60">
        <f t="shared" si="1"/>
        <v>886.68311054918308</v>
      </c>
      <c r="F57" s="60">
        <f t="shared" si="2"/>
        <v>3620.6227014091646</v>
      </c>
      <c r="G57" s="5"/>
    </row>
    <row r="58" spans="1:7">
      <c r="A58" s="57">
        <v>43568</v>
      </c>
      <c r="B58" s="58">
        <v>23</v>
      </c>
      <c r="C58" s="59">
        <v>8.4</v>
      </c>
      <c r="D58" s="60">
        <f t="shared" si="0"/>
        <v>2723.3838395439197</v>
      </c>
      <c r="E58" s="60">
        <f t="shared" si="1"/>
        <v>876.12735923312141</v>
      </c>
      <c r="F58" s="60">
        <f t="shared" si="2"/>
        <v>3599.511198777041</v>
      </c>
      <c r="G58" s="5"/>
    </row>
    <row r="59" spans="1:7">
      <c r="A59" s="57">
        <v>43569</v>
      </c>
      <c r="B59" s="58">
        <v>24</v>
      </c>
      <c r="C59" s="59">
        <v>8.6</v>
      </c>
      <c r="D59" s="60">
        <f t="shared" si="0"/>
        <v>2712.8280882278582</v>
      </c>
      <c r="E59" s="60">
        <f t="shared" si="1"/>
        <v>865.57160791705974</v>
      </c>
      <c r="F59" s="60">
        <f t="shared" si="2"/>
        <v>3578.3996961449179</v>
      </c>
      <c r="G59" s="5"/>
    </row>
    <row r="60" spans="1:7">
      <c r="A60" s="57">
        <v>43570</v>
      </c>
      <c r="B60" s="58">
        <v>25</v>
      </c>
      <c r="C60" s="59">
        <v>8.8000000000000007</v>
      </c>
      <c r="D60" s="60">
        <f t="shared" si="0"/>
        <v>2702.2723369117966</v>
      </c>
      <c r="E60" s="60">
        <f t="shared" si="1"/>
        <v>855.01585660099795</v>
      </c>
      <c r="F60" s="60">
        <f t="shared" si="2"/>
        <v>3557.2881935127944</v>
      </c>
      <c r="G60" s="5"/>
    </row>
    <row r="61" spans="1:7">
      <c r="A61" s="57">
        <v>43571</v>
      </c>
      <c r="B61" s="58">
        <v>26</v>
      </c>
      <c r="C61" s="59">
        <v>8.9</v>
      </c>
      <c r="D61" s="60">
        <f t="shared" si="0"/>
        <v>2696.9944612537656</v>
      </c>
      <c r="E61" s="60">
        <f t="shared" si="1"/>
        <v>849.7379809429674</v>
      </c>
      <c r="F61" s="60">
        <f t="shared" si="2"/>
        <v>3546.7324421967332</v>
      </c>
      <c r="G61" s="5"/>
    </row>
    <row r="62" spans="1:7">
      <c r="A62" s="57">
        <v>43572</v>
      </c>
      <c r="B62" s="58">
        <v>27</v>
      </c>
      <c r="C62" s="59">
        <v>9.1</v>
      </c>
      <c r="D62" s="60">
        <f t="shared" si="0"/>
        <v>2686.4387099377036</v>
      </c>
      <c r="E62" s="60">
        <f t="shared" si="1"/>
        <v>839.18222962690538</v>
      </c>
      <c r="F62" s="60">
        <f t="shared" si="2"/>
        <v>3525.6209395646092</v>
      </c>
      <c r="G62" s="5"/>
    </row>
    <row r="63" spans="1:7">
      <c r="A63" s="57">
        <v>43573</v>
      </c>
      <c r="B63" s="58">
        <v>28</v>
      </c>
      <c r="C63" s="59">
        <v>9.3000000000000007</v>
      </c>
      <c r="D63" s="60">
        <f t="shared" si="0"/>
        <v>2675.8829586216425</v>
      </c>
      <c r="E63" s="60">
        <f t="shared" si="1"/>
        <v>828.62647831084371</v>
      </c>
      <c r="F63" s="60">
        <f t="shared" si="2"/>
        <v>3504.5094369324861</v>
      </c>
      <c r="G63" s="5"/>
    </row>
    <row r="64" spans="1:7">
      <c r="A64" s="57">
        <v>43574</v>
      </c>
      <c r="B64" s="58">
        <v>29</v>
      </c>
      <c r="C64" s="59">
        <v>9.4</v>
      </c>
      <c r="D64" s="60">
        <f t="shared" si="0"/>
        <v>2670.605082963611</v>
      </c>
      <c r="E64" s="60">
        <f t="shared" si="1"/>
        <v>823.34860265281293</v>
      </c>
      <c r="F64" s="60">
        <f t="shared" si="2"/>
        <v>3493.9536856164241</v>
      </c>
      <c r="G64" s="5"/>
    </row>
    <row r="65" spans="1:7">
      <c r="A65" s="57">
        <v>43575</v>
      </c>
      <c r="B65" s="58">
        <v>30</v>
      </c>
      <c r="C65" s="59">
        <v>9.6</v>
      </c>
      <c r="D65" s="60">
        <f t="shared" si="0"/>
        <v>2660.0493316475495</v>
      </c>
      <c r="E65" s="60">
        <f t="shared" si="1"/>
        <v>812.79285133675126</v>
      </c>
      <c r="F65" s="60">
        <f t="shared" si="2"/>
        <v>3472.842182984301</v>
      </c>
      <c r="G65" s="5"/>
    </row>
    <row r="66" spans="1:7">
      <c r="A66" s="57">
        <v>43576</v>
      </c>
      <c r="B66" s="58">
        <v>31</v>
      </c>
      <c r="C66" s="59">
        <v>9.8000000000000007</v>
      </c>
      <c r="D66" s="60">
        <f t="shared" si="0"/>
        <v>2649.4935803314875</v>
      </c>
      <c r="E66" s="60">
        <f t="shared" si="1"/>
        <v>802.23710002068947</v>
      </c>
      <c r="F66" s="60">
        <f t="shared" si="2"/>
        <v>3451.7306803521769</v>
      </c>
      <c r="G66" s="5"/>
    </row>
    <row r="67" spans="1:7">
      <c r="A67" s="57">
        <v>43577</v>
      </c>
      <c r="B67" s="58">
        <v>32</v>
      </c>
      <c r="C67" s="59">
        <v>9.9</v>
      </c>
      <c r="D67" s="60">
        <f t="shared" si="0"/>
        <v>2644.2157046734569</v>
      </c>
      <c r="E67" s="60">
        <f t="shared" si="1"/>
        <v>796.95922436265869</v>
      </c>
      <c r="F67" s="60">
        <f t="shared" si="2"/>
        <v>3441.1749290361158</v>
      </c>
      <c r="G67" s="5"/>
    </row>
    <row r="68" spans="1:7">
      <c r="A68" s="57">
        <v>43578</v>
      </c>
      <c r="B68" s="58">
        <v>33</v>
      </c>
      <c r="C68" s="59">
        <v>10.1</v>
      </c>
      <c r="D68" s="60">
        <f t="shared" si="0"/>
        <v>2633.6599533573949</v>
      </c>
      <c r="E68" s="60">
        <f t="shared" si="1"/>
        <v>786.4034730465969</v>
      </c>
      <c r="F68" s="60">
        <f t="shared" si="2"/>
        <v>3420.0634264039918</v>
      </c>
      <c r="G68" s="5"/>
    </row>
    <row r="69" spans="1:7">
      <c r="A69" s="57">
        <v>43579</v>
      </c>
      <c r="B69" s="58">
        <v>34</v>
      </c>
      <c r="C69" s="59">
        <v>10.3</v>
      </c>
      <c r="D69" s="60">
        <f t="shared" si="0"/>
        <v>2623.1042020413333</v>
      </c>
      <c r="E69" s="60">
        <f t="shared" si="1"/>
        <v>775.84772173053523</v>
      </c>
      <c r="F69" s="60">
        <f t="shared" si="2"/>
        <v>3398.9519237718687</v>
      </c>
      <c r="G69" s="5"/>
    </row>
    <row r="70" spans="1:7">
      <c r="A70" s="57">
        <v>43580</v>
      </c>
      <c r="B70" s="58">
        <v>35</v>
      </c>
      <c r="C70" s="59">
        <v>10.4</v>
      </c>
      <c r="D70" s="60">
        <f t="shared" si="0"/>
        <v>2617.8263263833028</v>
      </c>
      <c r="E70" s="60">
        <f t="shared" si="1"/>
        <v>770.56984607250445</v>
      </c>
      <c r="F70" s="60">
        <f t="shared" si="2"/>
        <v>3388.3961724558071</v>
      </c>
      <c r="G70" s="5"/>
    </row>
    <row r="71" spans="1:7">
      <c r="A71" s="57">
        <v>43581</v>
      </c>
      <c r="B71" s="58">
        <v>36</v>
      </c>
      <c r="C71" s="59">
        <v>10.6</v>
      </c>
      <c r="D71" s="60">
        <f t="shared" si="0"/>
        <v>2607.2705750672412</v>
      </c>
      <c r="E71" s="60">
        <f t="shared" si="1"/>
        <v>760.01409475644277</v>
      </c>
      <c r="F71" s="60">
        <f t="shared" si="2"/>
        <v>3367.284669823684</v>
      </c>
      <c r="G71" s="5"/>
    </row>
    <row r="72" spans="1:7">
      <c r="A72" s="57">
        <v>43582</v>
      </c>
      <c r="B72" s="58">
        <v>37</v>
      </c>
      <c r="C72" s="59">
        <v>10.8</v>
      </c>
      <c r="D72" s="60">
        <f t="shared" si="0"/>
        <v>2596.7148237511797</v>
      </c>
      <c r="E72" s="60">
        <f t="shared" si="1"/>
        <v>749.45834344038087</v>
      </c>
      <c r="F72" s="60">
        <f t="shared" si="2"/>
        <v>3346.1731671915604</v>
      </c>
      <c r="G72" s="5"/>
    </row>
    <row r="73" spans="1:7">
      <c r="A73" s="57">
        <v>43583</v>
      </c>
      <c r="B73" s="58">
        <v>38</v>
      </c>
      <c r="C73" s="59">
        <v>11</v>
      </c>
      <c r="D73" s="60">
        <f t="shared" si="0"/>
        <v>2586.1590724351172</v>
      </c>
      <c r="E73" s="60">
        <f t="shared" si="1"/>
        <v>738.9025921243192</v>
      </c>
      <c r="F73" s="60">
        <f t="shared" si="2"/>
        <v>3325.0616645594364</v>
      </c>
      <c r="G73" s="5"/>
    </row>
    <row r="74" spans="1:7">
      <c r="A74" s="57">
        <v>43584</v>
      </c>
      <c r="B74" s="58">
        <v>39</v>
      </c>
      <c r="C74" s="59">
        <v>11.1</v>
      </c>
      <c r="D74" s="60">
        <f t="shared" si="0"/>
        <v>2580.8811967770866</v>
      </c>
      <c r="E74" s="60">
        <f t="shared" si="1"/>
        <v>733.62471646628842</v>
      </c>
      <c r="F74" s="60">
        <f t="shared" si="2"/>
        <v>3314.5059132433753</v>
      </c>
      <c r="G74" s="5"/>
    </row>
    <row r="75" spans="1:7">
      <c r="A75" s="57">
        <v>43585</v>
      </c>
      <c r="B75" s="58">
        <v>40</v>
      </c>
      <c r="C75" s="59">
        <v>11.3</v>
      </c>
      <c r="D75" s="60">
        <f t="shared" si="0"/>
        <v>2570.3254454610251</v>
      </c>
      <c r="E75" s="60">
        <f t="shared" si="1"/>
        <v>723.06896515022663</v>
      </c>
      <c r="F75" s="60">
        <f t="shared" si="2"/>
        <v>3293.3944106112517</v>
      </c>
      <c r="G75" s="5"/>
    </row>
    <row r="76" spans="1:7">
      <c r="A76" s="57">
        <v>43586</v>
      </c>
      <c r="B76" s="58">
        <v>41</v>
      </c>
      <c r="C76" s="59">
        <v>11.5</v>
      </c>
      <c r="D76" s="60">
        <f t="shared" si="0"/>
        <v>2559.7696941449635</v>
      </c>
      <c r="E76" s="60">
        <f t="shared" si="1"/>
        <v>712.51321383416507</v>
      </c>
      <c r="F76" s="60">
        <f t="shared" si="2"/>
        <v>3272.2829079791286</v>
      </c>
      <c r="G76" s="5"/>
    </row>
    <row r="77" spans="1:7">
      <c r="A77" s="57">
        <v>43587</v>
      </c>
      <c r="B77" s="58">
        <v>42</v>
      </c>
      <c r="C77" s="59">
        <v>11.6</v>
      </c>
      <c r="D77" s="60">
        <f t="shared" si="0"/>
        <v>2554.4918184869321</v>
      </c>
      <c r="E77" s="60">
        <f t="shared" si="1"/>
        <v>707.23533817613429</v>
      </c>
      <c r="F77" s="60">
        <f t="shared" si="2"/>
        <v>3261.7271566630661</v>
      </c>
      <c r="G77" s="5"/>
    </row>
    <row r="78" spans="1:7">
      <c r="A78" s="57">
        <v>43588</v>
      </c>
      <c r="B78" s="58">
        <v>43</v>
      </c>
      <c r="C78" s="59">
        <v>11.8</v>
      </c>
      <c r="D78" s="60">
        <f t="shared" si="0"/>
        <v>2543.936067170871</v>
      </c>
      <c r="E78" s="60">
        <f t="shared" si="1"/>
        <v>696.67958686007239</v>
      </c>
      <c r="F78" s="60">
        <f t="shared" si="2"/>
        <v>3240.6156540309435</v>
      </c>
      <c r="G78" s="5"/>
    </row>
    <row r="79" spans="1:7">
      <c r="A79" s="57">
        <v>43589</v>
      </c>
      <c r="B79" s="58">
        <v>44</v>
      </c>
      <c r="C79" s="59">
        <v>12</v>
      </c>
      <c r="D79" s="60">
        <f t="shared" si="0"/>
        <v>2533.3803158548089</v>
      </c>
      <c r="E79" s="60">
        <f t="shared" si="1"/>
        <v>686.12383554401072</v>
      </c>
      <c r="F79" s="60">
        <f t="shared" si="2"/>
        <v>3219.5041513988199</v>
      </c>
      <c r="G79" s="5"/>
    </row>
    <row r="80" spans="1:7">
      <c r="A80" s="57">
        <v>43590</v>
      </c>
      <c r="B80" s="58">
        <v>45</v>
      </c>
      <c r="C80" s="59">
        <v>12.1</v>
      </c>
      <c r="D80" s="60">
        <f t="shared" si="0"/>
        <v>2528.1024401967779</v>
      </c>
      <c r="E80" s="60">
        <f t="shared" si="1"/>
        <v>680.84595988597994</v>
      </c>
      <c r="F80" s="60">
        <f t="shared" si="2"/>
        <v>3208.9484000827579</v>
      </c>
      <c r="G80" s="5"/>
    </row>
    <row r="81" spans="1:7">
      <c r="A81" s="57">
        <v>43591</v>
      </c>
      <c r="B81" s="58">
        <v>46</v>
      </c>
      <c r="C81" s="59">
        <v>12.3</v>
      </c>
      <c r="D81" s="60">
        <f t="shared" si="0"/>
        <v>2517.5466888807164</v>
      </c>
      <c r="E81" s="60">
        <f t="shared" si="1"/>
        <v>670.29020856991815</v>
      </c>
      <c r="F81" s="60">
        <f t="shared" si="2"/>
        <v>3187.8368974506348</v>
      </c>
      <c r="G81" s="5"/>
    </row>
    <row r="82" spans="1:7">
      <c r="A82" s="57">
        <v>43592</v>
      </c>
      <c r="B82" s="58">
        <v>47</v>
      </c>
      <c r="C82" s="59">
        <v>12.4</v>
      </c>
      <c r="D82" s="60">
        <f t="shared" si="0"/>
        <v>2512.2688132226858</v>
      </c>
      <c r="E82" s="60">
        <f t="shared" si="1"/>
        <v>665.01233291188737</v>
      </c>
      <c r="F82" s="60">
        <f t="shared" si="2"/>
        <v>3177.2811461345732</v>
      </c>
      <c r="G82" s="5"/>
    </row>
    <row r="83" spans="1:7">
      <c r="A83" s="57">
        <v>43593</v>
      </c>
      <c r="B83" s="58">
        <v>48</v>
      </c>
      <c r="C83" s="59">
        <v>12.6</v>
      </c>
      <c r="D83" s="60">
        <f t="shared" si="0"/>
        <v>2501.7130619066238</v>
      </c>
      <c r="E83" s="60">
        <f t="shared" si="1"/>
        <v>654.4565815958257</v>
      </c>
      <c r="F83" s="60">
        <f t="shared" si="2"/>
        <v>3156.1696435024496</v>
      </c>
      <c r="G83" s="5"/>
    </row>
    <row r="84" spans="1:7">
      <c r="A84" s="57">
        <v>43594</v>
      </c>
      <c r="B84" s="58">
        <v>49</v>
      </c>
      <c r="C84" s="59">
        <v>12.8</v>
      </c>
      <c r="D84" s="60">
        <f t="shared" si="0"/>
        <v>2491.1573105905622</v>
      </c>
      <c r="E84" s="60">
        <f t="shared" si="1"/>
        <v>643.9008302797638</v>
      </c>
      <c r="F84" s="60">
        <f t="shared" si="2"/>
        <v>3135.058140870326</v>
      </c>
      <c r="G84" s="5"/>
    </row>
    <row r="85" spans="1:7">
      <c r="A85" s="57">
        <v>43595</v>
      </c>
      <c r="B85" s="58">
        <v>50</v>
      </c>
      <c r="C85" s="59">
        <v>12.9</v>
      </c>
      <c r="D85" s="60">
        <f t="shared" si="0"/>
        <v>2485.8794349325317</v>
      </c>
      <c r="E85" s="60">
        <f t="shared" si="1"/>
        <v>638.62295462173302</v>
      </c>
      <c r="F85" s="60">
        <f t="shared" si="2"/>
        <v>3124.5023895542645</v>
      </c>
      <c r="G85" s="5"/>
    </row>
    <row r="86" spans="1:7">
      <c r="A86" s="57">
        <v>43596</v>
      </c>
      <c r="B86" s="58">
        <v>51</v>
      </c>
      <c r="C86" s="59">
        <v>13.1</v>
      </c>
      <c r="D86" s="60">
        <f t="shared" si="0"/>
        <v>2475.3236836164697</v>
      </c>
      <c r="E86" s="60">
        <f t="shared" si="1"/>
        <v>628.06720330567146</v>
      </c>
      <c r="F86" s="60">
        <f t="shared" si="2"/>
        <v>3103.3908869221414</v>
      </c>
      <c r="G86" s="5"/>
    </row>
    <row r="87" spans="1:7">
      <c r="A87" s="57">
        <v>43597</v>
      </c>
      <c r="B87" s="58">
        <v>52</v>
      </c>
      <c r="C87" s="59">
        <v>13.2</v>
      </c>
      <c r="D87" s="60">
        <f t="shared" si="0"/>
        <v>2470.0458079584387</v>
      </c>
      <c r="E87" s="60">
        <f t="shared" si="1"/>
        <v>622.78932764764056</v>
      </c>
      <c r="F87" s="60">
        <f t="shared" si="2"/>
        <v>3092.8351356060793</v>
      </c>
      <c r="G87" s="5"/>
    </row>
    <row r="88" spans="1:7">
      <c r="A88" s="57">
        <v>43598</v>
      </c>
      <c r="B88" s="58">
        <v>53</v>
      </c>
      <c r="C88" s="59">
        <v>13.4</v>
      </c>
      <c r="D88" s="60">
        <f t="shared" si="0"/>
        <v>2459.4900566423767</v>
      </c>
      <c r="E88" s="60">
        <f t="shared" si="1"/>
        <v>612.23357633157889</v>
      </c>
      <c r="F88" s="60">
        <f t="shared" si="2"/>
        <v>3071.7236329739553</v>
      </c>
      <c r="G88" s="5"/>
    </row>
    <row r="89" spans="1:7">
      <c r="A89" s="57">
        <v>43599</v>
      </c>
      <c r="B89" s="58">
        <v>54</v>
      </c>
      <c r="C89" s="59">
        <v>13.6</v>
      </c>
      <c r="D89" s="60">
        <f t="shared" si="0"/>
        <v>2448.9343053263156</v>
      </c>
      <c r="E89" s="60">
        <f t="shared" si="1"/>
        <v>601.67782501551721</v>
      </c>
      <c r="F89" s="60">
        <f t="shared" si="2"/>
        <v>3050.6121303418327</v>
      </c>
      <c r="G89" s="5"/>
    </row>
    <row r="90" spans="1:7">
      <c r="A90" s="57">
        <v>43600</v>
      </c>
      <c r="B90" s="58">
        <v>55</v>
      </c>
      <c r="C90" s="59">
        <v>13.7</v>
      </c>
      <c r="D90" s="60">
        <f t="shared" si="0"/>
        <v>2443.6564296682841</v>
      </c>
      <c r="E90" s="60">
        <f t="shared" si="1"/>
        <v>596.39994935748621</v>
      </c>
      <c r="F90" s="60">
        <f t="shared" si="2"/>
        <v>3040.0563790257702</v>
      </c>
      <c r="G90" s="5"/>
    </row>
    <row r="91" spans="1:7">
      <c r="A91" s="57">
        <v>43601</v>
      </c>
      <c r="B91" s="58">
        <v>56</v>
      </c>
      <c r="C91" s="59">
        <v>13.9</v>
      </c>
      <c r="D91" s="60">
        <f t="shared" si="0"/>
        <v>2433.1006783522225</v>
      </c>
      <c r="E91" s="60">
        <f t="shared" si="1"/>
        <v>585.84419804142453</v>
      </c>
      <c r="F91" s="60">
        <f t="shared" si="2"/>
        <v>3018.9448763936471</v>
      </c>
      <c r="G91" s="5"/>
    </row>
    <row r="92" spans="1:7">
      <c r="A92" s="57">
        <v>43602</v>
      </c>
      <c r="B92" s="58">
        <v>57</v>
      </c>
      <c r="C92" s="59">
        <v>14</v>
      </c>
      <c r="D92" s="60">
        <f t="shared" si="0"/>
        <v>2427.822802694192</v>
      </c>
      <c r="E92" s="60">
        <f t="shared" si="1"/>
        <v>580.56632238339375</v>
      </c>
      <c r="F92" s="60">
        <f t="shared" si="2"/>
        <v>3008.389125077586</v>
      </c>
      <c r="G92" s="5"/>
    </row>
    <row r="93" spans="1:7">
      <c r="A93" s="57">
        <v>43603</v>
      </c>
      <c r="B93" s="58">
        <v>58</v>
      </c>
      <c r="C93" s="59">
        <v>14.2</v>
      </c>
      <c r="D93" s="60">
        <f t="shared" si="0"/>
        <v>2417.2670513781304</v>
      </c>
      <c r="E93" s="60">
        <f t="shared" si="1"/>
        <v>570.01057106733197</v>
      </c>
      <c r="F93" s="60">
        <f t="shared" si="2"/>
        <v>2987.2776224454624</v>
      </c>
      <c r="G93" s="5"/>
    </row>
    <row r="94" spans="1:7">
      <c r="A94" s="57">
        <v>43604</v>
      </c>
      <c r="B94" s="58">
        <v>59</v>
      </c>
      <c r="C94" s="59">
        <v>14.3</v>
      </c>
      <c r="D94" s="60">
        <f t="shared" si="0"/>
        <v>2411.9891757200994</v>
      </c>
      <c r="E94" s="60">
        <f t="shared" si="1"/>
        <v>564.73269540930119</v>
      </c>
      <c r="F94" s="60">
        <f t="shared" si="2"/>
        <v>2976.7218711294008</v>
      </c>
      <c r="G94" s="5"/>
    </row>
    <row r="95" spans="1:7">
      <c r="A95" s="57">
        <v>43605</v>
      </c>
      <c r="B95" s="58">
        <v>60</v>
      </c>
      <c r="C95" s="59">
        <v>14.5</v>
      </c>
      <c r="D95" s="60">
        <f t="shared" si="0"/>
        <v>2401.4334244040374</v>
      </c>
      <c r="E95" s="60">
        <f t="shared" si="1"/>
        <v>554.17694409323951</v>
      </c>
      <c r="F95" s="60">
        <f t="shared" si="2"/>
        <v>2955.6103684972768</v>
      </c>
      <c r="G95" s="5"/>
    </row>
    <row r="96" spans="1:7">
      <c r="A96" s="57">
        <v>43606</v>
      </c>
      <c r="B96" s="58">
        <v>61</v>
      </c>
      <c r="C96" s="59">
        <v>14.6</v>
      </c>
      <c r="D96" s="60">
        <f t="shared" si="0"/>
        <v>2396.1555487460068</v>
      </c>
      <c r="E96" s="60">
        <f t="shared" si="1"/>
        <v>548.89906843520873</v>
      </c>
      <c r="F96" s="60">
        <f t="shared" si="2"/>
        <v>2945.0546171812157</v>
      </c>
      <c r="G96" s="5"/>
    </row>
    <row r="97" spans="1:7">
      <c r="A97" s="57">
        <v>43607</v>
      </c>
      <c r="B97" s="58">
        <v>62</v>
      </c>
      <c r="C97" s="59">
        <v>14.8</v>
      </c>
      <c r="D97" s="60">
        <f t="shared" si="0"/>
        <v>2385.5997974299448</v>
      </c>
      <c r="E97" s="60">
        <f t="shared" si="1"/>
        <v>538.34331711914683</v>
      </c>
      <c r="F97" s="60">
        <f t="shared" si="2"/>
        <v>2923.9431145490917</v>
      </c>
      <c r="G97" s="5"/>
    </row>
    <row r="98" spans="1:7">
      <c r="A98" s="57">
        <v>43608</v>
      </c>
      <c r="B98" s="58">
        <v>63</v>
      </c>
      <c r="C98" s="59">
        <v>14.9</v>
      </c>
      <c r="D98" s="60">
        <f t="shared" si="0"/>
        <v>2380.3219217719143</v>
      </c>
      <c r="E98" s="60">
        <f t="shared" si="1"/>
        <v>533.06544146111605</v>
      </c>
      <c r="F98" s="60">
        <f t="shared" si="2"/>
        <v>2913.3873632330306</v>
      </c>
      <c r="G98" s="5"/>
    </row>
    <row r="99" spans="1:7">
      <c r="A99" s="57">
        <v>43609</v>
      </c>
      <c r="B99" s="58">
        <v>64</v>
      </c>
      <c r="C99" s="59">
        <v>15</v>
      </c>
      <c r="D99" s="60">
        <f t="shared" ref="D99:D162" si="3">B$13/B$12*PI()*B$9*1000*(B$11-C99)/1000*24</f>
        <v>2375.0440461138833</v>
      </c>
      <c r="E99" s="60">
        <f t="shared" ref="E99:E162" si="4">B$13/B$12*PI()*B$9*1000*(B$11-B$10-C99)/1000*24</f>
        <v>527.78756580308527</v>
      </c>
      <c r="F99" s="60">
        <f t="shared" ref="F99:F162" si="5">D99+E99</f>
        <v>2902.8316119169685</v>
      </c>
      <c r="G99" s="5"/>
    </row>
    <row r="100" spans="1:7">
      <c r="A100" s="57">
        <v>43610</v>
      </c>
      <c r="B100" s="58">
        <v>65</v>
      </c>
      <c r="C100" s="59">
        <v>15.2</v>
      </c>
      <c r="D100" s="60">
        <f t="shared" si="3"/>
        <v>2364.4882947978213</v>
      </c>
      <c r="E100" s="60">
        <f t="shared" si="4"/>
        <v>517.23181448702348</v>
      </c>
      <c r="F100" s="60">
        <f t="shared" si="5"/>
        <v>2881.7201092848445</v>
      </c>
      <c r="G100" s="5"/>
    </row>
    <row r="101" spans="1:7">
      <c r="A101" s="57">
        <v>43611</v>
      </c>
      <c r="B101" s="58">
        <v>66</v>
      </c>
      <c r="C101" s="59">
        <v>15.3</v>
      </c>
      <c r="D101" s="60">
        <f t="shared" si="3"/>
        <v>2359.2104191397912</v>
      </c>
      <c r="E101" s="60">
        <f t="shared" si="4"/>
        <v>511.95393882899259</v>
      </c>
      <c r="F101" s="60">
        <f t="shared" si="5"/>
        <v>2871.1643579687839</v>
      </c>
      <c r="G101" s="5"/>
    </row>
    <row r="102" spans="1:7">
      <c r="A102" s="57">
        <v>43612</v>
      </c>
      <c r="B102" s="58">
        <v>67</v>
      </c>
      <c r="C102" s="59">
        <v>15.5</v>
      </c>
      <c r="D102" s="60">
        <f t="shared" si="3"/>
        <v>2348.6546678237291</v>
      </c>
      <c r="E102" s="60">
        <f t="shared" si="4"/>
        <v>501.39818751293103</v>
      </c>
      <c r="F102" s="60">
        <f t="shared" si="5"/>
        <v>2850.0528553366603</v>
      </c>
      <c r="G102" s="5"/>
    </row>
    <row r="103" spans="1:7">
      <c r="A103" s="57">
        <v>43613</v>
      </c>
      <c r="B103" s="58">
        <v>68</v>
      </c>
      <c r="C103" s="59">
        <v>15.6</v>
      </c>
      <c r="D103" s="60">
        <f t="shared" si="3"/>
        <v>2343.3767921656981</v>
      </c>
      <c r="E103" s="60">
        <f t="shared" si="4"/>
        <v>496.12031185490002</v>
      </c>
      <c r="F103" s="60">
        <f t="shared" si="5"/>
        <v>2839.4971040205983</v>
      </c>
      <c r="G103" s="5"/>
    </row>
    <row r="104" spans="1:7">
      <c r="A104" s="57">
        <v>43614</v>
      </c>
      <c r="B104" s="58">
        <v>69</v>
      </c>
      <c r="C104" s="59">
        <v>15.7</v>
      </c>
      <c r="D104" s="60">
        <f t="shared" si="3"/>
        <v>2338.0989165076671</v>
      </c>
      <c r="E104" s="60">
        <f t="shared" si="4"/>
        <v>490.84243619686924</v>
      </c>
      <c r="F104" s="60">
        <f t="shared" si="5"/>
        <v>2828.9413527045363</v>
      </c>
      <c r="G104" s="5"/>
    </row>
    <row r="105" spans="1:7">
      <c r="A105" s="57">
        <v>43615</v>
      </c>
      <c r="B105" s="58">
        <v>70</v>
      </c>
      <c r="C105" s="59">
        <v>15.9</v>
      </c>
      <c r="D105" s="60">
        <f t="shared" si="3"/>
        <v>2327.5431651916056</v>
      </c>
      <c r="E105" s="60">
        <f t="shared" si="4"/>
        <v>480.28668488080757</v>
      </c>
      <c r="F105" s="60">
        <f t="shared" si="5"/>
        <v>2807.8298500724131</v>
      </c>
      <c r="G105" s="5"/>
    </row>
    <row r="106" spans="1:7">
      <c r="A106" s="57">
        <v>43616</v>
      </c>
      <c r="B106" s="58">
        <v>71</v>
      </c>
      <c r="C106" s="59">
        <v>16</v>
      </c>
      <c r="D106" s="60">
        <f t="shared" si="3"/>
        <v>2322.265289533575</v>
      </c>
      <c r="E106" s="60">
        <f t="shared" si="4"/>
        <v>475.00880922277668</v>
      </c>
      <c r="F106" s="60">
        <f t="shared" si="5"/>
        <v>2797.2740987563516</v>
      </c>
      <c r="G106" s="5"/>
    </row>
    <row r="107" spans="1:7">
      <c r="A107" s="57">
        <v>43617</v>
      </c>
      <c r="B107" s="58">
        <v>72</v>
      </c>
      <c r="C107" s="59">
        <v>16.100000000000001</v>
      </c>
      <c r="D107" s="60">
        <f t="shared" si="3"/>
        <v>2316.987413875544</v>
      </c>
      <c r="E107" s="60">
        <f t="shared" si="4"/>
        <v>469.73093356474573</v>
      </c>
      <c r="F107" s="60">
        <f t="shared" si="5"/>
        <v>2786.7183474402896</v>
      </c>
      <c r="G107" s="5"/>
    </row>
    <row r="108" spans="1:7">
      <c r="A108" s="57">
        <v>43618</v>
      </c>
      <c r="B108" s="58">
        <v>73</v>
      </c>
      <c r="C108" s="59">
        <v>16.2</v>
      </c>
      <c r="D108" s="60">
        <f t="shared" si="3"/>
        <v>2311.709538217513</v>
      </c>
      <c r="E108" s="60">
        <f t="shared" si="4"/>
        <v>464.453057906715</v>
      </c>
      <c r="F108" s="60">
        <f t="shared" si="5"/>
        <v>2776.162596124228</v>
      </c>
      <c r="G108" s="5"/>
    </row>
    <row r="109" spans="1:7">
      <c r="A109" s="57">
        <v>43619</v>
      </c>
      <c r="B109" s="58">
        <v>74</v>
      </c>
      <c r="C109" s="59">
        <v>16.399999999999999</v>
      </c>
      <c r="D109" s="60">
        <f t="shared" si="3"/>
        <v>2301.1537869014519</v>
      </c>
      <c r="E109" s="60">
        <f t="shared" si="4"/>
        <v>453.89730659065339</v>
      </c>
      <c r="F109" s="60">
        <f t="shared" si="5"/>
        <v>2755.0510934921053</v>
      </c>
      <c r="G109" s="5"/>
    </row>
    <row r="110" spans="1:7">
      <c r="A110" s="57">
        <v>43620</v>
      </c>
      <c r="B110" s="58">
        <v>75</v>
      </c>
      <c r="C110" s="59">
        <v>16.5</v>
      </c>
      <c r="D110" s="60">
        <f t="shared" si="3"/>
        <v>2295.8759112434209</v>
      </c>
      <c r="E110" s="60">
        <f t="shared" si="4"/>
        <v>448.61943093262244</v>
      </c>
      <c r="F110" s="60">
        <f t="shared" si="5"/>
        <v>2744.4953421760433</v>
      </c>
      <c r="G110" s="5"/>
    </row>
    <row r="111" spans="1:7">
      <c r="A111" s="57">
        <v>43621</v>
      </c>
      <c r="B111" s="58">
        <v>76</v>
      </c>
      <c r="C111" s="59">
        <v>16.600000000000001</v>
      </c>
      <c r="D111" s="60">
        <f t="shared" si="3"/>
        <v>2290.5980355853894</v>
      </c>
      <c r="E111" s="60">
        <f t="shared" si="4"/>
        <v>443.34155527459149</v>
      </c>
      <c r="F111" s="60">
        <f t="shared" si="5"/>
        <v>2733.9395908599809</v>
      </c>
      <c r="G111" s="5"/>
    </row>
    <row r="112" spans="1:7">
      <c r="A112" s="57">
        <v>43622</v>
      </c>
      <c r="B112" s="58">
        <v>77</v>
      </c>
      <c r="C112" s="59">
        <v>16.7</v>
      </c>
      <c r="D112" s="60">
        <f t="shared" si="3"/>
        <v>2285.3201599273589</v>
      </c>
      <c r="E112" s="60">
        <f t="shared" si="4"/>
        <v>438.06367961656071</v>
      </c>
      <c r="F112" s="60">
        <f t="shared" si="5"/>
        <v>2723.3838395439197</v>
      </c>
      <c r="G112" s="5"/>
    </row>
    <row r="113" spans="1:7">
      <c r="A113" s="57">
        <v>43623</v>
      </c>
      <c r="B113" s="58">
        <v>78</v>
      </c>
      <c r="C113" s="59">
        <v>16.8</v>
      </c>
      <c r="D113" s="60">
        <f t="shared" si="3"/>
        <v>2280.0422842693279</v>
      </c>
      <c r="E113" s="60">
        <f t="shared" si="4"/>
        <v>432.78580395852987</v>
      </c>
      <c r="F113" s="60">
        <f t="shared" si="5"/>
        <v>2712.8280882278577</v>
      </c>
      <c r="G113" s="5"/>
    </row>
    <row r="114" spans="1:7">
      <c r="A114" s="57">
        <v>43624</v>
      </c>
      <c r="B114" s="58">
        <v>79</v>
      </c>
      <c r="C114" s="59">
        <v>17</v>
      </c>
      <c r="D114" s="60">
        <f t="shared" si="3"/>
        <v>2269.4865329532663</v>
      </c>
      <c r="E114" s="60">
        <f t="shared" si="4"/>
        <v>422.23005264246819</v>
      </c>
      <c r="F114" s="60">
        <f t="shared" si="5"/>
        <v>2691.7165855957346</v>
      </c>
      <c r="G114" s="5"/>
    </row>
    <row r="115" spans="1:7">
      <c r="A115" s="57">
        <v>43625</v>
      </c>
      <c r="B115" s="58">
        <v>80</v>
      </c>
      <c r="C115" s="59">
        <v>17.100000000000001</v>
      </c>
      <c r="D115" s="60">
        <f t="shared" si="3"/>
        <v>2264.2086572952358</v>
      </c>
      <c r="E115" s="60">
        <f t="shared" si="4"/>
        <v>416.95217698443724</v>
      </c>
      <c r="F115" s="60">
        <f t="shared" si="5"/>
        <v>2681.1608342796731</v>
      </c>
      <c r="G115" s="5"/>
    </row>
    <row r="116" spans="1:7">
      <c r="A116" s="57">
        <v>43626</v>
      </c>
      <c r="B116" s="58">
        <v>81</v>
      </c>
      <c r="C116" s="59">
        <v>17.2</v>
      </c>
      <c r="D116" s="60">
        <f t="shared" si="3"/>
        <v>2258.9307816372047</v>
      </c>
      <c r="E116" s="60">
        <f t="shared" si="4"/>
        <v>411.67430132640646</v>
      </c>
      <c r="F116" s="60">
        <f t="shared" si="5"/>
        <v>2670.605082963611</v>
      </c>
      <c r="G116" s="5"/>
    </row>
    <row r="117" spans="1:7">
      <c r="A117" s="57">
        <v>43627</v>
      </c>
      <c r="B117" s="58">
        <v>82</v>
      </c>
      <c r="C117" s="59">
        <v>17.3</v>
      </c>
      <c r="D117" s="60">
        <f t="shared" si="3"/>
        <v>2253.6529059791742</v>
      </c>
      <c r="E117" s="60">
        <f t="shared" si="4"/>
        <v>406.39642566837563</v>
      </c>
      <c r="F117" s="60">
        <f t="shared" si="5"/>
        <v>2660.0493316475499</v>
      </c>
      <c r="G117" s="5"/>
    </row>
    <row r="118" spans="1:7">
      <c r="A118" s="57">
        <v>43628</v>
      </c>
      <c r="B118" s="58">
        <v>83</v>
      </c>
      <c r="C118" s="59">
        <v>17.399999999999999</v>
      </c>
      <c r="D118" s="60">
        <f t="shared" si="3"/>
        <v>2248.3750303211427</v>
      </c>
      <c r="E118" s="60">
        <f t="shared" si="4"/>
        <v>401.11855001034485</v>
      </c>
      <c r="F118" s="60">
        <f t="shared" si="5"/>
        <v>2649.4935803314875</v>
      </c>
      <c r="G118" s="5"/>
    </row>
    <row r="119" spans="1:7">
      <c r="A119" s="57">
        <v>43629</v>
      </c>
      <c r="B119" s="58">
        <v>84</v>
      </c>
      <c r="C119" s="59">
        <v>17.5</v>
      </c>
      <c r="D119" s="60">
        <f t="shared" si="3"/>
        <v>2243.0971546631122</v>
      </c>
      <c r="E119" s="60">
        <f t="shared" si="4"/>
        <v>395.84067435231395</v>
      </c>
      <c r="F119" s="60">
        <f t="shared" si="5"/>
        <v>2638.9378290154264</v>
      </c>
      <c r="G119" s="5"/>
    </row>
    <row r="120" spans="1:7">
      <c r="A120" s="57">
        <v>43630</v>
      </c>
      <c r="B120" s="58">
        <v>85</v>
      </c>
      <c r="C120" s="59">
        <v>17.600000000000001</v>
      </c>
      <c r="D120" s="60">
        <f t="shared" si="3"/>
        <v>2237.8192790050812</v>
      </c>
      <c r="E120" s="60">
        <f t="shared" si="4"/>
        <v>390.562798694283</v>
      </c>
      <c r="F120" s="60">
        <f t="shared" si="5"/>
        <v>2628.3820776993643</v>
      </c>
      <c r="G120" s="5"/>
    </row>
    <row r="121" spans="1:7">
      <c r="A121" s="57">
        <v>43631</v>
      </c>
      <c r="B121" s="58">
        <v>86</v>
      </c>
      <c r="C121" s="59">
        <v>17.7</v>
      </c>
      <c r="D121" s="60">
        <f t="shared" si="3"/>
        <v>2232.5414033470497</v>
      </c>
      <c r="E121" s="60">
        <f t="shared" si="4"/>
        <v>385.28492303625222</v>
      </c>
      <c r="F121" s="60">
        <f t="shared" si="5"/>
        <v>2617.8263263833019</v>
      </c>
      <c r="G121" s="5"/>
    </row>
    <row r="122" spans="1:7">
      <c r="A122" s="57">
        <v>43632</v>
      </c>
      <c r="B122" s="58">
        <v>87</v>
      </c>
      <c r="C122" s="59">
        <v>17.8</v>
      </c>
      <c r="D122" s="60">
        <f t="shared" si="3"/>
        <v>2227.2635276890196</v>
      </c>
      <c r="E122" s="60">
        <f t="shared" si="4"/>
        <v>380.00704737822133</v>
      </c>
      <c r="F122" s="60">
        <f t="shared" si="5"/>
        <v>2607.2705750672408</v>
      </c>
      <c r="G122" s="5"/>
    </row>
    <row r="123" spans="1:7">
      <c r="A123" s="57">
        <v>43633</v>
      </c>
      <c r="B123" s="58">
        <v>88</v>
      </c>
      <c r="C123" s="59">
        <v>17.899999999999999</v>
      </c>
      <c r="D123" s="60">
        <f t="shared" si="3"/>
        <v>2221.9856520309886</v>
      </c>
      <c r="E123" s="60">
        <f t="shared" si="4"/>
        <v>374.72917172019055</v>
      </c>
      <c r="F123" s="60">
        <f t="shared" si="5"/>
        <v>2596.7148237511792</v>
      </c>
      <c r="G123" s="5"/>
    </row>
    <row r="124" spans="1:7">
      <c r="A124" s="57">
        <v>43634</v>
      </c>
      <c r="B124" s="58">
        <v>89</v>
      </c>
      <c r="C124" s="59">
        <v>18</v>
      </c>
      <c r="D124" s="60">
        <f t="shared" si="3"/>
        <v>2216.7077763729581</v>
      </c>
      <c r="E124" s="60">
        <f t="shared" si="4"/>
        <v>369.4512960621596</v>
      </c>
      <c r="F124" s="60">
        <f t="shared" si="5"/>
        <v>2586.1590724351177</v>
      </c>
      <c r="G124" s="5"/>
    </row>
    <row r="125" spans="1:7">
      <c r="A125" s="57">
        <v>43635</v>
      </c>
      <c r="B125" s="58">
        <v>90</v>
      </c>
      <c r="C125" s="59">
        <v>18.100000000000001</v>
      </c>
      <c r="D125" s="60">
        <f t="shared" si="3"/>
        <v>2211.4299007149266</v>
      </c>
      <c r="E125" s="60">
        <f t="shared" si="4"/>
        <v>364.17342040412871</v>
      </c>
      <c r="F125" s="60">
        <f t="shared" si="5"/>
        <v>2575.6033211190552</v>
      </c>
      <c r="G125" s="5"/>
    </row>
    <row r="126" spans="1:7">
      <c r="A126" s="57">
        <v>43636</v>
      </c>
      <c r="B126" s="58">
        <v>91</v>
      </c>
      <c r="C126" s="59">
        <v>18.100000000000001</v>
      </c>
      <c r="D126" s="60">
        <f t="shared" si="3"/>
        <v>2211.4299007149266</v>
      </c>
      <c r="E126" s="60">
        <f t="shared" si="4"/>
        <v>364.17342040412871</v>
      </c>
      <c r="F126" s="60">
        <f t="shared" si="5"/>
        <v>2575.6033211190552</v>
      </c>
      <c r="G126" s="5"/>
    </row>
    <row r="127" spans="1:7">
      <c r="A127" s="57">
        <v>43637</v>
      </c>
      <c r="B127" s="58">
        <v>92</v>
      </c>
      <c r="C127" s="59">
        <v>18.2</v>
      </c>
      <c r="D127" s="60">
        <f t="shared" si="3"/>
        <v>2206.152025056896</v>
      </c>
      <c r="E127" s="60">
        <f t="shared" si="4"/>
        <v>358.89554474609798</v>
      </c>
      <c r="F127" s="60">
        <f t="shared" si="5"/>
        <v>2565.0475698029941</v>
      </c>
      <c r="G127" s="5"/>
    </row>
    <row r="128" spans="1:7">
      <c r="A128" s="57">
        <v>43638</v>
      </c>
      <c r="B128" s="58">
        <v>93</v>
      </c>
      <c r="C128" s="59">
        <v>18.3</v>
      </c>
      <c r="D128" s="60">
        <f t="shared" si="3"/>
        <v>2200.8741493988655</v>
      </c>
      <c r="E128" s="60">
        <f t="shared" si="4"/>
        <v>353.61766908806709</v>
      </c>
      <c r="F128" s="60">
        <f t="shared" si="5"/>
        <v>2554.4918184869325</v>
      </c>
      <c r="G128" s="5"/>
    </row>
    <row r="129" spans="1:7">
      <c r="A129" s="57">
        <v>43639</v>
      </c>
      <c r="B129" s="58">
        <v>94</v>
      </c>
      <c r="C129" s="59">
        <v>18.399999999999999</v>
      </c>
      <c r="D129" s="60">
        <f t="shared" si="3"/>
        <v>2195.5962737408349</v>
      </c>
      <c r="E129" s="60">
        <f t="shared" si="4"/>
        <v>348.33979343003631</v>
      </c>
      <c r="F129" s="60">
        <f t="shared" si="5"/>
        <v>2543.9360671708714</v>
      </c>
      <c r="G129" s="5"/>
    </row>
    <row r="130" spans="1:7">
      <c r="A130" s="57">
        <v>43640</v>
      </c>
      <c r="B130" s="58">
        <v>95</v>
      </c>
      <c r="C130" s="59">
        <v>18.5</v>
      </c>
      <c r="D130" s="60">
        <f t="shared" si="3"/>
        <v>2190.3183980828035</v>
      </c>
      <c r="E130" s="60">
        <f t="shared" si="4"/>
        <v>343.06191777200536</v>
      </c>
      <c r="F130" s="60">
        <f t="shared" si="5"/>
        <v>2533.3803158548089</v>
      </c>
      <c r="G130" s="5"/>
    </row>
    <row r="131" spans="1:7">
      <c r="A131" s="57">
        <v>43641</v>
      </c>
      <c r="B131" s="58">
        <v>96</v>
      </c>
      <c r="C131" s="59">
        <v>18.5</v>
      </c>
      <c r="D131" s="60">
        <f t="shared" si="3"/>
        <v>2190.3183980828035</v>
      </c>
      <c r="E131" s="60">
        <f t="shared" si="4"/>
        <v>343.06191777200536</v>
      </c>
      <c r="F131" s="60">
        <f t="shared" si="5"/>
        <v>2533.3803158548089</v>
      </c>
      <c r="G131" s="5"/>
    </row>
    <row r="132" spans="1:7">
      <c r="A132" s="57">
        <v>43642</v>
      </c>
      <c r="B132" s="58">
        <v>97</v>
      </c>
      <c r="C132" s="59">
        <v>18.600000000000001</v>
      </c>
      <c r="D132" s="60">
        <f t="shared" si="3"/>
        <v>2185.0405224247725</v>
      </c>
      <c r="E132" s="60">
        <f t="shared" si="4"/>
        <v>337.78404211397446</v>
      </c>
      <c r="F132" s="60">
        <f t="shared" si="5"/>
        <v>2522.8245645387469</v>
      </c>
      <c r="G132" s="5"/>
    </row>
    <row r="133" spans="1:7">
      <c r="A133" s="57">
        <v>43643</v>
      </c>
      <c r="B133" s="58">
        <v>98</v>
      </c>
      <c r="C133" s="59">
        <v>18.7</v>
      </c>
      <c r="D133" s="60">
        <f t="shared" si="3"/>
        <v>2179.7626467667419</v>
      </c>
      <c r="E133" s="60">
        <f t="shared" si="4"/>
        <v>332.50616645594368</v>
      </c>
      <c r="F133" s="60">
        <f t="shared" si="5"/>
        <v>2512.2688132226858</v>
      </c>
      <c r="G133" s="5"/>
    </row>
    <row r="134" spans="1:7">
      <c r="A134" s="57">
        <v>43644</v>
      </c>
      <c r="B134" s="58">
        <v>99</v>
      </c>
      <c r="C134" s="59">
        <v>18.7</v>
      </c>
      <c r="D134" s="60">
        <f t="shared" si="3"/>
        <v>2179.7626467667419</v>
      </c>
      <c r="E134" s="60">
        <f t="shared" si="4"/>
        <v>332.50616645594368</v>
      </c>
      <c r="F134" s="60">
        <f t="shared" si="5"/>
        <v>2512.2688132226858</v>
      </c>
      <c r="G134" s="5"/>
    </row>
    <row r="135" spans="1:7">
      <c r="A135" s="57">
        <v>43645</v>
      </c>
      <c r="B135" s="58">
        <v>100</v>
      </c>
      <c r="C135" s="59">
        <v>18.8</v>
      </c>
      <c r="D135" s="60">
        <f t="shared" si="3"/>
        <v>2174.4847711087109</v>
      </c>
      <c r="E135" s="60">
        <f t="shared" si="4"/>
        <v>327.22829079791279</v>
      </c>
      <c r="F135" s="60">
        <f t="shared" si="5"/>
        <v>2501.7130619066238</v>
      </c>
      <c r="G135" s="5"/>
    </row>
    <row r="136" spans="1:7">
      <c r="A136" s="57">
        <v>43646</v>
      </c>
      <c r="B136" s="58">
        <v>101</v>
      </c>
      <c r="C136" s="59">
        <v>18.899999999999999</v>
      </c>
      <c r="D136" s="60">
        <f t="shared" si="3"/>
        <v>2169.2068954506803</v>
      </c>
      <c r="E136" s="60">
        <f t="shared" si="4"/>
        <v>321.95041513988201</v>
      </c>
      <c r="F136" s="60">
        <f t="shared" si="5"/>
        <v>2491.1573105905622</v>
      </c>
      <c r="G136" s="5"/>
    </row>
    <row r="137" spans="1:7">
      <c r="A137" s="57">
        <v>43647</v>
      </c>
      <c r="B137" s="58">
        <v>102</v>
      </c>
      <c r="C137" s="59">
        <v>18.899999999999999</v>
      </c>
      <c r="D137" s="60">
        <f t="shared" si="3"/>
        <v>2169.2068954506803</v>
      </c>
      <c r="E137" s="60">
        <f t="shared" si="4"/>
        <v>321.95041513988201</v>
      </c>
      <c r="F137" s="60">
        <f t="shared" si="5"/>
        <v>2491.1573105905622</v>
      </c>
      <c r="G137" s="5"/>
    </row>
    <row r="138" spans="1:7">
      <c r="A138" s="57">
        <v>43648</v>
      </c>
      <c r="B138" s="58">
        <v>103</v>
      </c>
      <c r="C138" s="59">
        <v>19</v>
      </c>
      <c r="D138" s="60">
        <f t="shared" si="3"/>
        <v>2163.9290197926493</v>
      </c>
      <c r="E138" s="60">
        <f t="shared" si="4"/>
        <v>316.67253948185112</v>
      </c>
      <c r="F138" s="60">
        <f t="shared" si="5"/>
        <v>2480.6015592745007</v>
      </c>
      <c r="G138" s="5"/>
    </row>
    <row r="139" spans="1:7">
      <c r="A139" s="57">
        <v>43649</v>
      </c>
      <c r="B139" s="58">
        <v>104</v>
      </c>
      <c r="C139" s="59">
        <v>19</v>
      </c>
      <c r="D139" s="60">
        <f t="shared" si="3"/>
        <v>2163.9290197926493</v>
      </c>
      <c r="E139" s="60">
        <f t="shared" si="4"/>
        <v>316.67253948185112</v>
      </c>
      <c r="F139" s="60">
        <f t="shared" si="5"/>
        <v>2480.6015592745007</v>
      </c>
      <c r="G139" s="5"/>
    </row>
    <row r="140" spans="1:7">
      <c r="A140" s="57">
        <v>43650</v>
      </c>
      <c r="B140" s="58">
        <v>105</v>
      </c>
      <c r="C140" s="59">
        <v>19.100000000000001</v>
      </c>
      <c r="D140" s="60">
        <f t="shared" si="3"/>
        <v>2158.6511441346183</v>
      </c>
      <c r="E140" s="60">
        <f t="shared" si="4"/>
        <v>311.39466382382022</v>
      </c>
      <c r="F140" s="60">
        <f t="shared" si="5"/>
        <v>2470.0458079584387</v>
      </c>
      <c r="G140" s="5"/>
    </row>
    <row r="141" spans="1:7">
      <c r="A141" s="57">
        <v>43651</v>
      </c>
      <c r="B141" s="58">
        <v>106</v>
      </c>
      <c r="C141" s="59">
        <v>19.100000000000001</v>
      </c>
      <c r="D141" s="60">
        <f t="shared" si="3"/>
        <v>2158.6511441346183</v>
      </c>
      <c r="E141" s="60">
        <f t="shared" si="4"/>
        <v>311.39466382382022</v>
      </c>
      <c r="F141" s="60">
        <f t="shared" si="5"/>
        <v>2470.0458079584387</v>
      </c>
      <c r="G141" s="5"/>
    </row>
    <row r="142" spans="1:7">
      <c r="A142" s="57">
        <v>43652</v>
      </c>
      <c r="B142" s="58">
        <v>107</v>
      </c>
      <c r="C142" s="59">
        <v>19.2</v>
      </c>
      <c r="D142" s="60">
        <f t="shared" si="3"/>
        <v>2153.3732684765873</v>
      </c>
      <c r="E142" s="60">
        <f t="shared" si="4"/>
        <v>306.11678816578944</v>
      </c>
      <c r="F142" s="60">
        <f t="shared" si="5"/>
        <v>2459.4900566423767</v>
      </c>
      <c r="G142" s="5"/>
    </row>
    <row r="143" spans="1:7">
      <c r="A143" s="57">
        <v>43653</v>
      </c>
      <c r="B143" s="58">
        <v>108</v>
      </c>
      <c r="C143" s="59">
        <v>19.2</v>
      </c>
      <c r="D143" s="60">
        <f t="shared" si="3"/>
        <v>2153.3732684765873</v>
      </c>
      <c r="E143" s="60">
        <f t="shared" si="4"/>
        <v>306.11678816578944</v>
      </c>
      <c r="F143" s="60">
        <f t="shared" si="5"/>
        <v>2459.4900566423767</v>
      </c>
      <c r="G143" s="5"/>
    </row>
    <row r="144" spans="1:7">
      <c r="A144" s="57">
        <v>43654</v>
      </c>
      <c r="B144" s="58">
        <v>109</v>
      </c>
      <c r="C144" s="59">
        <v>19.2</v>
      </c>
      <c r="D144" s="60">
        <f t="shared" si="3"/>
        <v>2153.3732684765873</v>
      </c>
      <c r="E144" s="60">
        <f t="shared" si="4"/>
        <v>306.11678816578944</v>
      </c>
      <c r="F144" s="60">
        <f t="shared" si="5"/>
        <v>2459.4900566423767</v>
      </c>
      <c r="G144" s="5"/>
    </row>
    <row r="145" spans="1:7">
      <c r="A145" s="57">
        <v>43655</v>
      </c>
      <c r="B145" s="58">
        <v>110</v>
      </c>
      <c r="C145" s="59">
        <v>19.3</v>
      </c>
      <c r="D145" s="60">
        <f t="shared" si="3"/>
        <v>2148.0953928185572</v>
      </c>
      <c r="E145" s="60">
        <f t="shared" si="4"/>
        <v>300.83891250775855</v>
      </c>
      <c r="F145" s="60">
        <f t="shared" si="5"/>
        <v>2448.9343053263156</v>
      </c>
      <c r="G145" s="5"/>
    </row>
    <row r="146" spans="1:7">
      <c r="A146" s="57">
        <v>43656</v>
      </c>
      <c r="B146" s="58">
        <v>111</v>
      </c>
      <c r="C146" s="59">
        <v>19.3</v>
      </c>
      <c r="D146" s="60">
        <f t="shared" si="3"/>
        <v>2148.0953928185572</v>
      </c>
      <c r="E146" s="60">
        <f t="shared" si="4"/>
        <v>300.83891250775855</v>
      </c>
      <c r="F146" s="60">
        <f t="shared" si="5"/>
        <v>2448.9343053263156</v>
      </c>
      <c r="G146" s="5"/>
    </row>
    <row r="147" spans="1:7">
      <c r="A147" s="57">
        <v>43657</v>
      </c>
      <c r="B147" s="58">
        <v>112</v>
      </c>
      <c r="C147" s="59">
        <v>19.3</v>
      </c>
      <c r="D147" s="60">
        <f t="shared" si="3"/>
        <v>2148.0953928185572</v>
      </c>
      <c r="E147" s="60">
        <f t="shared" si="4"/>
        <v>300.83891250775855</v>
      </c>
      <c r="F147" s="60">
        <f t="shared" si="5"/>
        <v>2448.9343053263156</v>
      </c>
      <c r="G147" s="5"/>
    </row>
    <row r="148" spans="1:7">
      <c r="A148" s="57">
        <v>43658</v>
      </c>
      <c r="B148" s="58">
        <v>113</v>
      </c>
      <c r="C148" s="59">
        <v>19.399999999999999</v>
      </c>
      <c r="D148" s="60">
        <f t="shared" si="3"/>
        <v>2142.8175171605262</v>
      </c>
      <c r="E148" s="60">
        <f t="shared" si="4"/>
        <v>295.56103684972777</v>
      </c>
      <c r="F148" s="60">
        <f t="shared" si="5"/>
        <v>2438.378554010254</v>
      </c>
      <c r="G148" s="5"/>
    </row>
    <row r="149" spans="1:7">
      <c r="A149" s="57">
        <v>43659</v>
      </c>
      <c r="B149" s="58">
        <v>114</v>
      </c>
      <c r="C149" s="59">
        <v>19.399999999999999</v>
      </c>
      <c r="D149" s="60">
        <f t="shared" si="3"/>
        <v>2142.8175171605262</v>
      </c>
      <c r="E149" s="60">
        <f t="shared" si="4"/>
        <v>295.56103684972777</v>
      </c>
      <c r="F149" s="60">
        <f t="shared" si="5"/>
        <v>2438.378554010254</v>
      </c>
      <c r="G149" s="5"/>
    </row>
    <row r="150" spans="1:7">
      <c r="A150" s="57">
        <v>43660</v>
      </c>
      <c r="B150" s="58">
        <v>115</v>
      </c>
      <c r="C150" s="59">
        <v>19.399999999999999</v>
      </c>
      <c r="D150" s="60">
        <f t="shared" si="3"/>
        <v>2142.8175171605262</v>
      </c>
      <c r="E150" s="60">
        <f t="shared" si="4"/>
        <v>295.56103684972777</v>
      </c>
      <c r="F150" s="60">
        <f t="shared" si="5"/>
        <v>2438.378554010254</v>
      </c>
      <c r="G150" s="5"/>
    </row>
    <row r="151" spans="1:7">
      <c r="A151" s="57">
        <v>43661</v>
      </c>
      <c r="B151" s="58">
        <v>116</v>
      </c>
      <c r="C151" s="59">
        <v>19.399999999999999</v>
      </c>
      <c r="D151" s="60">
        <f t="shared" si="3"/>
        <v>2142.8175171605262</v>
      </c>
      <c r="E151" s="60">
        <f t="shared" si="4"/>
        <v>295.56103684972777</v>
      </c>
      <c r="F151" s="60">
        <f t="shared" si="5"/>
        <v>2438.378554010254</v>
      </c>
      <c r="G151" s="5"/>
    </row>
    <row r="152" spans="1:7">
      <c r="A152" s="57">
        <v>43662</v>
      </c>
      <c r="B152" s="58">
        <v>117</v>
      </c>
      <c r="C152" s="59">
        <v>19.399999999999999</v>
      </c>
      <c r="D152" s="60">
        <f t="shared" si="3"/>
        <v>2142.8175171605262</v>
      </c>
      <c r="E152" s="60">
        <f t="shared" si="4"/>
        <v>295.56103684972777</v>
      </c>
      <c r="F152" s="60">
        <f t="shared" si="5"/>
        <v>2438.378554010254</v>
      </c>
      <c r="G152" s="5"/>
    </row>
    <row r="153" spans="1:7">
      <c r="A153" s="57">
        <v>43663</v>
      </c>
      <c r="B153" s="58">
        <v>118</v>
      </c>
      <c r="C153" s="59">
        <v>19.399999999999999</v>
      </c>
      <c r="D153" s="60">
        <f t="shared" si="3"/>
        <v>2142.8175171605262</v>
      </c>
      <c r="E153" s="60">
        <f t="shared" si="4"/>
        <v>295.56103684972777</v>
      </c>
      <c r="F153" s="60">
        <f t="shared" si="5"/>
        <v>2438.378554010254</v>
      </c>
      <c r="G153" s="5"/>
    </row>
    <row r="154" spans="1:7">
      <c r="A154" s="57">
        <v>43664</v>
      </c>
      <c r="B154" s="58">
        <v>119</v>
      </c>
      <c r="C154" s="59">
        <v>19.399999999999999</v>
      </c>
      <c r="D154" s="60">
        <f t="shared" si="3"/>
        <v>2142.8175171605262</v>
      </c>
      <c r="E154" s="60">
        <f t="shared" si="4"/>
        <v>295.56103684972777</v>
      </c>
      <c r="F154" s="60">
        <f t="shared" si="5"/>
        <v>2438.378554010254</v>
      </c>
      <c r="G154" s="5"/>
    </row>
    <row r="155" spans="1:7">
      <c r="A155" s="57">
        <v>43665</v>
      </c>
      <c r="B155" s="58">
        <v>120</v>
      </c>
      <c r="C155" s="59">
        <v>19.399999999999999</v>
      </c>
      <c r="D155" s="60">
        <f t="shared" si="3"/>
        <v>2142.8175171605262</v>
      </c>
      <c r="E155" s="60">
        <f t="shared" si="4"/>
        <v>295.56103684972777</v>
      </c>
      <c r="F155" s="60">
        <f t="shared" si="5"/>
        <v>2438.378554010254</v>
      </c>
      <c r="G155" s="5"/>
    </row>
    <row r="156" spans="1:7">
      <c r="A156" s="57">
        <v>43666</v>
      </c>
      <c r="B156" s="58">
        <v>121</v>
      </c>
      <c r="C156" s="59">
        <v>19.399999999999999</v>
      </c>
      <c r="D156" s="60">
        <f t="shared" si="3"/>
        <v>2142.8175171605262</v>
      </c>
      <c r="E156" s="60">
        <f t="shared" si="4"/>
        <v>295.56103684972777</v>
      </c>
      <c r="F156" s="60">
        <f t="shared" si="5"/>
        <v>2438.378554010254</v>
      </c>
      <c r="G156" s="5"/>
    </row>
    <row r="157" spans="1:7">
      <c r="A157" s="57">
        <v>43667</v>
      </c>
      <c r="B157" s="58">
        <v>122</v>
      </c>
      <c r="C157" s="59">
        <v>19.399999999999999</v>
      </c>
      <c r="D157" s="60">
        <f t="shared" si="3"/>
        <v>2142.8175171605262</v>
      </c>
      <c r="E157" s="60">
        <f t="shared" si="4"/>
        <v>295.56103684972777</v>
      </c>
      <c r="F157" s="60">
        <f t="shared" si="5"/>
        <v>2438.378554010254</v>
      </c>
      <c r="G157" s="5"/>
    </row>
    <row r="158" spans="1:7">
      <c r="A158" s="57">
        <v>43668</v>
      </c>
      <c r="B158" s="58">
        <v>123</v>
      </c>
      <c r="C158" s="59">
        <v>19.399999999999999</v>
      </c>
      <c r="D158" s="60">
        <f t="shared" si="3"/>
        <v>2142.8175171605262</v>
      </c>
      <c r="E158" s="60">
        <f t="shared" si="4"/>
        <v>295.56103684972777</v>
      </c>
      <c r="F158" s="60">
        <f t="shared" si="5"/>
        <v>2438.378554010254</v>
      </c>
      <c r="G158" s="5"/>
    </row>
    <row r="159" spans="1:7">
      <c r="A159" s="57">
        <v>43669</v>
      </c>
      <c r="B159" s="58">
        <v>124</v>
      </c>
      <c r="C159" s="59">
        <v>19.399999999999999</v>
      </c>
      <c r="D159" s="60">
        <f t="shared" si="3"/>
        <v>2142.8175171605262</v>
      </c>
      <c r="E159" s="60">
        <f t="shared" si="4"/>
        <v>295.56103684972777</v>
      </c>
      <c r="F159" s="60">
        <f t="shared" si="5"/>
        <v>2438.378554010254</v>
      </c>
      <c r="G159" s="5"/>
    </row>
    <row r="160" spans="1:7">
      <c r="A160" s="57">
        <v>43670</v>
      </c>
      <c r="B160" s="58">
        <v>125</v>
      </c>
      <c r="C160" s="59">
        <v>19.399999999999999</v>
      </c>
      <c r="D160" s="60">
        <f t="shared" si="3"/>
        <v>2142.8175171605262</v>
      </c>
      <c r="E160" s="60">
        <f t="shared" si="4"/>
        <v>295.56103684972777</v>
      </c>
      <c r="F160" s="60">
        <f t="shared" si="5"/>
        <v>2438.378554010254</v>
      </c>
      <c r="G160" s="5"/>
    </row>
    <row r="161" spans="1:7">
      <c r="A161" s="57">
        <v>43671</v>
      </c>
      <c r="B161" s="58">
        <v>126</v>
      </c>
      <c r="C161" s="59">
        <v>19.399999999999999</v>
      </c>
      <c r="D161" s="60">
        <f t="shared" si="3"/>
        <v>2142.8175171605262</v>
      </c>
      <c r="E161" s="60">
        <f t="shared" si="4"/>
        <v>295.56103684972777</v>
      </c>
      <c r="F161" s="60">
        <f t="shared" si="5"/>
        <v>2438.378554010254</v>
      </c>
      <c r="G161" s="5"/>
    </row>
    <row r="162" spans="1:7">
      <c r="A162" s="57">
        <v>43672</v>
      </c>
      <c r="B162" s="58">
        <v>127</v>
      </c>
      <c r="C162" s="59">
        <v>19.399999999999999</v>
      </c>
      <c r="D162" s="60">
        <f t="shared" si="3"/>
        <v>2142.8175171605262</v>
      </c>
      <c r="E162" s="60">
        <f t="shared" si="4"/>
        <v>295.56103684972777</v>
      </c>
      <c r="F162" s="60">
        <f t="shared" si="5"/>
        <v>2438.378554010254</v>
      </c>
      <c r="G162" s="5"/>
    </row>
    <row r="163" spans="1:7">
      <c r="A163" s="57">
        <v>43673</v>
      </c>
      <c r="B163" s="58">
        <v>128</v>
      </c>
      <c r="C163" s="59">
        <v>19.399999999999999</v>
      </c>
      <c r="D163" s="60">
        <f t="shared" ref="D163:D226" si="6">B$13/B$12*PI()*B$9*1000*(B$11-C163)/1000*24</f>
        <v>2142.8175171605262</v>
      </c>
      <c r="E163" s="60">
        <f t="shared" ref="E163:E226" si="7">B$13/B$12*PI()*B$9*1000*(B$11-B$10-C163)/1000*24</f>
        <v>295.56103684972777</v>
      </c>
      <c r="F163" s="60">
        <f t="shared" ref="F163:F226" si="8">D163+E163</f>
        <v>2438.378554010254</v>
      </c>
      <c r="G163" s="5"/>
    </row>
    <row r="164" spans="1:7">
      <c r="A164" s="57">
        <v>43674</v>
      </c>
      <c r="B164" s="58">
        <v>129</v>
      </c>
      <c r="C164" s="59">
        <v>19.399999999999999</v>
      </c>
      <c r="D164" s="60">
        <f t="shared" si="6"/>
        <v>2142.8175171605262</v>
      </c>
      <c r="E164" s="60">
        <f t="shared" si="7"/>
        <v>295.56103684972777</v>
      </c>
      <c r="F164" s="60">
        <f t="shared" si="8"/>
        <v>2438.378554010254</v>
      </c>
      <c r="G164" s="5"/>
    </row>
    <row r="165" spans="1:7">
      <c r="A165" s="57">
        <v>43675</v>
      </c>
      <c r="B165" s="58">
        <v>130</v>
      </c>
      <c r="C165" s="59">
        <v>19.3</v>
      </c>
      <c r="D165" s="60">
        <f t="shared" si="6"/>
        <v>2148.0953928185572</v>
      </c>
      <c r="E165" s="60">
        <f t="shared" si="7"/>
        <v>300.83891250775855</v>
      </c>
      <c r="F165" s="60">
        <f t="shared" si="8"/>
        <v>2448.9343053263156</v>
      </c>
      <c r="G165" s="5"/>
    </row>
    <row r="166" spans="1:7">
      <c r="A166" s="57">
        <v>43676</v>
      </c>
      <c r="B166" s="58">
        <v>131</v>
      </c>
      <c r="C166" s="59">
        <v>19.3</v>
      </c>
      <c r="D166" s="60">
        <f t="shared" si="6"/>
        <v>2148.0953928185572</v>
      </c>
      <c r="E166" s="60">
        <f t="shared" si="7"/>
        <v>300.83891250775855</v>
      </c>
      <c r="F166" s="60">
        <f t="shared" si="8"/>
        <v>2448.9343053263156</v>
      </c>
      <c r="G166" s="5"/>
    </row>
    <row r="167" spans="1:7">
      <c r="A167" s="57">
        <v>43677</v>
      </c>
      <c r="B167" s="58">
        <v>132</v>
      </c>
      <c r="C167" s="59">
        <v>19.3</v>
      </c>
      <c r="D167" s="60">
        <f t="shared" si="6"/>
        <v>2148.0953928185572</v>
      </c>
      <c r="E167" s="60">
        <f t="shared" si="7"/>
        <v>300.83891250775855</v>
      </c>
      <c r="F167" s="60">
        <f t="shared" si="8"/>
        <v>2448.9343053263156</v>
      </c>
      <c r="G167" s="5"/>
    </row>
    <row r="168" spans="1:7">
      <c r="A168" s="57">
        <v>43678</v>
      </c>
      <c r="B168" s="58">
        <v>133</v>
      </c>
      <c r="C168" s="59">
        <v>19.2</v>
      </c>
      <c r="D168" s="60">
        <f t="shared" si="6"/>
        <v>2153.3732684765873</v>
      </c>
      <c r="E168" s="60">
        <f t="shared" si="7"/>
        <v>306.11678816578944</v>
      </c>
      <c r="F168" s="60">
        <f t="shared" si="8"/>
        <v>2459.4900566423767</v>
      </c>
      <c r="G168" s="5"/>
    </row>
    <row r="169" spans="1:7">
      <c r="A169" s="57">
        <v>43679</v>
      </c>
      <c r="B169" s="58">
        <v>134</v>
      </c>
      <c r="C169" s="59">
        <v>19.2</v>
      </c>
      <c r="D169" s="60">
        <f t="shared" si="6"/>
        <v>2153.3732684765873</v>
      </c>
      <c r="E169" s="60">
        <f t="shared" si="7"/>
        <v>306.11678816578944</v>
      </c>
      <c r="F169" s="60">
        <f t="shared" si="8"/>
        <v>2459.4900566423767</v>
      </c>
      <c r="G169" s="5"/>
    </row>
    <row r="170" spans="1:7">
      <c r="A170" s="57">
        <v>43680</v>
      </c>
      <c r="B170" s="58">
        <v>135</v>
      </c>
      <c r="C170" s="59">
        <v>19.2</v>
      </c>
      <c r="D170" s="60">
        <f t="shared" si="6"/>
        <v>2153.3732684765873</v>
      </c>
      <c r="E170" s="60">
        <f t="shared" si="7"/>
        <v>306.11678816578944</v>
      </c>
      <c r="F170" s="60">
        <f t="shared" si="8"/>
        <v>2459.4900566423767</v>
      </c>
      <c r="G170" s="5"/>
    </row>
    <row r="171" spans="1:7">
      <c r="A171" s="57">
        <v>43681</v>
      </c>
      <c r="B171" s="58">
        <v>136</v>
      </c>
      <c r="C171" s="59">
        <v>19.100000000000001</v>
      </c>
      <c r="D171" s="60">
        <f t="shared" si="6"/>
        <v>2158.6511441346183</v>
      </c>
      <c r="E171" s="60">
        <f t="shared" si="7"/>
        <v>311.39466382382022</v>
      </c>
      <c r="F171" s="60">
        <f t="shared" si="8"/>
        <v>2470.0458079584387</v>
      </c>
      <c r="G171" s="5"/>
    </row>
    <row r="172" spans="1:7">
      <c r="A172" s="57">
        <v>43682</v>
      </c>
      <c r="B172" s="58">
        <v>137</v>
      </c>
      <c r="C172" s="59">
        <v>19.100000000000001</v>
      </c>
      <c r="D172" s="60">
        <f t="shared" si="6"/>
        <v>2158.6511441346183</v>
      </c>
      <c r="E172" s="60">
        <f t="shared" si="7"/>
        <v>311.39466382382022</v>
      </c>
      <c r="F172" s="60">
        <f t="shared" si="8"/>
        <v>2470.0458079584387</v>
      </c>
      <c r="G172" s="5"/>
    </row>
    <row r="173" spans="1:7">
      <c r="A173" s="57">
        <v>43683</v>
      </c>
      <c r="B173" s="58">
        <v>138</v>
      </c>
      <c r="C173" s="59">
        <v>19</v>
      </c>
      <c r="D173" s="60">
        <f t="shared" si="6"/>
        <v>2163.9290197926493</v>
      </c>
      <c r="E173" s="60">
        <f t="shared" si="7"/>
        <v>316.67253948185112</v>
      </c>
      <c r="F173" s="60">
        <f t="shared" si="8"/>
        <v>2480.6015592745007</v>
      </c>
      <c r="G173" s="5"/>
    </row>
    <row r="174" spans="1:7">
      <c r="A174" s="57">
        <v>43684</v>
      </c>
      <c r="B174" s="58">
        <v>139</v>
      </c>
      <c r="C174" s="59">
        <v>19</v>
      </c>
      <c r="D174" s="60">
        <f t="shared" si="6"/>
        <v>2163.9290197926493</v>
      </c>
      <c r="E174" s="60">
        <f t="shared" si="7"/>
        <v>316.67253948185112</v>
      </c>
      <c r="F174" s="60">
        <f t="shared" si="8"/>
        <v>2480.6015592745007</v>
      </c>
      <c r="G174" s="5"/>
    </row>
    <row r="175" spans="1:7">
      <c r="A175" s="57">
        <v>43685</v>
      </c>
      <c r="B175" s="58">
        <v>140</v>
      </c>
      <c r="C175" s="59">
        <v>18.899999999999999</v>
      </c>
      <c r="D175" s="60">
        <f t="shared" si="6"/>
        <v>2169.2068954506803</v>
      </c>
      <c r="E175" s="60">
        <f t="shared" si="7"/>
        <v>321.95041513988201</v>
      </c>
      <c r="F175" s="60">
        <f t="shared" si="8"/>
        <v>2491.1573105905622</v>
      </c>
      <c r="G175" s="5"/>
    </row>
    <row r="176" spans="1:7">
      <c r="A176" s="57">
        <v>43686</v>
      </c>
      <c r="B176" s="58">
        <v>141</v>
      </c>
      <c r="C176" s="59">
        <v>18.899999999999999</v>
      </c>
      <c r="D176" s="60">
        <f t="shared" si="6"/>
        <v>2169.2068954506803</v>
      </c>
      <c r="E176" s="60">
        <f t="shared" si="7"/>
        <v>321.95041513988201</v>
      </c>
      <c r="F176" s="60">
        <f t="shared" si="8"/>
        <v>2491.1573105905622</v>
      </c>
      <c r="G176" s="5"/>
    </row>
    <row r="177" spans="1:7">
      <c r="A177" s="57">
        <v>43687</v>
      </c>
      <c r="B177" s="58">
        <v>142</v>
      </c>
      <c r="C177" s="59">
        <v>18.8</v>
      </c>
      <c r="D177" s="60">
        <f t="shared" si="6"/>
        <v>2174.4847711087109</v>
      </c>
      <c r="E177" s="60">
        <f t="shared" si="7"/>
        <v>327.22829079791279</v>
      </c>
      <c r="F177" s="60">
        <f t="shared" si="8"/>
        <v>2501.7130619066238</v>
      </c>
      <c r="G177" s="5"/>
    </row>
    <row r="178" spans="1:7">
      <c r="A178" s="57">
        <v>43688</v>
      </c>
      <c r="B178" s="58">
        <v>143</v>
      </c>
      <c r="C178" s="59">
        <v>18.8</v>
      </c>
      <c r="D178" s="60">
        <f t="shared" si="6"/>
        <v>2174.4847711087109</v>
      </c>
      <c r="E178" s="60">
        <f t="shared" si="7"/>
        <v>327.22829079791279</v>
      </c>
      <c r="F178" s="60">
        <f t="shared" si="8"/>
        <v>2501.7130619066238</v>
      </c>
      <c r="G178" s="5"/>
    </row>
    <row r="179" spans="1:7">
      <c r="A179" s="57">
        <v>43689</v>
      </c>
      <c r="B179" s="58">
        <v>144</v>
      </c>
      <c r="C179" s="59">
        <v>18.7</v>
      </c>
      <c r="D179" s="60">
        <f t="shared" si="6"/>
        <v>2179.7626467667419</v>
      </c>
      <c r="E179" s="60">
        <f t="shared" si="7"/>
        <v>332.50616645594368</v>
      </c>
      <c r="F179" s="60">
        <f t="shared" si="8"/>
        <v>2512.2688132226858</v>
      </c>
      <c r="G179" s="5"/>
    </row>
    <row r="180" spans="1:7">
      <c r="A180" s="57">
        <v>43690</v>
      </c>
      <c r="B180" s="58">
        <v>145</v>
      </c>
      <c r="C180" s="59">
        <v>18.600000000000001</v>
      </c>
      <c r="D180" s="60">
        <f t="shared" si="6"/>
        <v>2185.0405224247725</v>
      </c>
      <c r="E180" s="60">
        <f t="shared" si="7"/>
        <v>337.78404211397446</v>
      </c>
      <c r="F180" s="60">
        <f t="shared" si="8"/>
        <v>2522.8245645387469</v>
      </c>
      <c r="G180" s="5"/>
    </row>
    <row r="181" spans="1:7">
      <c r="A181" s="57">
        <v>43691</v>
      </c>
      <c r="B181" s="58">
        <v>146</v>
      </c>
      <c r="C181" s="59">
        <v>18.600000000000001</v>
      </c>
      <c r="D181" s="60">
        <f t="shared" si="6"/>
        <v>2185.0405224247725</v>
      </c>
      <c r="E181" s="60">
        <f t="shared" si="7"/>
        <v>337.78404211397446</v>
      </c>
      <c r="F181" s="60">
        <f t="shared" si="8"/>
        <v>2522.8245645387469</v>
      </c>
      <c r="G181" s="5"/>
    </row>
    <row r="182" spans="1:7">
      <c r="A182" s="57">
        <v>43692</v>
      </c>
      <c r="B182" s="58">
        <v>147</v>
      </c>
      <c r="C182" s="59">
        <v>18.5</v>
      </c>
      <c r="D182" s="60">
        <f t="shared" si="6"/>
        <v>2190.3183980828035</v>
      </c>
      <c r="E182" s="60">
        <f t="shared" si="7"/>
        <v>343.06191777200536</v>
      </c>
      <c r="F182" s="60">
        <f t="shared" si="8"/>
        <v>2533.3803158548089</v>
      </c>
      <c r="G182" s="5"/>
    </row>
    <row r="183" spans="1:7">
      <c r="A183" s="57">
        <v>43693</v>
      </c>
      <c r="B183" s="58">
        <v>148</v>
      </c>
      <c r="C183" s="59">
        <v>18.399999999999999</v>
      </c>
      <c r="D183" s="60">
        <f t="shared" si="6"/>
        <v>2195.5962737408349</v>
      </c>
      <c r="E183" s="60">
        <f t="shared" si="7"/>
        <v>348.33979343003631</v>
      </c>
      <c r="F183" s="60">
        <f t="shared" si="8"/>
        <v>2543.9360671708714</v>
      </c>
      <c r="G183" s="5"/>
    </row>
    <row r="184" spans="1:7">
      <c r="A184" s="57">
        <v>43694</v>
      </c>
      <c r="B184" s="58">
        <v>149</v>
      </c>
      <c r="C184" s="59">
        <v>18.3</v>
      </c>
      <c r="D184" s="60">
        <f t="shared" si="6"/>
        <v>2200.8741493988655</v>
      </c>
      <c r="E184" s="60">
        <f t="shared" si="7"/>
        <v>353.61766908806709</v>
      </c>
      <c r="F184" s="60">
        <f t="shared" si="8"/>
        <v>2554.4918184869325</v>
      </c>
      <c r="G184" s="5"/>
    </row>
    <row r="185" spans="1:7">
      <c r="A185" s="57">
        <v>43695</v>
      </c>
      <c r="B185" s="58">
        <v>150</v>
      </c>
      <c r="C185" s="59">
        <v>18.3</v>
      </c>
      <c r="D185" s="60">
        <f t="shared" si="6"/>
        <v>2200.8741493988655</v>
      </c>
      <c r="E185" s="60">
        <f t="shared" si="7"/>
        <v>353.61766908806709</v>
      </c>
      <c r="F185" s="60">
        <f t="shared" si="8"/>
        <v>2554.4918184869325</v>
      </c>
      <c r="G185" s="5"/>
    </row>
    <row r="186" spans="1:7">
      <c r="A186" s="57">
        <v>43696</v>
      </c>
      <c r="B186" s="58">
        <v>151</v>
      </c>
      <c r="C186" s="59">
        <v>18.2</v>
      </c>
      <c r="D186" s="60">
        <f t="shared" si="6"/>
        <v>2206.152025056896</v>
      </c>
      <c r="E186" s="60">
        <f t="shared" si="7"/>
        <v>358.89554474609798</v>
      </c>
      <c r="F186" s="60">
        <f t="shared" si="8"/>
        <v>2565.0475698029941</v>
      </c>
      <c r="G186" s="5"/>
    </row>
    <row r="187" spans="1:7">
      <c r="A187" s="57">
        <v>43697</v>
      </c>
      <c r="B187" s="58">
        <v>152</v>
      </c>
      <c r="C187" s="59">
        <v>18.100000000000001</v>
      </c>
      <c r="D187" s="60">
        <f t="shared" si="6"/>
        <v>2211.4299007149266</v>
      </c>
      <c r="E187" s="60">
        <f t="shared" si="7"/>
        <v>364.17342040412871</v>
      </c>
      <c r="F187" s="60">
        <f t="shared" si="8"/>
        <v>2575.6033211190552</v>
      </c>
      <c r="G187" s="5"/>
    </row>
    <row r="188" spans="1:7">
      <c r="A188" s="57">
        <v>43698</v>
      </c>
      <c r="B188" s="58">
        <v>153</v>
      </c>
      <c r="C188" s="59">
        <v>18</v>
      </c>
      <c r="D188" s="60">
        <f t="shared" si="6"/>
        <v>2216.7077763729581</v>
      </c>
      <c r="E188" s="60">
        <f t="shared" si="7"/>
        <v>369.4512960621596</v>
      </c>
      <c r="F188" s="60">
        <f t="shared" si="8"/>
        <v>2586.1590724351177</v>
      </c>
      <c r="G188" s="5"/>
    </row>
    <row r="189" spans="1:7">
      <c r="A189" s="57">
        <v>43699</v>
      </c>
      <c r="B189" s="58">
        <v>154</v>
      </c>
      <c r="C189" s="59">
        <v>17.899999999999999</v>
      </c>
      <c r="D189" s="60">
        <f t="shared" si="6"/>
        <v>2221.9856520309886</v>
      </c>
      <c r="E189" s="60">
        <f t="shared" si="7"/>
        <v>374.72917172019055</v>
      </c>
      <c r="F189" s="60">
        <f t="shared" si="8"/>
        <v>2596.7148237511792</v>
      </c>
      <c r="G189" s="5"/>
    </row>
    <row r="190" spans="1:7">
      <c r="A190" s="57">
        <v>43700</v>
      </c>
      <c r="B190" s="58">
        <v>155</v>
      </c>
      <c r="C190" s="59">
        <v>17.8</v>
      </c>
      <c r="D190" s="60">
        <f t="shared" si="6"/>
        <v>2227.2635276890196</v>
      </c>
      <c r="E190" s="60">
        <f t="shared" si="7"/>
        <v>380.00704737822133</v>
      </c>
      <c r="F190" s="60">
        <f t="shared" si="8"/>
        <v>2607.2705750672408</v>
      </c>
      <c r="G190" s="5"/>
    </row>
    <row r="191" spans="1:7">
      <c r="A191" s="57">
        <v>43701</v>
      </c>
      <c r="B191" s="58">
        <v>156</v>
      </c>
      <c r="C191" s="59">
        <v>17.7</v>
      </c>
      <c r="D191" s="60">
        <f t="shared" si="6"/>
        <v>2232.5414033470497</v>
      </c>
      <c r="E191" s="60">
        <f t="shared" si="7"/>
        <v>385.28492303625222</v>
      </c>
      <c r="F191" s="60">
        <f t="shared" si="8"/>
        <v>2617.8263263833019</v>
      </c>
      <c r="G191" s="5"/>
    </row>
    <row r="192" spans="1:7">
      <c r="A192" s="57">
        <v>43702</v>
      </c>
      <c r="B192" s="58">
        <v>157</v>
      </c>
      <c r="C192" s="59">
        <v>17.600000000000001</v>
      </c>
      <c r="D192" s="60">
        <f t="shared" si="6"/>
        <v>2237.8192790050812</v>
      </c>
      <c r="E192" s="60">
        <f t="shared" si="7"/>
        <v>390.562798694283</v>
      </c>
      <c r="F192" s="60">
        <f t="shared" si="8"/>
        <v>2628.3820776993643</v>
      </c>
      <c r="G192" s="5"/>
    </row>
    <row r="193" spans="1:7">
      <c r="A193" s="57">
        <v>43703</v>
      </c>
      <c r="B193" s="58">
        <v>158</v>
      </c>
      <c r="C193" s="59">
        <v>17.5</v>
      </c>
      <c r="D193" s="60">
        <f t="shared" si="6"/>
        <v>2243.0971546631122</v>
      </c>
      <c r="E193" s="60">
        <f t="shared" si="7"/>
        <v>395.84067435231395</v>
      </c>
      <c r="F193" s="60">
        <f t="shared" si="8"/>
        <v>2638.9378290154264</v>
      </c>
      <c r="G193" s="5"/>
    </row>
    <row r="194" spans="1:7">
      <c r="A194" s="57">
        <v>43704</v>
      </c>
      <c r="B194" s="58">
        <v>159</v>
      </c>
      <c r="C194" s="59">
        <v>17.399999999999999</v>
      </c>
      <c r="D194" s="60">
        <f t="shared" si="6"/>
        <v>2248.3750303211427</v>
      </c>
      <c r="E194" s="60">
        <f t="shared" si="7"/>
        <v>401.11855001034485</v>
      </c>
      <c r="F194" s="60">
        <f t="shared" si="8"/>
        <v>2649.4935803314875</v>
      </c>
      <c r="G194" s="5"/>
    </row>
    <row r="195" spans="1:7">
      <c r="A195" s="57">
        <v>43705</v>
      </c>
      <c r="B195" s="58">
        <v>160</v>
      </c>
      <c r="C195" s="59">
        <v>17.3</v>
      </c>
      <c r="D195" s="60">
        <f t="shared" si="6"/>
        <v>2253.6529059791742</v>
      </c>
      <c r="E195" s="60">
        <f t="shared" si="7"/>
        <v>406.39642566837563</v>
      </c>
      <c r="F195" s="60">
        <f t="shared" si="8"/>
        <v>2660.0493316475499</v>
      </c>
      <c r="G195" s="5"/>
    </row>
    <row r="196" spans="1:7">
      <c r="A196" s="57">
        <v>43706</v>
      </c>
      <c r="B196" s="58">
        <v>161</v>
      </c>
      <c r="C196" s="59">
        <v>17.2</v>
      </c>
      <c r="D196" s="60">
        <f t="shared" si="6"/>
        <v>2258.9307816372047</v>
      </c>
      <c r="E196" s="60">
        <f t="shared" si="7"/>
        <v>411.67430132640646</v>
      </c>
      <c r="F196" s="60">
        <f t="shared" si="8"/>
        <v>2670.605082963611</v>
      </c>
      <c r="G196" s="5"/>
    </row>
    <row r="197" spans="1:7">
      <c r="A197" s="57">
        <v>43707</v>
      </c>
      <c r="B197" s="58">
        <v>162</v>
      </c>
      <c r="C197" s="59">
        <v>17.100000000000001</v>
      </c>
      <c r="D197" s="60">
        <f t="shared" si="6"/>
        <v>2264.2086572952358</v>
      </c>
      <c r="E197" s="60">
        <f t="shared" si="7"/>
        <v>416.95217698443724</v>
      </c>
      <c r="F197" s="60">
        <f t="shared" si="8"/>
        <v>2681.1608342796731</v>
      </c>
      <c r="G197" s="5"/>
    </row>
    <row r="198" spans="1:7">
      <c r="A198" s="57">
        <v>43708</v>
      </c>
      <c r="B198" s="58">
        <v>163</v>
      </c>
      <c r="C198" s="59">
        <v>17</v>
      </c>
      <c r="D198" s="60">
        <f t="shared" si="6"/>
        <v>2269.4865329532663</v>
      </c>
      <c r="E198" s="60">
        <f t="shared" si="7"/>
        <v>422.23005264246819</v>
      </c>
      <c r="F198" s="60">
        <f t="shared" si="8"/>
        <v>2691.7165855957346</v>
      </c>
      <c r="G198" s="5"/>
    </row>
    <row r="199" spans="1:7">
      <c r="A199" s="57">
        <v>43709</v>
      </c>
      <c r="B199" s="58">
        <v>164</v>
      </c>
      <c r="C199" s="59">
        <v>16.899999999999999</v>
      </c>
      <c r="D199" s="60">
        <f t="shared" si="6"/>
        <v>2274.7644086112973</v>
      </c>
      <c r="E199" s="60">
        <f t="shared" si="7"/>
        <v>427.50792830049909</v>
      </c>
      <c r="F199" s="60">
        <f t="shared" si="8"/>
        <v>2702.2723369117966</v>
      </c>
      <c r="G199" s="5"/>
    </row>
    <row r="200" spans="1:7">
      <c r="A200" s="57">
        <v>43710</v>
      </c>
      <c r="B200" s="58">
        <v>165</v>
      </c>
      <c r="C200" s="59">
        <v>16.8</v>
      </c>
      <c r="D200" s="60">
        <f t="shared" si="6"/>
        <v>2280.0422842693279</v>
      </c>
      <c r="E200" s="60">
        <f t="shared" si="7"/>
        <v>432.78580395852987</v>
      </c>
      <c r="F200" s="60">
        <f t="shared" si="8"/>
        <v>2712.8280882278577</v>
      </c>
      <c r="G200" s="5"/>
    </row>
    <row r="201" spans="1:7">
      <c r="A201" s="57">
        <v>43711</v>
      </c>
      <c r="B201" s="58">
        <v>166</v>
      </c>
      <c r="C201" s="59">
        <v>16.7</v>
      </c>
      <c r="D201" s="60">
        <f t="shared" si="6"/>
        <v>2285.3201599273589</v>
      </c>
      <c r="E201" s="60">
        <f t="shared" si="7"/>
        <v>438.06367961656071</v>
      </c>
      <c r="F201" s="60">
        <f t="shared" si="8"/>
        <v>2723.3838395439197</v>
      </c>
      <c r="G201" s="5"/>
    </row>
    <row r="202" spans="1:7">
      <c r="A202" s="57">
        <v>43712</v>
      </c>
      <c r="B202" s="58">
        <v>167</v>
      </c>
      <c r="C202" s="59">
        <v>16.5</v>
      </c>
      <c r="D202" s="60">
        <f t="shared" si="6"/>
        <v>2295.8759112434209</v>
      </c>
      <c r="E202" s="60">
        <f t="shared" si="7"/>
        <v>448.61943093262244</v>
      </c>
      <c r="F202" s="60">
        <f t="shared" si="8"/>
        <v>2744.4953421760433</v>
      </c>
      <c r="G202" s="5"/>
    </row>
    <row r="203" spans="1:7">
      <c r="A203" s="57">
        <v>43713</v>
      </c>
      <c r="B203" s="58">
        <v>168</v>
      </c>
      <c r="C203" s="59">
        <v>16.399999999999999</v>
      </c>
      <c r="D203" s="60">
        <f t="shared" si="6"/>
        <v>2301.1537869014519</v>
      </c>
      <c r="E203" s="60">
        <f t="shared" si="7"/>
        <v>453.89730659065339</v>
      </c>
      <c r="F203" s="60">
        <f t="shared" si="8"/>
        <v>2755.0510934921053</v>
      </c>
      <c r="G203" s="5"/>
    </row>
    <row r="204" spans="1:7">
      <c r="A204" s="57">
        <v>43714</v>
      </c>
      <c r="B204" s="58">
        <v>169</v>
      </c>
      <c r="C204" s="59">
        <v>16.3</v>
      </c>
      <c r="D204" s="60">
        <f t="shared" si="6"/>
        <v>2306.4316625594824</v>
      </c>
      <c r="E204" s="60">
        <f t="shared" si="7"/>
        <v>459.17518224868411</v>
      </c>
      <c r="F204" s="60">
        <f t="shared" si="8"/>
        <v>2765.6068448081664</v>
      </c>
      <c r="G204" s="5"/>
    </row>
    <row r="205" spans="1:7">
      <c r="A205" s="57">
        <v>43715</v>
      </c>
      <c r="B205" s="58">
        <v>170</v>
      </c>
      <c r="C205" s="59">
        <v>16.2</v>
      </c>
      <c r="D205" s="60">
        <f t="shared" si="6"/>
        <v>2311.709538217513</v>
      </c>
      <c r="E205" s="60">
        <f t="shared" si="7"/>
        <v>464.453057906715</v>
      </c>
      <c r="F205" s="60">
        <f t="shared" si="8"/>
        <v>2776.162596124228</v>
      </c>
      <c r="G205" s="5"/>
    </row>
    <row r="206" spans="1:7">
      <c r="A206" s="57">
        <v>43716</v>
      </c>
      <c r="B206" s="58">
        <v>171</v>
      </c>
      <c r="C206" s="59">
        <v>16.100000000000001</v>
      </c>
      <c r="D206" s="60">
        <f t="shared" si="6"/>
        <v>2316.987413875544</v>
      </c>
      <c r="E206" s="60">
        <f t="shared" si="7"/>
        <v>469.73093356474573</v>
      </c>
      <c r="F206" s="60">
        <f t="shared" si="8"/>
        <v>2786.7183474402896</v>
      </c>
      <c r="G206" s="5"/>
    </row>
    <row r="207" spans="1:7">
      <c r="A207" s="57">
        <v>43717</v>
      </c>
      <c r="B207" s="58">
        <v>172</v>
      </c>
      <c r="C207" s="59">
        <v>15.9</v>
      </c>
      <c r="D207" s="60">
        <f t="shared" si="6"/>
        <v>2327.5431651916056</v>
      </c>
      <c r="E207" s="60">
        <f t="shared" si="7"/>
        <v>480.28668488080757</v>
      </c>
      <c r="F207" s="60">
        <f t="shared" si="8"/>
        <v>2807.8298500724131</v>
      </c>
      <c r="G207" s="5"/>
    </row>
    <row r="208" spans="1:7">
      <c r="A208" s="57">
        <v>43718</v>
      </c>
      <c r="B208" s="58">
        <v>173</v>
      </c>
      <c r="C208" s="59">
        <v>15.8</v>
      </c>
      <c r="D208" s="60">
        <f t="shared" si="6"/>
        <v>2332.821040849637</v>
      </c>
      <c r="E208" s="60">
        <f t="shared" si="7"/>
        <v>485.56456053883835</v>
      </c>
      <c r="F208" s="60">
        <f t="shared" si="8"/>
        <v>2818.3856013884752</v>
      </c>
      <c r="G208" s="5"/>
    </row>
    <row r="209" spans="1:7">
      <c r="A209" s="57">
        <v>43719</v>
      </c>
      <c r="B209" s="58">
        <v>174</v>
      </c>
      <c r="C209" s="59">
        <v>15.7</v>
      </c>
      <c r="D209" s="60">
        <f t="shared" si="6"/>
        <v>2338.0989165076671</v>
      </c>
      <c r="E209" s="60">
        <f t="shared" si="7"/>
        <v>490.84243619686924</v>
      </c>
      <c r="F209" s="60">
        <f t="shared" si="8"/>
        <v>2828.9413527045363</v>
      </c>
      <c r="G209" s="5"/>
    </row>
    <row r="210" spans="1:7">
      <c r="A210" s="57">
        <v>43720</v>
      </c>
      <c r="B210" s="58">
        <v>175</v>
      </c>
      <c r="C210" s="59">
        <v>15.5</v>
      </c>
      <c r="D210" s="60">
        <f t="shared" si="6"/>
        <v>2348.6546678237291</v>
      </c>
      <c r="E210" s="60">
        <f t="shared" si="7"/>
        <v>501.39818751293103</v>
      </c>
      <c r="F210" s="60">
        <f t="shared" si="8"/>
        <v>2850.0528553366603</v>
      </c>
      <c r="G210" s="5"/>
    </row>
    <row r="211" spans="1:7">
      <c r="A211" s="57">
        <v>43721</v>
      </c>
      <c r="B211" s="58">
        <v>176</v>
      </c>
      <c r="C211" s="59">
        <v>15.4</v>
      </c>
      <c r="D211" s="60">
        <f t="shared" si="6"/>
        <v>2353.9325434817601</v>
      </c>
      <c r="E211" s="60">
        <f t="shared" si="7"/>
        <v>506.67606317096181</v>
      </c>
      <c r="F211" s="60">
        <f t="shared" si="8"/>
        <v>2860.6086066527218</v>
      </c>
      <c r="G211" s="5"/>
    </row>
    <row r="212" spans="1:7">
      <c r="A212" s="57">
        <v>43722</v>
      </c>
      <c r="B212" s="58">
        <v>177</v>
      </c>
      <c r="C212" s="59">
        <v>15.3</v>
      </c>
      <c r="D212" s="60">
        <f t="shared" si="6"/>
        <v>2359.2104191397912</v>
      </c>
      <c r="E212" s="60">
        <f t="shared" si="7"/>
        <v>511.95393882899259</v>
      </c>
      <c r="F212" s="60">
        <f t="shared" si="8"/>
        <v>2871.1643579687839</v>
      </c>
      <c r="G212" s="5"/>
    </row>
    <row r="213" spans="1:7">
      <c r="A213" s="57">
        <v>43723</v>
      </c>
      <c r="B213" s="58">
        <v>178</v>
      </c>
      <c r="C213" s="59">
        <v>15.1</v>
      </c>
      <c r="D213" s="60">
        <f t="shared" si="6"/>
        <v>2369.7661704558527</v>
      </c>
      <c r="E213" s="60">
        <f t="shared" si="7"/>
        <v>522.50969014505438</v>
      </c>
      <c r="F213" s="60">
        <f t="shared" si="8"/>
        <v>2892.275860600907</v>
      </c>
      <c r="G213" s="5"/>
    </row>
    <row r="214" spans="1:7">
      <c r="A214" s="57">
        <v>43724</v>
      </c>
      <c r="B214" s="58">
        <v>179</v>
      </c>
      <c r="C214" s="59">
        <v>15</v>
      </c>
      <c r="D214" s="60">
        <f t="shared" si="6"/>
        <v>2375.0440461138833</v>
      </c>
      <c r="E214" s="60">
        <f t="shared" si="7"/>
        <v>527.78756580308527</v>
      </c>
      <c r="F214" s="60">
        <f t="shared" si="8"/>
        <v>2902.8316119169685</v>
      </c>
      <c r="G214" s="5"/>
    </row>
    <row r="215" spans="1:7">
      <c r="A215" s="57">
        <v>43725</v>
      </c>
      <c r="B215" s="58">
        <v>180</v>
      </c>
      <c r="C215" s="59">
        <v>14.8</v>
      </c>
      <c r="D215" s="60">
        <f t="shared" si="6"/>
        <v>2385.5997974299448</v>
      </c>
      <c r="E215" s="60">
        <f t="shared" si="7"/>
        <v>538.34331711914683</v>
      </c>
      <c r="F215" s="60">
        <f t="shared" si="8"/>
        <v>2923.9431145490917</v>
      </c>
      <c r="G215" s="5"/>
    </row>
    <row r="216" spans="1:7">
      <c r="A216" s="57">
        <v>43726</v>
      </c>
      <c r="B216" s="58">
        <v>181</v>
      </c>
      <c r="C216" s="59">
        <v>14.7</v>
      </c>
      <c r="D216" s="60">
        <f t="shared" si="6"/>
        <v>2390.8776730879758</v>
      </c>
      <c r="E216" s="60">
        <f t="shared" si="7"/>
        <v>543.62119277717773</v>
      </c>
      <c r="F216" s="60">
        <f t="shared" si="8"/>
        <v>2934.4988658651537</v>
      </c>
      <c r="G216" s="5"/>
    </row>
    <row r="217" spans="1:7">
      <c r="A217" s="57">
        <v>43727</v>
      </c>
      <c r="B217" s="58">
        <v>182</v>
      </c>
      <c r="C217" s="59">
        <v>14.5</v>
      </c>
      <c r="D217" s="60">
        <f t="shared" si="6"/>
        <v>2401.4334244040374</v>
      </c>
      <c r="E217" s="60">
        <f t="shared" si="7"/>
        <v>554.17694409323951</v>
      </c>
      <c r="F217" s="60">
        <f t="shared" si="8"/>
        <v>2955.6103684972768</v>
      </c>
      <c r="G217" s="5"/>
    </row>
    <row r="218" spans="1:7">
      <c r="A218" s="57">
        <v>43728</v>
      </c>
      <c r="B218" s="58">
        <v>183</v>
      </c>
      <c r="C218" s="59">
        <v>14.4</v>
      </c>
      <c r="D218" s="60">
        <f t="shared" si="6"/>
        <v>2406.7113000620689</v>
      </c>
      <c r="E218" s="60">
        <f t="shared" si="7"/>
        <v>559.45481975127029</v>
      </c>
      <c r="F218" s="60">
        <f t="shared" si="8"/>
        <v>2966.1661198133393</v>
      </c>
      <c r="G218" s="5"/>
    </row>
    <row r="219" spans="1:7">
      <c r="A219" s="57">
        <v>43729</v>
      </c>
      <c r="B219" s="58">
        <v>184</v>
      </c>
      <c r="C219" s="59">
        <v>14.2</v>
      </c>
      <c r="D219" s="60">
        <f t="shared" si="6"/>
        <v>2417.2670513781304</v>
      </c>
      <c r="E219" s="60">
        <f t="shared" si="7"/>
        <v>570.01057106733197</v>
      </c>
      <c r="F219" s="60">
        <f t="shared" si="8"/>
        <v>2987.2776224454624</v>
      </c>
      <c r="G219" s="5"/>
    </row>
    <row r="220" spans="1:7">
      <c r="A220" s="57">
        <v>43730</v>
      </c>
      <c r="B220" s="58">
        <v>185</v>
      </c>
      <c r="C220" s="59">
        <v>14.1</v>
      </c>
      <c r="D220" s="60">
        <f t="shared" si="6"/>
        <v>2422.5449270361605</v>
      </c>
      <c r="E220" s="60">
        <f t="shared" si="7"/>
        <v>575.28844672536297</v>
      </c>
      <c r="F220" s="60">
        <f t="shared" si="8"/>
        <v>2997.8333737615235</v>
      </c>
      <c r="G220" s="5"/>
    </row>
    <row r="221" spans="1:7">
      <c r="A221" s="57">
        <v>43731</v>
      </c>
      <c r="B221" s="58">
        <v>186</v>
      </c>
      <c r="C221" s="59">
        <v>13.9</v>
      </c>
      <c r="D221" s="60">
        <f t="shared" si="6"/>
        <v>2433.1006783522225</v>
      </c>
      <c r="E221" s="60">
        <f t="shared" si="7"/>
        <v>585.84419804142453</v>
      </c>
      <c r="F221" s="60">
        <f t="shared" si="8"/>
        <v>3018.9448763936471</v>
      </c>
      <c r="G221" s="5"/>
    </row>
    <row r="222" spans="1:7">
      <c r="A222" s="57">
        <v>43732</v>
      </c>
      <c r="B222" s="58">
        <v>187</v>
      </c>
      <c r="C222" s="59">
        <v>13.8</v>
      </c>
      <c r="D222" s="60">
        <f t="shared" si="6"/>
        <v>2438.3785540102535</v>
      </c>
      <c r="E222" s="60">
        <f t="shared" si="7"/>
        <v>591.12207369945531</v>
      </c>
      <c r="F222" s="60">
        <f t="shared" si="8"/>
        <v>3029.5006277097091</v>
      </c>
      <c r="G222" s="5"/>
    </row>
    <row r="223" spans="1:7">
      <c r="A223" s="57">
        <v>43733</v>
      </c>
      <c r="B223" s="58">
        <v>188</v>
      </c>
      <c r="C223" s="59">
        <v>13.6</v>
      </c>
      <c r="D223" s="60">
        <f t="shared" si="6"/>
        <v>2448.9343053263156</v>
      </c>
      <c r="E223" s="60">
        <f t="shared" si="7"/>
        <v>601.67782501551721</v>
      </c>
      <c r="F223" s="60">
        <f t="shared" si="8"/>
        <v>3050.6121303418327</v>
      </c>
      <c r="G223" s="5"/>
    </row>
    <row r="224" spans="1:7">
      <c r="A224" s="57">
        <v>43734</v>
      </c>
      <c r="B224" s="58">
        <v>189</v>
      </c>
      <c r="C224" s="59">
        <v>13.5</v>
      </c>
      <c r="D224" s="60">
        <f t="shared" si="6"/>
        <v>2454.2121809843466</v>
      </c>
      <c r="E224" s="60">
        <f t="shared" si="7"/>
        <v>606.95570067354799</v>
      </c>
      <c r="F224" s="60">
        <f t="shared" si="8"/>
        <v>3061.1678816578947</v>
      </c>
      <c r="G224" s="5"/>
    </row>
    <row r="225" spans="1:7">
      <c r="A225" s="57">
        <v>43735</v>
      </c>
      <c r="B225" s="58">
        <v>190</v>
      </c>
      <c r="C225" s="59">
        <v>13.3</v>
      </c>
      <c r="D225" s="60">
        <f t="shared" si="6"/>
        <v>2464.7679323004081</v>
      </c>
      <c r="E225" s="60">
        <f t="shared" si="7"/>
        <v>617.51145198960967</v>
      </c>
      <c r="F225" s="60">
        <f t="shared" si="8"/>
        <v>3082.2793842900178</v>
      </c>
      <c r="G225" s="5"/>
    </row>
    <row r="226" spans="1:7">
      <c r="A226" s="57">
        <v>43736</v>
      </c>
      <c r="B226" s="58">
        <v>191</v>
      </c>
      <c r="C226" s="59">
        <v>13.2</v>
      </c>
      <c r="D226" s="60">
        <f t="shared" si="6"/>
        <v>2470.0458079584387</v>
      </c>
      <c r="E226" s="60">
        <f t="shared" si="7"/>
        <v>622.78932764764056</v>
      </c>
      <c r="F226" s="60">
        <f t="shared" si="8"/>
        <v>3092.8351356060793</v>
      </c>
      <c r="G226" s="5"/>
    </row>
    <row r="227" spans="1:7">
      <c r="A227" s="57">
        <v>43737</v>
      </c>
      <c r="B227" s="58">
        <v>192</v>
      </c>
      <c r="C227" s="59">
        <v>13</v>
      </c>
      <c r="D227" s="60">
        <f t="shared" ref="D227:D290" si="9">B$13/B$12*PI()*B$9*1000*(B$11-C227)/1000*24</f>
        <v>2480.6015592745002</v>
      </c>
      <c r="E227" s="60">
        <f t="shared" ref="E227:E290" si="10">B$13/B$12*PI()*B$9*1000*(B$11-B$10-C227)/1000*24</f>
        <v>633.34507896370224</v>
      </c>
      <c r="F227" s="60">
        <f t="shared" ref="F227:F290" si="11">D227+E227</f>
        <v>3113.9466382382025</v>
      </c>
      <c r="G227" s="5"/>
    </row>
    <row r="228" spans="1:7">
      <c r="A228" s="57">
        <v>43738</v>
      </c>
      <c r="B228" s="58">
        <v>193</v>
      </c>
      <c r="C228" s="59">
        <v>12.8</v>
      </c>
      <c r="D228" s="60">
        <f t="shared" si="9"/>
        <v>2491.1573105905622</v>
      </c>
      <c r="E228" s="60">
        <f t="shared" si="10"/>
        <v>643.9008302797638</v>
      </c>
      <c r="F228" s="60">
        <f t="shared" si="11"/>
        <v>3135.058140870326</v>
      </c>
      <c r="G228" s="5"/>
    </row>
    <row r="229" spans="1:7">
      <c r="A229" s="57">
        <v>43739</v>
      </c>
      <c r="B229" s="58">
        <v>194</v>
      </c>
      <c r="C229" s="59">
        <v>12.7</v>
      </c>
      <c r="D229" s="60">
        <f t="shared" si="9"/>
        <v>2496.4351862485928</v>
      </c>
      <c r="E229" s="60">
        <f t="shared" si="10"/>
        <v>649.17870593779492</v>
      </c>
      <c r="F229" s="60">
        <f t="shared" si="11"/>
        <v>3145.6138921863876</v>
      </c>
      <c r="G229" s="5"/>
    </row>
    <row r="230" spans="1:7">
      <c r="A230" s="57">
        <v>43740</v>
      </c>
      <c r="B230" s="58">
        <v>195</v>
      </c>
      <c r="C230" s="59">
        <v>12.5</v>
      </c>
      <c r="D230" s="60">
        <f t="shared" si="9"/>
        <v>2506.9909375646548</v>
      </c>
      <c r="E230" s="60">
        <f t="shared" si="10"/>
        <v>659.73445725385659</v>
      </c>
      <c r="F230" s="60">
        <f t="shared" si="11"/>
        <v>3166.7253948185116</v>
      </c>
      <c r="G230" s="5"/>
    </row>
    <row r="231" spans="1:7">
      <c r="A231" s="57">
        <v>43741</v>
      </c>
      <c r="B231" s="58">
        <v>196</v>
      </c>
      <c r="C231" s="59">
        <v>12.4</v>
      </c>
      <c r="D231" s="60">
        <f t="shared" si="9"/>
        <v>2512.2688132226858</v>
      </c>
      <c r="E231" s="60">
        <f t="shared" si="10"/>
        <v>665.01233291188737</v>
      </c>
      <c r="F231" s="60">
        <f t="shared" si="11"/>
        <v>3177.2811461345732</v>
      </c>
      <c r="G231" s="5"/>
    </row>
    <row r="232" spans="1:7">
      <c r="A232" s="57">
        <v>43742</v>
      </c>
      <c r="B232" s="58">
        <v>197</v>
      </c>
      <c r="C232" s="59">
        <v>12.2</v>
      </c>
      <c r="D232" s="60">
        <f t="shared" si="9"/>
        <v>2522.8245645387474</v>
      </c>
      <c r="E232" s="60">
        <f t="shared" si="10"/>
        <v>675.56808422794916</v>
      </c>
      <c r="F232" s="60">
        <f t="shared" si="11"/>
        <v>3198.3926487666968</v>
      </c>
      <c r="G232" s="5"/>
    </row>
    <row r="233" spans="1:7">
      <c r="A233" s="57">
        <v>43743</v>
      </c>
      <c r="B233" s="58">
        <v>198</v>
      </c>
      <c r="C233" s="59">
        <v>12</v>
      </c>
      <c r="D233" s="60">
        <f t="shared" si="9"/>
        <v>2533.3803158548089</v>
      </c>
      <c r="E233" s="60">
        <f t="shared" si="10"/>
        <v>686.12383554401072</v>
      </c>
      <c r="F233" s="60">
        <f t="shared" si="11"/>
        <v>3219.5041513988199</v>
      </c>
      <c r="G233" s="5"/>
    </row>
    <row r="234" spans="1:7">
      <c r="A234" s="57">
        <v>43744</v>
      </c>
      <c r="B234" s="58">
        <v>199</v>
      </c>
      <c r="C234" s="59">
        <v>11.9</v>
      </c>
      <c r="D234" s="60">
        <f t="shared" si="9"/>
        <v>2538.6581915128395</v>
      </c>
      <c r="E234" s="60">
        <f t="shared" si="10"/>
        <v>691.4017112020415</v>
      </c>
      <c r="F234" s="60">
        <f t="shared" si="11"/>
        <v>3230.059902714881</v>
      </c>
      <c r="G234" s="5"/>
    </row>
    <row r="235" spans="1:7">
      <c r="A235" s="57">
        <v>43745</v>
      </c>
      <c r="B235" s="58">
        <v>200</v>
      </c>
      <c r="C235" s="59">
        <v>11.7</v>
      </c>
      <c r="D235" s="60">
        <f t="shared" si="9"/>
        <v>2549.2139428289015</v>
      </c>
      <c r="E235" s="60">
        <f t="shared" si="10"/>
        <v>701.9574625181034</v>
      </c>
      <c r="F235" s="60">
        <f t="shared" si="11"/>
        <v>3251.171405347005</v>
      </c>
      <c r="G235" s="5"/>
    </row>
    <row r="236" spans="1:7">
      <c r="A236" s="57">
        <v>43746</v>
      </c>
      <c r="B236" s="58">
        <v>201</v>
      </c>
      <c r="C236" s="59">
        <v>11.5</v>
      </c>
      <c r="D236" s="60">
        <f t="shared" si="9"/>
        <v>2559.7696941449635</v>
      </c>
      <c r="E236" s="60">
        <f t="shared" si="10"/>
        <v>712.51321383416507</v>
      </c>
      <c r="F236" s="60">
        <f t="shared" si="11"/>
        <v>3272.2829079791286</v>
      </c>
      <c r="G236" s="5"/>
    </row>
    <row r="237" spans="1:7">
      <c r="A237" s="57">
        <v>43747</v>
      </c>
      <c r="B237" s="58">
        <v>202</v>
      </c>
      <c r="C237" s="59">
        <v>11.4</v>
      </c>
      <c r="D237" s="60">
        <f t="shared" si="9"/>
        <v>2565.0475698029941</v>
      </c>
      <c r="E237" s="60">
        <f t="shared" si="10"/>
        <v>717.79108949219585</v>
      </c>
      <c r="F237" s="60">
        <f t="shared" si="11"/>
        <v>3282.8386592951902</v>
      </c>
      <c r="G237" s="5"/>
    </row>
    <row r="238" spans="1:7">
      <c r="A238" s="57">
        <v>43748</v>
      </c>
      <c r="B238" s="58">
        <v>203</v>
      </c>
      <c r="C238" s="59">
        <v>11.2</v>
      </c>
      <c r="D238" s="60">
        <f t="shared" si="9"/>
        <v>2575.6033211190552</v>
      </c>
      <c r="E238" s="60">
        <f t="shared" si="10"/>
        <v>728.34684080825764</v>
      </c>
      <c r="F238" s="60">
        <f t="shared" si="11"/>
        <v>3303.9501619273128</v>
      </c>
      <c r="G238" s="5"/>
    </row>
    <row r="239" spans="1:7">
      <c r="A239" s="57">
        <v>43749</v>
      </c>
      <c r="B239" s="58">
        <v>204</v>
      </c>
      <c r="C239" s="59">
        <v>11</v>
      </c>
      <c r="D239" s="60">
        <f t="shared" si="9"/>
        <v>2586.1590724351172</v>
      </c>
      <c r="E239" s="60">
        <f t="shared" si="10"/>
        <v>738.9025921243192</v>
      </c>
      <c r="F239" s="60">
        <f t="shared" si="11"/>
        <v>3325.0616645594364</v>
      </c>
      <c r="G239" s="5"/>
    </row>
    <row r="240" spans="1:7">
      <c r="A240" s="57">
        <v>43750</v>
      </c>
      <c r="B240" s="58">
        <v>205</v>
      </c>
      <c r="C240" s="59">
        <v>10.9</v>
      </c>
      <c r="D240" s="60">
        <f t="shared" si="9"/>
        <v>2591.4369480931482</v>
      </c>
      <c r="E240" s="60">
        <f t="shared" si="10"/>
        <v>744.18046778235009</v>
      </c>
      <c r="F240" s="60">
        <f t="shared" si="11"/>
        <v>3335.6174158754984</v>
      </c>
      <c r="G240" s="5"/>
    </row>
    <row r="241" spans="1:7">
      <c r="A241" s="57">
        <v>43751</v>
      </c>
      <c r="B241" s="58">
        <v>206</v>
      </c>
      <c r="C241" s="59">
        <v>10.7</v>
      </c>
      <c r="D241" s="60">
        <f t="shared" si="9"/>
        <v>2601.9926994092102</v>
      </c>
      <c r="E241" s="60">
        <f t="shared" si="10"/>
        <v>754.73621909841199</v>
      </c>
      <c r="F241" s="60">
        <f t="shared" si="11"/>
        <v>3356.7289185076224</v>
      </c>
      <c r="G241" s="5"/>
    </row>
    <row r="242" spans="1:7">
      <c r="A242" s="57">
        <v>43752</v>
      </c>
      <c r="B242" s="58">
        <v>207</v>
      </c>
      <c r="C242" s="59">
        <v>10.5</v>
      </c>
      <c r="D242" s="60">
        <f t="shared" si="9"/>
        <v>2612.5484507252713</v>
      </c>
      <c r="E242" s="60">
        <f t="shared" si="10"/>
        <v>765.29197041447355</v>
      </c>
      <c r="F242" s="60">
        <f t="shared" si="11"/>
        <v>3377.8404211397446</v>
      </c>
      <c r="G242" s="5"/>
    </row>
    <row r="243" spans="1:7">
      <c r="A243" s="57">
        <v>43753</v>
      </c>
      <c r="B243" s="58">
        <v>208</v>
      </c>
      <c r="C243" s="59">
        <v>10.4</v>
      </c>
      <c r="D243" s="60">
        <f t="shared" si="9"/>
        <v>2617.8263263833028</v>
      </c>
      <c r="E243" s="60">
        <f t="shared" si="10"/>
        <v>770.56984607250445</v>
      </c>
      <c r="F243" s="60">
        <f t="shared" si="11"/>
        <v>3388.3961724558071</v>
      </c>
      <c r="G243" s="5"/>
    </row>
    <row r="244" spans="1:7">
      <c r="A244" s="57">
        <v>43754</v>
      </c>
      <c r="B244" s="58">
        <v>209</v>
      </c>
      <c r="C244" s="59">
        <v>10.199999999999999</v>
      </c>
      <c r="D244" s="60">
        <f t="shared" si="9"/>
        <v>2628.3820776993643</v>
      </c>
      <c r="E244" s="60">
        <f t="shared" si="10"/>
        <v>781.12559738856612</v>
      </c>
      <c r="F244" s="60">
        <f t="shared" si="11"/>
        <v>3409.5076750879307</v>
      </c>
      <c r="G244" s="5"/>
    </row>
    <row r="245" spans="1:7">
      <c r="A245" s="57">
        <v>43755</v>
      </c>
      <c r="B245" s="58">
        <v>210</v>
      </c>
      <c r="C245" s="59">
        <v>10</v>
      </c>
      <c r="D245" s="60">
        <f t="shared" si="9"/>
        <v>2638.9378290154264</v>
      </c>
      <c r="E245" s="60">
        <f t="shared" si="10"/>
        <v>791.68134870462791</v>
      </c>
      <c r="F245" s="60">
        <f t="shared" si="11"/>
        <v>3430.6191777200543</v>
      </c>
      <c r="G245" s="5"/>
    </row>
    <row r="246" spans="1:7">
      <c r="A246" s="57">
        <v>43756</v>
      </c>
      <c r="B246" s="58">
        <v>211</v>
      </c>
      <c r="C246" s="59">
        <v>9.9</v>
      </c>
      <c r="D246" s="60">
        <f t="shared" si="9"/>
        <v>2644.2157046734569</v>
      </c>
      <c r="E246" s="60">
        <f t="shared" si="10"/>
        <v>796.95922436265869</v>
      </c>
      <c r="F246" s="60">
        <f t="shared" si="11"/>
        <v>3441.1749290361158</v>
      </c>
      <c r="G246" s="5"/>
    </row>
    <row r="247" spans="1:7">
      <c r="A247" s="57">
        <v>43757</v>
      </c>
      <c r="B247" s="58">
        <v>212</v>
      </c>
      <c r="C247" s="59">
        <v>9.6999999999999993</v>
      </c>
      <c r="D247" s="60">
        <f t="shared" si="9"/>
        <v>2654.7714559895185</v>
      </c>
      <c r="E247" s="60">
        <f t="shared" si="10"/>
        <v>807.51497567872048</v>
      </c>
      <c r="F247" s="60">
        <f t="shared" si="11"/>
        <v>3462.2864316682389</v>
      </c>
      <c r="G247" s="5"/>
    </row>
    <row r="248" spans="1:7">
      <c r="A248" s="57">
        <v>43758</v>
      </c>
      <c r="B248" s="58">
        <v>213</v>
      </c>
      <c r="C248" s="59">
        <v>9.5</v>
      </c>
      <c r="D248" s="60">
        <f t="shared" si="9"/>
        <v>2665.3272073055805</v>
      </c>
      <c r="E248" s="60">
        <f t="shared" si="10"/>
        <v>818.07072699478204</v>
      </c>
      <c r="F248" s="60">
        <f t="shared" si="11"/>
        <v>3483.3979343003625</v>
      </c>
      <c r="G248" s="5"/>
    </row>
    <row r="249" spans="1:7">
      <c r="A249" s="57">
        <v>43759</v>
      </c>
      <c r="B249" s="58">
        <v>214</v>
      </c>
      <c r="C249" s="59">
        <v>9.3000000000000007</v>
      </c>
      <c r="D249" s="60">
        <f t="shared" si="9"/>
        <v>2675.8829586216425</v>
      </c>
      <c r="E249" s="60">
        <f t="shared" si="10"/>
        <v>828.62647831084371</v>
      </c>
      <c r="F249" s="60">
        <f t="shared" si="11"/>
        <v>3504.5094369324861</v>
      </c>
      <c r="G249" s="5"/>
    </row>
    <row r="250" spans="1:7">
      <c r="A250" s="57">
        <v>43760</v>
      </c>
      <c r="B250" s="58">
        <v>215</v>
      </c>
      <c r="C250" s="59">
        <v>9.1999999999999993</v>
      </c>
      <c r="D250" s="60">
        <f t="shared" si="9"/>
        <v>2681.1608342796726</v>
      </c>
      <c r="E250" s="60">
        <f t="shared" si="10"/>
        <v>833.9043539688746</v>
      </c>
      <c r="F250" s="60">
        <f t="shared" si="11"/>
        <v>3515.0651882485472</v>
      </c>
      <c r="G250" s="5"/>
    </row>
    <row r="251" spans="1:7">
      <c r="A251" s="57">
        <v>43761</v>
      </c>
      <c r="B251" s="58">
        <v>216</v>
      </c>
      <c r="C251" s="59">
        <v>9</v>
      </c>
      <c r="D251" s="60">
        <f t="shared" si="9"/>
        <v>2691.7165855957342</v>
      </c>
      <c r="E251" s="60">
        <f t="shared" si="10"/>
        <v>844.46010528493639</v>
      </c>
      <c r="F251" s="60">
        <f t="shared" si="11"/>
        <v>3536.1766908806703</v>
      </c>
      <c r="G251" s="5"/>
    </row>
    <row r="252" spans="1:7">
      <c r="A252" s="57">
        <v>43762</v>
      </c>
      <c r="B252" s="58">
        <v>217</v>
      </c>
      <c r="C252" s="59">
        <v>8.8000000000000007</v>
      </c>
      <c r="D252" s="60">
        <f t="shared" si="9"/>
        <v>2702.2723369117966</v>
      </c>
      <c r="E252" s="60">
        <f t="shared" si="10"/>
        <v>855.01585660099795</v>
      </c>
      <c r="F252" s="60">
        <f t="shared" si="11"/>
        <v>3557.2881935127944</v>
      </c>
      <c r="G252" s="5"/>
    </row>
    <row r="253" spans="1:7">
      <c r="A253" s="57">
        <v>43763</v>
      </c>
      <c r="B253" s="58">
        <v>218</v>
      </c>
      <c r="C253" s="59">
        <v>8.6999999999999993</v>
      </c>
      <c r="D253" s="60">
        <f t="shared" si="9"/>
        <v>2707.5502125698267</v>
      </c>
      <c r="E253" s="60">
        <f t="shared" si="10"/>
        <v>860.29373225902896</v>
      </c>
      <c r="F253" s="60">
        <f t="shared" si="11"/>
        <v>3567.8439448288555</v>
      </c>
      <c r="G253" s="5"/>
    </row>
    <row r="254" spans="1:7">
      <c r="A254" s="57">
        <v>43764</v>
      </c>
      <c r="B254" s="58">
        <v>219</v>
      </c>
      <c r="C254" s="59">
        <v>8.5</v>
      </c>
      <c r="D254" s="60">
        <f t="shared" si="9"/>
        <v>2718.1059638858887</v>
      </c>
      <c r="E254" s="60">
        <f t="shared" si="10"/>
        <v>870.84948357509063</v>
      </c>
      <c r="F254" s="60">
        <f t="shared" si="11"/>
        <v>3588.9554474609795</v>
      </c>
      <c r="G254" s="5"/>
    </row>
    <row r="255" spans="1:7">
      <c r="A255" s="57">
        <v>43765</v>
      </c>
      <c r="B255" s="58">
        <v>220</v>
      </c>
      <c r="C255" s="59">
        <v>8.3000000000000007</v>
      </c>
      <c r="D255" s="60">
        <f t="shared" si="9"/>
        <v>2728.6617152019503</v>
      </c>
      <c r="E255" s="60">
        <f t="shared" si="10"/>
        <v>881.40523489115219</v>
      </c>
      <c r="F255" s="60">
        <f t="shared" si="11"/>
        <v>3610.0669500931026</v>
      </c>
      <c r="G255" s="5"/>
    </row>
    <row r="256" spans="1:7">
      <c r="A256" s="57">
        <v>43766</v>
      </c>
      <c r="B256" s="58">
        <v>221</v>
      </c>
      <c r="C256" s="59">
        <v>8.1999999999999993</v>
      </c>
      <c r="D256" s="60">
        <f t="shared" si="9"/>
        <v>2733.9395908599813</v>
      </c>
      <c r="E256" s="60">
        <f t="shared" si="10"/>
        <v>886.68311054918308</v>
      </c>
      <c r="F256" s="60">
        <f t="shared" si="11"/>
        <v>3620.6227014091646</v>
      </c>
      <c r="G256" s="5"/>
    </row>
    <row r="257" spans="1:7">
      <c r="A257" s="57">
        <v>43767</v>
      </c>
      <c r="B257" s="58">
        <v>222</v>
      </c>
      <c r="C257" s="59">
        <v>8</v>
      </c>
      <c r="D257" s="60">
        <f t="shared" si="9"/>
        <v>2744.4953421760429</v>
      </c>
      <c r="E257" s="60">
        <f t="shared" si="10"/>
        <v>897.23886186524487</v>
      </c>
      <c r="F257" s="60">
        <f t="shared" si="11"/>
        <v>3641.7342040412877</v>
      </c>
      <c r="G257" s="5"/>
    </row>
    <row r="258" spans="1:7">
      <c r="A258" s="57">
        <v>43768</v>
      </c>
      <c r="B258" s="58">
        <v>223</v>
      </c>
      <c r="C258" s="59">
        <v>7.8</v>
      </c>
      <c r="D258" s="60">
        <f t="shared" si="9"/>
        <v>2755.0510934921049</v>
      </c>
      <c r="E258" s="60">
        <f t="shared" si="10"/>
        <v>907.79461318130666</v>
      </c>
      <c r="F258" s="60">
        <f t="shared" si="11"/>
        <v>3662.8457066734118</v>
      </c>
      <c r="G258" s="5"/>
    </row>
    <row r="259" spans="1:7">
      <c r="A259" s="57">
        <v>43769</v>
      </c>
      <c r="B259" s="58">
        <v>224</v>
      </c>
      <c r="C259" s="59">
        <v>7.7</v>
      </c>
      <c r="D259" s="60">
        <f t="shared" si="9"/>
        <v>2760.3289691501354</v>
      </c>
      <c r="E259" s="60">
        <f t="shared" si="10"/>
        <v>913.07248883933744</v>
      </c>
      <c r="F259" s="60">
        <f t="shared" si="11"/>
        <v>3673.4014579894729</v>
      </c>
      <c r="G259" s="5"/>
    </row>
    <row r="260" spans="1:7">
      <c r="A260" s="57">
        <v>43770</v>
      </c>
      <c r="B260" s="58">
        <v>225</v>
      </c>
      <c r="C260" s="59">
        <v>7.5</v>
      </c>
      <c r="D260" s="60">
        <f t="shared" si="9"/>
        <v>2770.8847204661975</v>
      </c>
      <c r="E260" s="60">
        <f t="shared" si="10"/>
        <v>923.62824015539911</v>
      </c>
      <c r="F260" s="60">
        <f t="shared" si="11"/>
        <v>3694.5129606215964</v>
      </c>
      <c r="G260" s="5"/>
    </row>
    <row r="261" spans="1:7">
      <c r="A261" s="57">
        <v>43771</v>
      </c>
      <c r="B261" s="58">
        <v>226</v>
      </c>
      <c r="C261" s="59">
        <v>7.3</v>
      </c>
      <c r="D261" s="60">
        <f t="shared" si="9"/>
        <v>2781.440471782259</v>
      </c>
      <c r="E261" s="60">
        <f t="shared" si="10"/>
        <v>934.18399147146067</v>
      </c>
      <c r="F261" s="60">
        <f t="shared" si="11"/>
        <v>3715.6244632537196</v>
      </c>
      <c r="G261" s="5"/>
    </row>
    <row r="262" spans="1:7">
      <c r="A262" s="57">
        <v>43772</v>
      </c>
      <c r="B262" s="58">
        <v>227</v>
      </c>
      <c r="C262" s="59">
        <v>7.2</v>
      </c>
      <c r="D262" s="60">
        <f t="shared" si="9"/>
        <v>2786.7183474402896</v>
      </c>
      <c r="E262" s="60">
        <f t="shared" si="10"/>
        <v>939.46186712949157</v>
      </c>
      <c r="F262" s="60">
        <f t="shared" si="11"/>
        <v>3726.1802145697811</v>
      </c>
      <c r="G262" s="5"/>
    </row>
    <row r="263" spans="1:7">
      <c r="A263" s="57">
        <v>43773</v>
      </c>
      <c r="B263" s="58">
        <v>228</v>
      </c>
      <c r="C263" s="59">
        <v>7</v>
      </c>
      <c r="D263" s="60">
        <f t="shared" si="9"/>
        <v>2797.2740987563511</v>
      </c>
      <c r="E263" s="60">
        <f t="shared" si="10"/>
        <v>950.01761844555335</v>
      </c>
      <c r="F263" s="60">
        <f t="shared" si="11"/>
        <v>3747.2917172019042</v>
      </c>
      <c r="G263" s="5"/>
    </row>
    <row r="264" spans="1:7">
      <c r="A264" s="57">
        <v>43774</v>
      </c>
      <c r="B264" s="58">
        <v>229</v>
      </c>
      <c r="C264" s="59">
        <v>6.8</v>
      </c>
      <c r="D264" s="60">
        <f t="shared" si="9"/>
        <v>2807.8298500724136</v>
      </c>
      <c r="E264" s="60">
        <f t="shared" si="10"/>
        <v>960.57336976161514</v>
      </c>
      <c r="F264" s="60">
        <f t="shared" si="11"/>
        <v>3768.4032198340287</v>
      </c>
      <c r="G264" s="5"/>
    </row>
    <row r="265" spans="1:7">
      <c r="A265" s="57">
        <v>43775</v>
      </c>
      <c r="B265" s="58">
        <v>230</v>
      </c>
      <c r="C265" s="59">
        <v>6.7</v>
      </c>
      <c r="D265" s="60">
        <f t="shared" si="9"/>
        <v>2813.1077257304441</v>
      </c>
      <c r="E265" s="60">
        <f t="shared" si="10"/>
        <v>965.85124541964603</v>
      </c>
      <c r="F265" s="60">
        <f t="shared" si="11"/>
        <v>3778.9589711500903</v>
      </c>
      <c r="G265" s="5"/>
    </row>
    <row r="266" spans="1:7">
      <c r="A266" s="57">
        <v>43776</v>
      </c>
      <c r="B266" s="58">
        <v>231</v>
      </c>
      <c r="C266" s="59">
        <v>6.5</v>
      </c>
      <c r="D266" s="60">
        <f t="shared" si="9"/>
        <v>2823.6634770465057</v>
      </c>
      <c r="E266" s="60">
        <f t="shared" si="10"/>
        <v>976.40699673570759</v>
      </c>
      <c r="F266" s="60">
        <f t="shared" si="11"/>
        <v>3800.0704737822134</v>
      </c>
      <c r="G266" s="5"/>
    </row>
    <row r="267" spans="1:7">
      <c r="A267" s="57">
        <v>43777</v>
      </c>
      <c r="B267" s="58">
        <v>232</v>
      </c>
      <c r="C267" s="59">
        <v>6.4</v>
      </c>
      <c r="D267" s="60">
        <f t="shared" si="9"/>
        <v>2828.9413527045372</v>
      </c>
      <c r="E267" s="60">
        <f t="shared" si="10"/>
        <v>981.68487239373849</v>
      </c>
      <c r="F267" s="60">
        <f t="shared" si="11"/>
        <v>3810.6262250982754</v>
      </c>
      <c r="G267" s="5"/>
    </row>
    <row r="268" spans="1:7">
      <c r="A268" s="57">
        <v>43778</v>
      </c>
      <c r="B268" s="58">
        <v>233</v>
      </c>
      <c r="C268" s="59">
        <v>6.2</v>
      </c>
      <c r="D268" s="60">
        <f t="shared" si="9"/>
        <v>2839.4971040205983</v>
      </c>
      <c r="E268" s="60">
        <f t="shared" si="10"/>
        <v>992.24062370980005</v>
      </c>
      <c r="F268" s="60">
        <f t="shared" si="11"/>
        <v>3831.7377277303985</v>
      </c>
      <c r="G268" s="5"/>
    </row>
    <row r="269" spans="1:7">
      <c r="A269" s="57">
        <v>43779</v>
      </c>
      <c r="B269" s="58">
        <v>234</v>
      </c>
      <c r="C269" s="59">
        <v>6</v>
      </c>
      <c r="D269" s="60">
        <f t="shared" si="9"/>
        <v>2850.0528553366603</v>
      </c>
      <c r="E269" s="60">
        <f t="shared" si="10"/>
        <v>1002.7963750258621</v>
      </c>
      <c r="F269" s="60">
        <f t="shared" si="11"/>
        <v>3852.8492303625226</v>
      </c>
      <c r="G269" s="5"/>
    </row>
    <row r="270" spans="1:7">
      <c r="A270" s="57">
        <v>43780</v>
      </c>
      <c r="B270" s="58">
        <v>235</v>
      </c>
      <c r="C270" s="59">
        <v>5.9</v>
      </c>
      <c r="D270" s="60">
        <f t="shared" si="9"/>
        <v>2855.3307309946913</v>
      </c>
      <c r="E270" s="60">
        <f t="shared" si="10"/>
        <v>1008.0742506838928</v>
      </c>
      <c r="F270" s="60">
        <f t="shared" si="11"/>
        <v>3863.4049816785841</v>
      </c>
      <c r="G270" s="5"/>
    </row>
    <row r="271" spans="1:7">
      <c r="A271" s="57">
        <v>43781</v>
      </c>
      <c r="B271" s="58">
        <v>236</v>
      </c>
      <c r="C271" s="59">
        <v>5.7</v>
      </c>
      <c r="D271" s="60">
        <f t="shared" si="9"/>
        <v>2865.8864823107529</v>
      </c>
      <c r="E271" s="60">
        <f t="shared" si="10"/>
        <v>1018.6300019999545</v>
      </c>
      <c r="F271" s="60">
        <f t="shared" si="11"/>
        <v>3884.5164843107073</v>
      </c>
      <c r="G271" s="5"/>
    </row>
    <row r="272" spans="1:7">
      <c r="A272" s="57">
        <v>43782</v>
      </c>
      <c r="B272" s="58">
        <v>237</v>
      </c>
      <c r="C272" s="59">
        <v>5.6</v>
      </c>
      <c r="D272" s="60">
        <f t="shared" si="9"/>
        <v>2871.1643579687834</v>
      </c>
      <c r="E272" s="60">
        <f t="shared" si="10"/>
        <v>1023.9078776579852</v>
      </c>
      <c r="F272" s="60">
        <f t="shared" si="11"/>
        <v>3895.0722356267688</v>
      </c>
      <c r="G272" s="5"/>
    </row>
    <row r="273" spans="1:7">
      <c r="A273" s="57">
        <v>43783</v>
      </c>
      <c r="B273" s="58">
        <v>238</v>
      </c>
      <c r="C273" s="59">
        <v>5.4</v>
      </c>
      <c r="D273" s="60">
        <f t="shared" si="9"/>
        <v>2881.720109284845</v>
      </c>
      <c r="E273" s="60">
        <f t="shared" si="10"/>
        <v>1034.463628974047</v>
      </c>
      <c r="F273" s="60">
        <f t="shared" si="11"/>
        <v>3916.1837382588919</v>
      </c>
      <c r="G273" s="5"/>
    </row>
    <row r="274" spans="1:7">
      <c r="A274" s="57">
        <v>43784</v>
      </c>
      <c r="B274" s="58">
        <v>239</v>
      </c>
      <c r="C274" s="59">
        <v>5.3</v>
      </c>
      <c r="D274" s="60">
        <f t="shared" si="9"/>
        <v>2886.9979849428764</v>
      </c>
      <c r="E274" s="60">
        <f t="shared" si="10"/>
        <v>1039.7415046320777</v>
      </c>
      <c r="F274" s="60">
        <f t="shared" si="11"/>
        <v>3926.739489574954</v>
      </c>
      <c r="G274" s="5"/>
    </row>
    <row r="275" spans="1:7">
      <c r="A275" s="57">
        <v>43785</v>
      </c>
      <c r="B275" s="58">
        <v>240</v>
      </c>
      <c r="C275" s="59">
        <v>5.0999999999999996</v>
      </c>
      <c r="D275" s="60">
        <f t="shared" si="9"/>
        <v>2897.5537362589375</v>
      </c>
      <c r="E275" s="60">
        <f t="shared" si="10"/>
        <v>1050.2972559481395</v>
      </c>
      <c r="F275" s="60">
        <f t="shared" si="11"/>
        <v>3947.8509922070771</v>
      </c>
      <c r="G275" s="5"/>
    </row>
    <row r="276" spans="1:7">
      <c r="A276" s="57">
        <v>43786</v>
      </c>
      <c r="B276" s="58">
        <v>241</v>
      </c>
      <c r="C276" s="59">
        <v>5</v>
      </c>
      <c r="D276" s="60">
        <f t="shared" si="9"/>
        <v>2902.831611916969</v>
      </c>
      <c r="E276" s="60">
        <f t="shared" si="10"/>
        <v>1055.5751316061705</v>
      </c>
      <c r="F276" s="60">
        <f t="shared" si="11"/>
        <v>3958.4067435231395</v>
      </c>
      <c r="G276" s="5"/>
    </row>
    <row r="277" spans="1:7">
      <c r="A277" s="57">
        <v>43787</v>
      </c>
      <c r="B277" s="58">
        <v>242</v>
      </c>
      <c r="C277" s="59">
        <v>4.8</v>
      </c>
      <c r="D277" s="60">
        <f t="shared" si="9"/>
        <v>2913.3873632330306</v>
      </c>
      <c r="E277" s="60">
        <f t="shared" si="10"/>
        <v>1066.1308829222321</v>
      </c>
      <c r="F277" s="60">
        <f t="shared" si="11"/>
        <v>3979.5182461552627</v>
      </c>
      <c r="G277" s="5"/>
    </row>
    <row r="278" spans="1:7">
      <c r="A278" s="57">
        <v>43788</v>
      </c>
      <c r="B278" s="58">
        <v>243</v>
      </c>
      <c r="C278" s="59">
        <v>4.7</v>
      </c>
      <c r="D278" s="60">
        <f t="shared" si="9"/>
        <v>2918.6652388910607</v>
      </c>
      <c r="E278" s="60">
        <f t="shared" si="10"/>
        <v>1071.4087585802631</v>
      </c>
      <c r="F278" s="60">
        <f t="shared" si="11"/>
        <v>3990.0739974713238</v>
      </c>
      <c r="G278" s="5"/>
    </row>
    <row r="279" spans="1:7">
      <c r="A279" s="57">
        <v>43789</v>
      </c>
      <c r="B279" s="58">
        <v>244</v>
      </c>
      <c r="C279" s="59">
        <v>4.5</v>
      </c>
      <c r="D279" s="60">
        <f t="shared" si="9"/>
        <v>2929.2209902071227</v>
      </c>
      <c r="E279" s="60">
        <f t="shared" si="10"/>
        <v>1081.9645098963247</v>
      </c>
      <c r="F279" s="60">
        <f t="shared" si="11"/>
        <v>4011.1855001034473</v>
      </c>
      <c r="G279" s="5"/>
    </row>
    <row r="280" spans="1:7">
      <c r="A280" s="57">
        <v>43790</v>
      </c>
      <c r="B280" s="58">
        <v>245</v>
      </c>
      <c r="C280" s="59">
        <v>4.4000000000000004</v>
      </c>
      <c r="D280" s="60">
        <f t="shared" si="9"/>
        <v>2934.4988658651537</v>
      </c>
      <c r="E280" s="60">
        <f t="shared" si="10"/>
        <v>1087.2423855543555</v>
      </c>
      <c r="F280" s="60">
        <f t="shared" si="11"/>
        <v>4021.7412514195094</v>
      </c>
      <c r="G280" s="5"/>
    </row>
    <row r="281" spans="1:7">
      <c r="A281" s="57">
        <v>43791</v>
      </c>
      <c r="B281" s="58">
        <v>246</v>
      </c>
      <c r="C281" s="59">
        <v>4.2</v>
      </c>
      <c r="D281" s="60">
        <f t="shared" si="9"/>
        <v>2945.0546171812157</v>
      </c>
      <c r="E281" s="60">
        <f t="shared" si="10"/>
        <v>1097.7981368704175</v>
      </c>
      <c r="F281" s="60">
        <f t="shared" si="11"/>
        <v>4042.8527540516334</v>
      </c>
      <c r="G281" s="5"/>
    </row>
    <row r="282" spans="1:7">
      <c r="A282" s="57">
        <v>43792</v>
      </c>
      <c r="B282" s="58">
        <v>247</v>
      </c>
      <c r="C282" s="59">
        <v>4.0999999999999996</v>
      </c>
      <c r="D282" s="60">
        <f t="shared" si="9"/>
        <v>2950.3324928392458</v>
      </c>
      <c r="E282" s="60">
        <f t="shared" si="10"/>
        <v>1103.076012528448</v>
      </c>
      <c r="F282" s="60">
        <f t="shared" si="11"/>
        <v>4053.4085053676936</v>
      </c>
      <c r="G282" s="5"/>
    </row>
    <row r="283" spans="1:7">
      <c r="A283" s="57">
        <v>43793</v>
      </c>
      <c r="B283" s="58">
        <v>248</v>
      </c>
      <c r="C283" s="59">
        <v>3.9</v>
      </c>
      <c r="D283" s="60">
        <f t="shared" si="9"/>
        <v>2960.8882441553083</v>
      </c>
      <c r="E283" s="60">
        <f t="shared" si="10"/>
        <v>1113.6317638445098</v>
      </c>
      <c r="F283" s="60">
        <f t="shared" si="11"/>
        <v>4074.5200079998181</v>
      </c>
      <c r="G283" s="5"/>
    </row>
    <row r="284" spans="1:7">
      <c r="A284" s="57">
        <v>43794</v>
      </c>
      <c r="B284" s="58">
        <v>249</v>
      </c>
      <c r="C284" s="59">
        <v>3.8</v>
      </c>
      <c r="D284" s="60">
        <f t="shared" si="9"/>
        <v>2966.1661198133388</v>
      </c>
      <c r="E284" s="60">
        <f t="shared" si="10"/>
        <v>1118.9096395025406</v>
      </c>
      <c r="F284" s="60">
        <f t="shared" si="11"/>
        <v>4085.0757593158796</v>
      </c>
      <c r="G284" s="5"/>
    </row>
    <row r="285" spans="1:7">
      <c r="A285" s="57">
        <v>43795</v>
      </c>
      <c r="B285" s="58">
        <v>250</v>
      </c>
      <c r="C285" s="59">
        <v>3.7</v>
      </c>
      <c r="D285" s="60">
        <f t="shared" si="9"/>
        <v>2971.4439954713698</v>
      </c>
      <c r="E285" s="60">
        <f t="shared" si="10"/>
        <v>1124.1875151605714</v>
      </c>
      <c r="F285" s="60">
        <f t="shared" si="11"/>
        <v>4095.6315106319412</v>
      </c>
      <c r="G285" s="5"/>
    </row>
    <row r="286" spans="1:7">
      <c r="A286" s="57">
        <v>43796</v>
      </c>
      <c r="B286" s="58">
        <v>251</v>
      </c>
      <c r="C286" s="59">
        <v>3.5</v>
      </c>
      <c r="D286" s="60">
        <f t="shared" si="9"/>
        <v>2981.9997467874318</v>
      </c>
      <c r="E286" s="60">
        <f t="shared" si="10"/>
        <v>1134.7432664766332</v>
      </c>
      <c r="F286" s="60">
        <f t="shared" si="11"/>
        <v>4116.7430132640648</v>
      </c>
      <c r="G286" s="5"/>
    </row>
    <row r="287" spans="1:7">
      <c r="A287" s="57">
        <v>43797</v>
      </c>
      <c r="B287" s="58">
        <v>252</v>
      </c>
      <c r="C287" s="59">
        <v>3.4</v>
      </c>
      <c r="D287" s="60">
        <f t="shared" si="9"/>
        <v>2987.2776224454619</v>
      </c>
      <c r="E287" s="60">
        <f t="shared" si="10"/>
        <v>1140.0211421346639</v>
      </c>
      <c r="F287" s="60">
        <f t="shared" si="11"/>
        <v>4127.2987645801259</v>
      </c>
      <c r="G287" s="5"/>
    </row>
    <row r="288" spans="1:7">
      <c r="A288" s="57">
        <v>43798</v>
      </c>
      <c r="B288" s="58">
        <v>253</v>
      </c>
      <c r="C288" s="59">
        <v>3.3</v>
      </c>
      <c r="D288" s="60">
        <f t="shared" si="9"/>
        <v>2992.5554981034929</v>
      </c>
      <c r="E288" s="60">
        <f t="shared" si="10"/>
        <v>1145.2990177926947</v>
      </c>
      <c r="F288" s="60">
        <f t="shared" si="11"/>
        <v>4137.8545158961879</v>
      </c>
      <c r="G288" s="5"/>
    </row>
    <row r="289" spans="1:7">
      <c r="A289" s="57">
        <v>43799</v>
      </c>
      <c r="B289" s="58">
        <v>254</v>
      </c>
      <c r="C289" s="59">
        <v>3.1</v>
      </c>
      <c r="D289" s="60">
        <f t="shared" si="9"/>
        <v>3003.111249419555</v>
      </c>
      <c r="E289" s="60">
        <f t="shared" si="10"/>
        <v>1155.8547691087565</v>
      </c>
      <c r="F289" s="60">
        <f t="shared" si="11"/>
        <v>4158.9660185283119</v>
      </c>
      <c r="G289" s="5"/>
    </row>
    <row r="290" spans="1:7">
      <c r="A290" s="57">
        <v>43800</v>
      </c>
      <c r="B290" s="58">
        <v>255</v>
      </c>
      <c r="C290" s="59">
        <v>3</v>
      </c>
      <c r="D290" s="60">
        <f t="shared" si="9"/>
        <v>3008.389125077586</v>
      </c>
      <c r="E290" s="60">
        <f t="shared" si="10"/>
        <v>1161.1326447667875</v>
      </c>
      <c r="F290" s="60">
        <f t="shared" si="11"/>
        <v>4169.5217698443739</v>
      </c>
      <c r="G290" s="5"/>
    </row>
    <row r="291" spans="1:7">
      <c r="A291" s="57">
        <v>43801</v>
      </c>
      <c r="B291" s="58">
        <v>256</v>
      </c>
      <c r="C291" s="59">
        <v>2.9</v>
      </c>
      <c r="D291" s="60">
        <f t="shared" ref="D291:D354" si="12">B$13/B$12*PI()*B$9*1000*(B$11-C291)/1000*24</f>
        <v>3013.6670007356165</v>
      </c>
      <c r="E291" s="60">
        <f t="shared" ref="E291:E354" si="13">B$13/B$12*PI()*B$9*1000*(B$11-B$10-C291)/1000*24</f>
        <v>1166.4105204248185</v>
      </c>
      <c r="F291" s="60">
        <f t="shared" ref="F291:F354" si="14">D291+E291</f>
        <v>4180.077521160435</v>
      </c>
      <c r="G291" s="5"/>
    </row>
    <row r="292" spans="1:7">
      <c r="A292" s="57">
        <v>43802</v>
      </c>
      <c r="B292" s="58">
        <v>257</v>
      </c>
      <c r="C292" s="59">
        <v>2.8</v>
      </c>
      <c r="D292" s="60">
        <f t="shared" si="12"/>
        <v>3018.944876393648</v>
      </c>
      <c r="E292" s="60">
        <f t="shared" si="13"/>
        <v>1171.6883960828491</v>
      </c>
      <c r="F292" s="60">
        <f t="shared" si="14"/>
        <v>4190.633272476497</v>
      </c>
      <c r="G292" s="5"/>
    </row>
    <row r="293" spans="1:7">
      <c r="A293" s="57">
        <v>43803</v>
      </c>
      <c r="B293" s="58">
        <v>258</v>
      </c>
      <c r="C293" s="59">
        <v>2.7</v>
      </c>
      <c r="D293" s="60">
        <f t="shared" si="12"/>
        <v>3024.2227520516781</v>
      </c>
      <c r="E293" s="60">
        <f t="shared" si="13"/>
        <v>1176.9662717408801</v>
      </c>
      <c r="F293" s="60">
        <f t="shared" si="14"/>
        <v>4201.1890237925581</v>
      </c>
      <c r="G293" s="5"/>
    </row>
    <row r="294" spans="1:7">
      <c r="A294" s="57">
        <v>43804</v>
      </c>
      <c r="B294" s="58">
        <v>259</v>
      </c>
      <c r="C294" s="59">
        <v>2.5</v>
      </c>
      <c r="D294" s="60">
        <f t="shared" si="12"/>
        <v>3034.7785033677396</v>
      </c>
      <c r="E294" s="60">
        <f t="shared" si="13"/>
        <v>1187.5220230569416</v>
      </c>
      <c r="F294" s="60">
        <f t="shared" si="14"/>
        <v>4222.3005264246813</v>
      </c>
      <c r="G294" s="5"/>
    </row>
    <row r="295" spans="1:7">
      <c r="A295" s="57">
        <v>43805</v>
      </c>
      <c r="B295" s="58">
        <v>260</v>
      </c>
      <c r="C295" s="59">
        <v>2.4</v>
      </c>
      <c r="D295" s="60">
        <f t="shared" si="12"/>
        <v>3040.0563790257711</v>
      </c>
      <c r="E295" s="60">
        <f t="shared" si="13"/>
        <v>1192.7998987149724</v>
      </c>
      <c r="F295" s="60">
        <f t="shared" si="14"/>
        <v>4232.8562777407433</v>
      </c>
      <c r="G295" s="5"/>
    </row>
    <row r="296" spans="1:7">
      <c r="A296" s="57">
        <v>43806</v>
      </c>
      <c r="B296" s="58">
        <v>261</v>
      </c>
      <c r="C296" s="59">
        <v>2.2999999999999998</v>
      </c>
      <c r="D296" s="60">
        <f t="shared" si="12"/>
        <v>3045.3342546838016</v>
      </c>
      <c r="E296" s="60">
        <f t="shared" si="13"/>
        <v>1198.0777743730034</v>
      </c>
      <c r="F296" s="60">
        <f t="shared" si="14"/>
        <v>4243.4120290568053</v>
      </c>
      <c r="G296" s="5"/>
    </row>
    <row r="297" spans="1:7">
      <c r="A297" s="57">
        <v>43807</v>
      </c>
      <c r="B297" s="58">
        <v>262</v>
      </c>
      <c r="C297" s="59">
        <v>2.2000000000000002</v>
      </c>
      <c r="D297" s="60">
        <f t="shared" si="12"/>
        <v>3050.6121303418322</v>
      </c>
      <c r="E297" s="60">
        <f t="shared" si="13"/>
        <v>1203.3556500310344</v>
      </c>
      <c r="F297" s="60">
        <f t="shared" si="14"/>
        <v>4253.9677803728664</v>
      </c>
      <c r="G297" s="5"/>
    </row>
    <row r="298" spans="1:7">
      <c r="A298" s="57">
        <v>43808</v>
      </c>
      <c r="B298" s="58">
        <v>263</v>
      </c>
      <c r="C298" s="59">
        <v>2.1</v>
      </c>
      <c r="D298" s="60">
        <f t="shared" si="12"/>
        <v>3055.8900059998637</v>
      </c>
      <c r="E298" s="60">
        <f t="shared" si="13"/>
        <v>1208.6335256890652</v>
      </c>
      <c r="F298" s="60">
        <f t="shared" si="14"/>
        <v>4264.5235316889284</v>
      </c>
      <c r="G298" s="5"/>
    </row>
    <row r="299" spans="1:7">
      <c r="A299" s="57">
        <v>43809</v>
      </c>
      <c r="B299" s="58">
        <v>264</v>
      </c>
      <c r="C299" s="59">
        <v>2</v>
      </c>
      <c r="D299" s="60">
        <f t="shared" si="12"/>
        <v>3061.1678816578942</v>
      </c>
      <c r="E299" s="60">
        <f t="shared" si="13"/>
        <v>1213.911401347096</v>
      </c>
      <c r="F299" s="60">
        <f t="shared" si="14"/>
        <v>4275.0792830049904</v>
      </c>
      <c r="G299" s="5"/>
    </row>
    <row r="300" spans="1:7">
      <c r="A300" s="57">
        <v>43810</v>
      </c>
      <c r="B300" s="58">
        <v>265</v>
      </c>
      <c r="C300" s="59">
        <v>1.9</v>
      </c>
      <c r="D300" s="60">
        <f t="shared" si="12"/>
        <v>3066.4457573159252</v>
      </c>
      <c r="E300" s="60">
        <f t="shared" si="13"/>
        <v>1219.1892770051268</v>
      </c>
      <c r="F300" s="60">
        <f t="shared" si="14"/>
        <v>4285.6350343210524</v>
      </c>
      <c r="G300" s="5"/>
    </row>
    <row r="301" spans="1:7">
      <c r="A301" s="57">
        <v>43811</v>
      </c>
      <c r="B301" s="58">
        <v>266</v>
      </c>
      <c r="C301" s="59">
        <v>1.8</v>
      </c>
      <c r="D301" s="60">
        <f t="shared" si="12"/>
        <v>3071.7236329739558</v>
      </c>
      <c r="E301" s="60">
        <f t="shared" si="13"/>
        <v>1224.4671526631578</v>
      </c>
      <c r="F301" s="60">
        <f t="shared" si="14"/>
        <v>4296.1907856371135</v>
      </c>
      <c r="G301" s="5"/>
    </row>
    <row r="302" spans="1:7">
      <c r="A302" s="57">
        <v>43812</v>
      </c>
      <c r="B302" s="58">
        <v>267</v>
      </c>
      <c r="C302" s="59">
        <v>1.7</v>
      </c>
      <c r="D302" s="60">
        <f t="shared" si="12"/>
        <v>3077.0015086319863</v>
      </c>
      <c r="E302" s="60">
        <f t="shared" si="13"/>
        <v>1229.7450283211883</v>
      </c>
      <c r="F302" s="60">
        <f t="shared" si="14"/>
        <v>4306.7465369531747</v>
      </c>
      <c r="G302" s="5"/>
    </row>
    <row r="303" spans="1:7">
      <c r="A303" s="57">
        <v>43813</v>
      </c>
      <c r="B303" s="58">
        <v>268</v>
      </c>
      <c r="C303" s="59">
        <v>1.6</v>
      </c>
      <c r="D303" s="60">
        <f t="shared" si="12"/>
        <v>3082.2793842900178</v>
      </c>
      <c r="E303" s="60">
        <f t="shared" si="13"/>
        <v>1235.0229039792193</v>
      </c>
      <c r="F303" s="60">
        <f t="shared" si="14"/>
        <v>4317.3022882692367</v>
      </c>
      <c r="G303" s="5"/>
    </row>
    <row r="304" spans="1:7">
      <c r="A304" s="57">
        <v>43814</v>
      </c>
      <c r="B304" s="58">
        <v>269</v>
      </c>
      <c r="C304" s="59">
        <v>1.5</v>
      </c>
      <c r="D304" s="60">
        <f t="shared" si="12"/>
        <v>3087.5572599480483</v>
      </c>
      <c r="E304" s="60">
        <f t="shared" si="13"/>
        <v>1240.3007796372501</v>
      </c>
      <c r="F304" s="60">
        <f t="shared" si="14"/>
        <v>4327.8580395852987</v>
      </c>
      <c r="G304" s="5"/>
    </row>
    <row r="305" spans="1:7">
      <c r="A305" s="57">
        <v>43815</v>
      </c>
      <c r="B305" s="58">
        <v>270</v>
      </c>
      <c r="C305" s="59">
        <v>1.4</v>
      </c>
      <c r="D305" s="60">
        <f t="shared" si="12"/>
        <v>3092.8351356060793</v>
      </c>
      <c r="E305" s="60">
        <f t="shared" si="13"/>
        <v>1245.5786552952811</v>
      </c>
      <c r="F305" s="60">
        <f t="shared" si="14"/>
        <v>4338.4137909013607</v>
      </c>
      <c r="G305" s="5"/>
    </row>
    <row r="306" spans="1:7">
      <c r="A306" s="57">
        <v>43816</v>
      </c>
      <c r="B306" s="58">
        <v>271</v>
      </c>
      <c r="C306" s="59">
        <v>1.3</v>
      </c>
      <c r="D306" s="60">
        <f t="shared" si="12"/>
        <v>3098.1130112641104</v>
      </c>
      <c r="E306" s="60">
        <f t="shared" si="13"/>
        <v>1250.8565309533119</v>
      </c>
      <c r="F306" s="60">
        <f t="shared" si="14"/>
        <v>4348.9695422174227</v>
      </c>
      <c r="G306" s="5"/>
    </row>
    <row r="307" spans="1:7">
      <c r="A307" s="57">
        <v>43817</v>
      </c>
      <c r="B307" s="58">
        <v>272</v>
      </c>
      <c r="C307" s="59">
        <v>1.2</v>
      </c>
      <c r="D307" s="60">
        <f t="shared" si="12"/>
        <v>3103.3908869221409</v>
      </c>
      <c r="E307" s="60">
        <f t="shared" si="13"/>
        <v>1256.1344066113429</v>
      </c>
      <c r="F307" s="60">
        <f t="shared" si="14"/>
        <v>4359.5252935334838</v>
      </c>
      <c r="G307" s="5"/>
    </row>
    <row r="308" spans="1:7">
      <c r="A308" s="57">
        <v>43818</v>
      </c>
      <c r="B308" s="58">
        <v>273</v>
      </c>
      <c r="C308" s="59">
        <v>1.1000000000000001</v>
      </c>
      <c r="D308" s="60">
        <f t="shared" si="12"/>
        <v>3108.6687625801715</v>
      </c>
      <c r="E308" s="60">
        <f t="shared" si="13"/>
        <v>1261.4122822693737</v>
      </c>
      <c r="F308" s="60">
        <f t="shared" si="14"/>
        <v>4370.0810448495449</v>
      </c>
      <c r="G308" s="5"/>
    </row>
    <row r="309" spans="1:7">
      <c r="A309" s="57">
        <v>43819</v>
      </c>
      <c r="B309" s="58">
        <v>274</v>
      </c>
      <c r="C309" s="59">
        <v>1</v>
      </c>
      <c r="D309" s="60">
        <f t="shared" si="12"/>
        <v>3113.9466382382025</v>
      </c>
      <c r="E309" s="60">
        <f t="shared" si="13"/>
        <v>1266.6901579274045</v>
      </c>
      <c r="F309" s="60">
        <f t="shared" si="14"/>
        <v>4380.6367961656069</v>
      </c>
      <c r="G309" s="5"/>
    </row>
    <row r="310" spans="1:7">
      <c r="A310" s="57">
        <v>43820</v>
      </c>
      <c r="B310" s="58">
        <v>275</v>
      </c>
      <c r="C310" s="59">
        <v>0.9</v>
      </c>
      <c r="D310" s="60">
        <f t="shared" si="12"/>
        <v>3119.2245138962339</v>
      </c>
      <c r="E310" s="60">
        <f t="shared" si="13"/>
        <v>1271.9680335854355</v>
      </c>
      <c r="F310" s="60">
        <f t="shared" si="14"/>
        <v>4391.192547481669</v>
      </c>
      <c r="G310" s="5"/>
    </row>
    <row r="311" spans="1:7">
      <c r="A311" s="57">
        <v>43821</v>
      </c>
      <c r="B311" s="58">
        <v>276</v>
      </c>
      <c r="C311" s="59">
        <v>0.9</v>
      </c>
      <c r="D311" s="60">
        <f t="shared" si="12"/>
        <v>3119.2245138962339</v>
      </c>
      <c r="E311" s="60">
        <f t="shared" si="13"/>
        <v>1271.9680335854355</v>
      </c>
      <c r="F311" s="60">
        <f t="shared" si="14"/>
        <v>4391.192547481669</v>
      </c>
      <c r="G311" s="5"/>
    </row>
    <row r="312" spans="1:7">
      <c r="A312" s="57">
        <v>43822</v>
      </c>
      <c r="B312" s="58">
        <v>277</v>
      </c>
      <c r="C312" s="59">
        <v>0.8</v>
      </c>
      <c r="D312" s="60">
        <f t="shared" si="12"/>
        <v>3124.5023895542645</v>
      </c>
      <c r="E312" s="60">
        <f t="shared" si="13"/>
        <v>1277.245909243466</v>
      </c>
      <c r="F312" s="60">
        <f t="shared" si="14"/>
        <v>4401.748298797731</v>
      </c>
      <c r="G312" s="5"/>
    </row>
    <row r="313" spans="1:7">
      <c r="A313" s="57">
        <v>43823</v>
      </c>
      <c r="B313" s="58">
        <v>278</v>
      </c>
      <c r="C313" s="59">
        <v>0.7</v>
      </c>
      <c r="D313" s="60">
        <f t="shared" si="12"/>
        <v>3129.7802652122955</v>
      </c>
      <c r="E313" s="60">
        <f t="shared" si="13"/>
        <v>1282.523784901497</v>
      </c>
      <c r="F313" s="60">
        <f t="shared" si="14"/>
        <v>4412.304050113793</v>
      </c>
      <c r="G313" s="5"/>
    </row>
    <row r="314" spans="1:7">
      <c r="A314" s="57">
        <v>43824</v>
      </c>
      <c r="B314" s="58">
        <v>279</v>
      </c>
      <c r="C314" s="59">
        <v>0.6</v>
      </c>
      <c r="D314" s="60">
        <f t="shared" si="12"/>
        <v>3135.0581408703256</v>
      </c>
      <c r="E314" s="60">
        <f t="shared" si="13"/>
        <v>1287.8016605595276</v>
      </c>
      <c r="F314" s="60">
        <f t="shared" si="14"/>
        <v>4422.8598014298532</v>
      </c>
      <c r="G314" s="5"/>
    </row>
    <row r="315" spans="1:7">
      <c r="A315" s="57">
        <v>43825</v>
      </c>
      <c r="B315" s="58">
        <v>280</v>
      </c>
      <c r="C315" s="59">
        <v>0.6</v>
      </c>
      <c r="D315" s="60">
        <f t="shared" si="12"/>
        <v>3135.0581408703256</v>
      </c>
      <c r="E315" s="60">
        <f t="shared" si="13"/>
        <v>1287.8016605595276</v>
      </c>
      <c r="F315" s="60">
        <f t="shared" si="14"/>
        <v>4422.8598014298532</v>
      </c>
      <c r="G315" s="5"/>
    </row>
    <row r="316" spans="1:7">
      <c r="A316" s="57">
        <v>43826</v>
      </c>
      <c r="B316" s="58">
        <v>281</v>
      </c>
      <c r="C316" s="59">
        <v>0.5</v>
      </c>
      <c r="D316" s="60">
        <f t="shared" si="12"/>
        <v>3140.336016528357</v>
      </c>
      <c r="E316" s="60">
        <f t="shared" si="13"/>
        <v>1293.0795362175586</v>
      </c>
      <c r="F316" s="60">
        <f t="shared" si="14"/>
        <v>4433.4155527459152</v>
      </c>
      <c r="G316" s="5"/>
    </row>
    <row r="317" spans="1:7">
      <c r="A317" s="57">
        <v>43827</v>
      </c>
      <c r="B317" s="58">
        <v>282</v>
      </c>
      <c r="C317" s="59">
        <v>0.4</v>
      </c>
      <c r="D317" s="60">
        <f t="shared" si="12"/>
        <v>3145.6138921863876</v>
      </c>
      <c r="E317" s="60">
        <f t="shared" si="13"/>
        <v>1298.3574118755898</v>
      </c>
      <c r="F317" s="60">
        <f t="shared" si="14"/>
        <v>4443.9713040619772</v>
      </c>
      <c r="G317" s="5"/>
    </row>
    <row r="318" spans="1:7">
      <c r="A318" s="57">
        <v>43828</v>
      </c>
      <c r="B318" s="58">
        <v>283</v>
      </c>
      <c r="C318" s="59">
        <v>0.4</v>
      </c>
      <c r="D318" s="60">
        <f t="shared" si="12"/>
        <v>3145.6138921863876</v>
      </c>
      <c r="E318" s="60">
        <f t="shared" si="13"/>
        <v>1298.3574118755898</v>
      </c>
      <c r="F318" s="60">
        <f t="shared" si="14"/>
        <v>4443.9713040619772</v>
      </c>
      <c r="G318" s="5"/>
    </row>
    <row r="319" spans="1:7">
      <c r="A319" s="57">
        <v>43829</v>
      </c>
      <c r="B319" s="58">
        <v>284</v>
      </c>
      <c r="C319" s="59">
        <v>0.3</v>
      </c>
      <c r="D319" s="60">
        <f t="shared" si="12"/>
        <v>3150.8917678444186</v>
      </c>
      <c r="E319" s="60">
        <f t="shared" si="13"/>
        <v>1303.6352875336206</v>
      </c>
      <c r="F319" s="60">
        <f t="shared" si="14"/>
        <v>4454.5270553780392</v>
      </c>
      <c r="G319" s="5"/>
    </row>
    <row r="320" spans="1:7">
      <c r="A320" s="57">
        <v>43830</v>
      </c>
      <c r="B320" s="58">
        <v>285</v>
      </c>
      <c r="C320" s="59">
        <v>0.3</v>
      </c>
      <c r="D320" s="60">
        <f t="shared" si="12"/>
        <v>3150.8917678444186</v>
      </c>
      <c r="E320" s="60">
        <f t="shared" si="13"/>
        <v>1303.6352875336206</v>
      </c>
      <c r="F320" s="60">
        <f t="shared" si="14"/>
        <v>4454.5270553780392</v>
      </c>
      <c r="G320" s="5"/>
    </row>
    <row r="321" spans="1:7">
      <c r="A321" s="57">
        <v>43831</v>
      </c>
      <c r="B321" s="58">
        <v>286</v>
      </c>
      <c r="C321" s="59">
        <v>0.2</v>
      </c>
      <c r="D321" s="60">
        <f t="shared" si="12"/>
        <v>3156.1696435024496</v>
      </c>
      <c r="E321" s="60">
        <f t="shared" si="13"/>
        <v>1308.9131631916514</v>
      </c>
      <c r="F321" s="60">
        <f t="shared" si="14"/>
        <v>4465.0828066941012</v>
      </c>
      <c r="G321" s="5"/>
    </row>
    <row r="322" spans="1:7">
      <c r="A322" s="57">
        <v>43832</v>
      </c>
      <c r="B322" s="58">
        <v>287</v>
      </c>
      <c r="C322" s="59">
        <v>0.2</v>
      </c>
      <c r="D322" s="60">
        <f t="shared" si="12"/>
        <v>3156.1696435024496</v>
      </c>
      <c r="E322" s="60">
        <f t="shared" si="13"/>
        <v>1308.9131631916514</v>
      </c>
      <c r="F322" s="60">
        <f t="shared" si="14"/>
        <v>4465.0828066941012</v>
      </c>
      <c r="G322" s="5"/>
    </row>
    <row r="323" spans="1:7">
      <c r="A323" s="57">
        <v>43833</v>
      </c>
      <c r="B323" s="58">
        <v>288</v>
      </c>
      <c r="C323" s="59">
        <v>0.1</v>
      </c>
      <c r="D323" s="60">
        <f t="shared" si="12"/>
        <v>3161.4475191604802</v>
      </c>
      <c r="E323" s="60">
        <f t="shared" si="13"/>
        <v>1314.1910388496822</v>
      </c>
      <c r="F323" s="60">
        <f t="shared" si="14"/>
        <v>4475.6385580101623</v>
      </c>
      <c r="G323" s="5"/>
    </row>
    <row r="324" spans="1:7">
      <c r="A324" s="57">
        <v>43834</v>
      </c>
      <c r="B324" s="58">
        <v>289</v>
      </c>
      <c r="C324" s="59">
        <v>0.1</v>
      </c>
      <c r="D324" s="60">
        <f t="shared" si="12"/>
        <v>3161.4475191604802</v>
      </c>
      <c r="E324" s="60">
        <f t="shared" si="13"/>
        <v>1314.1910388496822</v>
      </c>
      <c r="F324" s="60">
        <f t="shared" si="14"/>
        <v>4475.6385580101623</v>
      </c>
      <c r="G324" s="5"/>
    </row>
    <row r="325" spans="1:7">
      <c r="A325" s="57">
        <v>43835</v>
      </c>
      <c r="B325" s="58">
        <v>290</v>
      </c>
      <c r="C325" s="59">
        <v>0</v>
      </c>
      <c r="D325" s="60">
        <f t="shared" si="12"/>
        <v>3166.7253948185116</v>
      </c>
      <c r="E325" s="60">
        <f t="shared" si="13"/>
        <v>1319.4689145077132</v>
      </c>
      <c r="F325" s="60">
        <f t="shared" si="14"/>
        <v>4486.1943093262253</v>
      </c>
      <c r="G325" s="5"/>
    </row>
    <row r="326" spans="1:7">
      <c r="A326" s="57">
        <v>43836</v>
      </c>
      <c r="B326" s="58">
        <v>291</v>
      </c>
      <c r="C326" s="59">
        <v>0</v>
      </c>
      <c r="D326" s="60">
        <f t="shared" si="12"/>
        <v>3166.7253948185116</v>
      </c>
      <c r="E326" s="60">
        <f t="shared" si="13"/>
        <v>1319.4689145077132</v>
      </c>
      <c r="F326" s="60">
        <f t="shared" si="14"/>
        <v>4486.1943093262253</v>
      </c>
      <c r="G326" s="5"/>
    </row>
    <row r="327" spans="1:7">
      <c r="A327" s="57">
        <v>43837</v>
      </c>
      <c r="B327" s="58">
        <v>292</v>
      </c>
      <c r="C327" s="59">
        <v>0</v>
      </c>
      <c r="D327" s="60">
        <f t="shared" si="12"/>
        <v>3166.7253948185116</v>
      </c>
      <c r="E327" s="60">
        <f t="shared" si="13"/>
        <v>1319.4689145077132</v>
      </c>
      <c r="F327" s="60">
        <f t="shared" si="14"/>
        <v>4486.1943093262253</v>
      </c>
      <c r="G327" s="5"/>
    </row>
    <row r="328" spans="1:7">
      <c r="A328" s="57">
        <v>43838</v>
      </c>
      <c r="B328" s="58">
        <v>293</v>
      </c>
      <c r="C328" s="59">
        <v>-0.1</v>
      </c>
      <c r="D328" s="60">
        <f t="shared" si="12"/>
        <v>3172.0032704765417</v>
      </c>
      <c r="E328" s="60">
        <f t="shared" si="13"/>
        <v>1324.7467901657437</v>
      </c>
      <c r="F328" s="60">
        <f t="shared" si="14"/>
        <v>4496.7500606422855</v>
      </c>
      <c r="G328" s="5"/>
    </row>
    <row r="329" spans="1:7">
      <c r="A329" s="57">
        <v>43839</v>
      </c>
      <c r="B329" s="58">
        <v>294</v>
      </c>
      <c r="C329" s="59">
        <v>-0.1</v>
      </c>
      <c r="D329" s="60">
        <f t="shared" si="12"/>
        <v>3172.0032704765417</v>
      </c>
      <c r="E329" s="60">
        <f t="shared" si="13"/>
        <v>1324.7467901657437</v>
      </c>
      <c r="F329" s="60">
        <f t="shared" si="14"/>
        <v>4496.7500606422855</v>
      </c>
      <c r="G329" s="5"/>
    </row>
    <row r="330" spans="1:7">
      <c r="A330" s="57">
        <v>43840</v>
      </c>
      <c r="B330" s="58">
        <v>295</v>
      </c>
      <c r="C330" s="59">
        <v>-0.1</v>
      </c>
      <c r="D330" s="60">
        <f t="shared" si="12"/>
        <v>3172.0032704765417</v>
      </c>
      <c r="E330" s="60">
        <f t="shared" si="13"/>
        <v>1324.7467901657437</v>
      </c>
      <c r="F330" s="60">
        <f t="shared" si="14"/>
        <v>4496.7500606422855</v>
      </c>
      <c r="G330" s="5"/>
    </row>
    <row r="331" spans="1:7">
      <c r="A331" s="57">
        <v>43841</v>
      </c>
      <c r="B331" s="58">
        <v>296</v>
      </c>
      <c r="C331" s="59">
        <v>-0.2</v>
      </c>
      <c r="D331" s="60">
        <f t="shared" si="12"/>
        <v>3177.2811461345732</v>
      </c>
      <c r="E331" s="60">
        <f t="shared" si="13"/>
        <v>1330.0246658237747</v>
      </c>
      <c r="F331" s="60">
        <f t="shared" si="14"/>
        <v>4507.3058119583475</v>
      </c>
      <c r="G331" s="5"/>
    </row>
    <row r="332" spans="1:7">
      <c r="A332" s="57">
        <v>43842</v>
      </c>
      <c r="B332" s="58">
        <v>297</v>
      </c>
      <c r="C332" s="59">
        <v>-0.2</v>
      </c>
      <c r="D332" s="60">
        <f t="shared" si="12"/>
        <v>3177.2811461345732</v>
      </c>
      <c r="E332" s="60">
        <f t="shared" si="13"/>
        <v>1330.0246658237747</v>
      </c>
      <c r="F332" s="60">
        <f t="shared" si="14"/>
        <v>4507.3058119583475</v>
      </c>
      <c r="G332" s="5"/>
    </row>
    <row r="333" spans="1:7">
      <c r="A333" s="57">
        <v>43843</v>
      </c>
      <c r="B333" s="58">
        <v>298</v>
      </c>
      <c r="C333" s="59">
        <v>-0.2</v>
      </c>
      <c r="D333" s="60">
        <f t="shared" si="12"/>
        <v>3177.2811461345732</v>
      </c>
      <c r="E333" s="60">
        <f t="shared" si="13"/>
        <v>1330.0246658237747</v>
      </c>
      <c r="F333" s="60">
        <f t="shared" si="14"/>
        <v>4507.3058119583475</v>
      </c>
      <c r="G333" s="5"/>
    </row>
    <row r="334" spans="1:7">
      <c r="A334" s="57">
        <v>43844</v>
      </c>
      <c r="B334" s="58">
        <v>299</v>
      </c>
      <c r="C334" s="59">
        <v>-0.2</v>
      </c>
      <c r="D334" s="60">
        <f t="shared" si="12"/>
        <v>3177.2811461345732</v>
      </c>
      <c r="E334" s="60">
        <f t="shared" si="13"/>
        <v>1330.0246658237747</v>
      </c>
      <c r="F334" s="60">
        <f t="shared" si="14"/>
        <v>4507.3058119583475</v>
      </c>
      <c r="G334" s="5"/>
    </row>
    <row r="335" spans="1:7">
      <c r="A335" s="57">
        <v>43845</v>
      </c>
      <c r="B335" s="58">
        <v>300</v>
      </c>
      <c r="C335" s="59">
        <v>-0.2</v>
      </c>
      <c r="D335" s="60">
        <f t="shared" si="12"/>
        <v>3177.2811461345732</v>
      </c>
      <c r="E335" s="60">
        <f t="shared" si="13"/>
        <v>1330.0246658237747</v>
      </c>
      <c r="F335" s="60">
        <f t="shared" si="14"/>
        <v>4507.3058119583475</v>
      </c>
      <c r="G335" s="5"/>
    </row>
    <row r="336" spans="1:7">
      <c r="A336" s="57">
        <v>43846</v>
      </c>
      <c r="B336" s="58">
        <v>301</v>
      </c>
      <c r="C336" s="59">
        <v>-0.2</v>
      </c>
      <c r="D336" s="60">
        <f t="shared" si="12"/>
        <v>3177.2811461345732</v>
      </c>
      <c r="E336" s="60">
        <f t="shared" si="13"/>
        <v>1330.0246658237747</v>
      </c>
      <c r="F336" s="60">
        <f t="shared" si="14"/>
        <v>4507.3058119583475</v>
      </c>
      <c r="G336" s="5"/>
    </row>
    <row r="337" spans="1:7">
      <c r="A337" s="57">
        <v>43847</v>
      </c>
      <c r="B337" s="58">
        <v>302</v>
      </c>
      <c r="C337" s="59">
        <v>-0.2</v>
      </c>
      <c r="D337" s="60">
        <f t="shared" si="12"/>
        <v>3177.2811461345732</v>
      </c>
      <c r="E337" s="60">
        <f t="shared" si="13"/>
        <v>1330.0246658237747</v>
      </c>
      <c r="F337" s="60">
        <f t="shared" si="14"/>
        <v>4507.3058119583475</v>
      </c>
      <c r="G337" s="5"/>
    </row>
    <row r="338" spans="1:7">
      <c r="A338" s="57">
        <v>43848</v>
      </c>
      <c r="B338" s="58">
        <v>303</v>
      </c>
      <c r="C338" s="59">
        <v>-0.2</v>
      </c>
      <c r="D338" s="60">
        <f t="shared" si="12"/>
        <v>3177.2811461345732</v>
      </c>
      <c r="E338" s="60">
        <f t="shared" si="13"/>
        <v>1330.0246658237747</v>
      </c>
      <c r="F338" s="60">
        <f t="shared" si="14"/>
        <v>4507.3058119583475</v>
      </c>
      <c r="G338" s="5"/>
    </row>
    <row r="339" spans="1:7">
      <c r="A339" s="57">
        <v>43849</v>
      </c>
      <c r="B339" s="58">
        <v>304</v>
      </c>
      <c r="C339" s="59">
        <v>-0.2</v>
      </c>
      <c r="D339" s="60">
        <f t="shared" si="12"/>
        <v>3177.2811461345732</v>
      </c>
      <c r="E339" s="60">
        <f t="shared" si="13"/>
        <v>1330.0246658237747</v>
      </c>
      <c r="F339" s="60">
        <f t="shared" si="14"/>
        <v>4507.3058119583475</v>
      </c>
      <c r="G339" s="5"/>
    </row>
    <row r="340" spans="1:7">
      <c r="A340" s="57">
        <v>43850</v>
      </c>
      <c r="B340" s="58">
        <v>305</v>
      </c>
      <c r="C340" s="59">
        <v>-0.2</v>
      </c>
      <c r="D340" s="60">
        <f t="shared" si="12"/>
        <v>3177.2811461345732</v>
      </c>
      <c r="E340" s="60">
        <f t="shared" si="13"/>
        <v>1330.0246658237747</v>
      </c>
      <c r="F340" s="60">
        <f t="shared" si="14"/>
        <v>4507.3058119583475</v>
      </c>
      <c r="G340" s="5"/>
    </row>
    <row r="341" spans="1:7">
      <c r="A341" s="57">
        <v>43851</v>
      </c>
      <c r="B341" s="58">
        <v>306</v>
      </c>
      <c r="C341" s="59">
        <v>-0.2</v>
      </c>
      <c r="D341" s="60">
        <f t="shared" si="12"/>
        <v>3177.2811461345732</v>
      </c>
      <c r="E341" s="60">
        <f t="shared" si="13"/>
        <v>1330.0246658237747</v>
      </c>
      <c r="F341" s="60">
        <f t="shared" si="14"/>
        <v>4507.3058119583475</v>
      </c>
      <c r="G341" s="5"/>
    </row>
    <row r="342" spans="1:7">
      <c r="A342" s="57">
        <v>43852</v>
      </c>
      <c r="B342" s="58">
        <v>307</v>
      </c>
      <c r="C342" s="59">
        <v>-0.2</v>
      </c>
      <c r="D342" s="60">
        <f t="shared" si="12"/>
        <v>3177.2811461345732</v>
      </c>
      <c r="E342" s="60">
        <f t="shared" si="13"/>
        <v>1330.0246658237747</v>
      </c>
      <c r="F342" s="60">
        <f t="shared" si="14"/>
        <v>4507.3058119583475</v>
      </c>
      <c r="G342" s="5"/>
    </row>
    <row r="343" spans="1:7">
      <c r="A343" s="57">
        <v>43853</v>
      </c>
      <c r="B343" s="58">
        <v>308</v>
      </c>
      <c r="C343" s="59">
        <v>-0.2</v>
      </c>
      <c r="D343" s="60">
        <f t="shared" si="12"/>
        <v>3177.2811461345732</v>
      </c>
      <c r="E343" s="60">
        <f t="shared" si="13"/>
        <v>1330.0246658237747</v>
      </c>
      <c r="F343" s="60">
        <f t="shared" si="14"/>
        <v>4507.3058119583475</v>
      </c>
      <c r="G343" s="5"/>
    </row>
    <row r="344" spans="1:7">
      <c r="A344" s="57">
        <v>43854</v>
      </c>
      <c r="B344" s="58">
        <v>309</v>
      </c>
      <c r="C344" s="59">
        <v>-0.2</v>
      </c>
      <c r="D344" s="60">
        <f t="shared" si="12"/>
        <v>3177.2811461345732</v>
      </c>
      <c r="E344" s="60">
        <f t="shared" si="13"/>
        <v>1330.0246658237747</v>
      </c>
      <c r="F344" s="60">
        <f t="shared" si="14"/>
        <v>4507.3058119583475</v>
      </c>
      <c r="G344" s="5"/>
    </row>
    <row r="345" spans="1:7">
      <c r="A345" s="57">
        <v>43855</v>
      </c>
      <c r="B345" s="58">
        <v>310</v>
      </c>
      <c r="C345" s="59">
        <v>-0.2</v>
      </c>
      <c r="D345" s="60">
        <f t="shared" si="12"/>
        <v>3177.2811461345732</v>
      </c>
      <c r="E345" s="60">
        <f t="shared" si="13"/>
        <v>1330.0246658237747</v>
      </c>
      <c r="F345" s="60">
        <f t="shared" si="14"/>
        <v>4507.3058119583475</v>
      </c>
      <c r="G345" s="5"/>
    </row>
    <row r="346" spans="1:7">
      <c r="A346" s="57">
        <v>43856</v>
      </c>
      <c r="B346" s="58">
        <v>311</v>
      </c>
      <c r="C346" s="59">
        <v>-0.2</v>
      </c>
      <c r="D346" s="60">
        <f t="shared" si="12"/>
        <v>3177.2811461345732</v>
      </c>
      <c r="E346" s="60">
        <f t="shared" si="13"/>
        <v>1330.0246658237747</v>
      </c>
      <c r="F346" s="60">
        <f t="shared" si="14"/>
        <v>4507.3058119583475</v>
      </c>
      <c r="G346" s="5"/>
    </row>
    <row r="347" spans="1:7">
      <c r="A347" s="57">
        <v>43857</v>
      </c>
      <c r="B347" s="58">
        <v>312</v>
      </c>
      <c r="C347" s="59">
        <v>-0.2</v>
      </c>
      <c r="D347" s="60">
        <f t="shared" si="12"/>
        <v>3177.2811461345732</v>
      </c>
      <c r="E347" s="60">
        <f t="shared" si="13"/>
        <v>1330.0246658237747</v>
      </c>
      <c r="F347" s="60">
        <f t="shared" si="14"/>
        <v>4507.3058119583475</v>
      </c>
      <c r="G347" s="5"/>
    </row>
    <row r="348" spans="1:7">
      <c r="A348" s="57">
        <v>43858</v>
      </c>
      <c r="B348" s="58">
        <v>313</v>
      </c>
      <c r="C348" s="59">
        <v>-0.1</v>
      </c>
      <c r="D348" s="60">
        <f t="shared" si="12"/>
        <v>3172.0032704765417</v>
      </c>
      <c r="E348" s="60">
        <f t="shared" si="13"/>
        <v>1324.7467901657437</v>
      </c>
      <c r="F348" s="60">
        <f t="shared" si="14"/>
        <v>4496.7500606422855</v>
      </c>
      <c r="G348" s="5"/>
    </row>
    <row r="349" spans="1:7">
      <c r="A349" s="57">
        <v>43859</v>
      </c>
      <c r="B349" s="58">
        <v>314</v>
      </c>
      <c r="C349" s="59">
        <v>-0.1</v>
      </c>
      <c r="D349" s="60">
        <f t="shared" si="12"/>
        <v>3172.0032704765417</v>
      </c>
      <c r="E349" s="60">
        <f t="shared" si="13"/>
        <v>1324.7467901657437</v>
      </c>
      <c r="F349" s="60">
        <f t="shared" si="14"/>
        <v>4496.7500606422855</v>
      </c>
      <c r="G349" s="5"/>
    </row>
    <row r="350" spans="1:7">
      <c r="A350" s="57">
        <v>43860</v>
      </c>
      <c r="B350" s="58">
        <v>315</v>
      </c>
      <c r="C350" s="59">
        <v>-0.1</v>
      </c>
      <c r="D350" s="60">
        <f t="shared" si="12"/>
        <v>3172.0032704765417</v>
      </c>
      <c r="E350" s="60">
        <f t="shared" si="13"/>
        <v>1324.7467901657437</v>
      </c>
      <c r="F350" s="60">
        <f t="shared" si="14"/>
        <v>4496.7500606422855</v>
      </c>
      <c r="G350" s="5"/>
    </row>
    <row r="351" spans="1:7">
      <c r="A351" s="57">
        <v>43861</v>
      </c>
      <c r="B351" s="58">
        <v>316</v>
      </c>
      <c r="C351" s="59">
        <v>0</v>
      </c>
      <c r="D351" s="60">
        <f t="shared" si="12"/>
        <v>3166.7253948185116</v>
      </c>
      <c r="E351" s="60">
        <f t="shared" si="13"/>
        <v>1319.4689145077132</v>
      </c>
      <c r="F351" s="60">
        <f t="shared" si="14"/>
        <v>4486.1943093262253</v>
      </c>
      <c r="G351" s="5"/>
    </row>
    <row r="352" spans="1:7">
      <c r="A352" s="57">
        <v>43862</v>
      </c>
      <c r="B352" s="58">
        <v>317</v>
      </c>
      <c r="C352" s="59">
        <v>0</v>
      </c>
      <c r="D352" s="60">
        <f t="shared" si="12"/>
        <v>3166.7253948185116</v>
      </c>
      <c r="E352" s="60">
        <f t="shared" si="13"/>
        <v>1319.4689145077132</v>
      </c>
      <c r="F352" s="60">
        <f t="shared" si="14"/>
        <v>4486.1943093262253</v>
      </c>
      <c r="G352" s="5"/>
    </row>
    <row r="353" spans="1:7">
      <c r="A353" s="57">
        <v>43863</v>
      </c>
      <c r="B353" s="58">
        <v>318</v>
      </c>
      <c r="C353" s="59">
        <v>0</v>
      </c>
      <c r="D353" s="60">
        <f t="shared" si="12"/>
        <v>3166.7253948185116</v>
      </c>
      <c r="E353" s="60">
        <f t="shared" si="13"/>
        <v>1319.4689145077132</v>
      </c>
      <c r="F353" s="60">
        <f t="shared" si="14"/>
        <v>4486.1943093262253</v>
      </c>
      <c r="G353" s="5"/>
    </row>
    <row r="354" spans="1:7">
      <c r="A354" s="57">
        <v>43864</v>
      </c>
      <c r="B354" s="58">
        <v>319</v>
      </c>
      <c r="C354" s="59">
        <v>0.1</v>
      </c>
      <c r="D354" s="60">
        <f t="shared" si="12"/>
        <v>3161.4475191604802</v>
      </c>
      <c r="E354" s="60">
        <f t="shared" si="13"/>
        <v>1314.1910388496822</v>
      </c>
      <c r="F354" s="60">
        <f t="shared" si="14"/>
        <v>4475.6385580101623</v>
      </c>
      <c r="G354" s="5"/>
    </row>
    <row r="355" spans="1:7">
      <c r="A355" s="57">
        <v>43865</v>
      </c>
      <c r="B355" s="58">
        <v>320</v>
      </c>
      <c r="C355" s="59">
        <v>0.1</v>
      </c>
      <c r="D355" s="60">
        <f t="shared" ref="D355:D418" si="15">B$13/B$12*PI()*B$9*1000*(B$11-C355)/1000*24</f>
        <v>3161.4475191604802</v>
      </c>
      <c r="E355" s="60">
        <f t="shared" ref="E355:E402" si="16">B$13/B$12*PI()*B$9*1000*(B$11-B$10-C355)/1000*24</f>
        <v>1314.1910388496822</v>
      </c>
      <c r="F355" s="60">
        <f t="shared" ref="F355:F418" si="17">D355+E355</f>
        <v>4475.6385580101623</v>
      </c>
      <c r="G355" s="5"/>
    </row>
    <row r="356" spans="1:7">
      <c r="A356" s="57">
        <v>43866</v>
      </c>
      <c r="B356" s="58">
        <v>321</v>
      </c>
      <c r="C356" s="59">
        <v>0.2</v>
      </c>
      <c r="D356" s="60">
        <f t="shared" si="15"/>
        <v>3156.1696435024496</v>
      </c>
      <c r="E356" s="60">
        <f t="shared" si="16"/>
        <v>1308.9131631916514</v>
      </c>
      <c r="F356" s="60">
        <f t="shared" si="17"/>
        <v>4465.0828066941012</v>
      </c>
      <c r="G356" s="5"/>
    </row>
    <row r="357" spans="1:7">
      <c r="A357" s="57">
        <v>43867</v>
      </c>
      <c r="B357" s="58">
        <v>322</v>
      </c>
      <c r="C357" s="59">
        <v>0.2</v>
      </c>
      <c r="D357" s="60">
        <f t="shared" si="15"/>
        <v>3156.1696435024496</v>
      </c>
      <c r="E357" s="60">
        <f t="shared" si="16"/>
        <v>1308.9131631916514</v>
      </c>
      <c r="F357" s="60">
        <f t="shared" si="17"/>
        <v>4465.0828066941012</v>
      </c>
      <c r="G357" s="5"/>
    </row>
    <row r="358" spans="1:7">
      <c r="A358" s="57">
        <v>43868</v>
      </c>
      <c r="B358" s="58">
        <v>323</v>
      </c>
      <c r="C358" s="59">
        <v>0.3</v>
      </c>
      <c r="D358" s="60">
        <f t="shared" si="15"/>
        <v>3150.8917678444186</v>
      </c>
      <c r="E358" s="60">
        <f t="shared" si="16"/>
        <v>1303.6352875336206</v>
      </c>
      <c r="F358" s="60">
        <f t="shared" si="17"/>
        <v>4454.5270553780392</v>
      </c>
      <c r="G358" s="5"/>
    </row>
    <row r="359" spans="1:7">
      <c r="A359" s="57">
        <v>43869</v>
      </c>
      <c r="B359" s="58">
        <v>324</v>
      </c>
      <c r="C359" s="59">
        <v>0.3</v>
      </c>
      <c r="D359" s="60">
        <f t="shared" si="15"/>
        <v>3150.8917678444186</v>
      </c>
      <c r="E359" s="60">
        <f t="shared" si="16"/>
        <v>1303.6352875336206</v>
      </c>
      <c r="F359" s="60">
        <f t="shared" si="17"/>
        <v>4454.5270553780392</v>
      </c>
      <c r="G359" s="5"/>
    </row>
    <row r="360" spans="1:7">
      <c r="A360" s="57">
        <v>43870</v>
      </c>
      <c r="B360" s="58">
        <v>325</v>
      </c>
      <c r="C360" s="59">
        <v>0.4</v>
      </c>
      <c r="D360" s="60">
        <f t="shared" si="15"/>
        <v>3145.6138921863876</v>
      </c>
      <c r="E360" s="60">
        <f t="shared" si="16"/>
        <v>1298.3574118755898</v>
      </c>
      <c r="F360" s="60">
        <f t="shared" si="17"/>
        <v>4443.9713040619772</v>
      </c>
      <c r="G360" s="5"/>
    </row>
    <row r="361" spans="1:7">
      <c r="A361" s="57">
        <v>43871</v>
      </c>
      <c r="B361" s="58">
        <v>326</v>
      </c>
      <c r="C361" s="59">
        <v>0.5</v>
      </c>
      <c r="D361" s="60">
        <f t="shared" si="15"/>
        <v>3140.336016528357</v>
      </c>
      <c r="E361" s="60">
        <f t="shared" si="16"/>
        <v>1293.0795362175586</v>
      </c>
      <c r="F361" s="60">
        <f t="shared" si="17"/>
        <v>4433.4155527459152</v>
      </c>
      <c r="G361" s="5"/>
    </row>
    <row r="362" spans="1:7">
      <c r="A362" s="57">
        <v>43872</v>
      </c>
      <c r="B362" s="58">
        <v>327</v>
      </c>
      <c r="C362" s="59">
        <v>0.5</v>
      </c>
      <c r="D362" s="60">
        <f t="shared" si="15"/>
        <v>3140.336016528357</v>
      </c>
      <c r="E362" s="60">
        <f t="shared" si="16"/>
        <v>1293.0795362175586</v>
      </c>
      <c r="F362" s="60">
        <f t="shared" si="17"/>
        <v>4433.4155527459152</v>
      </c>
      <c r="G362" s="5"/>
    </row>
    <row r="363" spans="1:7">
      <c r="A363" s="57">
        <v>43873</v>
      </c>
      <c r="B363" s="58">
        <v>328</v>
      </c>
      <c r="C363" s="59">
        <v>0.6</v>
      </c>
      <c r="D363" s="60">
        <f t="shared" si="15"/>
        <v>3135.0581408703256</v>
      </c>
      <c r="E363" s="60">
        <f t="shared" si="16"/>
        <v>1287.8016605595276</v>
      </c>
      <c r="F363" s="60">
        <f t="shared" si="17"/>
        <v>4422.8598014298532</v>
      </c>
      <c r="G363" s="5"/>
    </row>
    <row r="364" spans="1:7">
      <c r="A364" s="57">
        <v>43874</v>
      </c>
      <c r="B364" s="58">
        <v>329</v>
      </c>
      <c r="C364" s="59">
        <v>0.7</v>
      </c>
      <c r="D364" s="60">
        <f t="shared" si="15"/>
        <v>3129.7802652122955</v>
      </c>
      <c r="E364" s="60">
        <f t="shared" si="16"/>
        <v>1282.523784901497</v>
      </c>
      <c r="F364" s="60">
        <f t="shared" si="17"/>
        <v>4412.304050113793</v>
      </c>
      <c r="G364" s="5"/>
    </row>
    <row r="365" spans="1:7">
      <c r="A365" s="57">
        <v>43875</v>
      </c>
      <c r="B365" s="58">
        <v>330</v>
      </c>
      <c r="C365" s="59">
        <v>0.7</v>
      </c>
      <c r="D365" s="60">
        <f t="shared" si="15"/>
        <v>3129.7802652122955</v>
      </c>
      <c r="E365" s="60">
        <f t="shared" si="16"/>
        <v>1282.523784901497</v>
      </c>
      <c r="F365" s="60">
        <f t="shared" si="17"/>
        <v>4412.304050113793</v>
      </c>
      <c r="G365" s="5"/>
    </row>
    <row r="366" spans="1:7">
      <c r="A366" s="57">
        <v>43876</v>
      </c>
      <c r="B366" s="58">
        <v>331</v>
      </c>
      <c r="C366" s="59">
        <v>0.8</v>
      </c>
      <c r="D366" s="60">
        <f t="shared" si="15"/>
        <v>3124.5023895542645</v>
      </c>
      <c r="E366" s="60">
        <f t="shared" si="16"/>
        <v>1277.245909243466</v>
      </c>
      <c r="F366" s="60">
        <f t="shared" si="17"/>
        <v>4401.748298797731</v>
      </c>
      <c r="G366" s="5"/>
    </row>
    <row r="367" spans="1:7">
      <c r="A367" s="57">
        <v>43877</v>
      </c>
      <c r="B367" s="58">
        <v>332</v>
      </c>
      <c r="C367" s="59">
        <v>0.9</v>
      </c>
      <c r="D367" s="60">
        <f t="shared" si="15"/>
        <v>3119.2245138962339</v>
      </c>
      <c r="E367" s="60">
        <f t="shared" si="16"/>
        <v>1271.9680335854355</v>
      </c>
      <c r="F367" s="60">
        <f t="shared" si="17"/>
        <v>4391.192547481669</v>
      </c>
      <c r="G367" s="5"/>
    </row>
    <row r="368" spans="1:7">
      <c r="A368" s="57">
        <v>43878</v>
      </c>
      <c r="B368" s="58">
        <v>333</v>
      </c>
      <c r="C368" s="59">
        <v>1</v>
      </c>
      <c r="D368" s="60">
        <f t="shared" si="15"/>
        <v>3113.9466382382025</v>
      </c>
      <c r="E368" s="60">
        <f t="shared" si="16"/>
        <v>1266.6901579274045</v>
      </c>
      <c r="F368" s="60">
        <f t="shared" si="17"/>
        <v>4380.6367961656069</v>
      </c>
      <c r="G368" s="5"/>
    </row>
    <row r="369" spans="1:7">
      <c r="A369" s="57">
        <v>43879</v>
      </c>
      <c r="B369" s="58">
        <v>334</v>
      </c>
      <c r="C369" s="59">
        <v>1.1000000000000001</v>
      </c>
      <c r="D369" s="60">
        <f t="shared" si="15"/>
        <v>3108.6687625801715</v>
      </c>
      <c r="E369" s="60">
        <f t="shared" si="16"/>
        <v>1261.4122822693737</v>
      </c>
      <c r="F369" s="60">
        <f t="shared" si="17"/>
        <v>4370.0810448495449</v>
      </c>
      <c r="G369" s="5"/>
    </row>
    <row r="370" spans="1:7">
      <c r="A370" s="57">
        <v>43880</v>
      </c>
      <c r="B370" s="58">
        <v>335</v>
      </c>
      <c r="C370" s="59">
        <v>1.1000000000000001</v>
      </c>
      <c r="D370" s="60">
        <f t="shared" si="15"/>
        <v>3108.6687625801715</v>
      </c>
      <c r="E370" s="60">
        <f t="shared" si="16"/>
        <v>1261.4122822693737</v>
      </c>
      <c r="F370" s="60">
        <f t="shared" si="17"/>
        <v>4370.0810448495449</v>
      </c>
      <c r="G370" s="5"/>
    </row>
    <row r="371" spans="1:7">
      <c r="A371" s="57">
        <v>43881</v>
      </c>
      <c r="B371" s="58">
        <v>336</v>
      </c>
      <c r="C371" s="59">
        <v>1.2</v>
      </c>
      <c r="D371" s="60">
        <f t="shared" si="15"/>
        <v>3103.3908869221409</v>
      </c>
      <c r="E371" s="60">
        <f t="shared" si="16"/>
        <v>1256.1344066113429</v>
      </c>
      <c r="F371" s="60">
        <f t="shared" si="17"/>
        <v>4359.5252935334838</v>
      </c>
      <c r="G371" s="5"/>
    </row>
    <row r="372" spans="1:7">
      <c r="A372" s="57">
        <v>43882</v>
      </c>
      <c r="B372" s="58">
        <v>337</v>
      </c>
      <c r="C372" s="59">
        <v>1.3</v>
      </c>
      <c r="D372" s="60">
        <f t="shared" si="15"/>
        <v>3098.1130112641104</v>
      </c>
      <c r="E372" s="60">
        <f t="shared" si="16"/>
        <v>1250.8565309533119</v>
      </c>
      <c r="F372" s="60">
        <f t="shared" si="17"/>
        <v>4348.9695422174227</v>
      </c>
      <c r="G372" s="5"/>
    </row>
    <row r="373" spans="1:7">
      <c r="A373" s="57">
        <v>43883</v>
      </c>
      <c r="B373" s="58">
        <v>338</v>
      </c>
      <c r="C373" s="59">
        <v>1.4</v>
      </c>
      <c r="D373" s="60">
        <f t="shared" si="15"/>
        <v>3092.8351356060793</v>
      </c>
      <c r="E373" s="60">
        <f t="shared" si="16"/>
        <v>1245.5786552952811</v>
      </c>
      <c r="F373" s="60">
        <f t="shared" si="17"/>
        <v>4338.4137909013607</v>
      </c>
      <c r="G373" s="5"/>
    </row>
    <row r="374" spans="1:7">
      <c r="A374" s="57">
        <v>43884</v>
      </c>
      <c r="B374" s="58">
        <v>339</v>
      </c>
      <c r="C374" s="59">
        <v>1.5</v>
      </c>
      <c r="D374" s="60">
        <f t="shared" si="15"/>
        <v>3087.5572599480483</v>
      </c>
      <c r="E374" s="60">
        <f t="shared" si="16"/>
        <v>1240.3007796372501</v>
      </c>
      <c r="F374" s="60">
        <f t="shared" si="17"/>
        <v>4327.8580395852987</v>
      </c>
      <c r="G374" s="5"/>
    </row>
    <row r="375" spans="1:7">
      <c r="A375" s="57">
        <v>43885</v>
      </c>
      <c r="B375" s="58">
        <v>340</v>
      </c>
      <c r="C375" s="59">
        <v>1.6</v>
      </c>
      <c r="D375" s="60">
        <f t="shared" si="15"/>
        <v>3082.2793842900178</v>
      </c>
      <c r="E375" s="60">
        <f t="shared" si="16"/>
        <v>1235.0229039792193</v>
      </c>
      <c r="F375" s="60">
        <f t="shared" si="17"/>
        <v>4317.3022882692367</v>
      </c>
      <c r="G375" s="5"/>
    </row>
    <row r="376" spans="1:7">
      <c r="A376" s="57">
        <v>43886</v>
      </c>
      <c r="B376" s="58">
        <v>341</v>
      </c>
      <c r="C376" s="59">
        <v>1.7</v>
      </c>
      <c r="D376" s="60">
        <f t="shared" si="15"/>
        <v>3077.0015086319863</v>
      </c>
      <c r="E376" s="60">
        <f t="shared" si="16"/>
        <v>1229.7450283211883</v>
      </c>
      <c r="F376" s="60">
        <f t="shared" si="17"/>
        <v>4306.7465369531747</v>
      </c>
      <c r="G376" s="5"/>
    </row>
    <row r="377" spans="1:7">
      <c r="A377" s="57">
        <v>43887</v>
      </c>
      <c r="B377" s="58">
        <v>342</v>
      </c>
      <c r="C377" s="59">
        <v>1.8</v>
      </c>
      <c r="D377" s="60">
        <f t="shared" si="15"/>
        <v>3071.7236329739558</v>
      </c>
      <c r="E377" s="60">
        <f t="shared" si="16"/>
        <v>1224.4671526631578</v>
      </c>
      <c r="F377" s="60">
        <f t="shared" si="17"/>
        <v>4296.1907856371135</v>
      </c>
      <c r="G377" s="5"/>
    </row>
    <row r="378" spans="1:7">
      <c r="A378" s="57">
        <v>43888</v>
      </c>
      <c r="B378" s="58">
        <v>343</v>
      </c>
      <c r="C378" s="59">
        <v>1.9</v>
      </c>
      <c r="D378" s="60">
        <f t="shared" si="15"/>
        <v>3066.4457573159252</v>
      </c>
      <c r="E378" s="60">
        <f t="shared" si="16"/>
        <v>1219.1892770051268</v>
      </c>
      <c r="F378" s="60">
        <f t="shared" si="17"/>
        <v>4285.6350343210524</v>
      </c>
      <c r="G378" s="5"/>
    </row>
    <row r="379" spans="1:7">
      <c r="A379" s="57">
        <v>43889</v>
      </c>
      <c r="B379" s="58">
        <v>344</v>
      </c>
      <c r="C379" s="59">
        <v>2</v>
      </c>
      <c r="D379" s="60">
        <f t="shared" si="15"/>
        <v>3061.1678816578942</v>
      </c>
      <c r="E379" s="60">
        <f t="shared" si="16"/>
        <v>1213.911401347096</v>
      </c>
      <c r="F379" s="60">
        <f t="shared" si="17"/>
        <v>4275.0792830049904</v>
      </c>
      <c r="G379" s="5"/>
    </row>
    <row r="380" spans="1:7">
      <c r="A380" s="57">
        <v>43890</v>
      </c>
      <c r="B380" s="58">
        <v>345</v>
      </c>
      <c r="C380" s="59">
        <v>2.1</v>
      </c>
      <c r="D380" s="60">
        <f t="shared" si="15"/>
        <v>3055.8900059998637</v>
      </c>
      <c r="E380" s="60">
        <f t="shared" si="16"/>
        <v>1208.6335256890652</v>
      </c>
      <c r="F380" s="60">
        <f t="shared" si="17"/>
        <v>4264.5235316889284</v>
      </c>
      <c r="G380" s="5"/>
    </row>
    <row r="381" spans="1:7">
      <c r="A381" s="57">
        <v>43891</v>
      </c>
      <c r="B381" s="58">
        <v>346</v>
      </c>
      <c r="C381" s="59">
        <v>2.2000000000000002</v>
      </c>
      <c r="D381" s="60">
        <f t="shared" si="15"/>
        <v>3050.6121303418322</v>
      </c>
      <c r="E381" s="60">
        <f t="shared" si="16"/>
        <v>1203.3556500310344</v>
      </c>
      <c r="F381" s="60">
        <f t="shared" si="17"/>
        <v>4253.9677803728664</v>
      </c>
      <c r="G381" s="5"/>
    </row>
    <row r="382" spans="1:7">
      <c r="A382" s="57">
        <v>43892</v>
      </c>
      <c r="B382" s="58">
        <v>347</v>
      </c>
      <c r="C382" s="59">
        <v>2.4</v>
      </c>
      <c r="D382" s="60">
        <f t="shared" si="15"/>
        <v>3040.0563790257711</v>
      </c>
      <c r="E382" s="60">
        <f t="shared" si="16"/>
        <v>1192.7998987149724</v>
      </c>
      <c r="F382" s="60">
        <f t="shared" si="17"/>
        <v>4232.8562777407433</v>
      </c>
      <c r="G382" s="5"/>
    </row>
    <row r="383" spans="1:7">
      <c r="A383" s="57">
        <v>43893</v>
      </c>
      <c r="B383" s="58">
        <v>348</v>
      </c>
      <c r="C383" s="59">
        <v>2.5</v>
      </c>
      <c r="D383" s="60">
        <f t="shared" si="15"/>
        <v>3034.7785033677396</v>
      </c>
      <c r="E383" s="60">
        <f t="shared" si="16"/>
        <v>1187.5220230569416</v>
      </c>
      <c r="F383" s="60">
        <f t="shared" si="17"/>
        <v>4222.3005264246813</v>
      </c>
      <c r="G383" s="5"/>
    </row>
    <row r="384" spans="1:7">
      <c r="A384" s="57">
        <v>43894</v>
      </c>
      <c r="B384" s="58">
        <v>349</v>
      </c>
      <c r="C384" s="59">
        <v>2.6</v>
      </c>
      <c r="D384" s="60">
        <f t="shared" si="15"/>
        <v>3029.5006277097091</v>
      </c>
      <c r="E384" s="60">
        <f t="shared" si="16"/>
        <v>1182.2441473989106</v>
      </c>
      <c r="F384" s="60">
        <f t="shared" si="17"/>
        <v>4211.7447751086202</v>
      </c>
      <c r="G384" s="5"/>
    </row>
    <row r="385" spans="1:7">
      <c r="A385" s="57">
        <v>43895</v>
      </c>
      <c r="B385" s="58">
        <v>350</v>
      </c>
      <c r="C385" s="59">
        <v>2.7</v>
      </c>
      <c r="D385" s="60">
        <f t="shared" si="15"/>
        <v>3024.2227520516781</v>
      </c>
      <c r="E385" s="60">
        <f t="shared" si="16"/>
        <v>1176.9662717408801</v>
      </c>
      <c r="F385" s="60">
        <f t="shared" si="17"/>
        <v>4201.1890237925581</v>
      </c>
      <c r="G385" s="5"/>
    </row>
    <row r="386" spans="1:7">
      <c r="A386" s="57">
        <v>43896</v>
      </c>
      <c r="B386" s="58">
        <v>351</v>
      </c>
      <c r="C386" s="59">
        <v>2.8</v>
      </c>
      <c r="D386" s="60">
        <f t="shared" si="15"/>
        <v>3018.944876393648</v>
      </c>
      <c r="E386" s="60">
        <f t="shared" si="16"/>
        <v>1171.6883960828491</v>
      </c>
      <c r="F386" s="60">
        <f t="shared" si="17"/>
        <v>4190.633272476497</v>
      </c>
      <c r="G386" s="5"/>
    </row>
    <row r="387" spans="1:7">
      <c r="A387" s="57">
        <v>43897</v>
      </c>
      <c r="B387" s="58">
        <v>352</v>
      </c>
      <c r="C387" s="59">
        <v>3</v>
      </c>
      <c r="D387" s="60">
        <f t="shared" si="15"/>
        <v>3008.389125077586</v>
      </c>
      <c r="E387" s="60">
        <f t="shared" si="16"/>
        <v>1161.1326447667875</v>
      </c>
      <c r="F387" s="60">
        <f t="shared" si="17"/>
        <v>4169.5217698443739</v>
      </c>
      <c r="G387" s="5"/>
    </row>
    <row r="388" spans="1:7">
      <c r="A388" s="57">
        <v>43898</v>
      </c>
      <c r="B388" s="58">
        <v>353</v>
      </c>
      <c r="C388" s="59">
        <v>3.1</v>
      </c>
      <c r="D388" s="60">
        <f t="shared" si="15"/>
        <v>3003.111249419555</v>
      </c>
      <c r="E388" s="60">
        <f t="shared" si="16"/>
        <v>1155.8547691087565</v>
      </c>
      <c r="F388" s="60">
        <f t="shared" si="17"/>
        <v>4158.9660185283119</v>
      </c>
      <c r="G388" s="5"/>
    </row>
    <row r="389" spans="1:7">
      <c r="A389" s="57">
        <v>43899</v>
      </c>
      <c r="B389" s="58">
        <v>354</v>
      </c>
      <c r="C389" s="59">
        <v>3.2</v>
      </c>
      <c r="D389" s="60">
        <f t="shared" si="15"/>
        <v>2997.8333737615235</v>
      </c>
      <c r="E389" s="60">
        <f t="shared" si="16"/>
        <v>1150.5768934507259</v>
      </c>
      <c r="F389" s="60">
        <f t="shared" si="17"/>
        <v>4148.4102672122499</v>
      </c>
      <c r="G389" s="5"/>
    </row>
    <row r="390" spans="1:7">
      <c r="A390" s="57">
        <v>43900</v>
      </c>
      <c r="B390" s="58">
        <v>355</v>
      </c>
      <c r="C390" s="59">
        <v>3.3</v>
      </c>
      <c r="D390" s="60">
        <f t="shared" si="15"/>
        <v>2992.5554981034929</v>
      </c>
      <c r="E390" s="60">
        <f t="shared" si="16"/>
        <v>1145.2990177926947</v>
      </c>
      <c r="F390" s="60">
        <f t="shared" si="17"/>
        <v>4137.8545158961879</v>
      </c>
      <c r="G390" s="5"/>
    </row>
    <row r="391" spans="1:7">
      <c r="A391" s="57">
        <v>43901</v>
      </c>
      <c r="B391" s="58">
        <v>356</v>
      </c>
      <c r="C391" s="59">
        <v>3.5</v>
      </c>
      <c r="D391" s="60">
        <f t="shared" si="15"/>
        <v>2981.9997467874318</v>
      </c>
      <c r="E391" s="60">
        <f t="shared" si="16"/>
        <v>1134.7432664766332</v>
      </c>
      <c r="F391" s="60">
        <f t="shared" si="17"/>
        <v>4116.7430132640648</v>
      </c>
      <c r="G391" s="5"/>
    </row>
    <row r="392" spans="1:7">
      <c r="A392" s="57">
        <v>43902</v>
      </c>
      <c r="B392" s="58">
        <v>357</v>
      </c>
      <c r="C392" s="59">
        <v>3.6</v>
      </c>
      <c r="D392" s="60">
        <f t="shared" si="15"/>
        <v>2976.7218711294004</v>
      </c>
      <c r="E392" s="60">
        <f t="shared" si="16"/>
        <v>1129.4653908186024</v>
      </c>
      <c r="F392" s="60">
        <f t="shared" si="17"/>
        <v>4106.1872619480027</v>
      </c>
      <c r="G392" s="5"/>
    </row>
    <row r="393" spans="1:7">
      <c r="A393" s="57">
        <v>43903</v>
      </c>
      <c r="B393" s="58">
        <v>358</v>
      </c>
      <c r="C393" s="59">
        <v>3.7</v>
      </c>
      <c r="D393" s="60">
        <f t="shared" si="15"/>
        <v>2971.4439954713698</v>
      </c>
      <c r="E393" s="60">
        <f t="shared" si="16"/>
        <v>1124.1875151605714</v>
      </c>
      <c r="F393" s="60">
        <f t="shared" si="17"/>
        <v>4095.6315106319412</v>
      </c>
      <c r="G393" s="5"/>
    </row>
    <row r="394" spans="1:7">
      <c r="A394" s="57">
        <v>43904</v>
      </c>
      <c r="B394" s="58">
        <v>359</v>
      </c>
      <c r="C394" s="59">
        <v>3.9</v>
      </c>
      <c r="D394" s="60">
        <f t="shared" si="15"/>
        <v>2960.8882441553083</v>
      </c>
      <c r="E394" s="60">
        <f t="shared" si="16"/>
        <v>1113.6317638445098</v>
      </c>
      <c r="F394" s="60">
        <f t="shared" si="17"/>
        <v>4074.5200079998181</v>
      </c>
      <c r="G394" s="5"/>
    </row>
    <row r="395" spans="1:7">
      <c r="A395" s="57">
        <v>43905</v>
      </c>
      <c r="B395" s="58">
        <v>360</v>
      </c>
      <c r="C395" s="59">
        <v>4</v>
      </c>
      <c r="D395" s="60">
        <f t="shared" si="15"/>
        <v>2955.6103684972768</v>
      </c>
      <c r="E395" s="60">
        <f t="shared" si="16"/>
        <v>1108.353888186479</v>
      </c>
      <c r="F395" s="60">
        <f t="shared" si="17"/>
        <v>4063.9642566837556</v>
      </c>
      <c r="G395" s="5"/>
    </row>
    <row r="396" spans="1:7">
      <c r="A396" s="57">
        <v>43906</v>
      </c>
      <c r="B396" s="58">
        <v>361</v>
      </c>
      <c r="C396" s="59">
        <v>4.2</v>
      </c>
      <c r="D396" s="60">
        <f t="shared" si="15"/>
        <v>2945.0546171812157</v>
      </c>
      <c r="E396" s="60">
        <f t="shared" si="16"/>
        <v>1097.7981368704175</v>
      </c>
      <c r="F396" s="60">
        <f t="shared" si="17"/>
        <v>4042.8527540516334</v>
      </c>
      <c r="G396" s="5"/>
    </row>
    <row r="397" spans="1:7">
      <c r="A397" s="57">
        <v>43907</v>
      </c>
      <c r="B397" s="58">
        <v>362</v>
      </c>
      <c r="C397" s="59">
        <v>4.3</v>
      </c>
      <c r="D397" s="60">
        <f t="shared" si="15"/>
        <v>2939.7767415231847</v>
      </c>
      <c r="E397" s="60">
        <f t="shared" si="16"/>
        <v>1092.5202612123862</v>
      </c>
      <c r="F397" s="60">
        <f t="shared" si="17"/>
        <v>4032.2970027355709</v>
      </c>
      <c r="G397" s="5"/>
    </row>
    <row r="398" spans="1:7">
      <c r="A398" s="57">
        <v>43908</v>
      </c>
      <c r="B398" s="58">
        <v>363</v>
      </c>
      <c r="C398" s="59">
        <v>4.4000000000000004</v>
      </c>
      <c r="D398" s="60">
        <f t="shared" si="15"/>
        <v>2934.4988658651537</v>
      </c>
      <c r="E398" s="60">
        <f t="shared" si="16"/>
        <v>1087.2423855543555</v>
      </c>
      <c r="F398" s="60">
        <f t="shared" si="17"/>
        <v>4021.7412514195094</v>
      </c>
      <c r="G398" s="5"/>
    </row>
    <row r="399" spans="1:7">
      <c r="A399" s="57">
        <v>43909</v>
      </c>
      <c r="B399" s="58">
        <v>364</v>
      </c>
      <c r="C399" s="59">
        <v>4.5999999999999996</v>
      </c>
      <c r="D399" s="60">
        <f t="shared" si="15"/>
        <v>2923.9431145490921</v>
      </c>
      <c r="E399" s="60">
        <f t="shared" si="16"/>
        <v>1076.6866342382937</v>
      </c>
      <c r="F399" s="60">
        <f t="shared" si="17"/>
        <v>4000.6297487873858</v>
      </c>
      <c r="G399" s="5"/>
    </row>
    <row r="400" spans="1:7">
      <c r="A400" s="57">
        <v>43910</v>
      </c>
      <c r="B400" s="58">
        <v>365</v>
      </c>
      <c r="C400" s="59">
        <v>4.7</v>
      </c>
      <c r="D400" s="60">
        <f t="shared" si="15"/>
        <v>2918.6652388910607</v>
      </c>
      <c r="E400" s="60">
        <f t="shared" si="16"/>
        <v>1071.4087585802631</v>
      </c>
      <c r="F400" s="60">
        <f t="shared" si="17"/>
        <v>3990.0739974713238</v>
      </c>
      <c r="G400" s="5"/>
    </row>
    <row r="401" spans="1:7">
      <c r="A401" s="57">
        <v>43911</v>
      </c>
      <c r="B401" s="58">
        <v>366</v>
      </c>
      <c r="C401" s="59">
        <v>4.9000000000000004</v>
      </c>
      <c r="D401" s="60">
        <f t="shared" si="15"/>
        <v>2908.1094875749995</v>
      </c>
      <c r="E401" s="60">
        <f t="shared" si="16"/>
        <v>1060.8530072642013</v>
      </c>
      <c r="F401" s="60">
        <f t="shared" si="17"/>
        <v>3968.9624948392011</v>
      </c>
      <c r="G401" s="17"/>
    </row>
    <row r="402" spans="1:7">
      <c r="A402" s="57">
        <v>43912</v>
      </c>
      <c r="B402" s="58">
        <v>367</v>
      </c>
      <c r="C402" s="59">
        <v>5</v>
      </c>
      <c r="D402" s="60">
        <f t="shared" si="15"/>
        <v>2902.831611916969</v>
      </c>
      <c r="E402" s="60">
        <f t="shared" si="16"/>
        <v>1055.5751316061705</v>
      </c>
      <c r="F402" s="60">
        <f t="shared" si="17"/>
        <v>3958.4067435231395</v>
      </c>
      <c r="G402" s="5"/>
    </row>
    <row r="403" spans="1:7">
      <c r="A403" s="63"/>
      <c r="D403" s="3"/>
      <c r="F403" s="60">
        <f>SUM(F35:F402)</f>
        <v>1279504.8400251034</v>
      </c>
      <c r="G403" s="5"/>
    </row>
    <row r="404" spans="1:7">
      <c r="A404" s="63"/>
      <c r="D404" s="3"/>
      <c r="F404" s="3" t="s">
        <v>67</v>
      </c>
    </row>
    <row r="405" spans="1:7">
      <c r="A405" s="63"/>
      <c r="D405" s="3"/>
    </row>
    <row r="406" spans="1:7">
      <c r="A406" s="63"/>
    </row>
  </sheetData>
  <conditionalFormatting sqref="B24">
    <cfRule type="cellIs" dxfId="0" priority="2" operator="greaterThan">
      <formula>10</formula>
    </cfRule>
  </conditionalFormatting>
  <printOptions horizontalCentered="1" verticalCentered="1" headings="1"/>
  <pageMargins left="0.78749999999999998" right="0.78749999999999998" top="1.05277777777778" bottom="1.0249999999999999" header="0.78749999999999998" footer="0.78749999999999998"/>
  <pageSetup paperSize="9" orientation="landscape" useFirstPageNumber="1" horizontalDpi="300" verticalDpi="300"/>
  <headerFooter>
    <oddHeader>&amp;L&amp;"Liberation Sans Narrow,Fett"&amp;12Wärmeverlust und Pumpleistung der Hauptverteilung</oddHeader>
    <oddFooter>&amp;R&amp;D &amp;T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mw</cp:lastModifiedBy>
  <cp:revision>20</cp:revision>
  <cp:lastPrinted>2019-10-29T18:22:17Z</cp:lastPrinted>
  <dcterms:created xsi:type="dcterms:W3CDTF">2019-10-29T18:05:31Z</dcterms:created>
  <dcterms:modified xsi:type="dcterms:W3CDTF">2022-12-03T15:53:57Z</dcterms:modified>
  <dc:language>de-DE</dc:language>
</cp:coreProperties>
</file>