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9540" activeTab="4"/>
  </bookViews>
  <sheets>
    <sheet name="Peptides-Func" sheetId="1" r:id="rId1"/>
    <sheet name="PascalVOC-SP" sheetId="2" r:id="rId2"/>
    <sheet name="ogbg-molhiv" sheetId="3" r:id="rId3"/>
    <sheet name="CIFAR-10" sheetId="4" r:id="rId4"/>
    <sheet name="ogbg-code2" sheetId="6" r:id="rId5"/>
  </sheets>
  <calcPr calcId="144525"/>
</workbook>
</file>

<file path=xl/calcChain.xml><?xml version="1.0" encoding="utf-8"?>
<calcChain xmlns="http://schemas.openxmlformats.org/spreadsheetml/2006/main">
  <c r="N24" i="3" l="1"/>
  <c r="M24" i="3"/>
  <c r="G9" i="1"/>
  <c r="G10" i="1"/>
  <c r="C241" i="3" l="1"/>
  <c r="D241" i="3"/>
  <c r="E241" i="3"/>
  <c r="F241" i="3"/>
  <c r="G241" i="3"/>
  <c r="H241" i="3"/>
  <c r="I241" i="3"/>
  <c r="J241" i="3"/>
  <c r="K241" i="3"/>
  <c r="L241" i="3"/>
  <c r="C240" i="3" l="1"/>
  <c r="D240" i="3"/>
  <c r="E240" i="3"/>
  <c r="F240" i="3"/>
  <c r="G240" i="3"/>
  <c r="H240" i="3"/>
  <c r="I240" i="3"/>
  <c r="J240" i="3"/>
  <c r="K240" i="3"/>
  <c r="L240" i="3"/>
  <c r="N241" i="3" l="1"/>
  <c r="M241" i="3"/>
  <c r="N240" i="3"/>
  <c r="M240" i="3"/>
  <c r="N235" i="3"/>
  <c r="M235" i="3"/>
  <c r="N234" i="3"/>
  <c r="M234" i="3"/>
  <c r="N233" i="3"/>
  <c r="M233" i="3"/>
  <c r="N232" i="3"/>
  <c r="M232" i="3"/>
  <c r="N231" i="3"/>
  <c r="M231" i="3"/>
  <c r="N230" i="3"/>
  <c r="M230" i="3"/>
  <c r="N229" i="3"/>
  <c r="M229" i="3"/>
  <c r="N228" i="3"/>
  <c r="M228" i="3"/>
  <c r="N227" i="3"/>
  <c r="M227" i="3"/>
  <c r="N226" i="3"/>
  <c r="M226" i="3"/>
  <c r="N225" i="3"/>
  <c r="M225" i="3"/>
  <c r="N224" i="3"/>
  <c r="M224" i="3"/>
  <c r="N223" i="3"/>
  <c r="M223" i="3"/>
  <c r="N222" i="3"/>
  <c r="M222" i="3"/>
  <c r="N221" i="3"/>
  <c r="M221" i="3"/>
  <c r="N220" i="3"/>
  <c r="M220" i="3"/>
  <c r="N213" i="3"/>
  <c r="M213" i="3"/>
  <c r="N215" i="3"/>
  <c r="M215" i="3"/>
  <c r="N214" i="3"/>
  <c r="M214" i="3"/>
  <c r="N212" i="3"/>
  <c r="M212" i="3"/>
  <c r="N211" i="3"/>
  <c r="M211" i="3"/>
  <c r="N210" i="3"/>
  <c r="M210" i="3"/>
  <c r="N209" i="3"/>
  <c r="M209" i="3"/>
  <c r="N208" i="3"/>
  <c r="M208" i="3"/>
  <c r="N207" i="3"/>
  <c r="M207" i="3"/>
  <c r="N206" i="3"/>
  <c r="M206" i="3"/>
  <c r="N205" i="3"/>
  <c r="M205" i="3"/>
  <c r="N204" i="3"/>
  <c r="M204" i="3"/>
  <c r="N203" i="3"/>
  <c r="M203" i="3"/>
  <c r="N202" i="3"/>
  <c r="M202" i="3"/>
  <c r="N201" i="3"/>
  <c r="M201" i="3"/>
  <c r="N200" i="3"/>
  <c r="M200" i="3"/>
  <c r="N199" i="3"/>
  <c r="M199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C53" i="6"/>
  <c r="D53" i="6"/>
  <c r="E53" i="6"/>
  <c r="F53" i="6"/>
  <c r="F52" i="6"/>
  <c r="C52" i="6"/>
  <c r="E52" i="6"/>
  <c r="D52" i="6"/>
  <c r="C15" i="4"/>
  <c r="D15" i="4"/>
  <c r="E15" i="4"/>
  <c r="F15" i="4"/>
  <c r="G15" i="4"/>
  <c r="I15" i="4"/>
  <c r="H15" i="4"/>
  <c r="J15" i="4"/>
  <c r="K15" i="4"/>
  <c r="L15" i="4"/>
  <c r="K14" i="4"/>
  <c r="C14" i="4"/>
  <c r="D14" i="4"/>
  <c r="E14" i="4"/>
  <c r="F14" i="4"/>
  <c r="G14" i="4"/>
  <c r="H14" i="4"/>
  <c r="I14" i="4"/>
  <c r="J14" i="4"/>
  <c r="L14" i="4"/>
  <c r="C18" i="2"/>
  <c r="D18" i="2"/>
  <c r="G18" i="2" s="1"/>
  <c r="E18" i="2"/>
  <c r="F18" i="2"/>
  <c r="C17" i="2"/>
  <c r="D17" i="2"/>
  <c r="E17" i="2"/>
  <c r="F17" i="2"/>
  <c r="C37" i="1"/>
  <c r="G37" i="1" s="1"/>
  <c r="D37" i="1"/>
  <c r="E37" i="1"/>
  <c r="F37" i="1"/>
  <c r="C36" i="1"/>
  <c r="H36" i="1" s="1"/>
  <c r="D36" i="1"/>
  <c r="E36" i="1"/>
  <c r="F36" i="1"/>
  <c r="H37" i="1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M115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N114" i="3"/>
  <c r="M114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M76" i="3"/>
  <c r="M74" i="3"/>
  <c r="H48" i="6"/>
  <c r="G48" i="6"/>
  <c r="H47" i="6"/>
  <c r="G47" i="6"/>
  <c r="H46" i="6"/>
  <c r="G46" i="6"/>
  <c r="H45" i="6"/>
  <c r="G45" i="6"/>
  <c r="H44" i="6"/>
  <c r="G44" i="6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N75" i="3"/>
  <c r="M75" i="3"/>
  <c r="N74" i="3"/>
  <c r="N73" i="3"/>
  <c r="M73" i="3"/>
  <c r="N72" i="3"/>
  <c r="M72" i="3"/>
  <c r="H40" i="6"/>
  <c r="G40" i="6"/>
  <c r="H39" i="6"/>
  <c r="G39" i="6"/>
  <c r="H38" i="6"/>
  <c r="G38" i="6"/>
  <c r="H37" i="6"/>
  <c r="G37" i="6"/>
  <c r="H36" i="6"/>
  <c r="G36" i="6"/>
  <c r="H35" i="6"/>
  <c r="G35" i="6"/>
  <c r="G53" i="6" l="1"/>
  <c r="M15" i="4"/>
  <c r="G17" i="2"/>
  <c r="H53" i="6"/>
  <c r="G52" i="6"/>
  <c r="H52" i="6"/>
  <c r="N15" i="4"/>
  <c r="N14" i="4"/>
  <c r="M14" i="4"/>
  <c r="H18" i="2"/>
  <c r="H17" i="2"/>
  <c r="G36" i="1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H31" i="6"/>
  <c r="G31" i="6"/>
  <c r="H30" i="6"/>
  <c r="G30" i="6"/>
  <c r="H29" i="6"/>
  <c r="G29" i="6"/>
  <c r="H28" i="6"/>
  <c r="G28" i="6"/>
  <c r="H27" i="6"/>
  <c r="G27" i="6"/>
  <c r="H26" i="6"/>
  <c r="G26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5" i="6"/>
  <c r="H6" i="6"/>
  <c r="H7" i="6"/>
  <c r="H8" i="6"/>
  <c r="H9" i="6"/>
  <c r="H10" i="6"/>
  <c r="H11" i="6"/>
  <c r="H12" i="6"/>
  <c r="H4" i="6"/>
  <c r="G5" i="6"/>
  <c r="G6" i="6"/>
  <c r="G7" i="6"/>
  <c r="G8" i="6"/>
  <c r="G9" i="6"/>
  <c r="G10" i="6"/>
  <c r="G11" i="6"/>
  <c r="G12" i="6"/>
  <c r="G4" i="6"/>
  <c r="H32" i="1"/>
  <c r="G32" i="1"/>
  <c r="H31" i="1"/>
  <c r="G31" i="1"/>
  <c r="H30" i="1"/>
  <c r="G30" i="1"/>
  <c r="H29" i="1"/>
  <c r="G29" i="1"/>
  <c r="H28" i="1"/>
  <c r="G28" i="1"/>
  <c r="H27" i="1"/>
  <c r="G27" i="1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25" i="3"/>
  <c r="M25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13" i="1"/>
  <c r="G13" i="1"/>
  <c r="H12" i="1"/>
  <c r="G12" i="1"/>
  <c r="H11" i="1"/>
  <c r="G11" i="1"/>
  <c r="H10" i="1"/>
  <c r="H9" i="1"/>
  <c r="H8" i="1"/>
  <c r="G8" i="1"/>
  <c r="H7" i="1"/>
  <c r="G7" i="1"/>
  <c r="H6" i="1"/>
  <c r="G6" i="1"/>
  <c r="H5" i="1"/>
  <c r="G5" i="1"/>
</calcChain>
</file>

<file path=xl/sharedStrings.xml><?xml version="1.0" encoding="utf-8"?>
<sst xmlns="http://schemas.openxmlformats.org/spreadsheetml/2006/main" count="622" uniqueCount="104">
  <si>
    <t>def</t>
  </si>
  <si>
    <t>AVG</t>
  </si>
  <si>
    <t>STDEV</t>
  </si>
  <si>
    <t>Run5 - max test  acc</t>
  </si>
  <si>
    <t>Run6 - max test  acc</t>
  </si>
  <si>
    <t>Run7 - max test  acc</t>
  </si>
  <si>
    <t>Run8 - max test  acc</t>
  </si>
  <si>
    <t>Run9 - max test  acc</t>
  </si>
  <si>
    <t>4a98b9</t>
  </si>
  <si>
    <t>Peptides-Func</t>
  </si>
  <si>
    <t>MPNN layers removed</t>
  </si>
  <si>
    <t>Attention layers removed</t>
  </si>
  <si>
    <t>Run0 - best test AP</t>
  </si>
  <si>
    <t>Run1 - best test AP</t>
  </si>
  <si>
    <t>Run2 - best test AP</t>
  </si>
  <si>
    <t>Run3 - best test AP</t>
  </si>
  <si>
    <t>None</t>
  </si>
  <si>
    <t>Running Time (hours)</t>
  </si>
  <si>
    <t>0,1</t>
  </si>
  <si>
    <t>1,2</t>
  </si>
  <si>
    <t>1,3</t>
  </si>
  <si>
    <t>0,1,3</t>
  </si>
  <si>
    <t>1,2,3</t>
  </si>
  <si>
    <t>PascalVOC-SP</t>
  </si>
  <si>
    <t>Running Time (minutes)</t>
  </si>
  <si>
    <t>Run0 - best test f1</t>
  </si>
  <si>
    <t>Run1 - best test f1</t>
  </si>
  <si>
    <t>Run2 - best test f1</t>
  </si>
  <si>
    <t>Run3 - best test f1</t>
  </si>
  <si>
    <t>ogbg-molhiv</t>
  </si>
  <si>
    <t>0,7</t>
  </si>
  <si>
    <t>1,7</t>
  </si>
  <si>
    <t>2,7</t>
  </si>
  <si>
    <t>2,8</t>
  </si>
  <si>
    <t>2,9</t>
  </si>
  <si>
    <t>3,7</t>
  </si>
  <si>
    <t>4,7</t>
  </si>
  <si>
    <t>5,7</t>
  </si>
  <si>
    <t>6,7</t>
  </si>
  <si>
    <t>7,8</t>
  </si>
  <si>
    <t>7,9</t>
  </si>
  <si>
    <t>0,8</t>
  </si>
  <si>
    <t>0,9</t>
  </si>
  <si>
    <t>1,8</t>
  </si>
  <si>
    <t>3,8</t>
  </si>
  <si>
    <t>4,8</t>
  </si>
  <si>
    <t>5,8</t>
  </si>
  <si>
    <t>6,8</t>
  </si>
  <si>
    <t>8,9</t>
  </si>
  <si>
    <t>1,9</t>
  </si>
  <si>
    <t>3,9</t>
  </si>
  <si>
    <t>4,9</t>
  </si>
  <si>
    <t>5,9</t>
  </si>
  <si>
    <t>6,9</t>
  </si>
  <si>
    <t>0,8,9</t>
  </si>
  <si>
    <t>1,8,9</t>
  </si>
  <si>
    <t>2,8,9</t>
  </si>
  <si>
    <t>3,8,9</t>
  </si>
  <si>
    <t>4,8,9</t>
  </si>
  <si>
    <t>5,8,9</t>
  </si>
  <si>
    <t>6,8,9</t>
  </si>
  <si>
    <t>7,8,9</t>
  </si>
  <si>
    <t>0,4,9</t>
  </si>
  <si>
    <t>1,4,9</t>
  </si>
  <si>
    <t>2,4,9</t>
  </si>
  <si>
    <t>3,4,9</t>
  </si>
  <si>
    <t>4,5,9</t>
  </si>
  <si>
    <t>4,6,9</t>
  </si>
  <si>
    <t>4,7,9</t>
  </si>
  <si>
    <t>0,7,8</t>
  </si>
  <si>
    <t>1,7,8</t>
  </si>
  <si>
    <t>2,7,8</t>
  </si>
  <si>
    <t>3,7,8</t>
  </si>
  <si>
    <t>4,7,8</t>
  </si>
  <si>
    <t>5,7,8</t>
  </si>
  <si>
    <t>6,7,8</t>
  </si>
  <si>
    <t>0,5</t>
  </si>
  <si>
    <t>1,5</t>
  </si>
  <si>
    <t>2,5</t>
  </si>
  <si>
    <t>3,5</t>
  </si>
  <si>
    <t>4,5</t>
  </si>
  <si>
    <t>5,6</t>
  </si>
  <si>
    <t>Run0 - best test auc</t>
  </si>
  <si>
    <t>Run1 - best test auc</t>
  </si>
  <si>
    <t>Run3 - best test auc</t>
  </si>
  <si>
    <t>Run2 - best test auc</t>
  </si>
  <si>
    <t>Run4 - best test auc</t>
  </si>
  <si>
    <t>Run5 - best test auc</t>
  </si>
  <si>
    <t>Run6 - best test auc</t>
  </si>
  <si>
    <t>Run7 - best test auc</t>
  </si>
  <si>
    <t>Run8 - best test auc</t>
  </si>
  <si>
    <t>Run9 - best test auc</t>
  </si>
  <si>
    <t>CIFAR-10</t>
  </si>
  <si>
    <t>Run0 - best test acc</t>
  </si>
  <si>
    <t>Run1 - best test acc</t>
  </si>
  <si>
    <t>Run2- best test acc</t>
  </si>
  <si>
    <t>Run3 - best test acc</t>
  </si>
  <si>
    <t>Run4 - best test acc</t>
  </si>
  <si>
    <t>ogbg-code2</t>
  </si>
  <si>
    <t>0,1,2</t>
  </si>
  <si>
    <t>0,3</t>
  </si>
  <si>
    <t>2,3</t>
  </si>
  <si>
    <t>0,2</t>
  </si>
  <si>
    <t>Run2- best test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</si>
</sst>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23" sqref="G23"/>
    </sheetView>
  </sheetViews>
  <sheetFormatPr defaultRowHeight="14.25" x14ac:dyDescent="0.2"/>
  <cols>
    <col min="1" max="1" width="22.125" customWidth="1"/>
    <col min="2" max="2" width="20.375" customWidth="1"/>
    <col min="3" max="3" width="18.125" customWidth="1"/>
    <col min="4" max="4" width="26.125" customWidth="1"/>
    <col min="5" max="5" width="27.375" customWidth="1"/>
    <col min="6" max="6" width="23" customWidth="1"/>
    <col min="7" max="7" width="20.75" customWidth="1"/>
    <col min="8" max="8" width="18.75" customWidth="1"/>
    <col min="9" max="10" width="18.25" customWidth="1"/>
  </cols>
  <sheetData>
    <row r="1" spans="1:8" x14ac:dyDescent="0.2">
      <c r="A1" t="s">
        <v>9</v>
      </c>
    </row>
    <row r="4" spans="1:8" x14ac:dyDescent="0.2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</v>
      </c>
      <c r="H4" s="1" t="s">
        <v>2</v>
      </c>
    </row>
    <row r="5" spans="1:8" ht="15" x14ac:dyDescent="0.25">
      <c r="A5" s="1" t="s">
        <v>16</v>
      </c>
      <c r="B5" s="1" t="s">
        <v>16</v>
      </c>
      <c r="C5" s="1">
        <v>0.64659</v>
      </c>
      <c r="D5" s="1">
        <v>0.65054999999999996</v>
      </c>
      <c r="E5" s="1">
        <v>0.65802000000000005</v>
      </c>
      <c r="F5" s="1">
        <v>0.65776000000000001</v>
      </c>
      <c r="G5" s="2">
        <f t="shared" ref="G5:G13" si="0">AVERAGE(C5:F5)</f>
        <v>0.65322999999999998</v>
      </c>
      <c r="H5" s="3">
        <f>STDEV(C5:F5)</f>
        <v>5.6195195524172941E-3</v>
      </c>
    </row>
    <row r="6" spans="1:8" x14ac:dyDescent="0.2">
      <c r="A6" s="1">
        <v>0</v>
      </c>
      <c r="B6" s="1" t="s">
        <v>16</v>
      </c>
      <c r="C6" s="1">
        <v>0.61812999999999996</v>
      </c>
      <c r="D6" s="1">
        <v>0.63958999999999999</v>
      </c>
      <c r="E6" s="1">
        <v>0.63832</v>
      </c>
      <c r="F6" s="1">
        <v>0.63005</v>
      </c>
      <c r="G6" s="4">
        <f t="shared" si="0"/>
        <v>0.63152249999999999</v>
      </c>
      <c r="H6" s="1">
        <f t="shared" ref="H6:H13" si="1">STDEV(C6:F6)</f>
        <v>9.8795727809118175E-3</v>
      </c>
    </row>
    <row r="7" spans="1:8" x14ac:dyDescent="0.2">
      <c r="A7" s="1">
        <v>1</v>
      </c>
      <c r="B7" s="1" t="s">
        <v>16</v>
      </c>
      <c r="C7" s="1">
        <v>0.64786999999999995</v>
      </c>
      <c r="D7" s="1">
        <v>0.63544999999999996</v>
      </c>
      <c r="E7" s="1">
        <v>0.66359000000000001</v>
      </c>
      <c r="F7" s="1">
        <v>0.64409000000000005</v>
      </c>
      <c r="G7" s="4">
        <f t="shared" si="0"/>
        <v>0.64775000000000005</v>
      </c>
      <c r="H7" s="1">
        <f t="shared" si="1"/>
        <v>1.177009770562676E-2</v>
      </c>
    </row>
    <row r="8" spans="1:8" x14ac:dyDescent="0.2">
      <c r="A8" s="1">
        <v>2</v>
      </c>
      <c r="B8" s="1" t="s">
        <v>16</v>
      </c>
      <c r="C8" s="1">
        <v>0.64683000000000002</v>
      </c>
      <c r="D8" s="1">
        <v>0.64661999999999997</v>
      </c>
      <c r="E8" s="1">
        <v>0.65654999999999997</v>
      </c>
      <c r="F8" s="1">
        <v>0.64990000000000003</v>
      </c>
      <c r="G8" s="4">
        <f t="shared" si="0"/>
        <v>0.64997499999999997</v>
      </c>
      <c r="H8" s="5">
        <f t="shared" si="1"/>
        <v>4.6326126537840264E-3</v>
      </c>
    </row>
    <row r="9" spans="1:8" x14ac:dyDescent="0.2">
      <c r="A9" s="1">
        <v>3</v>
      </c>
      <c r="B9" s="1" t="s">
        <v>16</v>
      </c>
      <c r="C9" s="1">
        <v>0.64205999999999996</v>
      </c>
      <c r="D9" s="1">
        <v>0.65713999999999995</v>
      </c>
      <c r="E9" s="1">
        <v>0.65100000000000002</v>
      </c>
      <c r="F9" s="1">
        <v>0.66234000000000004</v>
      </c>
      <c r="G9" s="4">
        <f>AVERAGE(C9:F9)</f>
        <v>0.65313500000000002</v>
      </c>
      <c r="H9" s="1">
        <f t="shared" si="1"/>
        <v>8.7175283194263469E-3</v>
      </c>
    </row>
    <row r="10" spans="1:8" x14ac:dyDescent="0.2">
      <c r="A10" s="1" t="s">
        <v>16</v>
      </c>
      <c r="B10" s="1">
        <v>0</v>
      </c>
      <c r="C10" s="1">
        <v>0.61423000000000005</v>
      </c>
      <c r="D10" s="1">
        <v>0.61738999999999999</v>
      </c>
      <c r="E10" s="1">
        <v>0.61748999999999998</v>
      </c>
      <c r="F10" s="1">
        <v>0.62844</v>
      </c>
      <c r="G10" s="4">
        <f>AVERAGE(C10:F10)</f>
        <v>0.61938749999999998</v>
      </c>
      <c r="H10" s="1">
        <f t="shared" si="1"/>
        <v>6.2219523999036269E-3</v>
      </c>
    </row>
    <row r="11" spans="1:8" x14ac:dyDescent="0.2">
      <c r="A11" s="1" t="s">
        <v>16</v>
      </c>
      <c r="B11" s="1">
        <v>1</v>
      </c>
      <c r="C11" s="1">
        <v>0.67015999999999998</v>
      </c>
      <c r="D11" s="1">
        <v>0.65493000000000001</v>
      </c>
      <c r="E11" s="1">
        <v>0.65480000000000005</v>
      </c>
      <c r="F11" s="1">
        <v>0.64927000000000001</v>
      </c>
      <c r="G11" s="6">
        <f t="shared" si="0"/>
        <v>0.65728999999999993</v>
      </c>
      <c r="H11" s="5">
        <f t="shared" si="1"/>
        <v>8.9763949705138468E-3</v>
      </c>
    </row>
    <row r="12" spans="1:8" x14ac:dyDescent="0.2">
      <c r="A12" s="1" t="s">
        <v>16</v>
      </c>
      <c r="B12" s="1">
        <v>2</v>
      </c>
      <c r="C12" s="1">
        <v>0.63966999999999996</v>
      </c>
      <c r="D12" s="1">
        <v>0.64690999999999999</v>
      </c>
      <c r="E12" s="1">
        <v>0.66218999999999995</v>
      </c>
      <c r="F12" s="1">
        <v>0.65424000000000004</v>
      </c>
      <c r="G12" s="4">
        <f t="shared" si="0"/>
        <v>0.65075249999999996</v>
      </c>
      <c r="H12" s="5">
        <f t="shared" si="1"/>
        <v>9.670671727789475E-3</v>
      </c>
    </row>
    <row r="13" spans="1:8" x14ac:dyDescent="0.2">
      <c r="A13" s="1" t="s">
        <v>16</v>
      </c>
      <c r="B13" s="1">
        <v>3</v>
      </c>
      <c r="C13" s="1">
        <v>0.64929999999999999</v>
      </c>
      <c r="D13" s="1">
        <v>0.65291999999999994</v>
      </c>
      <c r="E13" s="1">
        <v>0.65039999999999998</v>
      </c>
      <c r="F13" s="1">
        <v>0.65600999999999998</v>
      </c>
      <c r="G13" s="4">
        <f t="shared" si="0"/>
        <v>0.65215749999999995</v>
      </c>
      <c r="H13" s="5">
        <f t="shared" si="1"/>
        <v>2.9820169348948999E-3</v>
      </c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</v>
      </c>
      <c r="H16" s="1" t="s">
        <v>2</v>
      </c>
    </row>
    <row r="17" spans="1:8" x14ac:dyDescent="0.2">
      <c r="A17" s="1">
        <v>0</v>
      </c>
      <c r="B17" s="1">
        <v>1</v>
      </c>
      <c r="C17" s="1">
        <v>0.62146000000000001</v>
      </c>
      <c r="D17" s="1">
        <v>0.62261</v>
      </c>
      <c r="E17" s="1">
        <v>0.62595999999999996</v>
      </c>
      <c r="F17" s="1">
        <v>0.61255999999999999</v>
      </c>
      <c r="G17" s="4">
        <f t="shared" ref="G17:G23" si="2">AVERAGE(C17:F17)</f>
        <v>0.62064750000000002</v>
      </c>
      <c r="H17" s="8">
        <f>STDEV(C17:F17)</f>
        <v>5.7196117292464205E-3</v>
      </c>
    </row>
    <row r="18" spans="1:8" x14ac:dyDescent="0.2">
      <c r="A18" s="1">
        <v>1</v>
      </c>
      <c r="B18" s="1">
        <v>1</v>
      </c>
      <c r="C18" s="1">
        <v>0.62646999999999997</v>
      </c>
      <c r="D18" s="1">
        <v>0.62495999999999996</v>
      </c>
      <c r="E18" s="1">
        <v>0.63127999999999995</v>
      </c>
      <c r="F18" s="1">
        <v>0.63309000000000004</v>
      </c>
      <c r="G18" s="4">
        <f t="shared" si="2"/>
        <v>0.62895000000000001</v>
      </c>
      <c r="H18" s="1">
        <f t="shared" ref="H18:H23" si="3">STDEV(C18:F18)</f>
        <v>3.8574170978346199E-3</v>
      </c>
    </row>
    <row r="19" spans="1:8" x14ac:dyDescent="0.2">
      <c r="A19" s="1">
        <v>2</v>
      </c>
      <c r="B19" s="1">
        <v>1</v>
      </c>
      <c r="C19" s="1">
        <v>0.64527000000000001</v>
      </c>
      <c r="D19" s="1">
        <v>0.63951999999999998</v>
      </c>
      <c r="E19" s="1">
        <v>0.63856000000000002</v>
      </c>
      <c r="F19" s="1">
        <v>0.63985999999999998</v>
      </c>
      <c r="G19" s="4">
        <f t="shared" si="2"/>
        <v>0.64080250000000005</v>
      </c>
      <c r="H19" s="1">
        <f t="shared" si="3"/>
        <v>3.028777256033646E-3</v>
      </c>
    </row>
    <row r="20" spans="1:8" x14ac:dyDescent="0.2">
      <c r="A20" s="1">
        <v>3</v>
      </c>
      <c r="B20" s="1">
        <v>1</v>
      </c>
      <c r="C20" s="1">
        <v>0.65381</v>
      </c>
      <c r="D20" s="1">
        <v>0.65685000000000004</v>
      </c>
      <c r="E20" s="1">
        <v>0.64768999999999999</v>
      </c>
      <c r="F20" s="1">
        <v>0.64346000000000003</v>
      </c>
      <c r="G20" s="4">
        <f t="shared" si="2"/>
        <v>0.65045249999999999</v>
      </c>
      <c r="H20" s="5">
        <f t="shared" si="3"/>
        <v>6.0201681870193681E-3</v>
      </c>
    </row>
    <row r="21" spans="1:8" x14ac:dyDescent="0.2">
      <c r="A21" s="1" t="s">
        <v>16</v>
      </c>
      <c r="B21" s="1" t="s">
        <v>18</v>
      </c>
      <c r="C21" s="1">
        <v>0.61912</v>
      </c>
      <c r="D21" s="1">
        <v>0.61201000000000005</v>
      </c>
      <c r="E21" s="1">
        <v>0.61509999999999998</v>
      </c>
      <c r="F21" s="1">
        <v>0.62697000000000003</v>
      </c>
      <c r="G21" s="4">
        <f t="shared" si="2"/>
        <v>0.61830000000000007</v>
      </c>
      <c r="H21" s="1">
        <f t="shared" si="3"/>
        <v>6.4716149452822037E-3</v>
      </c>
    </row>
    <row r="22" spans="1:8" x14ac:dyDescent="0.2">
      <c r="A22" s="1" t="s">
        <v>16</v>
      </c>
      <c r="B22" s="1" t="s">
        <v>19</v>
      </c>
      <c r="C22" s="1">
        <v>0.66571999999999998</v>
      </c>
      <c r="D22" s="1">
        <v>0.65600999999999998</v>
      </c>
      <c r="E22" s="1">
        <v>0.65512000000000004</v>
      </c>
      <c r="F22" s="1">
        <v>0.6512</v>
      </c>
      <c r="G22" s="4">
        <f t="shared" si="2"/>
        <v>0.6570125</v>
      </c>
      <c r="H22" s="1">
        <f t="shared" si="3"/>
        <v>6.1696103334543343E-3</v>
      </c>
    </row>
    <row r="23" spans="1:8" ht="15" x14ac:dyDescent="0.25">
      <c r="A23" s="1" t="s">
        <v>16</v>
      </c>
      <c r="B23" s="1" t="s">
        <v>20</v>
      </c>
      <c r="C23" s="1">
        <v>0.67003000000000001</v>
      </c>
      <c r="D23" s="1">
        <v>0.65571000000000002</v>
      </c>
      <c r="E23" s="1">
        <v>0.65725999999999996</v>
      </c>
      <c r="F23" s="1">
        <v>0.65312000000000003</v>
      </c>
      <c r="G23" s="10">
        <f t="shared" si="2"/>
        <v>0.65903</v>
      </c>
      <c r="H23" s="5">
        <f t="shared" si="3"/>
        <v>7.529572807714038E-3</v>
      </c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 t="s">
        <v>10</v>
      </c>
      <c r="B26" s="1" t="s">
        <v>11</v>
      </c>
      <c r="C26" s="1" t="s">
        <v>12</v>
      </c>
      <c r="D26" s="1" t="s">
        <v>13</v>
      </c>
      <c r="E26" s="1" t="s">
        <v>14</v>
      </c>
      <c r="F26" s="1" t="s">
        <v>15</v>
      </c>
      <c r="G26" s="1" t="s">
        <v>1</v>
      </c>
      <c r="H26" s="1" t="s">
        <v>2</v>
      </c>
    </row>
    <row r="27" spans="1:8" x14ac:dyDescent="0.2">
      <c r="A27" s="1">
        <v>0</v>
      </c>
      <c r="B27" s="1" t="s">
        <v>20</v>
      </c>
      <c r="C27" s="1">
        <v>0.62580000000000002</v>
      </c>
      <c r="D27" s="1">
        <v>0.62294000000000005</v>
      </c>
      <c r="E27" s="1">
        <v>0.62144999999999995</v>
      </c>
      <c r="F27" s="1">
        <v>0.61307999999999996</v>
      </c>
      <c r="G27" s="4">
        <f t="shared" ref="G27:G32" si="4">AVERAGE(C27:F27)</f>
        <v>0.62081750000000002</v>
      </c>
      <c r="H27" s="8">
        <f>STDEV(C27:F27)</f>
        <v>5.4650182982310625E-3</v>
      </c>
    </row>
    <row r="28" spans="1:8" x14ac:dyDescent="0.2">
      <c r="A28" s="1">
        <v>1</v>
      </c>
      <c r="B28" s="1" t="s">
        <v>20</v>
      </c>
      <c r="C28" s="1">
        <v>0.62483999999999995</v>
      </c>
      <c r="D28" s="1">
        <v>0.62551999999999996</v>
      </c>
      <c r="E28" s="1">
        <v>0.62897000000000003</v>
      </c>
      <c r="F28" s="1">
        <v>0.63492000000000004</v>
      </c>
      <c r="G28" s="4">
        <f t="shared" si="4"/>
        <v>0.62856250000000002</v>
      </c>
      <c r="H28" s="1">
        <f t="shared" ref="H28:H32" si="5">STDEV(C28:F28)</f>
        <v>4.607880025926641E-3</v>
      </c>
    </row>
    <row r="29" spans="1:8" x14ac:dyDescent="0.2">
      <c r="A29" s="1">
        <v>2</v>
      </c>
      <c r="B29" s="1" t="s">
        <v>20</v>
      </c>
      <c r="C29" s="1">
        <v>0.64664999999999995</v>
      </c>
      <c r="D29" s="1">
        <v>0.63273999999999997</v>
      </c>
      <c r="E29" s="1">
        <v>0.64127999999999996</v>
      </c>
      <c r="F29" s="1">
        <v>0.63788</v>
      </c>
      <c r="G29" s="4">
        <f t="shared" si="4"/>
        <v>0.63963749999999997</v>
      </c>
      <c r="H29" s="1">
        <f t="shared" si="5"/>
        <v>5.8462887088020655E-3</v>
      </c>
    </row>
    <row r="30" spans="1:8" x14ac:dyDescent="0.2">
      <c r="A30" s="1">
        <v>3</v>
      </c>
      <c r="B30" s="1" t="s">
        <v>20</v>
      </c>
      <c r="C30" s="1">
        <v>0.65612999999999999</v>
      </c>
      <c r="D30" s="1">
        <v>0.64668999999999999</v>
      </c>
      <c r="E30" s="1">
        <v>0.63917000000000002</v>
      </c>
      <c r="F30" s="1">
        <v>0.64612000000000003</v>
      </c>
      <c r="G30" s="4">
        <f t="shared" si="4"/>
        <v>0.64702750000000009</v>
      </c>
      <c r="H30" s="5">
        <f t="shared" si="5"/>
        <v>6.9649904283255494E-3</v>
      </c>
    </row>
    <row r="31" spans="1:8" x14ac:dyDescent="0.2">
      <c r="A31" s="1" t="s">
        <v>16</v>
      </c>
      <c r="B31" s="1" t="s">
        <v>21</v>
      </c>
      <c r="C31" s="1">
        <v>0.62222</v>
      </c>
      <c r="D31" s="1">
        <v>0.62207000000000001</v>
      </c>
      <c r="E31" s="1">
        <v>0.61573</v>
      </c>
      <c r="F31" s="1">
        <v>0.62483</v>
      </c>
      <c r="G31" s="4">
        <f t="shared" si="4"/>
        <v>0.62121249999999995</v>
      </c>
      <c r="H31" s="1">
        <f t="shared" si="5"/>
        <v>3.8684396079039412E-3</v>
      </c>
    </row>
    <row r="32" spans="1:8" x14ac:dyDescent="0.2">
      <c r="A32" s="1" t="s">
        <v>16</v>
      </c>
      <c r="B32" s="1" t="s">
        <v>22</v>
      </c>
      <c r="C32" s="1">
        <v>0.66695000000000004</v>
      </c>
      <c r="D32" s="1">
        <v>0.66051000000000004</v>
      </c>
      <c r="E32" s="1">
        <v>0.65346000000000004</v>
      </c>
      <c r="F32" s="1">
        <v>0.65307000000000004</v>
      </c>
      <c r="G32" s="4">
        <f t="shared" si="4"/>
        <v>0.65849750000000007</v>
      </c>
      <c r="H32" s="1">
        <f t="shared" si="5"/>
        <v>6.591132300295603E-3</v>
      </c>
    </row>
    <row r="33" spans="1:8" x14ac:dyDescent="0.2">
      <c r="A33" s="1"/>
      <c r="B33" s="1"/>
      <c r="C33" s="1"/>
      <c r="D33" s="1"/>
      <c r="E33" s="1"/>
      <c r="F33" s="4"/>
      <c r="G33" s="4"/>
      <c r="H33" s="1"/>
    </row>
    <row r="34" spans="1:8" ht="15" x14ac:dyDescent="0.25">
      <c r="A34" s="3" t="s">
        <v>24</v>
      </c>
      <c r="B34" s="1"/>
      <c r="C34" s="1"/>
      <c r="D34" s="1"/>
      <c r="E34" s="1"/>
      <c r="F34" s="1"/>
      <c r="G34" s="4"/>
      <c r="H34" s="1"/>
    </row>
    <row r="35" spans="1:8" x14ac:dyDescent="0.2">
      <c r="A35" s="1" t="s">
        <v>10</v>
      </c>
      <c r="B35" s="1" t="s">
        <v>11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</v>
      </c>
      <c r="H35" s="1" t="s">
        <v>2</v>
      </c>
    </row>
    <row r="36" spans="1:8" ht="15" x14ac:dyDescent="0.25">
      <c r="A36" s="1" t="s">
        <v>16</v>
      </c>
      <c r="B36" s="1" t="s">
        <v>16</v>
      </c>
      <c r="C36" s="1">
        <f>25+34/60</f>
        <v>25.566666666666666</v>
      </c>
      <c r="D36" s="1">
        <f>25+37/60</f>
        <v>25.616666666666667</v>
      </c>
      <c r="E36" s="1">
        <f>25+38/60</f>
        <v>25.633333333333333</v>
      </c>
      <c r="F36" s="1">
        <f>25+36/60</f>
        <v>25.6</v>
      </c>
      <c r="G36" s="2">
        <f t="shared" ref="G36:G37" si="6">AVERAGE(C36:F36)</f>
        <v>25.604166666666664</v>
      </c>
      <c r="H36" s="3">
        <f>STDEV(C36:F36)</f>
        <v>2.8463752127665495E-2</v>
      </c>
    </row>
    <row r="37" spans="1:8" x14ac:dyDescent="0.2">
      <c r="A37" s="1" t="s">
        <v>16</v>
      </c>
      <c r="B37" s="1" t="s">
        <v>20</v>
      </c>
      <c r="C37" s="1">
        <f>13+25/60</f>
        <v>13.416666666666666</v>
      </c>
      <c r="D37" s="1">
        <f>13+21/60</f>
        <v>13.35</v>
      </c>
      <c r="E37" s="1">
        <f>13+19/60</f>
        <v>13.316666666666666</v>
      </c>
      <c r="F37" s="1">
        <f>13+19/60</f>
        <v>13.316666666666666</v>
      </c>
      <c r="G37" s="6">
        <f t="shared" si="6"/>
        <v>13.349999999999998</v>
      </c>
      <c r="H37" s="5">
        <f t="shared" ref="H37" si="7">STDEV(C37:F37)</f>
        <v>4.7140452079103001E-2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0" sqref="A20"/>
    </sheetView>
  </sheetViews>
  <sheetFormatPr defaultRowHeight="14.25" x14ac:dyDescent="0.2"/>
  <cols>
    <col min="1" max="1" width="19.5" customWidth="1"/>
    <col min="2" max="2" width="23.75" customWidth="1"/>
    <col min="3" max="3" width="27.125" customWidth="1"/>
    <col min="4" max="4" width="22.75" customWidth="1"/>
    <col min="5" max="5" width="21.25" customWidth="1"/>
    <col min="6" max="6" width="19.625" customWidth="1"/>
  </cols>
  <sheetData>
    <row r="1" spans="1:8" x14ac:dyDescent="0.2">
      <c r="A1" s="1" t="s">
        <v>23</v>
      </c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 t="s">
        <v>10</v>
      </c>
      <c r="B4" s="1" t="s">
        <v>11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1</v>
      </c>
      <c r="H4" s="1" t="s">
        <v>2</v>
      </c>
    </row>
    <row r="5" spans="1:8" ht="15" x14ac:dyDescent="0.25">
      <c r="A5" s="1" t="s">
        <v>16</v>
      </c>
      <c r="B5" s="1" t="s">
        <v>16</v>
      </c>
      <c r="C5" s="1">
        <v>0.36657000000000001</v>
      </c>
      <c r="D5" s="1">
        <v>0.38247999999999999</v>
      </c>
      <c r="E5" s="1">
        <v>0.3775</v>
      </c>
      <c r="F5" s="1">
        <v>0.38597999999999999</v>
      </c>
      <c r="G5" s="3">
        <f t="shared" ref="G5:G13" si="0">AVERAGE(C5:F5)</f>
        <v>0.37813249999999998</v>
      </c>
      <c r="H5" s="3">
        <f>STDEV(C5:F5)</f>
        <v>8.4572547752407926E-3</v>
      </c>
    </row>
    <row r="6" spans="1:8" x14ac:dyDescent="0.2">
      <c r="A6" s="1">
        <v>0</v>
      </c>
      <c r="B6" s="1" t="s">
        <v>16</v>
      </c>
      <c r="C6" s="1">
        <v>0.29048000000000002</v>
      </c>
      <c r="D6" s="1">
        <v>0.26769999999999999</v>
      </c>
      <c r="E6" s="1">
        <v>0.27751999999999999</v>
      </c>
      <c r="F6" s="1">
        <v>0.25578000000000001</v>
      </c>
      <c r="G6" s="4">
        <f t="shared" si="0"/>
        <v>0.27287</v>
      </c>
      <c r="H6" s="1">
        <f t="shared" ref="H6:H13" si="1">STDEV(C6:F6)</f>
        <v>1.4725619398404496E-2</v>
      </c>
    </row>
    <row r="7" spans="1:8" x14ac:dyDescent="0.2">
      <c r="A7" s="1">
        <v>1</v>
      </c>
      <c r="B7" s="1" t="s">
        <v>16</v>
      </c>
      <c r="C7" s="1">
        <v>0.31578000000000001</v>
      </c>
      <c r="D7" s="1">
        <v>0.30964000000000003</v>
      </c>
      <c r="E7" s="1">
        <v>0.31265999999999999</v>
      </c>
      <c r="F7" s="1">
        <v>0.30110999999999999</v>
      </c>
      <c r="G7" s="4">
        <f t="shared" si="0"/>
        <v>0.3097975</v>
      </c>
      <c r="H7" s="1">
        <f t="shared" si="1"/>
        <v>6.3108814756735899E-3</v>
      </c>
    </row>
    <row r="8" spans="1:8" x14ac:dyDescent="0.2">
      <c r="A8" s="1">
        <v>2</v>
      </c>
      <c r="B8" s="1" t="s">
        <v>16</v>
      </c>
      <c r="C8" s="1">
        <v>0.34203</v>
      </c>
      <c r="D8" s="1">
        <v>0.32236999999999999</v>
      </c>
      <c r="E8" s="1">
        <v>0.37195</v>
      </c>
      <c r="F8" s="1">
        <v>0.33439999999999998</v>
      </c>
      <c r="G8" s="4">
        <f t="shared" si="0"/>
        <v>0.34268750000000003</v>
      </c>
      <c r="H8" s="1">
        <f t="shared" si="1"/>
        <v>2.1120366750287906E-2</v>
      </c>
    </row>
    <row r="9" spans="1:8" ht="15" x14ac:dyDescent="0.25">
      <c r="A9" s="1">
        <v>3</v>
      </c>
      <c r="B9" s="1" t="s">
        <v>16</v>
      </c>
      <c r="C9" s="5">
        <v>0.39141999999999999</v>
      </c>
      <c r="D9" s="1">
        <v>0.37880000000000003</v>
      </c>
      <c r="E9" s="1">
        <v>0.37331999999999999</v>
      </c>
      <c r="F9" s="1">
        <v>0.36035</v>
      </c>
      <c r="G9" s="9">
        <f t="shared" si="0"/>
        <v>0.37597249999999999</v>
      </c>
      <c r="H9" s="1">
        <f t="shared" si="1"/>
        <v>1.2880453861051116E-2</v>
      </c>
    </row>
    <row r="10" spans="1:8" x14ac:dyDescent="0.2">
      <c r="A10" s="1" t="s">
        <v>16</v>
      </c>
      <c r="B10" s="1">
        <v>0</v>
      </c>
      <c r="C10" s="1">
        <v>0.29630000000000001</v>
      </c>
      <c r="D10" s="1">
        <v>0.30157</v>
      </c>
      <c r="E10" s="1">
        <v>0.30004999999999998</v>
      </c>
      <c r="F10" s="1">
        <v>0.30282999999999999</v>
      </c>
      <c r="G10" s="4">
        <f t="shared" si="0"/>
        <v>0.3001875</v>
      </c>
      <c r="H10" s="1">
        <f t="shared" si="1"/>
        <v>2.829939634220719E-3</v>
      </c>
    </row>
    <row r="11" spans="1:8" x14ac:dyDescent="0.2">
      <c r="A11" s="1" t="s">
        <v>16</v>
      </c>
      <c r="B11" s="1">
        <v>1</v>
      </c>
      <c r="C11" s="1">
        <v>0.25602000000000003</v>
      </c>
      <c r="D11" s="1">
        <v>0.26711000000000001</v>
      </c>
      <c r="E11" s="1">
        <v>0.28455000000000003</v>
      </c>
      <c r="F11" s="1">
        <v>0.28967999999999999</v>
      </c>
      <c r="G11" s="4">
        <f t="shared" si="0"/>
        <v>0.27434000000000003</v>
      </c>
      <c r="H11" s="1">
        <f t="shared" si="1"/>
        <v>1.5571929873975151E-2</v>
      </c>
    </row>
    <row r="12" spans="1:8" x14ac:dyDescent="0.2">
      <c r="A12" s="1" t="s">
        <v>16</v>
      </c>
      <c r="B12" s="1">
        <v>2</v>
      </c>
      <c r="C12" s="1">
        <v>0.30069000000000001</v>
      </c>
      <c r="D12" s="1">
        <v>0.26962000000000003</v>
      </c>
      <c r="E12" s="1">
        <v>0.30168</v>
      </c>
      <c r="F12" s="1">
        <v>0.30057</v>
      </c>
      <c r="G12" s="4">
        <f t="shared" si="0"/>
        <v>0.29314000000000001</v>
      </c>
      <c r="H12" s="1">
        <f t="shared" si="1"/>
        <v>1.5687887047018144E-2</v>
      </c>
    </row>
    <row r="13" spans="1:8" x14ac:dyDescent="0.2">
      <c r="A13" s="1" t="s">
        <v>16</v>
      </c>
      <c r="B13" s="1">
        <v>3</v>
      </c>
      <c r="C13" s="1">
        <v>0.34953000000000001</v>
      </c>
      <c r="D13" s="1">
        <v>0.34906999999999999</v>
      </c>
      <c r="E13" s="1">
        <v>0.35408000000000001</v>
      </c>
      <c r="F13" s="1">
        <v>0.33194000000000001</v>
      </c>
      <c r="G13" s="4">
        <f t="shared" si="0"/>
        <v>0.34615499999999999</v>
      </c>
      <c r="H13" s="1">
        <f t="shared" si="1"/>
        <v>9.7426844350004434E-3</v>
      </c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ht="15" x14ac:dyDescent="0.25">
      <c r="A15" s="3" t="s">
        <v>17</v>
      </c>
      <c r="B15" s="1"/>
      <c r="C15" s="1"/>
      <c r="D15" s="1"/>
      <c r="E15" s="1"/>
      <c r="F15" s="1"/>
      <c r="G15" s="1"/>
      <c r="H15" s="1"/>
    </row>
    <row r="16" spans="1:8" x14ac:dyDescent="0.2">
      <c r="A16" s="1" t="s">
        <v>10</v>
      </c>
      <c r="B16" s="1" t="s">
        <v>11</v>
      </c>
      <c r="C16" s="1" t="s">
        <v>25</v>
      </c>
      <c r="D16" s="1" t="s">
        <v>26</v>
      </c>
      <c r="E16" s="1" t="s">
        <v>27</v>
      </c>
      <c r="F16" s="1" t="s">
        <v>28</v>
      </c>
      <c r="G16" s="1" t="s">
        <v>1</v>
      </c>
      <c r="H16" s="1" t="s">
        <v>2</v>
      </c>
    </row>
    <row r="17" spans="1:8" ht="15" x14ac:dyDescent="0.25">
      <c r="A17" s="1" t="s">
        <v>16</v>
      </c>
      <c r="B17" s="1" t="s">
        <v>16</v>
      </c>
      <c r="C17" s="1">
        <f>1+40/60</f>
        <v>1.6666666666666665</v>
      </c>
      <c r="D17" s="1">
        <f>1+40/60</f>
        <v>1.6666666666666665</v>
      </c>
      <c r="E17" s="1">
        <f>1+40/60</f>
        <v>1.6666666666666665</v>
      </c>
      <c r="F17" s="1">
        <f>1+41/60</f>
        <v>1.6833333333333333</v>
      </c>
      <c r="G17" s="3">
        <f t="shared" ref="G17:G18" si="2">AVERAGE(C17:F17)</f>
        <v>1.6708333333333334</v>
      </c>
      <c r="H17" s="3">
        <f>STDEV(C17:F17)</f>
        <v>8.3333333333334147E-3</v>
      </c>
    </row>
    <row r="18" spans="1:8" ht="15" x14ac:dyDescent="0.25">
      <c r="A18" s="1">
        <v>3</v>
      </c>
      <c r="B18" s="1" t="s">
        <v>16</v>
      </c>
      <c r="C18" s="5">
        <f>1+34/60</f>
        <v>1.5666666666666667</v>
      </c>
      <c r="D18" s="1">
        <f>1+34/60</f>
        <v>1.5666666666666667</v>
      </c>
      <c r="E18" s="1">
        <f>1+35/60</f>
        <v>1.5833333333333335</v>
      </c>
      <c r="F18" s="1">
        <f>1+34/60</f>
        <v>1.5666666666666667</v>
      </c>
      <c r="G18" s="9">
        <f t="shared" si="2"/>
        <v>1.5708333333333333</v>
      </c>
      <c r="H18" s="1">
        <f t="shared" ref="H18" si="3">STDEV(C18:F18)</f>
        <v>8.3333333333334147E-3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"/>
  <sheetViews>
    <sheetView topLeftCell="A214" workbookViewId="0">
      <selection activeCell="M98" sqref="M98"/>
    </sheetView>
  </sheetViews>
  <sheetFormatPr defaultRowHeight="14.25" x14ac:dyDescent="0.2"/>
  <cols>
    <col min="1" max="1" width="20.875" customWidth="1"/>
    <col min="2" max="2" width="25.25" customWidth="1"/>
    <col min="3" max="3" width="12.5" customWidth="1"/>
    <col min="4" max="4" width="13.125" customWidth="1"/>
    <col min="5" max="5" width="14" customWidth="1"/>
    <col min="6" max="6" width="12.5" customWidth="1"/>
    <col min="7" max="7" width="12.75" customWidth="1"/>
    <col min="8" max="8" width="13" customWidth="1"/>
    <col min="9" max="9" width="11.5" customWidth="1"/>
    <col min="10" max="10" width="11" customWidth="1"/>
    <col min="11" max="11" width="11.375" customWidth="1"/>
    <col min="12" max="12" width="10.75" customWidth="1"/>
  </cols>
  <sheetData>
    <row r="1" spans="1:14" x14ac:dyDescent="0.2">
      <c r="A1" t="s">
        <v>29</v>
      </c>
    </row>
    <row r="4" spans="1:14" x14ac:dyDescent="0.2">
      <c r="A4" s="1" t="s">
        <v>10</v>
      </c>
      <c r="B4" s="1" t="s">
        <v>11</v>
      </c>
      <c r="C4" s="1" t="s">
        <v>82</v>
      </c>
      <c r="D4" s="1" t="s">
        <v>83</v>
      </c>
      <c r="E4" s="1" t="s">
        <v>85</v>
      </c>
      <c r="F4" s="1" t="s">
        <v>84</v>
      </c>
      <c r="G4" s="1" t="s">
        <v>86</v>
      </c>
      <c r="H4" s="1" t="s">
        <v>87</v>
      </c>
      <c r="I4" s="1" t="s">
        <v>88</v>
      </c>
      <c r="J4" s="1" t="s">
        <v>89</v>
      </c>
      <c r="K4" s="1" t="s">
        <v>90</v>
      </c>
      <c r="L4" s="1" t="s">
        <v>91</v>
      </c>
      <c r="M4" s="1" t="s">
        <v>1</v>
      </c>
      <c r="N4" s="1" t="s">
        <v>2</v>
      </c>
    </row>
    <row r="5" spans="1:14" ht="15" x14ac:dyDescent="0.25">
      <c r="A5" s="1" t="s">
        <v>16</v>
      </c>
      <c r="B5" s="1" t="s">
        <v>16</v>
      </c>
      <c r="C5" s="1">
        <v>0.75692000000000004</v>
      </c>
      <c r="D5" s="1">
        <v>0.76876999999999995</v>
      </c>
      <c r="E5" s="1">
        <v>0.76853000000000005</v>
      </c>
      <c r="F5" s="1">
        <v>0.74317999999999995</v>
      </c>
      <c r="G5" s="5">
        <v>0.79642999999999997</v>
      </c>
      <c r="H5" s="5">
        <v>0.78302000000000005</v>
      </c>
      <c r="I5" s="1">
        <v>0.76149</v>
      </c>
      <c r="J5" s="5">
        <v>0.77564999999999995</v>
      </c>
      <c r="K5" s="5">
        <v>0.77775000000000005</v>
      </c>
      <c r="L5" s="5">
        <v>0.78232999999999997</v>
      </c>
      <c r="M5" s="2">
        <f>AVERAGE(C5:L5)</f>
        <v>0.77140699999999995</v>
      </c>
      <c r="N5" s="2">
        <f>STDEV(C5:L5)</f>
        <v>1.5124576798487071E-2</v>
      </c>
    </row>
    <row r="6" spans="1:14" x14ac:dyDescent="0.2">
      <c r="A6" s="1">
        <v>0</v>
      </c>
      <c r="B6" s="1" t="s">
        <v>16</v>
      </c>
      <c r="C6" s="1">
        <v>0.75629000000000002</v>
      </c>
      <c r="D6" s="1">
        <v>0.74190999999999996</v>
      </c>
      <c r="E6" s="1">
        <v>0.75422</v>
      </c>
      <c r="F6" s="1">
        <v>0.75355000000000005</v>
      </c>
      <c r="G6" s="1">
        <v>0.76322000000000001</v>
      </c>
      <c r="H6" s="1">
        <v>0.76678000000000002</v>
      </c>
      <c r="I6" s="1">
        <v>0.76327</v>
      </c>
      <c r="J6" s="1">
        <v>0.73150999999999999</v>
      </c>
      <c r="K6" s="1">
        <v>0.76175999999999999</v>
      </c>
      <c r="L6" s="1">
        <v>0.73485999999999996</v>
      </c>
      <c r="M6" s="4">
        <f>AVERAGE(C6:L6)</f>
        <v>0.75273699999999999</v>
      </c>
      <c r="N6" s="1">
        <f t="shared" ref="N6:N25" si="0">STDEV(C6:L6)</f>
        <v>1.2482603049399963E-2</v>
      </c>
    </row>
    <row r="7" spans="1:14" x14ac:dyDescent="0.2">
      <c r="A7" s="1">
        <v>1</v>
      </c>
      <c r="B7" s="1" t="s">
        <v>16</v>
      </c>
      <c r="C7" s="1">
        <v>0.74441000000000002</v>
      </c>
      <c r="D7" s="1">
        <v>0.74672000000000005</v>
      </c>
      <c r="E7" s="1">
        <v>0.76934999999999998</v>
      </c>
      <c r="F7" s="1">
        <v>0.75361</v>
      </c>
      <c r="G7" s="1">
        <v>0.76048000000000004</v>
      </c>
      <c r="H7" s="1">
        <v>0.78093999999999997</v>
      </c>
      <c r="I7" s="1">
        <v>0.75536999999999999</v>
      </c>
      <c r="J7" s="1">
        <v>0.77851000000000004</v>
      </c>
      <c r="K7" s="1">
        <v>0.76734000000000002</v>
      </c>
      <c r="L7" s="1">
        <v>0.76990000000000003</v>
      </c>
      <c r="M7" s="4">
        <f>AVERAGE(C7:L7)</f>
        <v>0.76266300000000009</v>
      </c>
      <c r="N7" s="1">
        <f t="shared" si="0"/>
        <v>1.2611291281140784E-2</v>
      </c>
    </row>
    <row r="8" spans="1:14" x14ac:dyDescent="0.2">
      <c r="A8" s="1">
        <v>2</v>
      </c>
      <c r="B8" s="1" t="s">
        <v>16</v>
      </c>
      <c r="C8" s="1">
        <v>0.76532999999999995</v>
      </c>
      <c r="D8" s="1">
        <v>0.76863000000000004</v>
      </c>
      <c r="E8" s="1">
        <v>0.77508999999999995</v>
      </c>
      <c r="F8" s="1">
        <v>0.76188</v>
      </c>
      <c r="G8" s="1">
        <v>0.76726000000000005</v>
      </c>
      <c r="H8" s="1">
        <v>0.77422000000000002</v>
      </c>
      <c r="I8" s="1">
        <v>0.79518999999999995</v>
      </c>
      <c r="J8" s="1">
        <v>0.76732</v>
      </c>
      <c r="K8" s="1">
        <v>0.77198</v>
      </c>
      <c r="L8" s="1">
        <v>0.76219999999999999</v>
      </c>
      <c r="M8" s="4">
        <f t="shared" ref="M8:M25" si="1">AVERAGE(C8:L8)</f>
        <v>0.77090999999999998</v>
      </c>
      <c r="N8" s="6">
        <f t="shared" si="0"/>
        <v>9.6554083865526275E-3</v>
      </c>
    </row>
    <row r="9" spans="1:14" x14ac:dyDescent="0.2">
      <c r="A9" s="1">
        <v>3</v>
      </c>
      <c r="B9" s="1" t="s">
        <v>16</v>
      </c>
      <c r="C9" s="1">
        <v>0.77871000000000001</v>
      </c>
      <c r="D9" s="1">
        <v>0.75875999999999999</v>
      </c>
      <c r="E9" s="1">
        <v>0.77539000000000002</v>
      </c>
      <c r="F9" s="1">
        <v>0.79262999999999995</v>
      </c>
      <c r="G9" s="1">
        <v>0.79254999999999998</v>
      </c>
      <c r="H9" s="1">
        <v>0.77707999999999999</v>
      </c>
      <c r="I9" s="1">
        <v>0.78215000000000001</v>
      </c>
      <c r="J9" s="1">
        <v>0.76153000000000004</v>
      </c>
      <c r="K9" s="1">
        <v>0.76941999999999999</v>
      </c>
      <c r="L9" s="1">
        <v>0.76407999999999998</v>
      </c>
      <c r="M9" s="6">
        <f t="shared" si="1"/>
        <v>0.77522999999999997</v>
      </c>
      <c r="N9" s="6">
        <f t="shared" si="0"/>
        <v>1.1940671859005427E-2</v>
      </c>
    </row>
    <row r="10" spans="1:14" x14ac:dyDescent="0.2">
      <c r="A10" s="1">
        <v>4</v>
      </c>
      <c r="B10" s="1" t="s">
        <v>16</v>
      </c>
      <c r="C10" s="1">
        <v>0.76807000000000003</v>
      </c>
      <c r="D10" s="1">
        <v>0.78554000000000002</v>
      </c>
      <c r="E10" s="1">
        <v>0.80971000000000004</v>
      </c>
      <c r="F10" s="1">
        <v>0.76010999999999995</v>
      </c>
      <c r="G10" s="1">
        <v>0.7712</v>
      </c>
      <c r="H10" s="1">
        <v>0.79740999999999995</v>
      </c>
      <c r="I10" s="1">
        <v>0.78532999999999997</v>
      </c>
      <c r="J10" s="1">
        <v>0.77146000000000003</v>
      </c>
      <c r="K10" s="1">
        <v>0.76010999999999995</v>
      </c>
      <c r="L10" s="1">
        <v>0.76758999999999999</v>
      </c>
      <c r="M10" s="6">
        <f t="shared" si="1"/>
        <v>0.77765300000000004</v>
      </c>
      <c r="N10" s="6">
        <f t="shared" si="0"/>
        <v>1.6424025119047749E-2</v>
      </c>
    </row>
    <row r="11" spans="1:14" x14ac:dyDescent="0.2">
      <c r="A11" s="1">
        <v>5</v>
      </c>
      <c r="B11" s="1" t="s">
        <v>16</v>
      </c>
      <c r="C11" s="1">
        <v>0.75907000000000002</v>
      </c>
      <c r="D11" s="1">
        <v>0.78049999999999997</v>
      </c>
      <c r="E11" s="1">
        <v>0.79383999999999999</v>
      </c>
      <c r="F11" s="1">
        <v>0.77710000000000001</v>
      </c>
      <c r="G11" s="1">
        <v>0.76300999999999997</v>
      </c>
      <c r="H11" s="1">
        <v>0.75822999999999996</v>
      </c>
      <c r="I11" s="1">
        <v>0.77981</v>
      </c>
      <c r="J11" s="1">
        <v>0.77425999999999995</v>
      </c>
      <c r="K11" s="1">
        <v>0.76163999999999998</v>
      </c>
      <c r="L11" s="1">
        <v>0.76544000000000001</v>
      </c>
      <c r="M11" s="4">
        <f t="shared" si="1"/>
        <v>0.77128999999999992</v>
      </c>
      <c r="N11" s="6">
        <f t="shared" si="0"/>
        <v>1.1663282366279039E-2</v>
      </c>
    </row>
    <row r="12" spans="1:14" x14ac:dyDescent="0.2">
      <c r="A12" s="1">
        <v>6</v>
      </c>
      <c r="B12" s="1" t="s">
        <v>16</v>
      </c>
      <c r="C12" s="1">
        <v>0.77268999999999999</v>
      </c>
      <c r="D12" s="1">
        <v>0.75905</v>
      </c>
      <c r="E12" s="1">
        <v>0.78508</v>
      </c>
      <c r="F12" s="1">
        <v>0.76622000000000001</v>
      </c>
      <c r="G12" s="1">
        <v>0.77268999999999999</v>
      </c>
      <c r="H12" s="1">
        <v>0.78629000000000004</v>
      </c>
      <c r="I12" s="1">
        <v>0.78303999999999996</v>
      </c>
      <c r="J12" s="1">
        <v>0.79469999999999996</v>
      </c>
      <c r="K12" s="1">
        <v>0.78520000000000001</v>
      </c>
      <c r="L12" s="1">
        <v>0.78310000000000002</v>
      </c>
      <c r="M12" s="6">
        <f t="shared" si="1"/>
        <v>0.77880599999999989</v>
      </c>
      <c r="N12" s="6">
        <f t="shared" si="0"/>
        <v>1.0794848771520604E-2</v>
      </c>
    </row>
    <row r="13" spans="1:14" ht="15" x14ac:dyDescent="0.25">
      <c r="A13" s="1">
        <v>7</v>
      </c>
      <c r="B13" s="1" t="s">
        <v>16</v>
      </c>
      <c r="C13" s="1">
        <v>0.76078000000000001</v>
      </c>
      <c r="D13" s="1">
        <v>0.80345</v>
      </c>
      <c r="E13" s="1">
        <v>0.80706</v>
      </c>
      <c r="F13" s="1">
        <v>0.78432999999999997</v>
      </c>
      <c r="G13" s="1">
        <v>0.80044000000000004</v>
      </c>
      <c r="H13" s="1">
        <v>0.79479</v>
      </c>
      <c r="I13" s="1">
        <v>0.78339999999999999</v>
      </c>
      <c r="J13" s="5">
        <v>0.76700999999999997</v>
      </c>
      <c r="K13" s="1">
        <v>0.76053000000000004</v>
      </c>
      <c r="L13" s="1">
        <v>0.77215999999999996</v>
      </c>
      <c r="M13" s="10">
        <f t="shared" si="1"/>
        <v>0.78339499999999995</v>
      </c>
      <c r="N13" s="6">
        <f t="shared" si="0"/>
        <v>1.7677441525540086E-2</v>
      </c>
    </row>
    <row r="14" spans="1:14" ht="15" x14ac:dyDescent="0.25">
      <c r="A14" s="1">
        <v>8</v>
      </c>
      <c r="B14" s="1" t="s">
        <v>16</v>
      </c>
      <c r="C14" s="1">
        <v>0.7843</v>
      </c>
      <c r="D14" s="1">
        <v>0.76983000000000001</v>
      </c>
      <c r="E14" s="1">
        <v>0.78773000000000004</v>
      </c>
      <c r="F14" s="1">
        <v>0.76888000000000001</v>
      </c>
      <c r="G14" s="1">
        <v>0.78154999999999997</v>
      </c>
      <c r="H14" s="1">
        <v>0.80978000000000006</v>
      </c>
      <c r="I14" s="1">
        <v>0.79371000000000003</v>
      </c>
      <c r="J14" s="1">
        <v>0.77554000000000001</v>
      </c>
      <c r="K14" s="1">
        <v>0.76051999999999997</v>
      </c>
      <c r="L14" s="1">
        <v>0.77937999999999996</v>
      </c>
      <c r="M14" s="10">
        <f t="shared" si="1"/>
        <v>0.78112199999999998</v>
      </c>
      <c r="N14" s="6">
        <f t="shared" si="0"/>
        <v>1.4022595892186157E-2</v>
      </c>
    </row>
    <row r="15" spans="1:14" x14ac:dyDescent="0.2">
      <c r="A15" s="1">
        <v>9</v>
      </c>
      <c r="B15" s="1" t="s">
        <v>16</v>
      </c>
      <c r="C15" s="1">
        <v>0.7923</v>
      </c>
      <c r="D15" s="1">
        <v>0.7782</v>
      </c>
      <c r="E15" s="1">
        <v>0.76146999999999998</v>
      </c>
      <c r="F15" s="5">
        <v>0.78181</v>
      </c>
      <c r="G15" s="1">
        <v>0.76593</v>
      </c>
      <c r="H15" s="1">
        <v>0.77302000000000004</v>
      </c>
      <c r="I15" s="1">
        <v>0.76790999999999998</v>
      </c>
      <c r="J15" s="1">
        <v>0.78064</v>
      </c>
      <c r="K15" s="1">
        <v>0.78354000000000001</v>
      </c>
      <c r="L15" s="1">
        <v>0.78681000000000001</v>
      </c>
      <c r="M15" s="6">
        <f t="shared" si="1"/>
        <v>0.77716300000000005</v>
      </c>
      <c r="N15" s="6">
        <f t="shared" si="0"/>
        <v>9.8480229826431037E-3</v>
      </c>
    </row>
    <row r="16" spans="1:14" x14ac:dyDescent="0.2">
      <c r="A16" s="1" t="s">
        <v>16</v>
      </c>
      <c r="B16" s="1">
        <v>0</v>
      </c>
      <c r="C16" s="1">
        <v>0.77627999999999997</v>
      </c>
      <c r="D16" s="1">
        <v>0.76876999999999995</v>
      </c>
      <c r="E16" s="1">
        <v>0.74295999999999995</v>
      </c>
      <c r="F16" s="1">
        <v>0.74907999999999997</v>
      </c>
      <c r="G16" s="1">
        <v>0.74453000000000003</v>
      </c>
      <c r="H16" s="1">
        <v>0.74743999999999999</v>
      </c>
      <c r="I16" s="1">
        <v>0.76068000000000002</v>
      </c>
      <c r="J16" s="1">
        <v>0.76249</v>
      </c>
      <c r="K16" s="1">
        <v>0.75956000000000001</v>
      </c>
      <c r="L16" s="1">
        <v>0.72143999999999997</v>
      </c>
      <c r="M16" s="4">
        <f t="shared" si="1"/>
        <v>0.75332300000000008</v>
      </c>
      <c r="N16" s="1">
        <f t="shared" si="0"/>
        <v>1.5622420533749992E-2</v>
      </c>
    </row>
    <row r="17" spans="1:14" x14ac:dyDescent="0.2">
      <c r="A17" s="1" t="s">
        <v>16</v>
      </c>
      <c r="B17" s="1">
        <v>1</v>
      </c>
      <c r="C17" s="1">
        <v>0.74190999999999996</v>
      </c>
      <c r="D17" s="1">
        <v>0.75731999999999999</v>
      </c>
      <c r="E17" s="1">
        <v>0.74856</v>
      </c>
      <c r="F17" s="1">
        <v>0.75834000000000001</v>
      </c>
      <c r="G17" s="1">
        <v>0.73229</v>
      </c>
      <c r="H17" s="1">
        <v>0.73990999999999996</v>
      </c>
      <c r="I17" s="1">
        <v>0.75919999999999999</v>
      </c>
      <c r="J17" s="1">
        <v>0.75875000000000004</v>
      </c>
      <c r="K17" s="1">
        <v>0.75941999999999998</v>
      </c>
      <c r="L17" s="1">
        <v>0.76309000000000005</v>
      </c>
      <c r="M17" s="4">
        <f t="shared" si="1"/>
        <v>0.75187899999999996</v>
      </c>
      <c r="N17" s="1">
        <f t="shared" si="0"/>
        <v>1.0499166580681023E-2</v>
      </c>
    </row>
    <row r="18" spans="1:14" x14ac:dyDescent="0.2">
      <c r="A18" s="1" t="s">
        <v>16</v>
      </c>
      <c r="B18" s="1">
        <v>2</v>
      </c>
      <c r="C18" s="1">
        <v>0.75895999999999997</v>
      </c>
      <c r="D18" s="1">
        <v>0.74521000000000004</v>
      </c>
      <c r="E18" s="1">
        <v>0.76480999999999999</v>
      </c>
      <c r="F18" s="1">
        <v>0.76273999999999997</v>
      </c>
      <c r="G18" s="1">
        <v>0.76534999999999997</v>
      </c>
      <c r="H18" s="1">
        <v>0.77322999999999997</v>
      </c>
      <c r="I18" s="1">
        <v>0.77524000000000004</v>
      </c>
      <c r="J18" s="1">
        <v>0.75307000000000002</v>
      </c>
      <c r="K18" s="1">
        <v>0.78044000000000002</v>
      </c>
      <c r="L18" s="1">
        <v>0.77166000000000001</v>
      </c>
      <c r="M18" s="4">
        <f t="shared" si="1"/>
        <v>0.76507099999999995</v>
      </c>
      <c r="N18" s="1">
        <f t="shared" si="0"/>
        <v>1.0703094516177188E-2</v>
      </c>
    </row>
    <row r="19" spans="1:14" x14ac:dyDescent="0.2">
      <c r="A19" s="1" t="s">
        <v>16</v>
      </c>
      <c r="B19" s="1">
        <v>3</v>
      </c>
      <c r="C19" s="1">
        <v>0.76007999999999998</v>
      </c>
      <c r="D19" s="1">
        <v>0.72192999999999996</v>
      </c>
      <c r="E19" s="1">
        <v>0.77942</v>
      </c>
      <c r="F19" s="1">
        <v>0.76254999999999995</v>
      </c>
      <c r="G19" s="1">
        <v>0.75361999999999996</v>
      </c>
      <c r="H19" s="1">
        <v>0.76863999999999999</v>
      </c>
      <c r="I19" s="1">
        <v>0.75448999999999999</v>
      </c>
      <c r="J19" s="1">
        <v>0.76358999999999999</v>
      </c>
      <c r="K19" s="1">
        <v>0.76190999999999998</v>
      </c>
      <c r="L19" s="1">
        <v>0.75927999999999995</v>
      </c>
      <c r="M19" s="4">
        <f t="shared" si="1"/>
        <v>0.75855099999999998</v>
      </c>
      <c r="N19" s="1">
        <f t="shared" si="0"/>
        <v>1.4812693092974921E-2</v>
      </c>
    </row>
    <row r="20" spans="1:14" x14ac:dyDescent="0.2">
      <c r="A20" s="1" t="s">
        <v>16</v>
      </c>
      <c r="B20" s="1">
        <v>4</v>
      </c>
      <c r="C20" s="1">
        <v>0.77842999999999996</v>
      </c>
      <c r="D20" s="1">
        <v>0.76039000000000001</v>
      </c>
      <c r="E20" s="1">
        <v>0.76875000000000004</v>
      </c>
      <c r="F20" s="1">
        <v>0.74865999999999999</v>
      </c>
      <c r="G20" s="1">
        <v>0.77619000000000005</v>
      </c>
      <c r="H20" s="1">
        <v>0.75780999999999998</v>
      </c>
      <c r="I20" s="1">
        <v>0.77632000000000001</v>
      </c>
      <c r="J20" s="1">
        <v>0.78981000000000001</v>
      </c>
      <c r="K20" s="1">
        <v>0.74639999999999995</v>
      </c>
      <c r="L20" s="1">
        <v>0.77456000000000003</v>
      </c>
      <c r="M20" s="4">
        <f t="shared" si="1"/>
        <v>0.76773200000000008</v>
      </c>
      <c r="N20" s="5">
        <f t="shared" si="0"/>
        <v>1.4007859539875794E-2</v>
      </c>
    </row>
    <row r="21" spans="1:14" x14ac:dyDescent="0.2">
      <c r="A21" s="1" t="s">
        <v>16</v>
      </c>
      <c r="B21" s="1">
        <v>5</v>
      </c>
      <c r="C21" s="1">
        <v>0.75595999999999997</v>
      </c>
      <c r="D21" s="1">
        <v>0.79154000000000002</v>
      </c>
      <c r="E21" s="1">
        <v>0.78912000000000004</v>
      </c>
      <c r="F21" s="1">
        <v>0.74978</v>
      </c>
      <c r="G21" s="1">
        <v>0.78130999999999995</v>
      </c>
      <c r="H21" s="1">
        <v>0.76327999999999996</v>
      </c>
      <c r="I21" s="1">
        <v>0.76344000000000001</v>
      </c>
      <c r="J21" s="1">
        <v>0.79130999999999996</v>
      </c>
      <c r="K21" s="1">
        <v>0.74543000000000004</v>
      </c>
      <c r="L21" s="1">
        <v>0.77142999999999995</v>
      </c>
      <c r="M21" s="4">
        <f t="shared" si="1"/>
        <v>0.77025999999999994</v>
      </c>
      <c r="N21" s="6">
        <f t="shared" si="0"/>
        <v>1.7355095313288639E-2</v>
      </c>
    </row>
    <row r="22" spans="1:14" x14ac:dyDescent="0.2">
      <c r="A22" s="1" t="s">
        <v>16</v>
      </c>
      <c r="B22" s="1">
        <v>6</v>
      </c>
      <c r="C22" s="1">
        <v>0.75924999999999998</v>
      </c>
      <c r="D22" s="1">
        <v>0.77678000000000003</v>
      </c>
      <c r="E22" s="1">
        <v>0.76822999999999997</v>
      </c>
      <c r="F22" s="1">
        <v>0.77661000000000002</v>
      </c>
      <c r="G22" s="1">
        <v>0.75387000000000004</v>
      </c>
      <c r="H22" s="1">
        <v>0.78585000000000005</v>
      </c>
      <c r="I22" s="1">
        <v>0.79708999999999997</v>
      </c>
      <c r="J22" s="1">
        <v>0.78271999999999997</v>
      </c>
      <c r="K22" s="1">
        <v>0.76841999999999999</v>
      </c>
      <c r="L22" s="1">
        <v>0.75312000000000001</v>
      </c>
      <c r="M22" s="6">
        <f t="shared" si="1"/>
        <v>0.77219400000000005</v>
      </c>
      <c r="N22" s="6">
        <f t="shared" si="0"/>
        <v>1.4355472204780379E-2</v>
      </c>
    </row>
    <row r="23" spans="1:14" x14ac:dyDescent="0.2">
      <c r="A23" s="1" t="s">
        <v>16</v>
      </c>
      <c r="B23" s="1">
        <v>7</v>
      </c>
      <c r="C23" s="1">
        <v>0.77917999999999998</v>
      </c>
      <c r="D23" s="1">
        <v>0.78119000000000005</v>
      </c>
      <c r="E23" s="1">
        <v>0.77251999999999998</v>
      </c>
      <c r="F23" s="1">
        <v>0.74455000000000005</v>
      </c>
      <c r="G23" s="1">
        <v>0.76890000000000003</v>
      </c>
      <c r="H23" s="1">
        <v>0.77568999999999999</v>
      </c>
      <c r="I23" s="5">
        <v>0.78310999999999997</v>
      </c>
      <c r="J23" s="1">
        <v>0.75302999999999998</v>
      </c>
      <c r="K23" s="1">
        <v>0.76417999999999997</v>
      </c>
      <c r="L23" s="1">
        <v>0.77117000000000002</v>
      </c>
      <c r="M23" s="4">
        <f t="shared" si="1"/>
        <v>0.76935199999999992</v>
      </c>
      <c r="N23" s="6">
        <f t="shared" si="0"/>
        <v>1.2418725824782146E-2</v>
      </c>
    </row>
    <row r="24" spans="1:14" ht="15" x14ac:dyDescent="0.25">
      <c r="A24" s="1" t="s">
        <v>16</v>
      </c>
      <c r="B24" s="1">
        <v>8</v>
      </c>
      <c r="C24" s="1">
        <v>0.78532999999999997</v>
      </c>
      <c r="D24" s="1">
        <v>0.77117999999999998</v>
      </c>
      <c r="E24" s="1">
        <v>0.80822000000000005</v>
      </c>
      <c r="F24" s="5">
        <v>0.81291999999999998</v>
      </c>
      <c r="G24" s="1">
        <v>0.78961000000000003</v>
      </c>
      <c r="H24" s="1">
        <v>0.78715000000000002</v>
      </c>
      <c r="I24" s="1">
        <v>0.78132000000000001</v>
      </c>
      <c r="J24" s="1">
        <v>0.75526000000000004</v>
      </c>
      <c r="K24" s="1">
        <v>0.7792</v>
      </c>
      <c r="L24" s="1">
        <v>0.78954000000000002</v>
      </c>
      <c r="M24" s="10">
        <f t="shared" ref="M24" si="2">AVERAGE(C24:L24)</f>
        <v>0.78597300000000003</v>
      </c>
      <c r="N24" s="5">
        <f t="shared" ref="N24" si="3">STDEV(C24:L24)</f>
        <v>1.6594728111997224E-2</v>
      </c>
    </row>
    <row r="25" spans="1:14" x14ac:dyDescent="0.2">
      <c r="A25" s="1" t="s">
        <v>16</v>
      </c>
      <c r="B25" s="1">
        <v>9</v>
      </c>
      <c r="C25" s="1">
        <v>0.77186999999999995</v>
      </c>
      <c r="D25" s="1">
        <v>0.78525</v>
      </c>
      <c r="E25" s="1">
        <v>0.80325999999999997</v>
      </c>
      <c r="F25" s="1">
        <v>0.76053000000000004</v>
      </c>
      <c r="G25" s="1">
        <v>0.77347999999999995</v>
      </c>
      <c r="H25" s="1">
        <v>0.78183000000000002</v>
      </c>
      <c r="I25" s="1">
        <v>0.79093000000000002</v>
      </c>
      <c r="J25" s="1">
        <v>0.77686999999999995</v>
      </c>
      <c r="K25" s="1">
        <v>0.76959</v>
      </c>
      <c r="L25" s="1">
        <v>0.76983000000000001</v>
      </c>
      <c r="M25" s="6">
        <f t="shared" si="1"/>
        <v>0.77834399999999992</v>
      </c>
      <c r="N25" s="6">
        <f t="shared" si="0"/>
        <v>1.2352519491090782E-2</v>
      </c>
    </row>
    <row r="26" spans="1:1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 t="s">
        <v>10</v>
      </c>
      <c r="B28" s="1" t="s">
        <v>11</v>
      </c>
      <c r="C28" s="1" t="s">
        <v>82</v>
      </c>
      <c r="D28" s="1" t="s">
        <v>83</v>
      </c>
      <c r="E28" s="1" t="s">
        <v>85</v>
      </c>
      <c r="F28" s="1" t="s">
        <v>84</v>
      </c>
      <c r="G28" s="1" t="s">
        <v>86</v>
      </c>
      <c r="H28" s="1" t="s">
        <v>87</v>
      </c>
      <c r="I28" s="1" t="s">
        <v>88</v>
      </c>
      <c r="J28" s="1" t="s">
        <v>89</v>
      </c>
      <c r="K28" s="1" t="s">
        <v>90</v>
      </c>
      <c r="L28" s="1" t="s">
        <v>91</v>
      </c>
      <c r="M28" s="1" t="s">
        <v>1</v>
      </c>
      <c r="N28" s="1" t="s">
        <v>2</v>
      </c>
    </row>
    <row r="29" spans="1:14" x14ac:dyDescent="0.2">
      <c r="A29" s="1" t="s">
        <v>30</v>
      </c>
      <c r="B29" s="1" t="s">
        <v>16</v>
      </c>
      <c r="C29" s="1">
        <v>0.76787000000000005</v>
      </c>
      <c r="D29" s="1">
        <v>0.74534999999999996</v>
      </c>
      <c r="E29" s="1">
        <v>0.76663999999999999</v>
      </c>
      <c r="F29" s="1">
        <v>0.75641000000000003</v>
      </c>
      <c r="G29" s="1">
        <v>0.74844999999999995</v>
      </c>
      <c r="H29" s="1">
        <v>0.75983999999999996</v>
      </c>
      <c r="I29" s="1">
        <v>0.76698999999999995</v>
      </c>
      <c r="J29" s="1">
        <v>0.73689000000000004</v>
      </c>
      <c r="K29" s="1">
        <v>0.77288000000000001</v>
      </c>
      <c r="L29" s="1">
        <v>0.75827</v>
      </c>
      <c r="M29" s="4">
        <f>AVERAGE(C29:L29)</f>
        <v>0.75795899999999994</v>
      </c>
      <c r="N29" s="1">
        <f t="shared" ref="N29:N47" si="4">STDEV(C29:L29)</f>
        <v>1.1436432475985586E-2</v>
      </c>
    </row>
    <row r="30" spans="1:14" x14ac:dyDescent="0.2">
      <c r="A30" s="1" t="s">
        <v>31</v>
      </c>
      <c r="B30" s="1" t="s">
        <v>16</v>
      </c>
      <c r="C30" s="1">
        <v>0.76063000000000003</v>
      </c>
      <c r="D30" s="1">
        <v>0.75588999999999995</v>
      </c>
      <c r="E30" s="1">
        <v>0.78725000000000001</v>
      </c>
      <c r="F30" s="1">
        <v>0.75775999999999999</v>
      </c>
      <c r="G30" s="1">
        <v>0.75221000000000005</v>
      </c>
      <c r="H30" s="1">
        <v>0.77310999999999996</v>
      </c>
      <c r="I30" s="1">
        <v>0.78444999999999998</v>
      </c>
      <c r="J30" s="1">
        <v>0.77819000000000005</v>
      </c>
      <c r="K30" s="1">
        <v>0.76134000000000002</v>
      </c>
      <c r="L30" s="1">
        <v>0.78998999999999997</v>
      </c>
      <c r="M30" s="4">
        <f>AVERAGE(C30:L30)</f>
        <v>0.77008200000000004</v>
      </c>
      <c r="N30" s="1">
        <f t="shared" si="4"/>
        <v>1.4184625323058602E-2</v>
      </c>
    </row>
    <row r="31" spans="1:14" x14ac:dyDescent="0.2">
      <c r="A31" s="1" t="s">
        <v>32</v>
      </c>
      <c r="B31" s="1" t="s">
        <v>16</v>
      </c>
      <c r="C31" s="1">
        <v>0.75390000000000001</v>
      </c>
      <c r="D31" s="1">
        <v>0.76815999999999995</v>
      </c>
      <c r="E31" s="1">
        <v>0.79881000000000002</v>
      </c>
      <c r="F31" s="1">
        <v>0.77851000000000004</v>
      </c>
      <c r="G31" s="1">
        <v>0.78405000000000002</v>
      </c>
      <c r="H31" s="1">
        <v>0.78508</v>
      </c>
      <c r="I31" s="1">
        <v>0.77356000000000003</v>
      </c>
      <c r="J31" s="1">
        <v>0.76715999999999995</v>
      </c>
      <c r="K31" s="1">
        <v>0.78852</v>
      </c>
      <c r="L31" s="1">
        <v>0.74726999999999999</v>
      </c>
      <c r="M31" s="4">
        <f t="shared" ref="M31:M47" si="5">AVERAGE(C31:L31)</f>
        <v>0.77450200000000002</v>
      </c>
      <c r="N31" s="5">
        <f t="shared" si="4"/>
        <v>1.5872908996148131E-2</v>
      </c>
    </row>
    <row r="32" spans="1:14" x14ac:dyDescent="0.2">
      <c r="A32" s="1" t="s">
        <v>35</v>
      </c>
      <c r="B32" s="1" t="s">
        <v>16</v>
      </c>
      <c r="C32" s="5">
        <v>0.73641999999999996</v>
      </c>
      <c r="D32" s="5">
        <v>0.76973999999999998</v>
      </c>
      <c r="E32" s="1">
        <v>0.78303</v>
      </c>
      <c r="F32" s="1">
        <v>0.80464000000000002</v>
      </c>
      <c r="G32" s="1">
        <v>0.79942000000000002</v>
      </c>
      <c r="H32" s="1">
        <v>0.78749999999999998</v>
      </c>
      <c r="I32" s="1">
        <v>0.79791999999999996</v>
      </c>
      <c r="J32" s="5">
        <v>0.77102000000000004</v>
      </c>
      <c r="K32" s="1">
        <v>0.77127999999999997</v>
      </c>
      <c r="L32" s="1">
        <v>0.77207000000000003</v>
      </c>
      <c r="M32" s="4">
        <f t="shared" si="5"/>
        <v>0.779304</v>
      </c>
      <c r="N32" s="5">
        <f t="shared" si="4"/>
        <v>1.9972277564441955E-2</v>
      </c>
    </row>
    <row r="33" spans="1:14" x14ac:dyDescent="0.2">
      <c r="A33" s="1" t="s">
        <v>36</v>
      </c>
      <c r="B33" s="1" t="s">
        <v>16</v>
      </c>
      <c r="C33" s="1">
        <v>0.76890999999999998</v>
      </c>
      <c r="D33" s="1">
        <v>0.76205999999999996</v>
      </c>
      <c r="E33" s="1">
        <v>0.79635</v>
      </c>
      <c r="F33" s="1">
        <v>0.78237000000000001</v>
      </c>
      <c r="G33" s="1">
        <v>0.77324000000000004</v>
      </c>
      <c r="H33" s="1">
        <v>0.77978999999999998</v>
      </c>
      <c r="I33" s="1">
        <v>0.77597000000000005</v>
      </c>
      <c r="J33" s="1">
        <v>0.78510000000000002</v>
      </c>
      <c r="K33" s="1">
        <v>0.76797000000000004</v>
      </c>
      <c r="L33" s="1">
        <v>0.77439999999999998</v>
      </c>
      <c r="M33" s="4">
        <f t="shared" si="5"/>
        <v>0.77661599999999997</v>
      </c>
      <c r="N33" s="5">
        <f t="shared" si="4"/>
        <v>9.8168225228148324E-3</v>
      </c>
    </row>
    <row r="34" spans="1:14" x14ac:dyDescent="0.2">
      <c r="A34" s="1" t="s">
        <v>37</v>
      </c>
      <c r="B34" s="1" t="s">
        <v>16</v>
      </c>
      <c r="C34" s="1">
        <v>0.70723999999999998</v>
      </c>
      <c r="D34" s="1">
        <v>0.78110999999999997</v>
      </c>
      <c r="E34" s="1">
        <v>0.77317000000000002</v>
      </c>
      <c r="F34" s="1">
        <v>0.78883999999999999</v>
      </c>
      <c r="G34" s="1">
        <v>0.75348000000000004</v>
      </c>
      <c r="H34" s="1">
        <v>0.76654</v>
      </c>
      <c r="I34" s="1">
        <v>0.78003</v>
      </c>
      <c r="J34" s="1">
        <v>0.76727999999999996</v>
      </c>
      <c r="K34" s="1">
        <v>0.76254999999999995</v>
      </c>
      <c r="L34" s="1">
        <v>0.77575000000000005</v>
      </c>
      <c r="M34" s="4">
        <f t="shared" si="5"/>
        <v>0.76559900000000003</v>
      </c>
      <c r="N34" s="5">
        <f t="shared" si="4"/>
        <v>2.288862524389693E-2</v>
      </c>
    </row>
    <row r="35" spans="1:14" x14ac:dyDescent="0.2">
      <c r="A35" s="1" t="s">
        <v>38</v>
      </c>
      <c r="B35" s="1" t="s">
        <v>16</v>
      </c>
      <c r="C35" s="1">
        <v>0.79142000000000001</v>
      </c>
      <c r="D35" s="1">
        <v>0.76026000000000005</v>
      </c>
      <c r="E35" s="1">
        <v>0.78154000000000001</v>
      </c>
      <c r="F35" s="1">
        <v>0.76158999999999999</v>
      </c>
      <c r="G35" s="1">
        <v>0.78847</v>
      </c>
      <c r="H35" s="1">
        <v>0.78969999999999996</v>
      </c>
      <c r="I35" s="1">
        <v>0.80420999999999998</v>
      </c>
      <c r="J35" s="1">
        <v>0.78571000000000002</v>
      </c>
      <c r="K35" s="5">
        <v>0.78103999999999996</v>
      </c>
      <c r="L35" s="5">
        <v>0.77571999999999997</v>
      </c>
      <c r="M35" s="4">
        <f t="shared" si="5"/>
        <v>0.78196599999999994</v>
      </c>
      <c r="N35" s="5">
        <f t="shared" si="4"/>
        <v>1.3444086845565632E-2</v>
      </c>
    </row>
    <row r="36" spans="1:14" ht="15" x14ac:dyDescent="0.25">
      <c r="A36" s="1" t="s">
        <v>39</v>
      </c>
      <c r="B36" s="1" t="s">
        <v>16</v>
      </c>
      <c r="C36" s="1">
        <v>0.75714000000000004</v>
      </c>
      <c r="D36" s="1">
        <v>0.80057999999999996</v>
      </c>
      <c r="E36" s="1">
        <v>0.80645999999999995</v>
      </c>
      <c r="F36" s="1">
        <v>0.78800000000000003</v>
      </c>
      <c r="G36" s="1">
        <v>0.80318999999999996</v>
      </c>
      <c r="H36" s="1">
        <v>0.77981999999999996</v>
      </c>
      <c r="I36" s="1">
        <v>0.78678999999999999</v>
      </c>
      <c r="J36" s="5">
        <v>0.77264999999999995</v>
      </c>
      <c r="K36" s="5">
        <v>0.74292000000000002</v>
      </c>
      <c r="L36" s="5">
        <v>0.79325999999999997</v>
      </c>
      <c r="M36" s="7">
        <f t="shared" si="5"/>
        <v>0.78308099999999992</v>
      </c>
      <c r="N36" s="5">
        <f t="shared" si="4"/>
        <v>2.0558888561614606E-2</v>
      </c>
    </row>
    <row r="37" spans="1:14" x14ac:dyDescent="0.2">
      <c r="A37" s="1" t="s">
        <v>40</v>
      </c>
      <c r="B37" s="1" t="s">
        <v>16</v>
      </c>
      <c r="C37" s="1">
        <v>0.76197000000000004</v>
      </c>
      <c r="D37" s="1">
        <v>0.77975000000000005</v>
      </c>
      <c r="E37" s="1">
        <v>0.79408000000000001</v>
      </c>
      <c r="F37" s="1">
        <v>0.77700999999999998</v>
      </c>
      <c r="G37" s="1">
        <v>0.78115999999999997</v>
      </c>
      <c r="H37" s="1">
        <v>0.78646000000000005</v>
      </c>
      <c r="I37" s="1">
        <v>0.78886999999999996</v>
      </c>
      <c r="J37" s="1">
        <v>0.77066999999999997</v>
      </c>
      <c r="K37" s="5">
        <v>0.77185999999999999</v>
      </c>
      <c r="L37" s="5">
        <v>0.78051000000000004</v>
      </c>
      <c r="M37" s="4">
        <f t="shared" si="5"/>
        <v>0.77923400000000009</v>
      </c>
      <c r="N37" s="5">
        <f t="shared" si="4"/>
        <v>9.4386030039760992E-3</v>
      </c>
    </row>
    <row r="38" spans="1:14" x14ac:dyDescent="0.2">
      <c r="A38" s="1">
        <v>7</v>
      </c>
      <c r="B38" s="1">
        <v>0</v>
      </c>
      <c r="C38" s="1">
        <v>0.76053999999999999</v>
      </c>
      <c r="D38" s="1">
        <v>0.74460000000000004</v>
      </c>
      <c r="E38" s="1">
        <v>0.75322999999999996</v>
      </c>
      <c r="F38" s="5">
        <v>0.75687000000000004</v>
      </c>
      <c r="G38" s="1">
        <v>0.76807999999999998</v>
      </c>
      <c r="H38" s="1">
        <v>0.75885999999999998</v>
      </c>
      <c r="I38" s="1">
        <v>0.73416000000000003</v>
      </c>
      <c r="J38" s="1">
        <v>0.73040000000000005</v>
      </c>
      <c r="K38" s="1">
        <v>0.76121000000000005</v>
      </c>
      <c r="L38" s="1">
        <v>0.77447999999999995</v>
      </c>
      <c r="M38" s="4">
        <f t="shared" si="5"/>
        <v>0.754243</v>
      </c>
      <c r="N38" s="5">
        <f t="shared" si="4"/>
        <v>1.4076130347348835E-2</v>
      </c>
    </row>
    <row r="39" spans="1:14" x14ac:dyDescent="0.2">
      <c r="A39" s="1">
        <v>7</v>
      </c>
      <c r="B39" s="1">
        <v>1</v>
      </c>
      <c r="C39" s="1">
        <v>0.76441000000000003</v>
      </c>
      <c r="D39" s="1">
        <v>0.76139000000000001</v>
      </c>
      <c r="E39" s="1">
        <v>0.79481999999999997</v>
      </c>
      <c r="F39" s="1">
        <v>0.75738000000000005</v>
      </c>
      <c r="G39" s="1">
        <v>0.75595000000000001</v>
      </c>
      <c r="H39" s="1">
        <v>0.75344999999999995</v>
      </c>
      <c r="I39" s="1">
        <v>0.74855000000000005</v>
      </c>
      <c r="J39" s="1">
        <v>0.75890000000000002</v>
      </c>
      <c r="K39" s="1">
        <v>0.74482999999999999</v>
      </c>
      <c r="L39" s="1">
        <v>0.78290000000000004</v>
      </c>
      <c r="M39" s="4">
        <f t="shared" si="5"/>
        <v>0.76225799999999988</v>
      </c>
      <c r="N39" s="1">
        <f t="shared" si="4"/>
        <v>1.5405077662179367E-2</v>
      </c>
    </row>
    <row r="40" spans="1:14" x14ac:dyDescent="0.2">
      <c r="A40" s="1">
        <v>7</v>
      </c>
      <c r="B40" s="1">
        <v>2</v>
      </c>
      <c r="C40" s="1">
        <v>0.74761999999999995</v>
      </c>
      <c r="D40" s="1">
        <v>0.77088999999999996</v>
      </c>
      <c r="E40" s="1">
        <v>0.78458000000000006</v>
      </c>
      <c r="F40" s="1">
        <v>0.75417000000000001</v>
      </c>
      <c r="G40" s="1">
        <v>0.77790000000000004</v>
      </c>
      <c r="H40" s="1">
        <v>0.77117000000000002</v>
      </c>
      <c r="I40" s="1">
        <v>0.77534000000000003</v>
      </c>
      <c r="J40" s="1">
        <v>0.76524000000000003</v>
      </c>
      <c r="K40" s="1">
        <v>0.77014000000000005</v>
      </c>
      <c r="L40" s="5">
        <v>0.77595999999999998</v>
      </c>
      <c r="M40" s="4">
        <f t="shared" si="5"/>
        <v>0.7693009999999999</v>
      </c>
      <c r="N40" s="1">
        <f t="shared" si="4"/>
        <v>1.1107700482098014E-2</v>
      </c>
    </row>
    <row r="41" spans="1:14" x14ac:dyDescent="0.2">
      <c r="A41" s="1">
        <v>7</v>
      </c>
      <c r="B41" s="1">
        <v>3</v>
      </c>
      <c r="C41" s="1">
        <v>0.75922999999999996</v>
      </c>
      <c r="D41" s="1">
        <v>0.78139000000000003</v>
      </c>
      <c r="E41" s="1">
        <v>0.78363000000000005</v>
      </c>
      <c r="F41" s="1">
        <v>0.77078999999999998</v>
      </c>
      <c r="G41" s="1">
        <v>0.72016999999999998</v>
      </c>
      <c r="H41" s="1">
        <v>0.77320999999999995</v>
      </c>
      <c r="I41" s="1">
        <v>0.75024999999999997</v>
      </c>
      <c r="J41" s="1">
        <v>0.76892000000000005</v>
      </c>
      <c r="K41" s="1">
        <v>0.75399000000000005</v>
      </c>
      <c r="L41" s="1">
        <v>0.80227000000000004</v>
      </c>
      <c r="M41" s="4">
        <f t="shared" si="5"/>
        <v>0.76638499999999998</v>
      </c>
      <c r="N41" s="1">
        <f t="shared" si="4"/>
        <v>2.2320092219044876E-2</v>
      </c>
    </row>
    <row r="42" spans="1:14" x14ac:dyDescent="0.2">
      <c r="A42" s="1">
        <v>7</v>
      </c>
      <c r="B42" s="1">
        <v>4</v>
      </c>
      <c r="C42" s="1">
        <v>0.76561000000000001</v>
      </c>
      <c r="D42" s="1">
        <v>0.77185000000000004</v>
      </c>
      <c r="E42" s="1">
        <v>0.77371000000000001</v>
      </c>
      <c r="F42" s="1">
        <v>0.75909000000000004</v>
      </c>
      <c r="G42" s="1">
        <v>0.78054999999999997</v>
      </c>
      <c r="H42" s="1">
        <v>0.75395999999999996</v>
      </c>
      <c r="I42" s="1">
        <v>0.77083000000000002</v>
      </c>
      <c r="J42" s="1">
        <v>0.75832999999999995</v>
      </c>
      <c r="K42" s="1">
        <v>0.76099000000000006</v>
      </c>
      <c r="L42" s="1">
        <v>0.77090000000000003</v>
      </c>
      <c r="M42" s="4">
        <f t="shared" si="5"/>
        <v>0.7665820000000001</v>
      </c>
      <c r="N42" s="1">
        <f t="shared" si="4"/>
        <v>8.3407404414183265E-3</v>
      </c>
    </row>
    <row r="43" spans="1:14" x14ac:dyDescent="0.2">
      <c r="A43" s="1">
        <v>7</v>
      </c>
      <c r="B43" s="1">
        <v>5</v>
      </c>
      <c r="C43" s="5">
        <v>0.73246</v>
      </c>
      <c r="D43" s="5">
        <v>0.78483999999999998</v>
      </c>
      <c r="E43" s="1">
        <v>0.77644999999999997</v>
      </c>
      <c r="F43" s="1">
        <v>0.76783000000000001</v>
      </c>
      <c r="G43" s="1">
        <v>0.76590000000000003</v>
      </c>
      <c r="H43" s="1">
        <v>0.77073999999999998</v>
      </c>
      <c r="I43" s="1">
        <v>0.79059999999999997</v>
      </c>
      <c r="J43" s="1">
        <v>0.74043000000000003</v>
      </c>
      <c r="K43" s="1">
        <v>0.78422999999999998</v>
      </c>
      <c r="L43" s="1">
        <v>0.79396</v>
      </c>
      <c r="M43" s="4">
        <f t="shared" si="5"/>
        <v>0.7707440000000001</v>
      </c>
      <c r="N43" s="5">
        <f t="shared" si="4"/>
        <v>2.0447575895445394E-2</v>
      </c>
    </row>
    <row r="44" spans="1:14" x14ac:dyDescent="0.2">
      <c r="A44" s="1">
        <v>7</v>
      </c>
      <c r="B44" s="1">
        <v>6</v>
      </c>
      <c r="C44" s="1">
        <v>0.76532999999999995</v>
      </c>
      <c r="D44" s="1">
        <v>0.76961999999999997</v>
      </c>
      <c r="E44" s="1">
        <v>0.78754999999999997</v>
      </c>
      <c r="F44" s="1">
        <v>0.77342999999999995</v>
      </c>
      <c r="G44" s="1">
        <v>0.78502000000000005</v>
      </c>
      <c r="H44" s="1">
        <v>0.76176999999999995</v>
      </c>
      <c r="I44" s="1">
        <v>0.78063000000000005</v>
      </c>
      <c r="J44" s="1">
        <v>0.76219000000000003</v>
      </c>
      <c r="K44" s="1">
        <v>0.76514000000000004</v>
      </c>
      <c r="L44" s="1">
        <v>0.77725</v>
      </c>
      <c r="M44" s="4">
        <f t="shared" si="5"/>
        <v>0.77279300000000006</v>
      </c>
      <c r="N44" s="5">
        <f t="shared" si="4"/>
        <v>9.4705426924167908E-3</v>
      </c>
    </row>
    <row r="45" spans="1:14" x14ac:dyDescent="0.2">
      <c r="A45" s="1">
        <v>7</v>
      </c>
      <c r="B45" s="1">
        <v>7</v>
      </c>
      <c r="C45" s="1">
        <v>0.80518000000000001</v>
      </c>
      <c r="D45" s="1">
        <v>0.73550000000000004</v>
      </c>
      <c r="E45" s="1">
        <v>0.79298000000000002</v>
      </c>
      <c r="F45" s="1">
        <v>0.78366999999999998</v>
      </c>
      <c r="G45" s="1">
        <v>0.79071000000000002</v>
      </c>
      <c r="H45" s="1">
        <v>0.79596</v>
      </c>
      <c r="I45" s="1">
        <v>0.77459999999999996</v>
      </c>
      <c r="J45" s="1">
        <v>0.75441000000000003</v>
      </c>
      <c r="K45" s="1">
        <v>0.77053000000000005</v>
      </c>
      <c r="L45" s="1">
        <v>0.77875000000000005</v>
      </c>
      <c r="M45" s="4">
        <f t="shared" si="5"/>
        <v>0.77822899999999995</v>
      </c>
      <c r="N45" s="5">
        <f t="shared" si="4"/>
        <v>2.0842116788421992E-2</v>
      </c>
    </row>
    <row r="46" spans="1:14" x14ac:dyDescent="0.2">
      <c r="A46" s="1">
        <v>7</v>
      </c>
      <c r="B46" s="1">
        <v>8</v>
      </c>
      <c r="C46" s="1">
        <v>0.78142999999999996</v>
      </c>
      <c r="D46" s="1">
        <v>0.74765999999999999</v>
      </c>
      <c r="E46" s="1">
        <v>0.78030999999999995</v>
      </c>
      <c r="F46" s="1">
        <v>0.77895000000000003</v>
      </c>
      <c r="G46" s="1">
        <v>0.78607000000000005</v>
      </c>
      <c r="H46" s="1">
        <v>0.77471000000000001</v>
      </c>
      <c r="I46" s="5">
        <v>0.77025999999999994</v>
      </c>
      <c r="J46" s="1">
        <v>0.76475000000000004</v>
      </c>
      <c r="K46" s="1">
        <v>0.76537999999999995</v>
      </c>
      <c r="L46" s="1">
        <v>0.75346000000000002</v>
      </c>
      <c r="M46" s="4">
        <f t="shared" si="5"/>
        <v>0.77029800000000004</v>
      </c>
      <c r="N46" s="5">
        <f t="shared" si="4"/>
        <v>1.2553026018543186E-2</v>
      </c>
    </row>
    <row r="47" spans="1:14" x14ac:dyDescent="0.2">
      <c r="A47" s="1">
        <v>7</v>
      </c>
      <c r="B47" s="1">
        <v>9</v>
      </c>
      <c r="C47" s="1">
        <v>0.76436000000000004</v>
      </c>
      <c r="D47" s="1">
        <v>0.77310999999999996</v>
      </c>
      <c r="E47" s="1">
        <v>0.79796</v>
      </c>
      <c r="F47" s="1">
        <v>0.74729000000000001</v>
      </c>
      <c r="G47" s="1">
        <v>0.75885999999999998</v>
      </c>
      <c r="H47" s="1">
        <v>0.78452</v>
      </c>
      <c r="I47" s="1">
        <v>0.77203999999999995</v>
      </c>
      <c r="J47" s="1">
        <v>0.77849000000000002</v>
      </c>
      <c r="K47" s="1">
        <v>0.76719000000000004</v>
      </c>
      <c r="L47" s="1">
        <v>0.77461000000000002</v>
      </c>
      <c r="M47" s="4">
        <f t="shared" si="5"/>
        <v>0.77184299999999983</v>
      </c>
      <c r="N47" s="5">
        <f t="shared" si="4"/>
        <v>1.3925758746533942E-2</v>
      </c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 t="s">
        <v>10</v>
      </c>
      <c r="B50" s="1" t="s">
        <v>11</v>
      </c>
      <c r="C50" s="1" t="s">
        <v>82</v>
      </c>
      <c r="D50" s="1" t="s">
        <v>83</v>
      </c>
      <c r="E50" s="1" t="s">
        <v>85</v>
      </c>
      <c r="F50" s="1" t="s">
        <v>84</v>
      </c>
      <c r="G50" s="1" t="s">
        <v>86</v>
      </c>
      <c r="H50" s="1" t="s">
        <v>87</v>
      </c>
      <c r="I50" s="1" t="s">
        <v>88</v>
      </c>
      <c r="J50" s="1" t="s">
        <v>89</v>
      </c>
      <c r="K50" s="1" t="s">
        <v>90</v>
      </c>
      <c r="L50" s="1" t="s">
        <v>91</v>
      </c>
      <c r="M50" s="1" t="s">
        <v>1</v>
      </c>
      <c r="N50" s="1" t="s">
        <v>2</v>
      </c>
    </row>
    <row r="51" spans="1:14" x14ac:dyDescent="0.2">
      <c r="A51" s="1">
        <v>0</v>
      </c>
      <c r="B51" s="1">
        <v>8</v>
      </c>
      <c r="C51" s="1">
        <v>0.76561999999999997</v>
      </c>
      <c r="D51" s="1">
        <v>0.74880000000000002</v>
      </c>
      <c r="E51" s="1">
        <v>0.76971999999999996</v>
      </c>
      <c r="F51" s="1">
        <v>0.75631999999999999</v>
      </c>
      <c r="G51" s="1">
        <v>0.73819999999999997</v>
      </c>
      <c r="H51" s="1">
        <v>0.74985000000000002</v>
      </c>
      <c r="I51" s="1">
        <v>0.77298</v>
      </c>
      <c r="J51" s="1">
        <v>0.72736999999999996</v>
      </c>
      <c r="K51" s="1">
        <v>0.75936999999999999</v>
      </c>
      <c r="L51" s="1">
        <v>0.75244999999999995</v>
      </c>
      <c r="M51" s="4">
        <f>AVERAGE(C51:L51)</f>
        <v>0.75406799999999985</v>
      </c>
      <c r="N51" s="1">
        <f t="shared" ref="N51:N68" si="6">STDEV(C51:L51)</f>
        <v>1.4071318977898905E-2</v>
      </c>
    </row>
    <row r="52" spans="1:14" x14ac:dyDescent="0.2">
      <c r="A52" s="1">
        <v>1</v>
      </c>
      <c r="B52" s="1">
        <v>8</v>
      </c>
      <c r="C52" s="1">
        <v>0.78425999999999996</v>
      </c>
      <c r="D52" s="1">
        <v>0.79120000000000001</v>
      </c>
      <c r="E52" s="1">
        <v>0.74417999999999995</v>
      </c>
      <c r="F52" s="1">
        <v>0.73702000000000001</v>
      </c>
      <c r="G52" s="1">
        <v>0.76737999999999995</v>
      </c>
      <c r="H52" s="1">
        <v>0.75931999999999999</v>
      </c>
      <c r="I52" s="1">
        <v>0.78595000000000004</v>
      </c>
      <c r="J52" s="1">
        <v>0.76088999999999996</v>
      </c>
      <c r="K52" s="1">
        <v>0.73109000000000002</v>
      </c>
      <c r="L52" s="1">
        <v>0.74914000000000003</v>
      </c>
      <c r="M52" s="4">
        <f>AVERAGE(C52:L52)</f>
        <v>0.76104299999999991</v>
      </c>
      <c r="N52" s="1">
        <f t="shared" si="6"/>
        <v>2.1114268503655161E-2</v>
      </c>
    </row>
    <row r="53" spans="1:14" x14ac:dyDescent="0.2">
      <c r="A53" s="1">
        <v>2</v>
      </c>
      <c r="B53" s="1">
        <v>8</v>
      </c>
      <c r="C53" s="1">
        <v>0.77471999999999996</v>
      </c>
      <c r="D53" s="1">
        <v>0.78242</v>
      </c>
      <c r="E53" s="1">
        <v>0.78176000000000001</v>
      </c>
      <c r="F53" s="1">
        <v>0.74714999999999998</v>
      </c>
      <c r="G53" s="1">
        <v>0.78251999999999999</v>
      </c>
      <c r="H53" s="1">
        <v>0.75746000000000002</v>
      </c>
      <c r="I53" s="1">
        <v>0.76715999999999995</v>
      </c>
      <c r="J53" s="1">
        <v>0.77239999999999998</v>
      </c>
      <c r="K53" s="1">
        <v>0.78339000000000003</v>
      </c>
      <c r="L53" s="1">
        <v>0.77751999999999999</v>
      </c>
      <c r="M53" s="4">
        <f t="shared" ref="M53:M68" si="7">AVERAGE(C53:L53)</f>
        <v>0.77264999999999995</v>
      </c>
      <c r="N53" s="5">
        <f t="shared" si="6"/>
        <v>1.2158216243438935E-2</v>
      </c>
    </row>
    <row r="54" spans="1:14" x14ac:dyDescent="0.2">
      <c r="A54" s="1">
        <v>3</v>
      </c>
      <c r="B54" s="1">
        <v>8</v>
      </c>
      <c r="C54" s="5">
        <v>0.75612000000000001</v>
      </c>
      <c r="D54" s="5">
        <v>0.75148999999999999</v>
      </c>
      <c r="E54" s="1">
        <v>0.78688000000000002</v>
      </c>
      <c r="F54" s="1">
        <v>0.79120999999999997</v>
      </c>
      <c r="G54" s="1">
        <v>0.79447999999999996</v>
      </c>
      <c r="H54" s="1">
        <v>0.75490000000000002</v>
      </c>
      <c r="I54" s="1">
        <v>0.79456000000000004</v>
      </c>
      <c r="J54" s="5">
        <v>0.76005999999999996</v>
      </c>
      <c r="K54" s="1">
        <v>0.75860000000000005</v>
      </c>
      <c r="L54" s="1">
        <v>0.78130999999999995</v>
      </c>
      <c r="M54" s="4">
        <f t="shared" si="7"/>
        <v>0.77296100000000012</v>
      </c>
      <c r="N54" s="5">
        <f t="shared" si="6"/>
        <v>1.8164530424856992E-2</v>
      </c>
    </row>
    <row r="55" spans="1:14" x14ac:dyDescent="0.2">
      <c r="A55" s="1">
        <v>4</v>
      </c>
      <c r="B55" s="1">
        <v>8</v>
      </c>
      <c r="C55" s="1">
        <v>0.77407000000000004</v>
      </c>
      <c r="D55" s="1">
        <v>0.78456000000000004</v>
      </c>
      <c r="E55" s="1">
        <v>0.79396</v>
      </c>
      <c r="F55" s="1">
        <v>0.78461000000000003</v>
      </c>
      <c r="G55" s="1">
        <v>0.76526000000000005</v>
      </c>
      <c r="H55" s="1">
        <v>0.79339000000000004</v>
      </c>
      <c r="I55" s="1">
        <v>0.77903999999999995</v>
      </c>
      <c r="J55" s="1">
        <v>0.77991999999999995</v>
      </c>
      <c r="K55" s="1">
        <v>0.76973999999999998</v>
      </c>
      <c r="L55" s="1">
        <v>0.78939999999999999</v>
      </c>
      <c r="M55" s="4">
        <f t="shared" si="7"/>
        <v>0.78139499999999995</v>
      </c>
      <c r="N55" s="5">
        <f t="shared" si="6"/>
        <v>9.6824425866846447E-3</v>
      </c>
    </row>
    <row r="56" spans="1:14" x14ac:dyDescent="0.2">
      <c r="A56" s="1">
        <v>5</v>
      </c>
      <c r="B56" s="1">
        <v>8</v>
      </c>
      <c r="C56" s="1">
        <v>0.75531999999999999</v>
      </c>
      <c r="D56" s="1">
        <v>0.77763000000000004</v>
      </c>
      <c r="E56" s="1">
        <v>0.78312000000000004</v>
      </c>
      <c r="F56" s="1">
        <v>0.78747</v>
      </c>
      <c r="G56" s="1">
        <v>0.75982000000000005</v>
      </c>
      <c r="H56" s="1">
        <v>0.76842999999999995</v>
      </c>
      <c r="I56" s="1">
        <v>0.76822000000000001</v>
      </c>
      <c r="J56" s="1">
        <v>0.76336000000000004</v>
      </c>
      <c r="K56" s="1">
        <v>0.74961</v>
      </c>
      <c r="L56" s="1">
        <v>0.75724000000000002</v>
      </c>
      <c r="M56" s="4">
        <f t="shared" si="7"/>
        <v>0.76702200000000009</v>
      </c>
      <c r="N56" s="5">
        <f t="shared" si="6"/>
        <v>1.2446752186815648E-2</v>
      </c>
    </row>
    <row r="57" spans="1:14" x14ac:dyDescent="0.2">
      <c r="A57" s="1">
        <v>6</v>
      </c>
      <c r="B57" s="1">
        <v>8</v>
      </c>
      <c r="C57" s="1">
        <v>0.79783000000000004</v>
      </c>
      <c r="D57" s="1">
        <v>0.74319000000000002</v>
      </c>
      <c r="E57" s="1">
        <v>0.74944999999999995</v>
      </c>
      <c r="F57" s="1">
        <v>0.78039000000000003</v>
      </c>
      <c r="G57" s="1">
        <v>0.80106999999999995</v>
      </c>
      <c r="H57" s="1">
        <v>0.76907000000000003</v>
      </c>
      <c r="I57" s="1">
        <v>0.79269000000000001</v>
      </c>
      <c r="J57" s="1">
        <v>0.76897000000000004</v>
      </c>
      <c r="K57" s="5">
        <v>0.77614000000000005</v>
      </c>
      <c r="L57" s="5">
        <v>0.79286000000000001</v>
      </c>
      <c r="M57" s="4">
        <f t="shared" si="7"/>
        <v>0.77716600000000002</v>
      </c>
      <c r="N57" s="5">
        <f t="shared" si="6"/>
        <v>1.9867365871364697E-2</v>
      </c>
    </row>
    <row r="58" spans="1:14" x14ac:dyDescent="0.2">
      <c r="A58" s="1">
        <v>8</v>
      </c>
      <c r="B58" s="1">
        <v>8</v>
      </c>
      <c r="C58" s="1">
        <v>0.77932999999999997</v>
      </c>
      <c r="D58" s="1">
        <v>0.78535999999999995</v>
      </c>
      <c r="E58" s="1">
        <v>0.75282000000000004</v>
      </c>
      <c r="F58" s="1">
        <v>0.79235999999999995</v>
      </c>
      <c r="G58" s="1">
        <v>0.78796999999999995</v>
      </c>
      <c r="H58" s="1">
        <v>0.79147000000000001</v>
      </c>
      <c r="I58" s="1">
        <v>0.76829000000000003</v>
      </c>
      <c r="J58" s="5">
        <v>0.78681000000000001</v>
      </c>
      <c r="K58" s="5">
        <v>0.77805000000000002</v>
      </c>
      <c r="L58" s="5">
        <v>0.78480000000000005</v>
      </c>
      <c r="M58" s="4">
        <f t="shared" si="7"/>
        <v>0.78072600000000003</v>
      </c>
      <c r="N58" s="5">
        <f t="shared" si="6"/>
        <v>1.2114519479625335E-2</v>
      </c>
    </row>
    <row r="59" spans="1:14" x14ac:dyDescent="0.2">
      <c r="A59" s="1">
        <v>9</v>
      </c>
      <c r="B59" s="1">
        <v>8</v>
      </c>
      <c r="C59" s="1">
        <v>0.77829000000000004</v>
      </c>
      <c r="D59" s="1">
        <v>0.77585000000000004</v>
      </c>
      <c r="E59" s="1">
        <v>0.79113999999999995</v>
      </c>
      <c r="F59" s="1">
        <v>0.77293999999999996</v>
      </c>
      <c r="G59" s="1">
        <v>0.78134999999999999</v>
      </c>
      <c r="H59" s="1">
        <v>0.77968000000000004</v>
      </c>
      <c r="I59" s="1">
        <v>0.80586000000000002</v>
      </c>
      <c r="J59" s="1">
        <v>0.78807000000000005</v>
      </c>
      <c r="K59" s="5">
        <v>0.77900000000000003</v>
      </c>
      <c r="L59" s="5">
        <v>0.79368000000000005</v>
      </c>
      <c r="M59" s="6">
        <f t="shared" si="7"/>
        <v>0.78458600000000001</v>
      </c>
      <c r="N59" s="5">
        <f t="shared" si="6"/>
        <v>1.0042728934131625E-2</v>
      </c>
    </row>
    <row r="60" spans="1:14" x14ac:dyDescent="0.2">
      <c r="A60" s="1" t="s">
        <v>16</v>
      </c>
      <c r="B60" s="1" t="s">
        <v>41</v>
      </c>
      <c r="C60" s="1">
        <v>0.76214999999999999</v>
      </c>
      <c r="D60" s="1">
        <v>0.74514000000000002</v>
      </c>
      <c r="E60" s="1">
        <v>0.76800000000000002</v>
      </c>
      <c r="F60" s="5">
        <v>0.76385999999999998</v>
      </c>
      <c r="G60" s="1">
        <v>0.75012000000000001</v>
      </c>
      <c r="H60" s="1">
        <v>0.75517999999999996</v>
      </c>
      <c r="I60" s="1">
        <v>0.75138000000000005</v>
      </c>
      <c r="J60" s="1">
        <v>0.75029999999999997</v>
      </c>
      <c r="K60" s="5">
        <v>0.76246999999999998</v>
      </c>
      <c r="L60" s="5">
        <v>0.73750000000000004</v>
      </c>
      <c r="M60" s="4">
        <f t="shared" si="7"/>
        <v>0.75461</v>
      </c>
      <c r="N60" s="5">
        <f t="shared" si="6"/>
        <v>9.5184779362155348E-3</v>
      </c>
    </row>
    <row r="61" spans="1:14" x14ac:dyDescent="0.2">
      <c r="A61" s="1" t="s">
        <v>16</v>
      </c>
      <c r="B61" s="1" t="s">
        <v>43</v>
      </c>
      <c r="C61" s="1">
        <v>0.77095000000000002</v>
      </c>
      <c r="D61" s="1">
        <v>0.76382000000000005</v>
      </c>
      <c r="E61" s="1">
        <v>0.76214000000000004</v>
      </c>
      <c r="F61" s="1">
        <v>0.74599000000000004</v>
      </c>
      <c r="G61" s="1">
        <v>0.75343000000000004</v>
      </c>
      <c r="H61" s="1">
        <v>0.76719000000000004</v>
      </c>
      <c r="I61" s="1">
        <v>0.75309999999999999</v>
      </c>
      <c r="J61" s="1">
        <v>0.76088</v>
      </c>
      <c r="K61" s="5">
        <v>0.74966999999999995</v>
      </c>
      <c r="L61" s="5">
        <v>0.76615999999999995</v>
      </c>
      <c r="M61" s="4">
        <f t="shared" si="7"/>
        <v>0.75933300000000004</v>
      </c>
      <c r="N61" s="1">
        <f t="shared" si="6"/>
        <v>8.2919345685364028E-3</v>
      </c>
    </row>
    <row r="62" spans="1:14" x14ac:dyDescent="0.2">
      <c r="A62" s="1" t="s">
        <v>16</v>
      </c>
      <c r="B62" s="1" t="s">
        <v>33</v>
      </c>
      <c r="C62" s="1">
        <v>0.73048000000000002</v>
      </c>
      <c r="D62" s="1">
        <v>0.75580999999999998</v>
      </c>
      <c r="E62" s="1">
        <v>0.78946000000000005</v>
      </c>
      <c r="F62" s="1">
        <v>0.74300999999999995</v>
      </c>
      <c r="G62" s="1">
        <v>0.76526000000000005</v>
      </c>
      <c r="H62" s="1">
        <v>0.73868</v>
      </c>
      <c r="I62" s="1">
        <v>0.77166999999999997</v>
      </c>
      <c r="J62" s="1">
        <v>0.74373999999999996</v>
      </c>
      <c r="K62" s="5">
        <v>0.78646000000000005</v>
      </c>
      <c r="L62" s="5">
        <v>0.78885000000000005</v>
      </c>
      <c r="M62" s="4">
        <f t="shared" si="7"/>
        <v>0.76134200000000007</v>
      </c>
      <c r="N62" s="1">
        <f t="shared" si="6"/>
        <v>2.2218033616361706E-2</v>
      </c>
    </row>
    <row r="63" spans="1:14" x14ac:dyDescent="0.2">
      <c r="A63" s="1" t="s">
        <v>16</v>
      </c>
      <c r="B63" s="1" t="s">
        <v>44</v>
      </c>
      <c r="C63" s="1">
        <v>0.78222000000000003</v>
      </c>
      <c r="D63" s="1">
        <v>0.75892000000000004</v>
      </c>
      <c r="E63" s="1">
        <v>0.80998999999999999</v>
      </c>
      <c r="F63" s="1">
        <v>0.75758000000000003</v>
      </c>
      <c r="G63" s="1">
        <v>0.77202999999999999</v>
      </c>
      <c r="H63" s="1">
        <v>0.77566000000000002</v>
      </c>
      <c r="I63" s="1">
        <v>0.7853</v>
      </c>
      <c r="J63" s="1">
        <v>0.75183</v>
      </c>
      <c r="K63" s="5">
        <v>0.74348999999999998</v>
      </c>
      <c r="L63" s="5">
        <v>0.75941000000000003</v>
      </c>
      <c r="M63" s="4">
        <f t="shared" si="7"/>
        <v>0.76964300000000008</v>
      </c>
      <c r="N63" s="1">
        <f t="shared" si="6"/>
        <v>1.9549368873018207E-2</v>
      </c>
    </row>
    <row r="64" spans="1:14" x14ac:dyDescent="0.2">
      <c r="A64" s="1" t="s">
        <v>16</v>
      </c>
      <c r="B64" s="1" t="s">
        <v>45</v>
      </c>
      <c r="C64" s="1">
        <v>0.79313999999999996</v>
      </c>
      <c r="D64" s="1">
        <v>0.76356999999999997</v>
      </c>
      <c r="E64" s="1">
        <v>0.78142</v>
      </c>
      <c r="F64" s="1">
        <v>0.75627999999999995</v>
      </c>
      <c r="G64" s="1">
        <v>0.76956999999999998</v>
      </c>
      <c r="H64" s="1">
        <v>0.79766999999999999</v>
      </c>
      <c r="I64" s="1">
        <v>0.76695999999999998</v>
      </c>
      <c r="J64" s="1">
        <v>0.77742999999999995</v>
      </c>
      <c r="K64" s="5">
        <v>0.77653000000000005</v>
      </c>
      <c r="L64" s="5">
        <v>0.77329999999999999</v>
      </c>
      <c r="M64" s="4">
        <f t="shared" si="7"/>
        <v>0.77558699999999992</v>
      </c>
      <c r="N64" s="1">
        <f t="shared" si="6"/>
        <v>1.2767601401812156E-2</v>
      </c>
    </row>
    <row r="65" spans="1:14" x14ac:dyDescent="0.2">
      <c r="A65" s="1" t="s">
        <v>16</v>
      </c>
      <c r="B65" s="1" t="s">
        <v>46</v>
      </c>
      <c r="C65" s="5">
        <v>0.77583999999999997</v>
      </c>
      <c r="D65" s="5">
        <v>0.77747999999999995</v>
      </c>
      <c r="E65" s="1">
        <v>0.79</v>
      </c>
      <c r="F65" s="1">
        <v>0.75897000000000003</v>
      </c>
      <c r="G65" s="1">
        <v>0.78549999999999998</v>
      </c>
      <c r="H65" s="1">
        <v>0.76668999999999998</v>
      </c>
      <c r="I65" s="1">
        <v>0.77554000000000001</v>
      </c>
      <c r="J65" s="1">
        <v>0.74502999999999997</v>
      </c>
      <c r="K65" s="5">
        <v>0.75532999999999995</v>
      </c>
      <c r="L65" s="5">
        <v>0.77947</v>
      </c>
      <c r="M65" s="4">
        <f t="shared" si="7"/>
        <v>0.77098499999999992</v>
      </c>
      <c r="N65" s="5">
        <f t="shared" si="6"/>
        <v>1.4190384263844155E-2</v>
      </c>
    </row>
    <row r="66" spans="1:14" x14ac:dyDescent="0.2">
      <c r="A66" s="1" t="s">
        <v>16</v>
      </c>
      <c r="B66" s="1" t="s">
        <v>47</v>
      </c>
      <c r="C66" s="1">
        <v>0.76709000000000005</v>
      </c>
      <c r="D66" s="1">
        <v>0.78029999999999999</v>
      </c>
      <c r="E66" s="1">
        <v>0.77820999999999996</v>
      </c>
      <c r="F66" s="1">
        <v>0.75622999999999996</v>
      </c>
      <c r="G66" s="1">
        <v>0.77880000000000005</v>
      </c>
      <c r="H66" s="1">
        <v>0.78657999999999995</v>
      </c>
      <c r="I66" s="1">
        <v>0.79647999999999997</v>
      </c>
      <c r="J66" s="1">
        <v>0.78227000000000002</v>
      </c>
      <c r="K66" s="5">
        <v>0.77092000000000005</v>
      </c>
      <c r="L66" s="5">
        <v>0.78591999999999995</v>
      </c>
      <c r="M66" s="4">
        <f t="shared" si="7"/>
        <v>0.77828000000000008</v>
      </c>
      <c r="N66" s="5">
        <f t="shared" si="6"/>
        <v>1.1276147884411183E-2</v>
      </c>
    </row>
    <row r="67" spans="1:14" x14ac:dyDescent="0.2">
      <c r="A67" s="1" t="s">
        <v>16</v>
      </c>
      <c r="B67" s="1" t="s">
        <v>39</v>
      </c>
      <c r="C67" s="1">
        <v>0.76585999999999999</v>
      </c>
      <c r="D67" s="1">
        <v>0.77480000000000004</v>
      </c>
      <c r="E67" s="1">
        <v>0.79483000000000004</v>
      </c>
      <c r="F67" s="1">
        <v>0.75405999999999995</v>
      </c>
      <c r="G67" s="1">
        <v>0.77398</v>
      </c>
      <c r="H67" s="1">
        <v>0.73309999999999997</v>
      </c>
      <c r="I67" s="1">
        <v>0.77822999999999998</v>
      </c>
      <c r="J67" s="1">
        <v>0.73931000000000002</v>
      </c>
      <c r="K67" s="5">
        <v>0.76251999999999998</v>
      </c>
      <c r="L67" s="5">
        <v>0.77746000000000004</v>
      </c>
      <c r="M67" s="4">
        <f t="shared" si="7"/>
        <v>0.76541499999999996</v>
      </c>
      <c r="N67" s="5">
        <f t="shared" si="6"/>
        <v>1.8853915744186656E-2</v>
      </c>
    </row>
    <row r="68" spans="1:14" x14ac:dyDescent="0.2">
      <c r="A68" s="1" t="s">
        <v>16</v>
      </c>
      <c r="B68" s="1" t="s">
        <v>48</v>
      </c>
      <c r="C68" s="1">
        <v>0.77239000000000002</v>
      </c>
      <c r="D68" s="1">
        <v>0.76529999999999998</v>
      </c>
      <c r="E68" s="1">
        <v>0.76922000000000001</v>
      </c>
      <c r="F68" s="1">
        <v>0.78258000000000005</v>
      </c>
      <c r="G68" s="1">
        <v>0.78557999999999995</v>
      </c>
      <c r="H68" s="1">
        <v>0.77803</v>
      </c>
      <c r="I68" s="5">
        <v>0.77846000000000004</v>
      </c>
      <c r="J68" s="1">
        <v>0.78110000000000002</v>
      </c>
      <c r="K68" s="5">
        <v>0.77005999999999997</v>
      </c>
      <c r="L68" s="5">
        <v>0.78415999999999997</v>
      </c>
      <c r="M68" s="4">
        <f t="shared" si="7"/>
        <v>0.77668800000000005</v>
      </c>
      <c r="N68" s="5">
        <f t="shared" si="6"/>
        <v>7.0069930149181054E-3</v>
      </c>
    </row>
    <row r="69" spans="1:1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">
      <c r="A71" s="1" t="s">
        <v>10</v>
      </c>
      <c r="B71" s="1" t="s">
        <v>11</v>
      </c>
      <c r="C71" s="1" t="s">
        <v>82</v>
      </c>
      <c r="D71" s="1" t="s">
        <v>83</v>
      </c>
      <c r="E71" s="1" t="s">
        <v>85</v>
      </c>
      <c r="F71" s="1" t="s">
        <v>84</v>
      </c>
      <c r="G71" s="1" t="s">
        <v>86</v>
      </c>
      <c r="H71" s="1" t="s">
        <v>87</v>
      </c>
      <c r="I71" s="1" t="s">
        <v>88</v>
      </c>
      <c r="J71" s="1" t="s">
        <v>89</v>
      </c>
      <c r="K71" s="1" t="s">
        <v>90</v>
      </c>
      <c r="L71" s="1" t="s">
        <v>91</v>
      </c>
      <c r="M71" s="1" t="s">
        <v>1</v>
      </c>
      <c r="N71" s="1" t="s">
        <v>2</v>
      </c>
    </row>
    <row r="72" spans="1:14" x14ac:dyDescent="0.2">
      <c r="A72" s="1" t="s">
        <v>42</v>
      </c>
      <c r="B72" s="1">
        <v>8</v>
      </c>
      <c r="C72" s="1">
        <v>0.74128000000000005</v>
      </c>
      <c r="D72" s="1">
        <v>0.74839</v>
      </c>
      <c r="E72" s="1">
        <v>0.75909000000000004</v>
      </c>
      <c r="F72" s="1">
        <v>0.76212000000000002</v>
      </c>
      <c r="G72" s="1">
        <v>0.75192000000000003</v>
      </c>
      <c r="H72" s="1">
        <v>0.74121999999999999</v>
      </c>
      <c r="I72" s="1">
        <v>0.74158999999999997</v>
      </c>
      <c r="J72" s="1">
        <v>0.75317999999999996</v>
      </c>
      <c r="K72" s="1">
        <v>0.74229000000000001</v>
      </c>
      <c r="L72" s="1">
        <v>0.73895</v>
      </c>
      <c r="M72" s="4">
        <f>AVERAGE(C72:L72)</f>
        <v>0.74800299999999997</v>
      </c>
      <c r="N72" s="1">
        <f t="shared" ref="N72:N89" si="8">STDEV(C72:L72)</f>
        <v>8.2424026297622244E-3</v>
      </c>
    </row>
    <row r="73" spans="1:14" x14ac:dyDescent="0.2">
      <c r="A73" s="1" t="s">
        <v>49</v>
      </c>
      <c r="B73" s="1">
        <v>8</v>
      </c>
      <c r="C73" s="1">
        <v>0.78930999999999996</v>
      </c>
      <c r="D73" s="1">
        <v>0.77364999999999995</v>
      </c>
      <c r="E73" s="1">
        <v>0.77256000000000002</v>
      </c>
      <c r="F73" s="1">
        <v>0.78305000000000002</v>
      </c>
      <c r="G73" s="1">
        <v>0.77656999999999998</v>
      </c>
      <c r="H73" s="1">
        <v>0.75514999999999999</v>
      </c>
      <c r="I73" s="1">
        <v>0.76839000000000002</v>
      </c>
      <c r="J73" s="1">
        <v>0.78641000000000005</v>
      </c>
      <c r="K73" s="1">
        <v>0.75109000000000004</v>
      </c>
      <c r="L73" s="1">
        <v>0.77512999999999999</v>
      </c>
      <c r="M73" s="4">
        <f>AVERAGE(C73:L73)</f>
        <v>0.77313100000000001</v>
      </c>
      <c r="N73" s="1">
        <f t="shared" si="8"/>
        <v>1.2402937331311656E-2</v>
      </c>
    </row>
    <row r="74" spans="1:14" x14ac:dyDescent="0.2">
      <c r="A74" s="1" t="s">
        <v>34</v>
      </c>
      <c r="B74" s="1">
        <v>8</v>
      </c>
      <c r="C74" s="1">
        <v>0.78505000000000003</v>
      </c>
      <c r="D74" s="1">
        <v>0.80266999999999999</v>
      </c>
      <c r="E74" s="1">
        <v>0.78852999999999995</v>
      </c>
      <c r="F74" s="1">
        <v>0.73612</v>
      </c>
      <c r="G74" s="1">
        <v>0.77890999999999999</v>
      </c>
      <c r="H74" s="1">
        <v>0.75838000000000005</v>
      </c>
      <c r="I74" s="1">
        <v>0.76551000000000002</v>
      </c>
      <c r="J74" s="1">
        <v>0.75344999999999995</v>
      </c>
      <c r="K74" s="1">
        <v>0.76056999999999997</v>
      </c>
      <c r="L74" s="1">
        <v>0.74599000000000004</v>
      </c>
      <c r="M74" s="4">
        <f>AVERAGE(C74:L74)</f>
        <v>0.76751800000000003</v>
      </c>
      <c r="N74" s="5">
        <f t="shared" si="8"/>
        <v>2.0809515878825985E-2</v>
      </c>
    </row>
    <row r="75" spans="1:14" x14ac:dyDescent="0.2">
      <c r="A75" s="1" t="s">
        <v>50</v>
      </c>
      <c r="B75" s="1">
        <v>8</v>
      </c>
      <c r="C75" s="5">
        <v>0.76776</v>
      </c>
      <c r="D75" s="5">
        <v>0.75238000000000005</v>
      </c>
      <c r="E75" s="1">
        <v>0.79281000000000001</v>
      </c>
      <c r="F75" s="1">
        <v>0.76022000000000001</v>
      </c>
      <c r="G75" s="1">
        <v>0.77603999999999995</v>
      </c>
      <c r="H75" s="1">
        <v>0.75839000000000001</v>
      </c>
      <c r="I75" s="1">
        <v>0.76544999999999996</v>
      </c>
      <c r="J75" s="5">
        <v>0.74839</v>
      </c>
      <c r="K75" s="1">
        <v>0.76980000000000004</v>
      </c>
      <c r="L75" s="1">
        <v>0.78473999999999999</v>
      </c>
      <c r="M75" s="4">
        <f t="shared" ref="M75:M89" si="9">AVERAGE(C75:L75)</f>
        <v>0.76759799999999989</v>
      </c>
      <c r="N75" s="5">
        <f t="shared" si="8"/>
        <v>1.3944359114391415E-2</v>
      </c>
    </row>
    <row r="76" spans="1:14" x14ac:dyDescent="0.2">
      <c r="A76" s="1" t="s">
        <v>51</v>
      </c>
      <c r="B76" s="1">
        <v>8</v>
      </c>
      <c r="C76" s="1">
        <v>0.78239999999999998</v>
      </c>
      <c r="D76" s="1">
        <v>0.78425</v>
      </c>
      <c r="E76" s="1">
        <v>0.79288999999999998</v>
      </c>
      <c r="F76" s="1">
        <v>0.77019000000000004</v>
      </c>
      <c r="G76" s="1">
        <v>0.78047999999999995</v>
      </c>
      <c r="H76" s="1">
        <v>0.79805999999999999</v>
      </c>
      <c r="I76" s="1">
        <v>0.77937999999999996</v>
      </c>
      <c r="J76" s="1">
        <v>0.79949000000000003</v>
      </c>
      <c r="K76" s="1">
        <v>0.75324999999999998</v>
      </c>
      <c r="L76" s="1">
        <v>0.75283999999999995</v>
      </c>
      <c r="M76" s="4">
        <f>AVERAGE(C76:L76)</f>
        <v>0.77932299999999988</v>
      </c>
      <c r="N76" s="5">
        <f t="shared" si="8"/>
        <v>1.6470492166970073E-2</v>
      </c>
    </row>
    <row r="77" spans="1:14" x14ac:dyDescent="0.2">
      <c r="A77" s="1" t="s">
        <v>52</v>
      </c>
      <c r="B77" s="1">
        <v>8</v>
      </c>
      <c r="C77" s="1">
        <v>0.77698999999999996</v>
      </c>
      <c r="D77" s="1">
        <v>0.76944999999999997</v>
      </c>
      <c r="E77" s="1">
        <v>0.77949000000000002</v>
      </c>
      <c r="F77" s="1">
        <v>0.77690999999999999</v>
      </c>
      <c r="G77" s="1">
        <v>0.76892000000000005</v>
      </c>
      <c r="H77" s="1">
        <v>0.74968999999999997</v>
      </c>
      <c r="I77" s="1">
        <v>0.76124999999999998</v>
      </c>
      <c r="J77" s="1">
        <v>0.75819999999999999</v>
      </c>
      <c r="K77" s="1">
        <v>0.75934000000000001</v>
      </c>
      <c r="L77" s="1">
        <v>0.75866999999999996</v>
      </c>
      <c r="M77" s="4">
        <f t="shared" si="9"/>
        <v>0.7658910000000001</v>
      </c>
      <c r="N77" s="5">
        <f t="shared" si="8"/>
        <v>9.9420626632505272E-3</v>
      </c>
    </row>
    <row r="78" spans="1:14" x14ac:dyDescent="0.2">
      <c r="A78" s="1" t="s">
        <v>53</v>
      </c>
      <c r="B78" s="1">
        <v>8</v>
      </c>
      <c r="C78" s="1">
        <v>0.78837999999999997</v>
      </c>
      <c r="D78" s="1">
        <v>0.75631000000000004</v>
      </c>
      <c r="E78" s="1">
        <v>0.74651000000000001</v>
      </c>
      <c r="F78" s="1">
        <v>0.77688000000000001</v>
      </c>
      <c r="G78" s="1">
        <v>0.80325000000000002</v>
      </c>
      <c r="H78" s="1">
        <v>0.78832000000000002</v>
      </c>
      <c r="I78" s="1">
        <v>0.77305000000000001</v>
      </c>
      <c r="J78" s="5">
        <v>0.79990000000000006</v>
      </c>
      <c r="K78" s="5">
        <v>0.77505999999999997</v>
      </c>
      <c r="L78" s="5">
        <v>0.77841000000000005</v>
      </c>
      <c r="M78" s="4">
        <f t="shared" si="9"/>
        <v>0.77860700000000005</v>
      </c>
      <c r="N78" s="5">
        <f t="shared" si="8"/>
        <v>1.771496420167613E-2</v>
      </c>
    </row>
    <row r="79" spans="1:14" x14ac:dyDescent="0.2">
      <c r="A79" s="1" t="s">
        <v>40</v>
      </c>
      <c r="B79" s="1">
        <v>8</v>
      </c>
      <c r="C79" s="1">
        <v>0.77483999999999997</v>
      </c>
      <c r="D79" s="1">
        <v>0.76082000000000005</v>
      </c>
      <c r="E79" s="1">
        <v>0.77261999999999997</v>
      </c>
      <c r="F79" s="1">
        <v>0.76702999999999999</v>
      </c>
      <c r="G79" s="1">
        <v>0.75844</v>
      </c>
      <c r="H79" s="1">
        <v>0.78939999999999999</v>
      </c>
      <c r="I79" s="1">
        <v>0.77102000000000004</v>
      </c>
      <c r="J79" s="5">
        <v>0.78017000000000003</v>
      </c>
      <c r="K79" s="5">
        <v>0.76431000000000004</v>
      </c>
      <c r="L79" s="5">
        <v>0.75592000000000004</v>
      </c>
      <c r="M79" s="4">
        <f t="shared" si="9"/>
        <v>0.76945699999999995</v>
      </c>
      <c r="N79" s="5">
        <f t="shared" si="8"/>
        <v>1.035760702736559E-2</v>
      </c>
    </row>
    <row r="80" spans="1:14" x14ac:dyDescent="0.2">
      <c r="A80" s="1" t="s">
        <v>48</v>
      </c>
      <c r="B80" s="1">
        <v>8</v>
      </c>
      <c r="C80" s="1">
        <v>0.76742999999999995</v>
      </c>
      <c r="D80" s="1">
        <v>0.78146000000000004</v>
      </c>
      <c r="E80" s="1">
        <v>0.75980000000000003</v>
      </c>
      <c r="F80" s="1">
        <v>0.77664999999999995</v>
      </c>
      <c r="G80" s="1">
        <v>0.78769999999999996</v>
      </c>
      <c r="H80" s="1">
        <v>0.78112000000000004</v>
      </c>
      <c r="I80" s="1">
        <v>0.79715999999999998</v>
      </c>
      <c r="J80" s="5">
        <v>0.78236000000000006</v>
      </c>
      <c r="K80" s="5">
        <v>0.76866999999999996</v>
      </c>
      <c r="L80" s="5">
        <v>0.80940999999999996</v>
      </c>
      <c r="M80" s="4">
        <f t="shared" si="9"/>
        <v>0.78117600000000009</v>
      </c>
      <c r="N80" s="5">
        <f t="shared" si="8"/>
        <v>1.4603902979074533E-2</v>
      </c>
    </row>
    <row r="81" spans="1:14" x14ac:dyDescent="0.2">
      <c r="A81" s="1">
        <v>9</v>
      </c>
      <c r="B81" s="1" t="s">
        <v>41</v>
      </c>
      <c r="C81" s="1">
        <v>0.74719000000000002</v>
      </c>
      <c r="D81" s="1">
        <v>0.76620999999999995</v>
      </c>
      <c r="E81" s="1">
        <v>0.77488999999999997</v>
      </c>
      <c r="F81" s="5">
        <v>0.76368000000000003</v>
      </c>
      <c r="G81" s="1">
        <v>0.71774000000000004</v>
      </c>
      <c r="H81" s="1">
        <v>0.75714000000000004</v>
      </c>
      <c r="I81" s="1">
        <v>0.73521000000000003</v>
      </c>
      <c r="J81" s="1">
        <v>0.76393</v>
      </c>
      <c r="K81" s="5">
        <v>0.75551999999999997</v>
      </c>
      <c r="L81" s="5">
        <v>0.75980000000000003</v>
      </c>
      <c r="M81" s="4">
        <f t="shared" si="9"/>
        <v>0.754131</v>
      </c>
      <c r="N81" s="5">
        <f t="shared" si="8"/>
        <v>1.6791696658368563E-2</v>
      </c>
    </row>
    <row r="82" spans="1:14" x14ac:dyDescent="0.2">
      <c r="A82" s="1">
        <v>9</v>
      </c>
      <c r="B82" s="1" t="s">
        <v>43</v>
      </c>
      <c r="C82" s="1">
        <v>0.75951000000000002</v>
      </c>
      <c r="D82" s="1">
        <v>0.73773999999999995</v>
      </c>
      <c r="E82" s="1">
        <v>0.75785000000000002</v>
      </c>
      <c r="F82" s="1">
        <v>0.75971999999999995</v>
      </c>
      <c r="G82" s="1">
        <v>0.77363999999999999</v>
      </c>
      <c r="H82" s="1">
        <v>0.76034999999999997</v>
      </c>
      <c r="I82" s="1">
        <v>0.75856000000000001</v>
      </c>
      <c r="J82" s="1">
        <v>0.72509999999999997</v>
      </c>
      <c r="K82" s="5">
        <v>0.77427999999999997</v>
      </c>
      <c r="L82" s="5">
        <v>0.75056</v>
      </c>
      <c r="M82" s="4">
        <f t="shared" si="9"/>
        <v>0.75573100000000015</v>
      </c>
      <c r="N82" s="1">
        <f t="shared" si="8"/>
        <v>1.4972169329941627E-2</v>
      </c>
    </row>
    <row r="83" spans="1:14" x14ac:dyDescent="0.2">
      <c r="A83" s="1">
        <v>9</v>
      </c>
      <c r="B83" s="1" t="s">
        <v>33</v>
      </c>
      <c r="C83" s="1">
        <v>0.76265000000000005</v>
      </c>
      <c r="D83" s="1">
        <v>0.74300999999999995</v>
      </c>
      <c r="E83" s="1">
        <v>0.80374000000000001</v>
      </c>
      <c r="F83" s="1">
        <v>0.75534999999999997</v>
      </c>
      <c r="G83" s="1">
        <v>0.76215999999999995</v>
      </c>
      <c r="H83" s="1">
        <v>0.76993</v>
      </c>
      <c r="I83" s="1">
        <v>0.75831000000000004</v>
      </c>
      <c r="J83" s="1">
        <v>0.75183999999999995</v>
      </c>
      <c r="K83" s="5">
        <v>0.75575999999999999</v>
      </c>
      <c r="L83" s="5">
        <v>0.75670999999999999</v>
      </c>
      <c r="M83" s="4">
        <f t="shared" si="9"/>
        <v>0.76194600000000001</v>
      </c>
      <c r="N83" s="1">
        <f t="shared" si="8"/>
        <v>1.6309974589529919E-2</v>
      </c>
    </row>
    <row r="84" spans="1:14" x14ac:dyDescent="0.2">
      <c r="A84" s="1">
        <v>9</v>
      </c>
      <c r="B84" s="1" t="s">
        <v>44</v>
      </c>
      <c r="C84" s="1">
        <v>0.77375000000000005</v>
      </c>
      <c r="D84" s="1">
        <v>0.75055000000000005</v>
      </c>
      <c r="E84" s="1">
        <v>0.77595000000000003</v>
      </c>
      <c r="F84" s="1">
        <v>0.77783000000000002</v>
      </c>
      <c r="G84" s="1">
        <v>0.75453999999999999</v>
      </c>
      <c r="H84" s="1">
        <v>0.77878999999999998</v>
      </c>
      <c r="I84" s="1">
        <v>0.77393999999999996</v>
      </c>
      <c r="J84" s="1">
        <v>0.74661999999999995</v>
      </c>
      <c r="K84" s="5">
        <v>0.74865000000000004</v>
      </c>
      <c r="L84" s="5">
        <v>0.76719000000000004</v>
      </c>
      <c r="M84" s="4">
        <f t="shared" si="9"/>
        <v>0.76478100000000004</v>
      </c>
      <c r="N84" s="1">
        <f t="shared" si="8"/>
        <v>1.3160712113458503E-2</v>
      </c>
    </row>
    <row r="85" spans="1:14" x14ac:dyDescent="0.2">
      <c r="A85" s="1">
        <v>9</v>
      </c>
      <c r="B85" s="1" t="s">
        <v>45</v>
      </c>
      <c r="C85" s="1">
        <v>0.77358000000000005</v>
      </c>
      <c r="D85" s="1">
        <v>0.75483999999999996</v>
      </c>
      <c r="E85" s="1">
        <v>0.77349000000000001</v>
      </c>
      <c r="F85" s="1">
        <v>0.77588000000000001</v>
      </c>
      <c r="G85" s="1">
        <v>0.76971999999999996</v>
      </c>
      <c r="H85" s="1">
        <v>0.78471000000000002</v>
      </c>
      <c r="I85" s="1">
        <v>0.77095000000000002</v>
      </c>
      <c r="J85" s="1">
        <v>0.78217000000000003</v>
      </c>
      <c r="K85" s="5">
        <v>0.74117</v>
      </c>
      <c r="L85" s="5">
        <v>0.78627000000000002</v>
      </c>
      <c r="M85" s="4">
        <f t="shared" si="9"/>
        <v>0.77127800000000002</v>
      </c>
      <c r="N85" s="1">
        <f t="shared" si="8"/>
        <v>1.3882120235116202E-2</v>
      </c>
    </row>
    <row r="86" spans="1:14" x14ac:dyDescent="0.2">
      <c r="A86" s="1">
        <v>9</v>
      </c>
      <c r="B86" s="1" t="s">
        <v>46</v>
      </c>
      <c r="C86" s="5">
        <v>0.78295000000000003</v>
      </c>
      <c r="D86" s="5">
        <v>0.77712000000000003</v>
      </c>
      <c r="E86" s="1">
        <v>0.76388</v>
      </c>
      <c r="F86" s="1">
        <v>0.77159999999999995</v>
      </c>
      <c r="G86" s="1">
        <v>0.78554999999999997</v>
      </c>
      <c r="H86" s="1">
        <v>0.79871000000000003</v>
      </c>
      <c r="I86" s="1">
        <v>0.77688999999999997</v>
      </c>
      <c r="J86" s="1">
        <v>0.77471999999999996</v>
      </c>
      <c r="K86" s="5">
        <v>0.76454999999999995</v>
      </c>
      <c r="L86" s="5">
        <v>0.76646000000000003</v>
      </c>
      <c r="M86" s="4">
        <f t="shared" si="9"/>
        <v>0.77624300000000002</v>
      </c>
      <c r="N86" s="5">
        <f t="shared" si="8"/>
        <v>1.0784309641532215E-2</v>
      </c>
    </row>
    <row r="87" spans="1:14" x14ac:dyDescent="0.2">
      <c r="A87" s="1">
        <v>9</v>
      </c>
      <c r="B87" s="1" t="s">
        <v>47</v>
      </c>
      <c r="C87" s="1">
        <v>0.76878999999999997</v>
      </c>
      <c r="D87" s="1">
        <v>0.76046999999999998</v>
      </c>
      <c r="E87" s="1">
        <v>0.76915</v>
      </c>
      <c r="F87" s="1">
        <v>0.75597999999999999</v>
      </c>
      <c r="G87" s="1">
        <v>0.77437</v>
      </c>
      <c r="H87" s="1">
        <v>0.77014000000000005</v>
      </c>
      <c r="I87" s="1">
        <v>0.76183999999999996</v>
      </c>
      <c r="J87" s="1">
        <v>0.76773999999999998</v>
      </c>
      <c r="K87" s="5">
        <v>0.78391999999999995</v>
      </c>
      <c r="L87" s="5">
        <v>0.75158999999999998</v>
      </c>
      <c r="M87" s="4">
        <f t="shared" si="9"/>
        <v>0.76639900000000005</v>
      </c>
      <c r="N87" s="5">
        <f t="shared" si="8"/>
        <v>9.3297617571106526E-3</v>
      </c>
    </row>
    <row r="88" spans="1:14" x14ac:dyDescent="0.2">
      <c r="A88" s="1">
        <v>9</v>
      </c>
      <c r="B88" s="1" t="s">
        <v>39</v>
      </c>
      <c r="C88" s="1">
        <v>0.77100000000000002</v>
      </c>
      <c r="D88" s="1">
        <v>0.79100999999999999</v>
      </c>
      <c r="E88" s="1">
        <v>0.75726000000000004</v>
      </c>
      <c r="F88" s="1">
        <v>0.75490000000000002</v>
      </c>
      <c r="G88" s="1">
        <v>0.78424000000000005</v>
      </c>
      <c r="H88" s="1">
        <v>0.78212000000000004</v>
      </c>
      <c r="I88" s="1">
        <v>0.79608999999999996</v>
      </c>
      <c r="J88" s="1">
        <v>0.78278000000000003</v>
      </c>
      <c r="K88" s="5">
        <v>0.76787000000000005</v>
      </c>
      <c r="L88" s="5">
        <v>0.77141999999999999</v>
      </c>
      <c r="M88" s="4">
        <f t="shared" si="9"/>
        <v>0.77586899999999992</v>
      </c>
      <c r="N88" s="5">
        <f t="shared" si="8"/>
        <v>1.3697233662312973E-2</v>
      </c>
    </row>
    <row r="89" spans="1:14" x14ac:dyDescent="0.2">
      <c r="A89" s="1">
        <v>9</v>
      </c>
      <c r="B89" s="1" t="s">
        <v>48</v>
      </c>
      <c r="C89" s="1">
        <v>0.78413999999999995</v>
      </c>
      <c r="D89" s="1">
        <v>0.79391999999999996</v>
      </c>
      <c r="E89" s="1">
        <v>0.80396999999999996</v>
      </c>
      <c r="F89" s="1">
        <v>0.78042999999999996</v>
      </c>
      <c r="G89" s="1">
        <v>0.77588999999999997</v>
      </c>
      <c r="H89" s="1">
        <v>0.79227999999999998</v>
      </c>
      <c r="I89" s="5">
        <v>0.79057999999999995</v>
      </c>
      <c r="J89" s="1">
        <v>0.78983999999999999</v>
      </c>
      <c r="K89" s="5">
        <v>0.77376999999999996</v>
      </c>
      <c r="L89" s="5">
        <v>0.78385000000000005</v>
      </c>
      <c r="M89" s="6">
        <f t="shared" si="9"/>
        <v>0.78686699999999998</v>
      </c>
      <c r="N89" s="5">
        <f t="shared" si="8"/>
        <v>9.0932380860114324E-3</v>
      </c>
    </row>
    <row r="90" spans="1:1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">
      <c r="A93" s="1" t="s">
        <v>10</v>
      </c>
      <c r="B93" s="1" t="s">
        <v>11</v>
      </c>
      <c r="C93" s="1" t="s">
        <v>82</v>
      </c>
      <c r="D93" s="1" t="s">
        <v>83</v>
      </c>
      <c r="E93" s="1" t="s">
        <v>85</v>
      </c>
      <c r="F93" s="1" t="s">
        <v>84</v>
      </c>
      <c r="G93" s="1" t="s">
        <v>86</v>
      </c>
      <c r="H93" s="1" t="s">
        <v>87</v>
      </c>
      <c r="I93" s="1" t="s">
        <v>88</v>
      </c>
      <c r="J93" s="1" t="s">
        <v>89</v>
      </c>
      <c r="K93" s="1" t="s">
        <v>90</v>
      </c>
      <c r="L93" s="1" t="s">
        <v>91</v>
      </c>
      <c r="M93" s="1" t="s">
        <v>1</v>
      </c>
      <c r="N93" s="1" t="s">
        <v>2</v>
      </c>
    </row>
    <row r="94" spans="1:14" x14ac:dyDescent="0.2">
      <c r="A94" s="1" t="s">
        <v>42</v>
      </c>
      <c r="B94" s="1" t="s">
        <v>48</v>
      </c>
      <c r="C94" s="1">
        <v>0.77017000000000002</v>
      </c>
      <c r="D94" s="1">
        <v>0.71496000000000004</v>
      </c>
      <c r="E94" s="1">
        <v>0.75151000000000001</v>
      </c>
      <c r="F94" s="1">
        <v>0.75427</v>
      </c>
      <c r="G94" s="1">
        <v>0.71725000000000005</v>
      </c>
      <c r="H94" s="1">
        <v>0.75446999999999997</v>
      </c>
      <c r="I94" s="1">
        <v>0.76131000000000004</v>
      </c>
      <c r="J94" s="1">
        <v>0.74822999999999995</v>
      </c>
      <c r="K94" s="1">
        <v>0.75468999999999997</v>
      </c>
      <c r="L94" s="1">
        <v>0.74124000000000001</v>
      </c>
      <c r="M94" s="4">
        <f>AVERAGE(C94:L94)</f>
        <v>0.74681000000000008</v>
      </c>
      <c r="N94" s="1">
        <f t="shared" ref="N94:N110" si="10">STDEV(C94:L94)</f>
        <v>1.7875211265262779E-2</v>
      </c>
    </row>
    <row r="95" spans="1:14" x14ac:dyDescent="0.2">
      <c r="A95" s="1" t="s">
        <v>49</v>
      </c>
      <c r="B95" s="1" t="s">
        <v>48</v>
      </c>
      <c r="C95" s="1">
        <v>0.75958999999999999</v>
      </c>
      <c r="D95" s="1">
        <v>0.77451999999999999</v>
      </c>
      <c r="E95" s="1">
        <v>0.75216000000000005</v>
      </c>
      <c r="F95" s="1">
        <v>0.77976000000000001</v>
      </c>
      <c r="G95" s="1">
        <v>0.76351999999999998</v>
      </c>
      <c r="H95" s="1">
        <v>0.77332000000000001</v>
      </c>
      <c r="I95" s="1">
        <v>0.77075000000000005</v>
      </c>
      <c r="J95" s="1">
        <v>0.74444999999999995</v>
      </c>
      <c r="K95" s="1">
        <v>0.76797000000000004</v>
      </c>
      <c r="L95" s="1">
        <v>0.78422000000000003</v>
      </c>
      <c r="M95" s="4">
        <f>AVERAGE(C95:L95)</f>
        <v>0.7670260000000001</v>
      </c>
      <c r="N95" s="1">
        <f t="shared" si="10"/>
        <v>1.232243680807044E-2</v>
      </c>
    </row>
    <row r="96" spans="1:14" x14ac:dyDescent="0.2">
      <c r="A96" s="1" t="s">
        <v>34</v>
      </c>
      <c r="B96" s="1" t="s">
        <v>48</v>
      </c>
      <c r="C96" s="1">
        <v>0.77539999999999998</v>
      </c>
      <c r="D96" s="1">
        <v>0.79881000000000002</v>
      </c>
      <c r="E96" s="1">
        <v>0.7792</v>
      </c>
      <c r="F96" s="1">
        <v>0.77385999999999999</v>
      </c>
      <c r="G96" s="1">
        <v>0.76822999999999997</v>
      </c>
      <c r="H96" s="1">
        <v>0.74792000000000003</v>
      </c>
      <c r="I96" s="1">
        <v>0.77271000000000001</v>
      </c>
      <c r="J96" s="1">
        <v>0.77564</v>
      </c>
      <c r="K96" s="1">
        <v>0.76597000000000004</v>
      </c>
      <c r="L96" s="1">
        <v>0.76937999999999995</v>
      </c>
      <c r="M96" s="4">
        <f>AVERAGE(C96:L96)</f>
        <v>0.77271200000000007</v>
      </c>
      <c r="N96" s="5">
        <f t="shared" si="10"/>
        <v>1.2612183527578929E-2</v>
      </c>
    </row>
    <row r="97" spans="1:14" x14ac:dyDescent="0.2">
      <c r="A97" s="1" t="s">
        <v>50</v>
      </c>
      <c r="B97" s="1" t="s">
        <v>48</v>
      </c>
      <c r="C97" s="5">
        <v>0.80184999999999995</v>
      </c>
      <c r="D97" s="5">
        <v>0.77246000000000004</v>
      </c>
      <c r="E97" s="1">
        <v>0.79596</v>
      </c>
      <c r="F97" s="1">
        <v>0.77305000000000001</v>
      </c>
      <c r="G97" s="1">
        <v>0.78347</v>
      </c>
      <c r="H97" s="1">
        <v>0.78439999999999999</v>
      </c>
      <c r="I97" s="1">
        <v>0.75183999999999995</v>
      </c>
      <c r="J97" s="5">
        <v>0.76005</v>
      </c>
      <c r="K97" s="1">
        <v>0.75736000000000003</v>
      </c>
      <c r="L97" s="1">
        <v>0.76893999999999996</v>
      </c>
      <c r="M97" s="4">
        <f t="shared" ref="M97" si="11">AVERAGE(C97:L97)</f>
        <v>0.7749379999999999</v>
      </c>
      <c r="N97" s="5">
        <f t="shared" si="10"/>
        <v>1.6459856756498348E-2</v>
      </c>
    </row>
    <row r="98" spans="1:14" ht="15" x14ac:dyDescent="0.25">
      <c r="A98" s="1" t="s">
        <v>51</v>
      </c>
      <c r="B98" s="1" t="s">
        <v>48</v>
      </c>
      <c r="C98" s="1">
        <v>0.77046000000000003</v>
      </c>
      <c r="D98" s="1">
        <v>0.77917000000000003</v>
      </c>
      <c r="E98" s="1">
        <v>0.80591999999999997</v>
      </c>
      <c r="F98" s="5">
        <v>0.79817000000000005</v>
      </c>
      <c r="G98" s="5">
        <v>0.77692000000000005</v>
      </c>
      <c r="H98" s="1">
        <v>0.78803999999999996</v>
      </c>
      <c r="I98" s="1">
        <v>0.80539000000000005</v>
      </c>
      <c r="J98" s="1">
        <v>0.80620000000000003</v>
      </c>
      <c r="K98" s="1">
        <v>0.77527000000000001</v>
      </c>
      <c r="L98" s="1">
        <v>0.79605000000000004</v>
      </c>
      <c r="M98" s="10">
        <f>AVERAGE(C98:L98)</f>
        <v>0.79015900000000006</v>
      </c>
      <c r="N98" s="5">
        <f t="shared" si="10"/>
        <v>1.3931732324286003E-2</v>
      </c>
    </row>
    <row r="99" spans="1:14" x14ac:dyDescent="0.2">
      <c r="A99" s="1" t="s">
        <v>52</v>
      </c>
      <c r="B99" s="1" t="s">
        <v>48</v>
      </c>
      <c r="C99" s="1">
        <v>0.79108000000000001</v>
      </c>
      <c r="D99" s="1">
        <v>0.77302000000000004</v>
      </c>
      <c r="E99" s="1">
        <v>0.76173999999999997</v>
      </c>
      <c r="F99" s="5">
        <v>0.80052999999999996</v>
      </c>
      <c r="G99" s="5">
        <v>0.78932000000000002</v>
      </c>
      <c r="H99" s="1">
        <v>0.78222000000000003</v>
      </c>
      <c r="I99" s="1">
        <v>0.76946000000000003</v>
      </c>
      <c r="J99" s="1">
        <v>0.76670000000000005</v>
      </c>
      <c r="K99" s="1">
        <v>0.73919000000000001</v>
      </c>
      <c r="L99" s="1">
        <v>0.76624000000000003</v>
      </c>
      <c r="M99" s="4">
        <f t="shared" ref="M99:M110" si="12">AVERAGE(C99:L99)</f>
        <v>0.77394999999999992</v>
      </c>
      <c r="N99" s="5">
        <f t="shared" si="10"/>
        <v>1.7622386015772346E-2</v>
      </c>
    </row>
    <row r="100" spans="1:14" x14ac:dyDescent="0.2">
      <c r="A100" s="1" t="s">
        <v>53</v>
      </c>
      <c r="B100" s="1" t="s">
        <v>48</v>
      </c>
      <c r="C100" s="5">
        <v>0.77022000000000002</v>
      </c>
      <c r="D100" s="1">
        <v>0.75780999999999998</v>
      </c>
      <c r="E100" s="1">
        <v>0.78439999999999999</v>
      </c>
      <c r="F100" s="1">
        <v>0.77944999999999998</v>
      </c>
      <c r="G100" s="1">
        <v>0.80266999999999999</v>
      </c>
      <c r="H100" s="1">
        <v>0.77193000000000001</v>
      </c>
      <c r="I100" s="1">
        <v>0.78764000000000001</v>
      </c>
      <c r="J100" s="5">
        <v>0.77737999999999996</v>
      </c>
      <c r="K100" s="5">
        <v>0.77753000000000005</v>
      </c>
      <c r="L100" s="5">
        <v>0.78366999999999998</v>
      </c>
      <c r="M100" s="4">
        <f t="shared" si="12"/>
        <v>0.77926999999999991</v>
      </c>
      <c r="N100" s="5">
        <f t="shared" si="10"/>
        <v>1.186140145364132E-2</v>
      </c>
    </row>
    <row r="101" spans="1:14" x14ac:dyDescent="0.2">
      <c r="A101" s="1" t="s">
        <v>40</v>
      </c>
      <c r="B101" s="1" t="s">
        <v>48</v>
      </c>
      <c r="C101" s="5">
        <v>0.80035000000000001</v>
      </c>
      <c r="D101" s="5">
        <v>0.77056999999999998</v>
      </c>
      <c r="E101" s="1">
        <v>0.80600000000000005</v>
      </c>
      <c r="F101" s="5">
        <v>0.77363000000000004</v>
      </c>
      <c r="G101" s="5">
        <v>0.77446000000000004</v>
      </c>
      <c r="H101" s="5">
        <v>0.76734999999999998</v>
      </c>
      <c r="I101" s="5">
        <v>0.77293999999999996</v>
      </c>
      <c r="J101" s="5">
        <v>0.77610999999999997</v>
      </c>
      <c r="K101" s="5">
        <v>0.75954999999999995</v>
      </c>
      <c r="L101" s="5">
        <v>0.75065000000000004</v>
      </c>
      <c r="M101" s="4">
        <f t="shared" si="12"/>
        <v>0.77516099999999999</v>
      </c>
      <c r="N101" s="5">
        <f t="shared" si="10"/>
        <v>1.6735789627156671E-2</v>
      </c>
    </row>
    <row r="102" spans="1:14" x14ac:dyDescent="0.2">
      <c r="A102" s="1" t="s">
        <v>48</v>
      </c>
      <c r="B102" s="1" t="s">
        <v>48</v>
      </c>
      <c r="C102" s="5">
        <v>0.76649</v>
      </c>
      <c r="D102" s="1">
        <v>0.79169</v>
      </c>
      <c r="E102" s="1">
        <v>0.76083999999999996</v>
      </c>
      <c r="F102" s="5">
        <v>0.76776</v>
      </c>
      <c r="G102" s="5">
        <v>0.77939000000000003</v>
      </c>
      <c r="H102" s="1">
        <v>0.79739000000000004</v>
      </c>
      <c r="I102" s="1">
        <v>0.77671999999999997</v>
      </c>
      <c r="J102" s="5">
        <v>0.76983000000000001</v>
      </c>
      <c r="K102" s="5">
        <v>0.76214000000000004</v>
      </c>
      <c r="L102" s="5">
        <v>0.77742999999999995</v>
      </c>
      <c r="M102" s="4">
        <f t="shared" si="12"/>
        <v>0.7749680000000001</v>
      </c>
      <c r="N102" s="5">
        <f t="shared" si="10"/>
        <v>1.2135554558587121E-2</v>
      </c>
    </row>
    <row r="103" spans="1:14" x14ac:dyDescent="0.2">
      <c r="A103" s="1">
        <v>9</v>
      </c>
      <c r="B103" s="1" t="s">
        <v>54</v>
      </c>
      <c r="C103" s="1">
        <v>0.76981999999999995</v>
      </c>
      <c r="D103" s="1">
        <v>0.75763999999999998</v>
      </c>
      <c r="E103" s="1">
        <v>0.74314000000000002</v>
      </c>
      <c r="F103" s="5">
        <v>0.74253999999999998</v>
      </c>
      <c r="G103" s="1">
        <v>0.73907999999999996</v>
      </c>
      <c r="H103" s="1">
        <v>0.74682000000000004</v>
      </c>
      <c r="I103" s="1">
        <v>0.76436000000000004</v>
      </c>
      <c r="J103" s="5">
        <v>0.77080000000000004</v>
      </c>
      <c r="K103" s="5">
        <v>0.76587000000000005</v>
      </c>
      <c r="L103" s="5">
        <v>0.76419999999999999</v>
      </c>
      <c r="M103" s="4">
        <f t="shared" si="12"/>
        <v>0.75642699999999996</v>
      </c>
      <c r="N103" s="5">
        <f t="shared" si="10"/>
        <v>1.2304268500538078E-2</v>
      </c>
    </row>
    <row r="104" spans="1:14" x14ac:dyDescent="0.2">
      <c r="A104" s="1">
        <v>9</v>
      </c>
      <c r="B104" s="1" t="s">
        <v>55</v>
      </c>
      <c r="C104" s="1">
        <v>0.76271</v>
      </c>
      <c r="D104" s="1">
        <v>0.75851999999999997</v>
      </c>
      <c r="E104" s="1">
        <v>0.77178000000000002</v>
      </c>
      <c r="F104" s="1">
        <v>0.75383</v>
      </c>
      <c r="G104" s="1">
        <v>0.76685999999999999</v>
      </c>
      <c r="H104" s="1">
        <v>0.74746999999999997</v>
      </c>
      <c r="I104" s="1">
        <v>0.77024999999999999</v>
      </c>
      <c r="J104" s="1">
        <v>0.76066</v>
      </c>
      <c r="K104" s="5">
        <v>0.76529999999999998</v>
      </c>
      <c r="L104" s="5">
        <v>0.75710999999999995</v>
      </c>
      <c r="M104" s="4">
        <f t="shared" si="12"/>
        <v>0.76144900000000004</v>
      </c>
      <c r="N104" s="1">
        <f t="shared" si="10"/>
        <v>7.537878348713261E-3</v>
      </c>
    </row>
    <row r="105" spans="1:14" x14ac:dyDescent="0.2">
      <c r="A105" s="1">
        <v>9</v>
      </c>
      <c r="B105" s="1" t="s">
        <v>56</v>
      </c>
      <c r="C105" s="1">
        <v>0.76449999999999996</v>
      </c>
      <c r="D105" s="1">
        <v>0.74741999999999997</v>
      </c>
      <c r="E105" s="1">
        <v>0.76937</v>
      </c>
      <c r="F105" s="1">
        <v>0.75451000000000001</v>
      </c>
      <c r="G105" s="1">
        <v>0.76222999999999996</v>
      </c>
      <c r="H105" s="1">
        <v>0.75656000000000001</v>
      </c>
      <c r="I105" s="1">
        <v>0.74028000000000005</v>
      </c>
      <c r="J105" s="1">
        <v>0.74814999999999998</v>
      </c>
      <c r="K105" s="5">
        <v>0.76544000000000001</v>
      </c>
      <c r="L105" s="5">
        <v>0.76307999999999998</v>
      </c>
      <c r="M105" s="4">
        <f t="shared" si="12"/>
        <v>0.7571540000000001</v>
      </c>
      <c r="N105" s="1">
        <f t="shared" si="10"/>
        <v>9.4318234362891426E-3</v>
      </c>
    </row>
    <row r="106" spans="1:14" x14ac:dyDescent="0.2">
      <c r="A106" s="1">
        <v>9</v>
      </c>
      <c r="B106" s="1" t="s">
        <v>57</v>
      </c>
      <c r="C106" s="5">
        <v>0.78468000000000004</v>
      </c>
      <c r="D106" s="1">
        <v>0.78098000000000001</v>
      </c>
      <c r="E106" s="1">
        <v>0.78474999999999995</v>
      </c>
      <c r="F106" s="1">
        <v>0.76724999999999999</v>
      </c>
      <c r="G106" s="1">
        <v>0.74951000000000001</v>
      </c>
      <c r="H106" s="1">
        <v>0.77922999999999998</v>
      </c>
      <c r="I106" s="1">
        <v>0.76968000000000003</v>
      </c>
      <c r="J106" s="1">
        <v>0.75431000000000004</v>
      </c>
      <c r="K106" s="5">
        <v>0.77930999999999995</v>
      </c>
      <c r="L106" s="5">
        <v>0.77939999999999998</v>
      </c>
      <c r="M106" s="4">
        <f t="shared" si="12"/>
        <v>0.77290999999999999</v>
      </c>
      <c r="N106" s="1">
        <f t="shared" si="10"/>
        <v>1.248489932322687E-2</v>
      </c>
    </row>
    <row r="107" spans="1:14" x14ac:dyDescent="0.2">
      <c r="A107" s="1">
        <v>9</v>
      </c>
      <c r="B107" s="1" t="s">
        <v>58</v>
      </c>
      <c r="C107" s="1">
        <v>0.79384999999999994</v>
      </c>
      <c r="D107" s="1">
        <v>0.75917999999999997</v>
      </c>
      <c r="E107" s="1">
        <v>0.76724000000000003</v>
      </c>
      <c r="F107" s="1">
        <v>0.75417999999999996</v>
      </c>
      <c r="G107" s="1">
        <v>0.76888999999999996</v>
      </c>
      <c r="H107" s="1">
        <v>0.77351000000000003</v>
      </c>
      <c r="I107" s="1">
        <v>0.77959000000000001</v>
      </c>
      <c r="J107" s="1">
        <v>0.78115000000000001</v>
      </c>
      <c r="K107" s="5">
        <v>0.76343000000000005</v>
      </c>
      <c r="L107" s="5">
        <v>0.76087000000000005</v>
      </c>
      <c r="M107" s="4">
        <f t="shared" si="12"/>
        <v>0.77018900000000001</v>
      </c>
      <c r="N107" s="1">
        <f t="shared" si="10"/>
        <v>1.2017544073376863E-2</v>
      </c>
    </row>
    <row r="108" spans="1:14" x14ac:dyDescent="0.2">
      <c r="A108" s="1">
        <v>9</v>
      </c>
      <c r="B108" s="1" t="s">
        <v>59</v>
      </c>
      <c r="C108" s="5">
        <v>0.76676</v>
      </c>
      <c r="D108" s="5">
        <v>0.78912000000000004</v>
      </c>
      <c r="E108" s="1">
        <v>0.76559999999999995</v>
      </c>
      <c r="F108" s="1">
        <v>0.77773000000000003</v>
      </c>
      <c r="G108" s="1">
        <v>0.77003999999999995</v>
      </c>
      <c r="H108" s="1">
        <v>0.73353999999999997</v>
      </c>
      <c r="I108" s="1">
        <v>0.77817000000000003</v>
      </c>
      <c r="J108" s="1">
        <v>0.72948000000000002</v>
      </c>
      <c r="K108" s="5">
        <v>0.77212999999999998</v>
      </c>
      <c r="L108" s="5">
        <v>0.75519000000000003</v>
      </c>
      <c r="M108" s="4">
        <f t="shared" si="12"/>
        <v>0.7637759999999999</v>
      </c>
      <c r="N108" s="5">
        <f t="shared" si="10"/>
        <v>1.9234311471372664E-2</v>
      </c>
    </row>
    <row r="109" spans="1:14" x14ac:dyDescent="0.2">
      <c r="A109" s="1">
        <v>9</v>
      </c>
      <c r="B109" s="1" t="s">
        <v>60</v>
      </c>
      <c r="C109" s="1">
        <v>0.77527999999999997</v>
      </c>
      <c r="D109" s="1">
        <v>0.78120999999999996</v>
      </c>
      <c r="E109" s="1">
        <v>0.76926000000000005</v>
      </c>
      <c r="F109" s="1">
        <v>0.76329000000000002</v>
      </c>
      <c r="G109" s="1">
        <v>0.79246000000000005</v>
      </c>
      <c r="H109" s="1">
        <v>0.76322000000000001</v>
      </c>
      <c r="I109" s="1">
        <v>0.76434000000000002</v>
      </c>
      <c r="J109" s="1">
        <v>0.76512000000000002</v>
      </c>
      <c r="K109" s="5">
        <v>0.78944000000000003</v>
      </c>
      <c r="L109" s="5">
        <v>0.77290000000000003</v>
      </c>
      <c r="M109" s="4">
        <f t="shared" si="12"/>
        <v>0.77365200000000001</v>
      </c>
      <c r="N109" s="5">
        <f t="shared" si="10"/>
        <v>1.0844029386410449E-2</v>
      </c>
    </row>
    <row r="110" spans="1:14" x14ac:dyDescent="0.2">
      <c r="A110" s="1">
        <v>9</v>
      </c>
      <c r="B110" s="1" t="s">
        <v>61</v>
      </c>
      <c r="C110" s="5">
        <v>0.79622000000000004</v>
      </c>
      <c r="D110" s="1">
        <v>0.76321000000000006</v>
      </c>
      <c r="E110" s="1">
        <v>0.78276000000000001</v>
      </c>
      <c r="F110" s="1">
        <v>0.75299000000000005</v>
      </c>
      <c r="G110" s="1">
        <v>0.78320999999999996</v>
      </c>
      <c r="H110" s="1">
        <v>0.77712999999999999</v>
      </c>
      <c r="I110" s="1">
        <v>0.79674999999999996</v>
      </c>
      <c r="J110" s="1">
        <v>0.78588999999999998</v>
      </c>
      <c r="K110" s="5">
        <v>0.77537</v>
      </c>
      <c r="L110" s="5">
        <v>0.76680999999999999</v>
      </c>
      <c r="M110" s="4">
        <f t="shared" si="12"/>
        <v>0.77803400000000011</v>
      </c>
      <c r="N110" s="5">
        <f t="shared" si="10"/>
        <v>1.4034510006092502E-2</v>
      </c>
    </row>
    <row r="111" spans="1:1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">
      <c r="A113" s="1" t="s">
        <v>10</v>
      </c>
      <c r="B113" s="1" t="s">
        <v>11</v>
      </c>
      <c r="C113" s="1" t="s">
        <v>82</v>
      </c>
      <c r="D113" s="1" t="s">
        <v>83</v>
      </c>
      <c r="E113" s="1" t="s">
        <v>85</v>
      </c>
      <c r="F113" s="1" t="s">
        <v>84</v>
      </c>
      <c r="G113" s="1" t="s">
        <v>86</v>
      </c>
      <c r="H113" s="1" t="s">
        <v>87</v>
      </c>
      <c r="I113" s="1" t="s">
        <v>88</v>
      </c>
      <c r="J113" s="1" t="s">
        <v>89</v>
      </c>
      <c r="K113" s="1" t="s">
        <v>90</v>
      </c>
      <c r="L113" s="1" t="s">
        <v>91</v>
      </c>
      <c r="M113" s="1" t="s">
        <v>1</v>
      </c>
      <c r="N113" s="1" t="s">
        <v>2</v>
      </c>
    </row>
    <row r="114" spans="1:14" x14ac:dyDescent="0.2">
      <c r="A114" s="1" t="s">
        <v>62</v>
      </c>
      <c r="B114" s="1" t="s">
        <v>48</v>
      </c>
      <c r="C114" s="1">
        <v>0.74707999999999997</v>
      </c>
      <c r="D114" s="1">
        <v>0.75248999999999999</v>
      </c>
      <c r="E114" s="1">
        <v>0.78234999999999999</v>
      </c>
      <c r="F114" s="1">
        <v>0.77656999999999998</v>
      </c>
      <c r="G114" s="1">
        <v>0.73511000000000004</v>
      </c>
      <c r="H114" s="1">
        <v>0.75729999999999997</v>
      </c>
      <c r="I114" s="1">
        <v>0.76734999999999998</v>
      </c>
      <c r="J114" s="1">
        <v>0.73673999999999995</v>
      </c>
      <c r="K114" s="1">
        <v>0.76066</v>
      </c>
      <c r="L114" s="1">
        <v>0.75441999999999998</v>
      </c>
      <c r="M114" s="4">
        <f>AVERAGE(C114:L114)</f>
        <v>0.75700699999999999</v>
      </c>
      <c r="N114" s="1">
        <f t="shared" ref="N114:N129" si="13">STDEV(C114:L114)</f>
        <v>1.5496442638374925E-2</v>
      </c>
    </row>
    <row r="115" spans="1:14" x14ac:dyDescent="0.2">
      <c r="A115" s="1" t="s">
        <v>63</v>
      </c>
      <c r="B115" s="1" t="s">
        <v>48</v>
      </c>
      <c r="C115" s="1">
        <v>0.76636000000000004</v>
      </c>
      <c r="D115" s="1">
        <v>0.79318</v>
      </c>
      <c r="E115" s="1">
        <v>0.75385000000000002</v>
      </c>
      <c r="F115" s="1">
        <v>0.74468999999999996</v>
      </c>
      <c r="G115" s="1">
        <v>0.77553000000000005</v>
      </c>
      <c r="H115" s="1">
        <v>0.75363999999999998</v>
      </c>
      <c r="I115" s="1">
        <v>0.77990999999999999</v>
      </c>
      <c r="J115" s="1">
        <v>0.75944999999999996</v>
      </c>
      <c r="K115" s="1">
        <v>0.75405</v>
      </c>
      <c r="L115" s="1">
        <v>0.76920999999999995</v>
      </c>
      <c r="M115" s="4">
        <f>AVERAGE(C115:L115)</f>
        <v>0.76498700000000008</v>
      </c>
      <c r="N115" s="1">
        <f t="shared" si="13"/>
        <v>1.4770265212393606E-2</v>
      </c>
    </row>
    <row r="116" spans="1:14" x14ac:dyDescent="0.2">
      <c r="A116" s="1" t="s">
        <v>64</v>
      </c>
      <c r="B116" s="1" t="s">
        <v>48</v>
      </c>
      <c r="C116" s="1">
        <v>0.77441000000000004</v>
      </c>
      <c r="D116" s="1">
        <v>0.77192000000000005</v>
      </c>
      <c r="E116" s="1">
        <v>0.76964999999999995</v>
      </c>
      <c r="F116" s="1">
        <v>0.74263000000000001</v>
      </c>
      <c r="G116" s="1">
        <v>0.78003999999999996</v>
      </c>
      <c r="H116" s="1">
        <v>0.76432</v>
      </c>
      <c r="I116" s="1">
        <v>0.75743000000000005</v>
      </c>
      <c r="J116" s="1">
        <v>0.74919000000000002</v>
      </c>
      <c r="K116" s="1">
        <v>0.76524000000000003</v>
      </c>
      <c r="L116" s="1">
        <v>0.77153000000000005</v>
      </c>
      <c r="M116" s="4">
        <f>AVERAGE(C116:L116)</f>
        <v>0.76463600000000009</v>
      </c>
      <c r="N116" s="5">
        <f t="shared" si="13"/>
        <v>1.1708365670180724E-2</v>
      </c>
    </row>
    <row r="117" spans="1:14" x14ac:dyDescent="0.2">
      <c r="A117" s="1" t="s">
        <v>65</v>
      </c>
      <c r="B117" s="1" t="s">
        <v>48</v>
      </c>
      <c r="C117" s="5">
        <v>0.78530999999999995</v>
      </c>
      <c r="D117" s="5">
        <v>0.74158000000000002</v>
      </c>
      <c r="E117" s="1">
        <v>0.79947999999999997</v>
      </c>
      <c r="F117" s="1">
        <v>0.77612999999999999</v>
      </c>
      <c r="G117" s="1">
        <v>0.77888999999999997</v>
      </c>
      <c r="H117" s="1">
        <v>0.75749999999999995</v>
      </c>
      <c r="I117" s="1">
        <v>0.79393000000000002</v>
      </c>
      <c r="J117" s="5">
        <v>0.74009999999999998</v>
      </c>
      <c r="K117" s="1">
        <v>0.77295999999999998</v>
      </c>
      <c r="L117" s="1">
        <v>0.77329000000000003</v>
      </c>
      <c r="M117" s="4">
        <f t="shared" ref="M117" si="14">AVERAGE(C117:L117)</f>
        <v>0.77191699999999996</v>
      </c>
      <c r="N117" s="5">
        <f t="shared" si="13"/>
        <v>2.0092877704411687E-2</v>
      </c>
    </row>
    <row r="118" spans="1:14" x14ac:dyDescent="0.2">
      <c r="A118" s="1" t="s">
        <v>66</v>
      </c>
      <c r="B118" s="1" t="s">
        <v>48</v>
      </c>
      <c r="C118" s="1">
        <v>0.77139000000000002</v>
      </c>
      <c r="D118" s="1">
        <v>0.79564999999999997</v>
      </c>
      <c r="E118" s="1">
        <v>0.7782</v>
      </c>
      <c r="F118" s="5">
        <v>0.77895999999999999</v>
      </c>
      <c r="G118" s="5">
        <v>0.77664</v>
      </c>
      <c r="H118" s="1">
        <v>0.80398999999999998</v>
      </c>
      <c r="I118" s="1">
        <v>0.78951000000000005</v>
      </c>
      <c r="J118" s="1">
        <v>0.77844999999999998</v>
      </c>
      <c r="K118" s="5">
        <v>0.77664999999999995</v>
      </c>
      <c r="L118" s="1">
        <v>0.79108000000000001</v>
      </c>
      <c r="M118" s="4">
        <f>AVERAGE(C118:L118)</f>
        <v>0.78405200000000008</v>
      </c>
      <c r="N118" s="5">
        <f t="shared" si="13"/>
        <v>1.039674286602406E-2</v>
      </c>
    </row>
    <row r="119" spans="1:14" x14ac:dyDescent="0.2">
      <c r="A119" s="1" t="s">
        <v>67</v>
      </c>
      <c r="B119" s="1" t="s">
        <v>48</v>
      </c>
      <c r="C119" s="1">
        <v>0.75309000000000004</v>
      </c>
      <c r="D119" s="1">
        <v>0.77768000000000004</v>
      </c>
      <c r="E119" s="1">
        <v>0.80186999999999997</v>
      </c>
      <c r="F119" s="5">
        <v>0.79200000000000004</v>
      </c>
      <c r="G119" s="5">
        <v>0.77717999999999998</v>
      </c>
      <c r="H119" s="1">
        <v>0.78944000000000003</v>
      </c>
      <c r="I119" s="1">
        <v>0.78507000000000005</v>
      </c>
      <c r="J119" s="1">
        <v>0.80147000000000002</v>
      </c>
      <c r="K119" s="1">
        <v>0.74885000000000002</v>
      </c>
      <c r="L119" s="1">
        <v>0.78437000000000001</v>
      </c>
      <c r="M119" s="4">
        <f t="shared" ref="M119:M129" si="15">AVERAGE(C119:L119)</f>
        <v>0.78110200000000007</v>
      </c>
      <c r="N119" s="5">
        <f t="shared" si="13"/>
        <v>1.7990227470614267E-2</v>
      </c>
    </row>
    <row r="120" spans="1:14" x14ac:dyDescent="0.2">
      <c r="A120" s="1" t="s">
        <v>68</v>
      </c>
      <c r="B120" s="1" t="s">
        <v>48</v>
      </c>
      <c r="C120" s="5">
        <v>0.75905999999999996</v>
      </c>
      <c r="D120" s="1">
        <v>0.79942999999999997</v>
      </c>
      <c r="E120" s="1">
        <v>0.78695999999999999</v>
      </c>
      <c r="F120" s="1">
        <v>0.79086999999999996</v>
      </c>
      <c r="G120" s="1">
        <v>0.78417000000000003</v>
      </c>
      <c r="H120" s="1">
        <v>0.79261000000000004</v>
      </c>
      <c r="I120" s="1">
        <v>0.79107000000000005</v>
      </c>
      <c r="J120" s="5">
        <v>0.79671000000000003</v>
      </c>
      <c r="K120" s="5">
        <v>0.76559999999999995</v>
      </c>
      <c r="L120" s="5">
        <v>0.78566000000000003</v>
      </c>
      <c r="M120" s="4">
        <f t="shared" si="15"/>
        <v>0.78521400000000008</v>
      </c>
      <c r="N120" s="5">
        <f t="shared" si="13"/>
        <v>1.303122165331318E-2</v>
      </c>
    </row>
    <row r="121" spans="1:14" x14ac:dyDescent="0.2">
      <c r="A121" s="1" t="s">
        <v>58</v>
      </c>
      <c r="B121" s="1" t="s">
        <v>48</v>
      </c>
      <c r="C121" s="5">
        <v>0.77642999999999995</v>
      </c>
      <c r="D121" s="5">
        <v>0.78190999999999999</v>
      </c>
      <c r="E121" s="1">
        <v>0.79947999999999997</v>
      </c>
      <c r="F121" s="5">
        <v>0.77988999999999997</v>
      </c>
      <c r="G121" s="5">
        <v>0.77398999999999996</v>
      </c>
      <c r="H121" s="5">
        <v>0.78664000000000001</v>
      </c>
      <c r="I121" s="1">
        <v>0.77802000000000004</v>
      </c>
      <c r="J121" s="5">
        <v>0.79525000000000001</v>
      </c>
      <c r="K121" s="5">
        <v>0.77871000000000001</v>
      </c>
      <c r="L121" s="5">
        <v>0.79890000000000005</v>
      </c>
      <c r="M121" s="4">
        <f t="shared" si="15"/>
        <v>0.78492200000000001</v>
      </c>
      <c r="N121" s="5">
        <f t="shared" si="13"/>
        <v>9.5985031240408761E-3</v>
      </c>
    </row>
    <row r="122" spans="1:14" x14ac:dyDescent="0.2">
      <c r="A122" s="1" t="s">
        <v>51</v>
      </c>
      <c r="B122" s="1" t="s">
        <v>54</v>
      </c>
      <c r="C122" s="5">
        <v>0.75429999999999997</v>
      </c>
      <c r="D122" s="1">
        <v>0.75292000000000003</v>
      </c>
      <c r="E122" s="1">
        <v>0.74497000000000002</v>
      </c>
      <c r="F122" s="5">
        <v>0.76939000000000002</v>
      </c>
      <c r="G122" s="5">
        <v>0.74573</v>
      </c>
      <c r="H122" s="1">
        <v>0.76644999999999996</v>
      </c>
      <c r="I122" s="1">
        <v>0.73963999999999996</v>
      </c>
      <c r="J122" s="5">
        <v>0.76480999999999999</v>
      </c>
      <c r="K122" s="5">
        <v>0.76656000000000002</v>
      </c>
      <c r="L122" s="5">
        <v>0.75831000000000004</v>
      </c>
      <c r="M122" s="4">
        <f t="shared" si="15"/>
        <v>0.75630799999999998</v>
      </c>
      <c r="N122" s="5">
        <f t="shared" si="13"/>
        <v>1.0483699304687786E-2</v>
      </c>
    </row>
    <row r="123" spans="1:14" x14ac:dyDescent="0.2">
      <c r="A123" s="1" t="s">
        <v>51</v>
      </c>
      <c r="B123" s="1" t="s">
        <v>55</v>
      </c>
      <c r="C123" s="1">
        <v>0.75229999999999997</v>
      </c>
      <c r="D123" s="1">
        <v>0.76282000000000005</v>
      </c>
      <c r="E123" s="1">
        <v>0.76837999999999995</v>
      </c>
      <c r="F123" s="5">
        <v>0.78678000000000003</v>
      </c>
      <c r="G123" s="1">
        <v>0.76448000000000005</v>
      </c>
      <c r="H123" s="1">
        <v>0.80771999999999999</v>
      </c>
      <c r="I123" s="1">
        <v>0.75390000000000001</v>
      </c>
      <c r="J123" s="1">
        <v>0.76829000000000003</v>
      </c>
      <c r="K123" s="5">
        <v>0.77385000000000004</v>
      </c>
      <c r="L123" s="5">
        <v>0.77125999999999995</v>
      </c>
      <c r="M123" s="4">
        <f t="shared" si="15"/>
        <v>0.77097800000000005</v>
      </c>
      <c r="N123" s="5">
        <f t="shared" si="13"/>
        <v>1.6231941624121522E-2</v>
      </c>
    </row>
    <row r="124" spans="1:14" x14ac:dyDescent="0.2">
      <c r="A124" s="1" t="s">
        <v>51</v>
      </c>
      <c r="B124" s="1" t="s">
        <v>56</v>
      </c>
      <c r="C124" s="1">
        <v>0.76314000000000004</v>
      </c>
      <c r="D124" s="1">
        <v>0.77266999999999997</v>
      </c>
      <c r="E124" s="1">
        <v>0.74875000000000003</v>
      </c>
      <c r="F124" s="1">
        <v>0.77198999999999995</v>
      </c>
      <c r="G124" s="1">
        <v>0.75014999999999998</v>
      </c>
      <c r="H124" s="1">
        <v>0.77207999999999999</v>
      </c>
      <c r="I124" s="1">
        <v>0.76354</v>
      </c>
      <c r="J124" s="1">
        <v>0.78678000000000003</v>
      </c>
      <c r="K124" s="5">
        <v>0.76127999999999996</v>
      </c>
      <c r="L124" s="5">
        <v>0.81738</v>
      </c>
      <c r="M124" s="4">
        <f t="shared" si="15"/>
        <v>0.77077600000000002</v>
      </c>
      <c r="N124" s="1">
        <f t="shared" si="13"/>
        <v>1.9850107864246538E-2</v>
      </c>
    </row>
    <row r="125" spans="1:14" x14ac:dyDescent="0.2">
      <c r="A125" s="1" t="s">
        <v>51</v>
      </c>
      <c r="B125" s="1" t="s">
        <v>57</v>
      </c>
      <c r="C125" s="5">
        <v>0.75746000000000002</v>
      </c>
      <c r="D125" s="1">
        <v>0.78147999999999995</v>
      </c>
      <c r="E125" s="1">
        <v>0.77205000000000001</v>
      </c>
      <c r="F125" s="5">
        <v>0.77620999999999996</v>
      </c>
      <c r="G125" s="1">
        <v>0.76820999999999995</v>
      </c>
      <c r="H125" s="1">
        <v>0.76709000000000005</v>
      </c>
      <c r="I125" s="1">
        <v>0.79647999999999997</v>
      </c>
      <c r="J125" s="5">
        <v>0.75729999999999997</v>
      </c>
      <c r="K125" s="5">
        <v>0.76871</v>
      </c>
      <c r="L125" s="5">
        <v>0.76066999999999996</v>
      </c>
      <c r="M125" s="4">
        <f t="shared" si="15"/>
        <v>0.77056599999999986</v>
      </c>
      <c r="N125" s="1">
        <f t="shared" si="13"/>
        <v>1.1979012387412306E-2</v>
      </c>
    </row>
    <row r="126" spans="1:14" x14ac:dyDescent="0.2">
      <c r="A126" s="1" t="s">
        <v>51</v>
      </c>
      <c r="B126" s="1" t="s">
        <v>58</v>
      </c>
      <c r="C126" s="5">
        <v>0.77181</v>
      </c>
      <c r="D126" s="1">
        <v>0.77368999999999999</v>
      </c>
      <c r="E126" s="1">
        <v>0.76139999999999997</v>
      </c>
      <c r="F126" s="5">
        <v>0.77969999999999995</v>
      </c>
      <c r="G126" s="1">
        <v>0.78022999999999998</v>
      </c>
      <c r="H126" s="1">
        <v>0.79579999999999995</v>
      </c>
      <c r="I126" s="1">
        <v>0.76454999999999995</v>
      </c>
      <c r="J126" s="5">
        <v>0.75366999999999995</v>
      </c>
      <c r="K126" s="5">
        <v>0.77842999999999996</v>
      </c>
      <c r="L126" s="5">
        <v>0.78539999999999999</v>
      </c>
      <c r="M126" s="4">
        <f t="shared" si="15"/>
        <v>0.77446799999999993</v>
      </c>
      <c r="N126" s="1">
        <f t="shared" si="13"/>
        <v>1.229363502883595E-2</v>
      </c>
    </row>
    <row r="127" spans="1:14" x14ac:dyDescent="0.2">
      <c r="A127" s="1" t="s">
        <v>51</v>
      </c>
      <c r="B127" s="1" t="s">
        <v>59</v>
      </c>
      <c r="C127" s="1">
        <v>0.75556000000000001</v>
      </c>
      <c r="D127" s="1">
        <v>0.76522999999999997</v>
      </c>
      <c r="E127" s="1">
        <v>0.76868000000000003</v>
      </c>
      <c r="F127" s="1">
        <v>0.79620000000000002</v>
      </c>
      <c r="G127" s="1">
        <v>0.78595000000000004</v>
      </c>
      <c r="H127" s="1">
        <v>0.79918999999999996</v>
      </c>
      <c r="I127" s="1">
        <v>0.78837000000000002</v>
      </c>
      <c r="J127" s="5">
        <v>0.77270000000000005</v>
      </c>
      <c r="K127" s="5">
        <v>0.79817000000000005</v>
      </c>
      <c r="L127" s="5">
        <v>0.7903</v>
      </c>
      <c r="M127" s="4">
        <f t="shared" si="15"/>
        <v>0.78203500000000004</v>
      </c>
      <c r="N127" s="1">
        <f t="shared" si="13"/>
        <v>1.537632035884326E-2</v>
      </c>
    </row>
    <row r="128" spans="1:14" x14ac:dyDescent="0.2">
      <c r="A128" s="1" t="s">
        <v>51</v>
      </c>
      <c r="B128" s="1" t="s">
        <v>60</v>
      </c>
      <c r="C128" s="5">
        <v>0.77585000000000004</v>
      </c>
      <c r="D128" s="5">
        <v>0.77510999999999997</v>
      </c>
      <c r="E128" s="1">
        <v>0.78395999999999999</v>
      </c>
      <c r="F128" s="5">
        <v>0.75534000000000001</v>
      </c>
      <c r="G128" s="5">
        <v>0.76188999999999996</v>
      </c>
      <c r="H128" s="5">
        <v>0.77127999999999997</v>
      </c>
      <c r="I128" s="5">
        <v>0.77532000000000001</v>
      </c>
      <c r="J128" s="5">
        <v>0.77917000000000003</v>
      </c>
      <c r="K128" s="5">
        <v>0.76144999999999996</v>
      </c>
      <c r="L128" s="5">
        <v>0.73431000000000002</v>
      </c>
      <c r="M128" s="4">
        <f t="shared" si="15"/>
        <v>0.76736799999999994</v>
      </c>
      <c r="N128" s="5">
        <f t="shared" si="13"/>
        <v>1.4634578382872682E-2</v>
      </c>
    </row>
    <row r="129" spans="1:14" x14ac:dyDescent="0.2">
      <c r="A129" s="1" t="s">
        <v>51</v>
      </c>
      <c r="B129" s="1" t="s">
        <v>61</v>
      </c>
      <c r="C129" s="1">
        <v>0.77314000000000005</v>
      </c>
      <c r="D129" s="1">
        <v>0.77492000000000005</v>
      </c>
      <c r="E129" s="1">
        <v>0.80471999999999999</v>
      </c>
      <c r="F129" s="5">
        <v>0.77636000000000005</v>
      </c>
      <c r="G129" s="1">
        <v>0.77593000000000001</v>
      </c>
      <c r="H129" s="1">
        <v>0.76019999999999999</v>
      </c>
      <c r="I129" s="1">
        <v>0.75558000000000003</v>
      </c>
      <c r="J129" s="5">
        <v>0.76051999999999997</v>
      </c>
      <c r="K129" s="5">
        <v>0.77895999999999999</v>
      </c>
      <c r="L129" s="5">
        <v>0.79786999999999997</v>
      </c>
      <c r="M129" s="4">
        <f t="shared" si="15"/>
        <v>0.77581999999999995</v>
      </c>
      <c r="N129" s="5">
        <f t="shared" si="13"/>
        <v>1.5731427144413813E-2</v>
      </c>
    </row>
    <row r="130" spans="1:1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">
      <c r="A134" s="1" t="s">
        <v>10</v>
      </c>
      <c r="B134" s="1" t="s">
        <v>11</v>
      </c>
      <c r="C134" s="1" t="s">
        <v>82</v>
      </c>
      <c r="D134" s="1" t="s">
        <v>83</v>
      </c>
      <c r="E134" s="1" t="s">
        <v>85</v>
      </c>
      <c r="F134" s="1" t="s">
        <v>84</v>
      </c>
      <c r="G134" s="1" t="s">
        <v>86</v>
      </c>
      <c r="H134" s="1" t="s">
        <v>87</v>
      </c>
      <c r="I134" s="1" t="s">
        <v>88</v>
      </c>
      <c r="J134" s="1" t="s">
        <v>89</v>
      </c>
      <c r="K134" s="1" t="s">
        <v>90</v>
      </c>
      <c r="L134" s="1" t="s">
        <v>91</v>
      </c>
      <c r="M134" s="1" t="s">
        <v>1</v>
      </c>
      <c r="N134" s="1" t="s">
        <v>2</v>
      </c>
    </row>
    <row r="135" spans="1:14" x14ac:dyDescent="0.2">
      <c r="A135" s="1" t="s">
        <v>69</v>
      </c>
      <c r="B135" s="1" t="s">
        <v>16</v>
      </c>
      <c r="C135" s="1">
        <v>0.77219000000000004</v>
      </c>
      <c r="D135" s="1">
        <v>0.76607999999999998</v>
      </c>
      <c r="E135" s="1">
        <v>0.77917000000000003</v>
      </c>
      <c r="F135" s="1">
        <v>0.76829999999999998</v>
      </c>
      <c r="G135" s="1">
        <v>0.70172999999999996</v>
      </c>
      <c r="H135" s="1">
        <v>0.75777000000000005</v>
      </c>
      <c r="I135" s="1">
        <v>0.76763000000000003</v>
      </c>
      <c r="J135" s="1">
        <v>0.73365000000000002</v>
      </c>
      <c r="K135" s="1">
        <v>0.77564999999999995</v>
      </c>
      <c r="L135" s="1">
        <v>0.74329999999999996</v>
      </c>
      <c r="M135" s="4">
        <f>AVERAGE(C135:L135)</f>
        <v>0.75654699999999997</v>
      </c>
      <c r="N135" s="1">
        <f t="shared" ref="N135:N151" si="16">STDEV(C135:L135)</f>
        <v>2.3989412039481094E-2</v>
      </c>
    </row>
    <row r="136" spans="1:14" x14ac:dyDescent="0.2">
      <c r="A136" s="1" t="s">
        <v>70</v>
      </c>
      <c r="B136" s="1" t="s">
        <v>16</v>
      </c>
      <c r="C136" s="1">
        <v>0.76082000000000005</v>
      </c>
      <c r="D136" s="1">
        <v>0.76307000000000003</v>
      </c>
      <c r="E136" s="1">
        <v>0.76251999999999998</v>
      </c>
      <c r="F136" s="1">
        <v>0.78015000000000001</v>
      </c>
      <c r="G136" s="1">
        <v>0.73777999999999999</v>
      </c>
      <c r="H136" s="1">
        <v>0.77419000000000004</v>
      </c>
      <c r="I136" s="1">
        <v>0.77027000000000001</v>
      </c>
      <c r="J136" s="1">
        <v>0.78949999999999998</v>
      </c>
      <c r="K136" s="1">
        <v>0.77017999999999998</v>
      </c>
      <c r="L136" s="1">
        <v>0.77407999999999999</v>
      </c>
      <c r="M136" s="4">
        <f>AVERAGE(C136:L136)</f>
        <v>0.76825599999999994</v>
      </c>
      <c r="N136" s="1">
        <f t="shared" si="16"/>
        <v>1.3798313262456714E-2</v>
      </c>
    </row>
    <row r="137" spans="1:14" x14ac:dyDescent="0.2">
      <c r="A137" s="1" t="s">
        <v>71</v>
      </c>
      <c r="B137" s="1" t="s">
        <v>16</v>
      </c>
      <c r="C137" s="1">
        <v>0.77093</v>
      </c>
      <c r="D137" s="1">
        <v>0.76366999999999996</v>
      </c>
      <c r="E137" s="1">
        <v>0.75348999999999999</v>
      </c>
      <c r="F137" s="1">
        <v>0.76659999999999995</v>
      </c>
      <c r="G137" s="1">
        <v>0.752</v>
      </c>
      <c r="H137" s="1">
        <v>0.77924000000000004</v>
      </c>
      <c r="I137" s="1">
        <v>0.76546000000000003</v>
      </c>
      <c r="J137" s="1">
        <v>0.75556000000000001</v>
      </c>
      <c r="K137" s="1">
        <v>0.77649000000000001</v>
      </c>
      <c r="L137" s="1">
        <v>0.76680999999999999</v>
      </c>
      <c r="M137" s="4">
        <f t="shared" ref="M137:M151" si="17">AVERAGE(C137:L137)</f>
        <v>0.76502499999999996</v>
      </c>
      <c r="N137" s="5">
        <f t="shared" si="16"/>
        <v>9.2398091009621187E-3</v>
      </c>
    </row>
    <row r="138" spans="1:14" x14ac:dyDescent="0.2">
      <c r="A138" s="1" t="s">
        <v>72</v>
      </c>
      <c r="B138" s="1" t="s">
        <v>16</v>
      </c>
      <c r="C138" s="5">
        <v>0.77910999999999997</v>
      </c>
      <c r="D138" s="5">
        <v>0.78158000000000005</v>
      </c>
      <c r="E138" s="1">
        <v>0.76212000000000002</v>
      </c>
      <c r="F138" s="1">
        <v>0.78490000000000004</v>
      </c>
      <c r="G138" s="1">
        <v>0.79979999999999996</v>
      </c>
      <c r="H138" s="1">
        <v>0.78232000000000002</v>
      </c>
      <c r="I138" s="1">
        <v>0.76449999999999996</v>
      </c>
      <c r="J138" s="5">
        <v>0.77293000000000001</v>
      </c>
      <c r="K138" s="1">
        <v>0.77680000000000005</v>
      </c>
      <c r="L138" s="1">
        <v>0.78144000000000002</v>
      </c>
      <c r="M138" s="4">
        <f t="shared" si="17"/>
        <v>0.77854999999999985</v>
      </c>
      <c r="N138" s="5">
        <f t="shared" si="16"/>
        <v>1.0676759808106576E-2</v>
      </c>
    </row>
    <row r="139" spans="1:14" x14ac:dyDescent="0.2">
      <c r="A139" s="1" t="s">
        <v>73</v>
      </c>
      <c r="B139" s="1" t="s">
        <v>16</v>
      </c>
      <c r="C139" s="1">
        <v>0.77322999999999997</v>
      </c>
      <c r="D139" s="1">
        <v>0.76373999999999997</v>
      </c>
      <c r="E139" s="1">
        <v>0.80894999999999995</v>
      </c>
      <c r="F139" s="1">
        <v>0.78624000000000005</v>
      </c>
      <c r="G139" s="1">
        <v>0.78796999999999995</v>
      </c>
      <c r="H139" s="1">
        <v>0.74973000000000001</v>
      </c>
      <c r="I139" s="1">
        <v>0.77959999999999996</v>
      </c>
      <c r="J139" s="1">
        <v>0.77005000000000001</v>
      </c>
      <c r="K139" s="1">
        <v>0.77512000000000003</v>
      </c>
      <c r="L139" s="1">
        <v>0.78754000000000002</v>
      </c>
      <c r="M139" s="4">
        <f t="shared" si="17"/>
        <v>0.77821700000000005</v>
      </c>
      <c r="N139" s="5">
        <f t="shared" si="16"/>
        <v>1.6038467681033473E-2</v>
      </c>
    </row>
    <row r="140" spans="1:14" x14ac:dyDescent="0.2">
      <c r="A140" s="1" t="s">
        <v>74</v>
      </c>
      <c r="B140" s="1" t="s">
        <v>16</v>
      </c>
      <c r="C140" s="1">
        <v>0.7198</v>
      </c>
      <c r="D140" s="1">
        <v>0.77242</v>
      </c>
      <c r="E140" s="1">
        <v>0.77761000000000002</v>
      </c>
      <c r="F140" s="1">
        <v>0.76783000000000001</v>
      </c>
      <c r="G140" s="1">
        <v>0.77976000000000001</v>
      </c>
      <c r="H140" s="1">
        <v>0.76087000000000005</v>
      </c>
      <c r="I140" s="1">
        <v>0.80010000000000003</v>
      </c>
      <c r="J140" s="1">
        <v>0.76734999999999998</v>
      </c>
      <c r="K140" s="5">
        <v>0.75475000000000003</v>
      </c>
      <c r="L140" s="5">
        <v>0.76044999999999996</v>
      </c>
      <c r="M140" s="4">
        <f t="shared" si="17"/>
        <v>0.76609399999999994</v>
      </c>
      <c r="N140" s="5">
        <f t="shared" si="16"/>
        <v>2.0686444944563207E-2</v>
      </c>
    </row>
    <row r="141" spans="1:14" x14ac:dyDescent="0.2">
      <c r="A141" s="1" t="s">
        <v>75</v>
      </c>
      <c r="B141" s="1" t="s">
        <v>16</v>
      </c>
      <c r="C141" s="1">
        <v>0.77459</v>
      </c>
      <c r="D141" s="1">
        <v>0.75116000000000005</v>
      </c>
      <c r="E141" s="1">
        <v>0.78105999999999998</v>
      </c>
      <c r="F141" s="1">
        <v>0.79298000000000002</v>
      </c>
      <c r="G141" s="1">
        <v>0.77432000000000001</v>
      </c>
      <c r="H141" s="1">
        <v>0.78747999999999996</v>
      </c>
      <c r="I141" s="1">
        <v>0.75854999999999995</v>
      </c>
      <c r="J141" s="1">
        <v>0.77864999999999995</v>
      </c>
      <c r="K141" s="5">
        <v>0.78110000000000002</v>
      </c>
      <c r="L141" s="5">
        <v>0.80330000000000001</v>
      </c>
      <c r="M141" s="4">
        <f t="shared" si="17"/>
        <v>0.77831899999999998</v>
      </c>
      <c r="N141" s="5">
        <f t="shared" si="16"/>
        <v>1.5262873946642915E-2</v>
      </c>
    </row>
    <row r="142" spans="1:14" x14ac:dyDescent="0.2">
      <c r="A142" s="1" t="s">
        <v>61</v>
      </c>
      <c r="B142" s="1" t="s">
        <v>16</v>
      </c>
      <c r="C142" s="1">
        <v>0.77324000000000004</v>
      </c>
      <c r="D142" s="1">
        <v>0.74868000000000001</v>
      </c>
      <c r="E142" s="1">
        <v>0.80628</v>
      </c>
      <c r="F142" s="1">
        <v>0.78517000000000003</v>
      </c>
      <c r="G142" s="1">
        <v>0.79635</v>
      </c>
      <c r="H142" s="1">
        <v>0.77546999999999999</v>
      </c>
      <c r="I142" s="1">
        <v>0.79422999999999999</v>
      </c>
      <c r="J142" s="5">
        <v>0.75714000000000004</v>
      </c>
      <c r="K142" s="5">
        <v>0.74467000000000005</v>
      </c>
      <c r="L142" s="5">
        <v>0.78261000000000003</v>
      </c>
      <c r="M142" s="4">
        <f t="shared" si="17"/>
        <v>0.77638399999999996</v>
      </c>
      <c r="N142" s="5">
        <f t="shared" si="16"/>
        <v>2.076639817910975E-2</v>
      </c>
    </row>
    <row r="143" spans="1:14" x14ac:dyDescent="0.2">
      <c r="A143" s="1" t="s">
        <v>39</v>
      </c>
      <c r="B143" s="1">
        <v>0</v>
      </c>
      <c r="C143" s="1">
        <v>0.75148000000000004</v>
      </c>
      <c r="D143" s="1">
        <v>0.75068000000000001</v>
      </c>
      <c r="E143" s="1">
        <v>0.74345000000000006</v>
      </c>
      <c r="F143" s="5">
        <v>0.75158999999999998</v>
      </c>
      <c r="G143" s="1">
        <v>0.75266999999999995</v>
      </c>
      <c r="H143" s="1">
        <v>0.74251999999999996</v>
      </c>
      <c r="I143" s="1">
        <v>0.74239999999999995</v>
      </c>
      <c r="J143" s="1">
        <v>0.73151999999999995</v>
      </c>
      <c r="K143" s="5">
        <v>0.74195999999999995</v>
      </c>
      <c r="L143" s="5">
        <v>0.76375000000000004</v>
      </c>
      <c r="M143" s="4">
        <f t="shared" si="17"/>
        <v>0.74720199999999992</v>
      </c>
      <c r="N143" s="5">
        <f t="shared" si="16"/>
        <v>8.729574000042763E-3</v>
      </c>
    </row>
    <row r="144" spans="1:14" x14ac:dyDescent="0.2">
      <c r="A144" s="1" t="s">
        <v>39</v>
      </c>
      <c r="B144" s="1">
        <v>1</v>
      </c>
      <c r="C144" s="1">
        <v>0.7641</v>
      </c>
      <c r="D144" s="1">
        <v>0.76561999999999997</v>
      </c>
      <c r="E144" s="1">
        <v>0.79479999999999995</v>
      </c>
      <c r="F144" s="1">
        <v>0.77473000000000003</v>
      </c>
      <c r="G144" s="1">
        <v>0.77390000000000003</v>
      </c>
      <c r="H144" s="1">
        <v>0.77010000000000001</v>
      </c>
      <c r="I144" s="1">
        <v>0.76076999999999995</v>
      </c>
      <c r="J144" s="1">
        <v>0.75895000000000001</v>
      </c>
      <c r="K144" s="5">
        <v>0.75510999999999995</v>
      </c>
      <c r="L144" s="5">
        <v>0.76002999999999998</v>
      </c>
      <c r="M144" s="4">
        <f t="shared" si="17"/>
        <v>0.76781100000000002</v>
      </c>
      <c r="N144" s="1">
        <f t="shared" si="16"/>
        <v>1.1484861968889504E-2</v>
      </c>
    </row>
    <row r="145" spans="1:14" x14ac:dyDescent="0.2">
      <c r="A145" s="1" t="s">
        <v>39</v>
      </c>
      <c r="B145" s="1">
        <v>2</v>
      </c>
      <c r="C145" s="1">
        <v>0.76305000000000001</v>
      </c>
      <c r="D145" s="1">
        <v>0.77254999999999996</v>
      </c>
      <c r="E145" s="1">
        <v>0.77458000000000005</v>
      </c>
      <c r="F145" s="1">
        <v>0.77805999999999997</v>
      </c>
      <c r="G145" s="1">
        <v>0.78683000000000003</v>
      </c>
      <c r="H145" s="1">
        <v>0.77102000000000004</v>
      </c>
      <c r="I145" s="1">
        <v>0.78210999999999997</v>
      </c>
      <c r="J145" s="1">
        <v>0.74480999999999997</v>
      </c>
      <c r="K145" s="5">
        <v>0.77346000000000004</v>
      </c>
      <c r="L145" s="5">
        <v>0.76219000000000003</v>
      </c>
      <c r="M145" s="4">
        <f t="shared" si="17"/>
        <v>0.77086600000000005</v>
      </c>
      <c r="N145" s="1">
        <f t="shared" si="16"/>
        <v>1.1886923908227905E-2</v>
      </c>
    </row>
    <row r="146" spans="1:14" x14ac:dyDescent="0.2">
      <c r="A146" s="1" t="s">
        <v>39</v>
      </c>
      <c r="B146" s="1">
        <v>3</v>
      </c>
      <c r="C146" s="1">
        <v>0.75197000000000003</v>
      </c>
      <c r="D146" s="1">
        <v>0.76422000000000001</v>
      </c>
      <c r="E146" s="1">
        <v>0.76651000000000002</v>
      </c>
      <c r="F146" s="1">
        <v>0.75838000000000005</v>
      </c>
      <c r="G146" s="1">
        <v>0.74385999999999997</v>
      </c>
      <c r="H146" s="1">
        <v>0.77339000000000002</v>
      </c>
      <c r="I146" s="1">
        <v>0.77198</v>
      </c>
      <c r="J146" s="1">
        <v>0.76126000000000005</v>
      </c>
      <c r="K146" s="5">
        <v>0.77149000000000001</v>
      </c>
      <c r="L146" s="5">
        <v>0.75971</v>
      </c>
      <c r="M146" s="4">
        <f t="shared" si="17"/>
        <v>0.76227699999999998</v>
      </c>
      <c r="N146" s="1">
        <f t="shared" si="16"/>
        <v>9.3834985775858495E-3</v>
      </c>
    </row>
    <row r="147" spans="1:14" x14ac:dyDescent="0.2">
      <c r="A147" s="1" t="s">
        <v>39</v>
      </c>
      <c r="B147" s="1">
        <v>4</v>
      </c>
      <c r="C147" s="1">
        <v>0.76868999999999998</v>
      </c>
      <c r="D147" s="1">
        <v>0.77998999999999996</v>
      </c>
      <c r="E147" s="1">
        <v>0.76517999999999997</v>
      </c>
      <c r="F147" s="1">
        <v>0.75105999999999995</v>
      </c>
      <c r="G147" s="1">
        <v>0.79110000000000003</v>
      </c>
      <c r="H147" s="1">
        <v>0.77263000000000004</v>
      </c>
      <c r="I147" s="1">
        <v>0.77595000000000003</v>
      </c>
      <c r="J147" s="1">
        <v>0.76349999999999996</v>
      </c>
      <c r="K147" s="5">
        <v>0.76275999999999999</v>
      </c>
      <c r="L147" s="5">
        <v>0.78374999999999995</v>
      </c>
      <c r="M147" s="4">
        <f t="shared" si="17"/>
        <v>0.77146100000000006</v>
      </c>
      <c r="N147" s="1">
        <f t="shared" si="16"/>
        <v>1.1706534215271984E-2</v>
      </c>
    </row>
    <row r="148" spans="1:14" x14ac:dyDescent="0.2">
      <c r="A148" s="1" t="s">
        <v>39</v>
      </c>
      <c r="B148" s="1">
        <v>5</v>
      </c>
      <c r="C148" s="5">
        <v>0.75212999999999997</v>
      </c>
      <c r="D148" s="5">
        <v>0.7823</v>
      </c>
      <c r="E148" s="1">
        <v>0.79361000000000004</v>
      </c>
      <c r="F148" s="1">
        <v>0.78949000000000003</v>
      </c>
      <c r="G148" s="1">
        <v>0.76476</v>
      </c>
      <c r="H148" s="1">
        <v>0.74256</v>
      </c>
      <c r="I148" s="1">
        <v>0.77210999999999996</v>
      </c>
      <c r="J148" s="1">
        <v>0.75085999999999997</v>
      </c>
      <c r="K148" s="5">
        <v>0.78083999999999998</v>
      </c>
      <c r="L148" s="5">
        <v>0.80230000000000001</v>
      </c>
      <c r="M148" s="4">
        <f t="shared" si="17"/>
        <v>0.77309600000000001</v>
      </c>
      <c r="N148" s="5">
        <f t="shared" si="16"/>
        <v>2.0066737098436767E-2</v>
      </c>
    </row>
    <row r="149" spans="1:14" x14ac:dyDescent="0.2">
      <c r="A149" s="1" t="s">
        <v>39</v>
      </c>
      <c r="B149" s="1">
        <v>6</v>
      </c>
      <c r="C149" s="1">
        <v>0.79371999999999998</v>
      </c>
      <c r="D149" s="1">
        <v>0.77310000000000001</v>
      </c>
      <c r="E149" s="1">
        <v>0.78954999999999997</v>
      </c>
      <c r="F149" s="1">
        <v>0.79085000000000005</v>
      </c>
      <c r="G149" s="1">
        <v>0.79047000000000001</v>
      </c>
      <c r="H149" s="1">
        <v>0.77729999999999999</v>
      </c>
      <c r="I149" s="1">
        <v>0.78147</v>
      </c>
      <c r="J149" s="1">
        <v>0.77366999999999997</v>
      </c>
      <c r="K149" s="5">
        <v>0.75817999999999997</v>
      </c>
      <c r="L149" s="5">
        <v>0.78113999999999995</v>
      </c>
      <c r="M149" s="4">
        <f t="shared" si="17"/>
        <v>0.780945</v>
      </c>
      <c r="N149" s="5">
        <f t="shared" si="16"/>
        <v>1.0915818542117888E-2</v>
      </c>
    </row>
    <row r="150" spans="1:14" x14ac:dyDescent="0.2">
      <c r="A150" s="1" t="s">
        <v>39</v>
      </c>
      <c r="B150" s="1">
        <v>7</v>
      </c>
      <c r="C150" s="1">
        <v>0.77725999999999995</v>
      </c>
      <c r="D150" s="1">
        <v>0.80196999999999996</v>
      </c>
      <c r="E150" s="1">
        <v>0.79701</v>
      </c>
      <c r="F150" s="1">
        <v>0.78371999999999997</v>
      </c>
      <c r="G150" s="1">
        <v>0.78854000000000002</v>
      </c>
      <c r="H150" s="1">
        <v>0.79569999999999996</v>
      </c>
      <c r="I150" s="1">
        <v>0.76690999999999998</v>
      </c>
      <c r="J150" s="1">
        <v>0.78385000000000005</v>
      </c>
      <c r="K150" s="5">
        <v>0.76778000000000002</v>
      </c>
      <c r="L150" s="5">
        <v>0.79249999999999998</v>
      </c>
      <c r="M150" s="6">
        <f t="shared" si="17"/>
        <v>0.785524</v>
      </c>
      <c r="N150" s="5">
        <f t="shared" si="16"/>
        <v>1.2015692702092167E-2</v>
      </c>
    </row>
    <row r="151" spans="1:14" x14ac:dyDescent="0.2">
      <c r="A151" s="1" t="s">
        <v>39</v>
      </c>
      <c r="B151" s="1">
        <v>8</v>
      </c>
      <c r="C151" s="1">
        <v>0.79513999999999996</v>
      </c>
      <c r="D151" s="1">
        <v>0.77927000000000002</v>
      </c>
      <c r="E151" s="1">
        <v>0.77498999999999996</v>
      </c>
      <c r="F151" s="1">
        <v>0.76378999999999997</v>
      </c>
      <c r="G151" s="1">
        <v>0.79210999999999998</v>
      </c>
      <c r="H151" s="1">
        <v>0.81806999999999996</v>
      </c>
      <c r="I151" s="5">
        <v>0.77517999999999998</v>
      </c>
      <c r="J151" s="1">
        <v>0.78229000000000004</v>
      </c>
      <c r="K151" s="5">
        <v>0.76053000000000004</v>
      </c>
      <c r="L151" s="5">
        <v>0.75709000000000004</v>
      </c>
      <c r="M151" s="4">
        <f t="shared" si="17"/>
        <v>0.77984599999999982</v>
      </c>
      <c r="N151" s="5">
        <f t="shared" si="16"/>
        <v>1.8396201419495981E-2</v>
      </c>
    </row>
    <row r="152" spans="1:14" x14ac:dyDescent="0.2">
      <c r="A152" s="1" t="s">
        <v>39</v>
      </c>
      <c r="B152" s="1">
        <v>9</v>
      </c>
      <c r="C152" s="1">
        <v>0.78076000000000001</v>
      </c>
      <c r="D152" s="1">
        <v>0.76788000000000001</v>
      </c>
      <c r="E152" s="1">
        <v>0.80262999999999995</v>
      </c>
      <c r="F152" s="1">
        <v>0.75377000000000005</v>
      </c>
      <c r="G152" s="1">
        <v>0.78686999999999996</v>
      </c>
      <c r="H152" s="1">
        <v>0.75534999999999997</v>
      </c>
      <c r="I152" s="5">
        <v>0.77729999999999999</v>
      </c>
      <c r="J152" s="1">
        <v>0.77993000000000001</v>
      </c>
      <c r="K152" s="5">
        <v>0.79888999999999999</v>
      </c>
      <c r="L152" s="5">
        <v>0.79144000000000003</v>
      </c>
      <c r="M152" s="4">
        <f t="shared" ref="M152" si="18">AVERAGE(C152:L152)</f>
        <v>0.77948200000000001</v>
      </c>
      <c r="N152" s="5">
        <f t="shared" ref="N152" si="19">STDEV(C152:L152)</f>
        <v>1.6649119296026832E-2</v>
      </c>
    </row>
    <row r="153" spans="1: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">
      <c r="A157" s="1" t="s">
        <v>10</v>
      </c>
      <c r="B157" s="1" t="s">
        <v>11</v>
      </c>
      <c r="C157" s="1" t="s">
        <v>82</v>
      </c>
      <c r="D157" s="1" t="s">
        <v>83</v>
      </c>
      <c r="E157" s="1" t="s">
        <v>85</v>
      </c>
      <c r="F157" s="1" t="s">
        <v>84</v>
      </c>
      <c r="G157" s="1" t="s">
        <v>86</v>
      </c>
      <c r="H157" s="1" t="s">
        <v>87</v>
      </c>
      <c r="I157" s="1" t="s">
        <v>88</v>
      </c>
      <c r="J157" s="1" t="s">
        <v>89</v>
      </c>
      <c r="K157" s="1" t="s">
        <v>90</v>
      </c>
      <c r="L157" s="1" t="s">
        <v>91</v>
      </c>
      <c r="M157" s="1" t="s">
        <v>1</v>
      </c>
      <c r="N157" s="1" t="s">
        <v>2</v>
      </c>
    </row>
    <row r="158" spans="1:14" x14ac:dyDescent="0.2">
      <c r="A158" s="1" t="s">
        <v>41</v>
      </c>
      <c r="B158" s="1" t="s">
        <v>16</v>
      </c>
      <c r="C158" s="1">
        <v>0.75895000000000001</v>
      </c>
      <c r="D158" s="1">
        <v>0.77134000000000003</v>
      </c>
      <c r="E158" s="1">
        <v>0.77671999999999997</v>
      </c>
      <c r="F158" s="1">
        <v>0.77692000000000005</v>
      </c>
      <c r="G158" s="1">
        <v>0.76275999999999999</v>
      </c>
      <c r="H158" s="1">
        <v>0.76132999999999995</v>
      </c>
      <c r="I158" s="1">
        <v>0.76739000000000002</v>
      </c>
      <c r="J158" s="1">
        <v>0.72119999999999995</v>
      </c>
      <c r="K158" s="1">
        <v>0.75605999999999995</v>
      </c>
      <c r="L158" s="1">
        <v>0.77639000000000002</v>
      </c>
      <c r="M158" s="4">
        <f>AVERAGE(C158:L158)</f>
        <v>0.76290599999999986</v>
      </c>
      <c r="N158" s="1">
        <f t="shared" ref="N158:N174" si="20">STDEV(C158:L158)</f>
        <v>1.6548544212575206E-2</v>
      </c>
    </row>
    <row r="159" spans="1:14" x14ac:dyDescent="0.2">
      <c r="A159" s="1" t="s">
        <v>43</v>
      </c>
      <c r="B159" s="1" t="s">
        <v>16</v>
      </c>
      <c r="C159" s="1">
        <v>0.74582999999999999</v>
      </c>
      <c r="D159" s="1">
        <v>0.76456999999999997</v>
      </c>
      <c r="E159" s="1">
        <v>0.77941000000000005</v>
      </c>
      <c r="F159" s="1">
        <v>0.753</v>
      </c>
      <c r="G159" s="1">
        <v>0.76641000000000004</v>
      </c>
      <c r="H159" s="1">
        <v>0.76597000000000004</v>
      </c>
      <c r="I159" s="1">
        <v>0.7702</v>
      </c>
      <c r="J159" s="1">
        <v>0.75714999999999999</v>
      </c>
      <c r="K159" s="1">
        <v>0.77383000000000002</v>
      </c>
      <c r="L159" s="1">
        <v>0.77969999999999995</v>
      </c>
      <c r="M159" s="4">
        <f>AVERAGE(C159:L159)</f>
        <v>0.76560700000000004</v>
      </c>
      <c r="N159" s="1">
        <f t="shared" si="20"/>
        <v>1.1061885563601817E-2</v>
      </c>
    </row>
    <row r="160" spans="1:14" x14ac:dyDescent="0.2">
      <c r="A160" s="1" t="s">
        <v>33</v>
      </c>
      <c r="B160" s="1" t="s">
        <v>16</v>
      </c>
      <c r="C160" s="1">
        <v>0.77014000000000005</v>
      </c>
      <c r="D160" s="1">
        <v>0.76166</v>
      </c>
      <c r="E160" s="1">
        <v>0.79771999999999998</v>
      </c>
      <c r="F160" s="1">
        <v>0.77009000000000005</v>
      </c>
      <c r="G160" s="1">
        <v>0.75038000000000005</v>
      </c>
      <c r="H160" s="1">
        <v>0.7752</v>
      </c>
      <c r="I160" s="1">
        <v>0.79754000000000003</v>
      </c>
      <c r="J160" s="1">
        <v>0.74987999999999999</v>
      </c>
      <c r="K160" s="1">
        <v>0.77002000000000004</v>
      </c>
      <c r="L160" s="1">
        <v>0.77442999999999995</v>
      </c>
      <c r="M160" s="4">
        <f t="shared" ref="M160:M174" si="21">AVERAGE(C160:L160)</f>
        <v>0.77170599999999989</v>
      </c>
      <c r="N160" s="5">
        <f t="shared" si="20"/>
        <v>1.634269473223773E-2</v>
      </c>
    </row>
    <row r="161" spans="1:14" x14ac:dyDescent="0.2">
      <c r="A161" s="1" t="s">
        <v>44</v>
      </c>
      <c r="B161" s="1" t="s">
        <v>16</v>
      </c>
      <c r="C161" s="5">
        <v>0.74968999999999997</v>
      </c>
      <c r="D161" s="5">
        <v>0.74448000000000003</v>
      </c>
      <c r="E161" s="5">
        <v>0.77337999999999996</v>
      </c>
      <c r="F161" s="5">
        <v>0.80908999999999998</v>
      </c>
      <c r="G161" s="5">
        <v>0.78796999999999995</v>
      </c>
      <c r="H161" s="5">
        <v>0.78866000000000003</v>
      </c>
      <c r="I161" s="5">
        <v>0.78876000000000002</v>
      </c>
      <c r="J161" s="5">
        <v>0.77998000000000001</v>
      </c>
      <c r="K161" s="5">
        <v>0.77722999999999998</v>
      </c>
      <c r="L161" s="5">
        <v>0.78154000000000001</v>
      </c>
      <c r="M161" s="4">
        <f t="shared" si="21"/>
        <v>0.77807800000000005</v>
      </c>
      <c r="N161" s="5">
        <f t="shared" si="20"/>
        <v>1.9028566711949458E-2</v>
      </c>
    </row>
    <row r="162" spans="1:14" x14ac:dyDescent="0.2">
      <c r="A162" s="1" t="s">
        <v>45</v>
      </c>
      <c r="B162" s="1" t="s">
        <v>16</v>
      </c>
      <c r="C162" s="1">
        <v>0.75983999999999996</v>
      </c>
      <c r="D162" s="1">
        <v>0.76653000000000004</v>
      </c>
      <c r="E162" s="1">
        <v>0.79944000000000004</v>
      </c>
      <c r="F162" s="1">
        <v>0.78147999999999995</v>
      </c>
      <c r="G162" s="1">
        <v>0.78674999999999995</v>
      </c>
      <c r="H162" s="1">
        <v>0.76695999999999998</v>
      </c>
      <c r="I162" s="1">
        <v>0.78581000000000001</v>
      </c>
      <c r="J162" s="1">
        <v>0.76336999999999999</v>
      </c>
      <c r="K162" s="1">
        <v>0.78403</v>
      </c>
      <c r="L162" s="5">
        <v>0.76190999999999998</v>
      </c>
      <c r="M162" s="4">
        <f t="shared" si="21"/>
        <v>0.77561199999999997</v>
      </c>
      <c r="N162" s="5">
        <f t="shared" si="20"/>
        <v>1.3518839365040846E-2</v>
      </c>
    </row>
    <row r="163" spans="1:14" x14ac:dyDescent="0.2">
      <c r="A163" s="1" t="s">
        <v>46</v>
      </c>
      <c r="B163" s="1" t="s">
        <v>16</v>
      </c>
      <c r="C163" s="1">
        <v>0.73455000000000004</v>
      </c>
      <c r="D163" s="1">
        <v>0.78013999999999994</v>
      </c>
      <c r="E163" s="1">
        <v>0.76917999999999997</v>
      </c>
      <c r="F163" s="1">
        <v>0.77595000000000003</v>
      </c>
      <c r="G163" s="1">
        <v>0.76527999999999996</v>
      </c>
      <c r="H163" s="1">
        <v>0.79430999999999996</v>
      </c>
      <c r="I163" s="1">
        <v>0.79459000000000002</v>
      </c>
      <c r="J163" s="1">
        <v>0.75880000000000003</v>
      </c>
      <c r="K163" s="1">
        <v>0.78639000000000003</v>
      </c>
      <c r="L163" s="1">
        <v>0.76932</v>
      </c>
      <c r="M163" s="4">
        <f t="shared" si="21"/>
        <v>0.77285099999999995</v>
      </c>
      <c r="N163" s="5">
        <f t="shared" si="20"/>
        <v>1.803321654305988E-2</v>
      </c>
    </row>
    <row r="164" spans="1:14" x14ac:dyDescent="0.2">
      <c r="A164" s="1" t="s">
        <v>47</v>
      </c>
      <c r="B164" s="1" t="s">
        <v>16</v>
      </c>
      <c r="C164" s="1">
        <v>0.78352999999999995</v>
      </c>
      <c r="D164" s="1">
        <v>0.77342999999999995</v>
      </c>
      <c r="E164" s="1">
        <v>0.77558000000000005</v>
      </c>
      <c r="F164" s="1">
        <v>0.76839999999999997</v>
      </c>
      <c r="G164" s="1">
        <v>0.78322000000000003</v>
      </c>
      <c r="H164" s="1">
        <v>0.78622000000000003</v>
      </c>
      <c r="I164" s="1">
        <v>0.77422000000000002</v>
      </c>
      <c r="J164" s="1">
        <v>0.79964000000000002</v>
      </c>
      <c r="K164" s="5">
        <v>0.76526000000000005</v>
      </c>
      <c r="L164" s="5">
        <v>0.77422000000000002</v>
      </c>
      <c r="M164" s="4">
        <f t="shared" si="21"/>
        <v>0.77837199999999984</v>
      </c>
      <c r="N164" s="5">
        <f t="shared" si="20"/>
        <v>1.0011599716772984E-2</v>
      </c>
    </row>
    <row r="165" spans="1:14" x14ac:dyDescent="0.2">
      <c r="A165" s="1" t="s">
        <v>48</v>
      </c>
      <c r="B165" s="1" t="s">
        <v>16</v>
      </c>
      <c r="C165" s="1">
        <v>0.78495000000000004</v>
      </c>
      <c r="D165" s="1">
        <v>0.78737999999999997</v>
      </c>
      <c r="E165" s="1">
        <v>0.80342000000000002</v>
      </c>
      <c r="F165" s="1">
        <v>0.77807000000000004</v>
      </c>
      <c r="G165" s="5">
        <v>0.77798</v>
      </c>
      <c r="H165" s="1">
        <v>0.77464999999999995</v>
      </c>
      <c r="I165" s="5">
        <v>0.77434999999999998</v>
      </c>
      <c r="J165" s="5">
        <v>0.77334999999999998</v>
      </c>
      <c r="K165" s="5">
        <v>0.78735999999999995</v>
      </c>
      <c r="L165" s="5">
        <v>0.77986999999999995</v>
      </c>
      <c r="M165" s="6">
        <f t="shared" si="21"/>
        <v>0.782138</v>
      </c>
      <c r="N165" s="5">
        <f t="shared" si="20"/>
        <v>9.1196500907533683E-3</v>
      </c>
    </row>
    <row r="166" spans="1:14" x14ac:dyDescent="0.2">
      <c r="A166" s="1">
        <v>8</v>
      </c>
      <c r="B166" s="1">
        <v>0</v>
      </c>
      <c r="C166" s="1">
        <v>0.76795000000000002</v>
      </c>
      <c r="D166" s="1">
        <v>0.75156000000000001</v>
      </c>
      <c r="E166" s="1">
        <v>0.72924999999999995</v>
      </c>
      <c r="F166" s="5">
        <v>0.74251</v>
      </c>
      <c r="G166" s="1">
        <v>0.71382999999999996</v>
      </c>
      <c r="H166" s="1">
        <v>0.75312999999999997</v>
      </c>
      <c r="I166" s="1">
        <v>0.76149</v>
      </c>
      <c r="J166" s="1">
        <v>0.74829000000000001</v>
      </c>
      <c r="K166" s="5">
        <v>0.70974000000000004</v>
      </c>
      <c r="L166" s="5">
        <v>0.75773999999999997</v>
      </c>
      <c r="M166" s="4">
        <f t="shared" si="21"/>
        <v>0.74354900000000002</v>
      </c>
      <c r="N166" s="5">
        <f t="shared" si="20"/>
        <v>1.9801598953395436E-2</v>
      </c>
    </row>
    <row r="167" spans="1:14" x14ac:dyDescent="0.2">
      <c r="A167" s="1">
        <v>8</v>
      </c>
      <c r="B167" s="1">
        <v>1</v>
      </c>
      <c r="C167" s="1">
        <v>0.75378999999999996</v>
      </c>
      <c r="D167" s="1">
        <v>0.78154999999999997</v>
      </c>
      <c r="E167" s="1">
        <v>0.77427999999999997</v>
      </c>
      <c r="F167" s="1">
        <v>0.76193999999999995</v>
      </c>
      <c r="G167" s="1">
        <v>0.77403</v>
      </c>
      <c r="H167" s="1">
        <v>0.75085999999999997</v>
      </c>
      <c r="I167" s="1">
        <v>0.75553000000000003</v>
      </c>
      <c r="J167" s="1">
        <v>0.75839000000000001</v>
      </c>
      <c r="K167" s="5">
        <v>0.75802999999999998</v>
      </c>
      <c r="L167" s="5">
        <v>0.75992000000000004</v>
      </c>
      <c r="M167" s="4">
        <f t="shared" si="21"/>
        <v>0.76283200000000007</v>
      </c>
      <c r="N167" s="1">
        <f t="shared" si="20"/>
        <v>1.0205048641617425E-2</v>
      </c>
    </row>
    <row r="168" spans="1:14" x14ac:dyDescent="0.2">
      <c r="A168" s="1">
        <v>8</v>
      </c>
      <c r="B168" s="1">
        <v>2</v>
      </c>
      <c r="C168" s="1">
        <v>0.75590000000000002</v>
      </c>
      <c r="D168" s="1">
        <v>0.7611</v>
      </c>
      <c r="E168" s="1">
        <v>0.77041000000000004</v>
      </c>
      <c r="F168" s="1">
        <v>0.76949000000000001</v>
      </c>
      <c r="G168" s="1">
        <v>0.77027999999999996</v>
      </c>
      <c r="H168" s="1">
        <v>0.78115999999999997</v>
      </c>
      <c r="I168" s="1">
        <v>0.78952</v>
      </c>
      <c r="J168" s="1">
        <v>0.76705000000000001</v>
      </c>
      <c r="K168" s="5">
        <v>0.76568000000000003</v>
      </c>
      <c r="L168" s="5">
        <v>0.75434000000000001</v>
      </c>
      <c r="M168" s="4">
        <f t="shared" si="21"/>
        <v>0.76849299999999998</v>
      </c>
      <c r="N168" s="1">
        <f t="shared" si="20"/>
        <v>1.0718585157462601E-2</v>
      </c>
    </row>
    <row r="169" spans="1:14" x14ac:dyDescent="0.2">
      <c r="A169" s="1">
        <v>8</v>
      </c>
      <c r="B169" s="1">
        <v>3</v>
      </c>
      <c r="C169" s="1">
        <v>0.77493000000000001</v>
      </c>
      <c r="D169" s="1">
        <v>0.75980999999999999</v>
      </c>
      <c r="E169" s="1">
        <v>0.77920999999999996</v>
      </c>
      <c r="F169" s="1">
        <v>0.76910000000000001</v>
      </c>
      <c r="G169" s="1">
        <v>0.73865000000000003</v>
      </c>
      <c r="H169" s="1">
        <v>0.78881000000000001</v>
      </c>
      <c r="I169" s="1">
        <v>0.77532999999999996</v>
      </c>
      <c r="J169" s="1">
        <v>0.76139999999999997</v>
      </c>
      <c r="K169" s="5">
        <v>0.74622999999999995</v>
      </c>
      <c r="L169" s="5">
        <v>0.77061999999999997</v>
      </c>
      <c r="M169" s="4">
        <f t="shared" si="21"/>
        <v>0.76640900000000001</v>
      </c>
      <c r="N169" s="1">
        <f t="shared" si="20"/>
        <v>1.5236021243531177E-2</v>
      </c>
    </row>
    <row r="170" spans="1:14" x14ac:dyDescent="0.2">
      <c r="A170" s="1">
        <v>8</v>
      </c>
      <c r="B170" s="1">
        <v>4</v>
      </c>
      <c r="C170" s="1">
        <v>0.76637999999999995</v>
      </c>
      <c r="D170" s="1">
        <v>0.77176</v>
      </c>
      <c r="E170" s="1">
        <v>0.79759000000000002</v>
      </c>
      <c r="F170" s="1">
        <v>0.76429000000000002</v>
      </c>
      <c r="G170" s="1">
        <v>0.75087000000000004</v>
      </c>
      <c r="H170" s="1">
        <v>0.76595000000000002</v>
      </c>
      <c r="I170" s="1">
        <v>0.76744999999999997</v>
      </c>
      <c r="J170" s="1">
        <v>0.74644999999999995</v>
      </c>
      <c r="K170" s="5">
        <v>0.77610000000000001</v>
      </c>
      <c r="L170" s="5">
        <v>0.73216999999999999</v>
      </c>
      <c r="M170" s="4">
        <f t="shared" si="21"/>
        <v>0.76390100000000005</v>
      </c>
      <c r="N170" s="1">
        <f t="shared" si="20"/>
        <v>1.7794566867445814E-2</v>
      </c>
    </row>
    <row r="171" spans="1:14" x14ac:dyDescent="0.2">
      <c r="A171" s="1">
        <v>8</v>
      </c>
      <c r="B171" s="1">
        <v>5</v>
      </c>
      <c r="C171" s="5">
        <v>0.78685000000000005</v>
      </c>
      <c r="D171" s="5">
        <v>0.77331000000000005</v>
      </c>
      <c r="E171" s="1">
        <v>0.79708999999999997</v>
      </c>
      <c r="F171" s="1">
        <v>0.79683000000000004</v>
      </c>
      <c r="G171" s="1">
        <v>0.78361999999999998</v>
      </c>
      <c r="H171" s="1">
        <v>0.78822999999999999</v>
      </c>
      <c r="I171" s="1">
        <v>0.74799000000000004</v>
      </c>
      <c r="J171" s="1">
        <v>0.78778999999999999</v>
      </c>
      <c r="K171" s="5">
        <v>0.79234000000000004</v>
      </c>
      <c r="L171" s="5">
        <v>0.77814000000000005</v>
      </c>
      <c r="M171" s="6">
        <f t="shared" si="21"/>
        <v>0.78321900000000011</v>
      </c>
      <c r="N171" s="5">
        <f t="shared" si="20"/>
        <v>1.4473242322760057E-2</v>
      </c>
    </row>
    <row r="172" spans="1:14" x14ac:dyDescent="0.2">
      <c r="A172" s="1">
        <v>8</v>
      </c>
      <c r="B172" s="1">
        <v>6</v>
      </c>
      <c r="C172" s="1">
        <v>0.76683000000000001</v>
      </c>
      <c r="D172" s="1">
        <v>0.78827000000000003</v>
      </c>
      <c r="E172" s="1">
        <v>0.80447999999999997</v>
      </c>
      <c r="F172" s="1">
        <v>0.77768000000000004</v>
      </c>
      <c r="G172" s="1">
        <v>0.78676999999999997</v>
      </c>
      <c r="H172" s="1">
        <v>0.80040999999999995</v>
      </c>
      <c r="I172" s="1">
        <v>0.77849999999999997</v>
      </c>
      <c r="J172" s="5">
        <v>0.72523000000000004</v>
      </c>
      <c r="K172" s="5">
        <v>0.77171999999999996</v>
      </c>
      <c r="L172" s="5">
        <v>0.79559000000000002</v>
      </c>
      <c r="M172" s="4">
        <f t="shared" si="21"/>
        <v>0.77954800000000002</v>
      </c>
      <c r="N172" s="5">
        <f t="shared" si="20"/>
        <v>2.2657993340590016E-2</v>
      </c>
    </row>
    <row r="173" spans="1:14" x14ac:dyDescent="0.2">
      <c r="A173" s="1">
        <v>8</v>
      </c>
      <c r="B173" s="1">
        <v>7</v>
      </c>
      <c r="C173" s="1">
        <v>0.76846000000000003</v>
      </c>
      <c r="D173" s="1">
        <v>0.76865000000000006</v>
      </c>
      <c r="E173" s="1">
        <v>0.78803000000000001</v>
      </c>
      <c r="F173" s="1">
        <v>0.75290999999999997</v>
      </c>
      <c r="G173" s="1">
        <v>0.79120999999999997</v>
      </c>
      <c r="H173" s="1">
        <v>0.79396</v>
      </c>
      <c r="I173" s="1">
        <v>0.78161000000000003</v>
      </c>
      <c r="J173" s="1">
        <v>0.77346000000000004</v>
      </c>
      <c r="K173" s="5">
        <v>0.78622999999999998</v>
      </c>
      <c r="L173" s="5">
        <v>0.77378000000000002</v>
      </c>
      <c r="M173" s="4">
        <f t="shared" si="21"/>
        <v>0.77783000000000002</v>
      </c>
      <c r="N173" s="5">
        <f t="shared" si="20"/>
        <v>1.2722092769841143E-2</v>
      </c>
    </row>
    <row r="174" spans="1:14" x14ac:dyDescent="0.2">
      <c r="A174" s="1">
        <v>8</v>
      </c>
      <c r="B174" s="1">
        <v>9</v>
      </c>
      <c r="C174" s="1">
        <v>0.75124000000000002</v>
      </c>
      <c r="D174" s="1">
        <v>0.76292000000000004</v>
      </c>
      <c r="E174" s="1">
        <v>0.79271999999999998</v>
      </c>
      <c r="F174" s="1">
        <v>0.74963000000000002</v>
      </c>
      <c r="G174" s="1">
        <v>0.79337000000000002</v>
      </c>
      <c r="H174" s="1">
        <v>0.76185000000000003</v>
      </c>
      <c r="I174" s="5">
        <v>0.79152999999999996</v>
      </c>
      <c r="J174" s="1">
        <v>0.76739000000000002</v>
      </c>
      <c r="K174" s="5">
        <v>0.75307999999999997</v>
      </c>
      <c r="L174" s="5">
        <v>0.77058000000000004</v>
      </c>
      <c r="M174" s="4">
        <f t="shared" si="21"/>
        <v>0.76943099999999998</v>
      </c>
      <c r="N174" s="5">
        <f t="shared" si="20"/>
        <v>1.7318958430318804E-2</v>
      </c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 t="s">
        <v>10</v>
      </c>
      <c r="B177" s="1" t="s">
        <v>11</v>
      </c>
      <c r="C177" s="1" t="s">
        <v>82</v>
      </c>
      <c r="D177" s="1" t="s">
        <v>83</v>
      </c>
      <c r="E177" s="1" t="s">
        <v>85</v>
      </c>
      <c r="F177" s="1" t="s">
        <v>84</v>
      </c>
      <c r="G177" s="1" t="s">
        <v>86</v>
      </c>
      <c r="H177" s="1" t="s">
        <v>87</v>
      </c>
      <c r="I177" s="1" t="s">
        <v>88</v>
      </c>
      <c r="J177" s="1" t="s">
        <v>89</v>
      </c>
      <c r="K177" s="1" t="s">
        <v>90</v>
      </c>
      <c r="L177" s="1" t="s">
        <v>91</v>
      </c>
      <c r="M177" s="1" t="s">
        <v>1</v>
      </c>
      <c r="N177" s="1" t="s">
        <v>2</v>
      </c>
    </row>
    <row r="178" spans="1:14" x14ac:dyDescent="0.2">
      <c r="A178" s="1" t="s">
        <v>69</v>
      </c>
      <c r="B178" s="1">
        <v>7</v>
      </c>
      <c r="C178" s="1">
        <v>0.73226999999999998</v>
      </c>
      <c r="D178" s="1">
        <v>0.77310000000000001</v>
      </c>
      <c r="E178" s="1">
        <v>0.77763000000000004</v>
      </c>
      <c r="F178" s="1">
        <v>0.77120999999999995</v>
      </c>
      <c r="G178" s="1">
        <v>0.76185999999999998</v>
      </c>
      <c r="H178" s="1">
        <v>0.77181999999999995</v>
      </c>
      <c r="I178" s="1">
        <v>0.74770999999999999</v>
      </c>
      <c r="J178" s="1">
        <v>0.77419000000000004</v>
      </c>
      <c r="K178" s="1">
        <v>0.76700000000000002</v>
      </c>
      <c r="L178" s="1">
        <v>0.74165999999999999</v>
      </c>
      <c r="M178" s="4">
        <f>AVERAGE(C178:L178)</f>
        <v>0.76184499999999988</v>
      </c>
      <c r="N178" s="1">
        <f t="shared" ref="N178:N194" si="22">STDEV(C178:L178)</f>
        <v>1.5719525897572254E-2</v>
      </c>
    </row>
    <row r="179" spans="1:14" x14ac:dyDescent="0.2">
      <c r="A179" s="1" t="s">
        <v>70</v>
      </c>
      <c r="B179" s="1">
        <v>7</v>
      </c>
      <c r="C179" s="1">
        <v>0.76853000000000005</v>
      </c>
      <c r="D179" s="1">
        <v>0.78064</v>
      </c>
      <c r="E179" s="1">
        <v>0.75524000000000002</v>
      </c>
      <c r="F179" s="1">
        <v>0.72409999999999997</v>
      </c>
      <c r="G179" s="1">
        <v>0.73175000000000001</v>
      </c>
      <c r="H179" s="1">
        <v>0.78227999999999998</v>
      </c>
      <c r="I179" s="1">
        <v>0.76207000000000003</v>
      </c>
      <c r="J179" s="1">
        <v>0.77354999999999996</v>
      </c>
      <c r="K179" s="5">
        <v>0.78303999999999996</v>
      </c>
      <c r="L179" s="5">
        <v>0.78327999999999998</v>
      </c>
      <c r="M179" s="4">
        <f>AVERAGE(C179:L179)</f>
        <v>0.76444800000000002</v>
      </c>
      <c r="N179" s="1">
        <f t="shared" si="22"/>
        <v>2.151882731212109E-2</v>
      </c>
    </row>
    <row r="180" spans="1:14" x14ac:dyDescent="0.2">
      <c r="A180" s="1" t="s">
        <v>71</v>
      </c>
      <c r="B180" s="1">
        <v>7</v>
      </c>
      <c r="C180" s="1">
        <v>0.77619000000000005</v>
      </c>
      <c r="D180" s="1">
        <v>0.76161999999999996</v>
      </c>
      <c r="E180" s="1">
        <v>0.78876000000000002</v>
      </c>
      <c r="F180" s="1">
        <v>0.77232000000000001</v>
      </c>
      <c r="G180" s="1">
        <v>0.76726000000000005</v>
      </c>
      <c r="H180" s="1">
        <v>0.76288999999999996</v>
      </c>
      <c r="I180" s="1">
        <v>0.76663000000000003</v>
      </c>
      <c r="J180" s="1">
        <v>0.75219999999999998</v>
      </c>
      <c r="K180" s="1">
        <v>0.76058000000000003</v>
      </c>
      <c r="L180" s="1">
        <v>0.77322000000000002</v>
      </c>
      <c r="M180" s="4">
        <f t="shared" ref="M180:M194" si="23">AVERAGE(C180:L180)</f>
        <v>0.76816700000000004</v>
      </c>
      <c r="N180" s="5">
        <f t="shared" si="22"/>
        <v>1.0097430971401712E-2</v>
      </c>
    </row>
    <row r="181" spans="1:14" x14ac:dyDescent="0.2">
      <c r="A181" s="1" t="s">
        <v>72</v>
      </c>
      <c r="B181" s="1">
        <v>7</v>
      </c>
      <c r="C181" s="5">
        <v>0.75404000000000004</v>
      </c>
      <c r="D181" s="5">
        <v>0.78891999999999995</v>
      </c>
      <c r="E181" s="1">
        <v>0.76276999999999995</v>
      </c>
      <c r="F181" s="1">
        <v>0.73634999999999995</v>
      </c>
      <c r="G181" s="1">
        <v>0.78685000000000005</v>
      </c>
      <c r="H181" s="1">
        <v>0.77497000000000005</v>
      </c>
      <c r="I181" s="1">
        <v>0.79318</v>
      </c>
      <c r="J181" s="5">
        <v>0.76395000000000002</v>
      </c>
      <c r="K181" s="1">
        <v>0.77949000000000002</v>
      </c>
      <c r="L181" s="1">
        <v>0.78056000000000003</v>
      </c>
      <c r="M181" s="4">
        <f t="shared" si="23"/>
        <v>0.77210800000000002</v>
      </c>
      <c r="N181" s="5">
        <f t="shared" si="22"/>
        <v>1.775436960300197E-2</v>
      </c>
    </row>
    <row r="182" spans="1:14" x14ac:dyDescent="0.2">
      <c r="A182" s="1" t="s">
        <v>73</v>
      </c>
      <c r="B182" s="1">
        <v>7</v>
      </c>
      <c r="C182" s="1">
        <v>0.77829999999999999</v>
      </c>
      <c r="D182" s="1">
        <v>0.76214999999999999</v>
      </c>
      <c r="E182" s="1">
        <v>0.79010000000000002</v>
      </c>
      <c r="F182" s="1">
        <v>0.78485000000000005</v>
      </c>
      <c r="G182" s="1">
        <v>0.76888999999999996</v>
      </c>
      <c r="H182" s="1">
        <v>0.77225999999999995</v>
      </c>
      <c r="I182" s="1">
        <v>0.76500000000000001</v>
      </c>
      <c r="J182" s="1">
        <v>0.77532000000000001</v>
      </c>
      <c r="K182" s="1">
        <v>0.80571000000000004</v>
      </c>
      <c r="L182" s="1">
        <v>0.77668000000000004</v>
      </c>
      <c r="M182" s="4">
        <f t="shared" si="23"/>
        <v>0.7779259999999999</v>
      </c>
      <c r="N182" s="5">
        <f t="shared" si="22"/>
        <v>1.2937021982580777E-2</v>
      </c>
    </row>
    <row r="183" spans="1:14" x14ac:dyDescent="0.2">
      <c r="A183" s="1" t="s">
        <v>74</v>
      </c>
      <c r="B183" s="1">
        <v>7</v>
      </c>
      <c r="C183" s="1">
        <v>0.75207000000000002</v>
      </c>
      <c r="D183" s="1">
        <v>0.80293999999999999</v>
      </c>
      <c r="E183" s="1">
        <v>0.80945999999999996</v>
      </c>
      <c r="F183" s="1">
        <v>0.76744999999999997</v>
      </c>
      <c r="G183" s="1">
        <v>0.75578999999999996</v>
      </c>
      <c r="H183" s="1">
        <v>0.75719999999999998</v>
      </c>
      <c r="I183" s="1">
        <v>0.78752999999999995</v>
      </c>
      <c r="J183" s="1">
        <v>0.77232999999999996</v>
      </c>
      <c r="K183" s="5">
        <v>0.77425999999999995</v>
      </c>
      <c r="L183" s="5">
        <v>0.78310999999999997</v>
      </c>
      <c r="M183" s="4">
        <f t="shared" si="23"/>
        <v>0.77621400000000007</v>
      </c>
      <c r="N183" s="5">
        <f t="shared" si="22"/>
        <v>1.9585987734999612E-2</v>
      </c>
    </row>
    <row r="184" spans="1:14" x14ac:dyDescent="0.2">
      <c r="A184" s="1" t="s">
        <v>75</v>
      </c>
      <c r="B184" s="1">
        <v>7</v>
      </c>
      <c r="C184" s="1">
        <v>0.77937000000000001</v>
      </c>
      <c r="D184" s="1">
        <v>0.79684999999999995</v>
      </c>
      <c r="E184" s="1">
        <v>0.74712000000000001</v>
      </c>
      <c r="F184" s="1">
        <v>0.77669999999999995</v>
      </c>
      <c r="G184" s="1">
        <v>0.78998299999999999</v>
      </c>
      <c r="H184" s="1">
        <v>0.78259999999999996</v>
      </c>
      <c r="I184" s="1">
        <v>0.76700000000000002</v>
      </c>
      <c r="J184" s="1">
        <v>0.78932999999999998</v>
      </c>
      <c r="K184" s="5">
        <v>0.76926000000000005</v>
      </c>
      <c r="L184" s="5">
        <v>0.75307999999999997</v>
      </c>
      <c r="M184" s="4">
        <f t="shared" si="23"/>
        <v>0.77512929999999991</v>
      </c>
      <c r="N184" s="5">
        <f t="shared" si="22"/>
        <v>1.612992320743584E-2</v>
      </c>
    </row>
    <row r="185" spans="1:14" x14ac:dyDescent="0.2">
      <c r="A185" s="1" t="s">
        <v>61</v>
      </c>
      <c r="B185" s="1">
        <v>7</v>
      </c>
      <c r="C185" s="1">
        <v>0.79593999999999998</v>
      </c>
      <c r="D185" s="1">
        <v>0.746</v>
      </c>
      <c r="E185" s="1">
        <v>0.78302000000000005</v>
      </c>
      <c r="F185" s="5">
        <v>0.78913999999999995</v>
      </c>
      <c r="G185" s="1">
        <v>0.77471000000000001</v>
      </c>
      <c r="H185" s="1">
        <v>0.80762</v>
      </c>
      <c r="I185" s="1">
        <v>0.78935999999999995</v>
      </c>
      <c r="J185" s="5">
        <v>0.77695999999999998</v>
      </c>
      <c r="K185" s="5">
        <v>0.76259999999999994</v>
      </c>
      <c r="L185" s="5">
        <v>0.80222000000000004</v>
      </c>
      <c r="M185" s="4">
        <f t="shared" si="23"/>
        <v>0.78275699999999993</v>
      </c>
      <c r="N185" s="5">
        <f t="shared" si="22"/>
        <v>1.8591877587328897E-2</v>
      </c>
    </row>
    <row r="186" spans="1:14" x14ac:dyDescent="0.2">
      <c r="A186" s="1" t="s">
        <v>39</v>
      </c>
      <c r="B186" s="1" t="s">
        <v>30</v>
      </c>
      <c r="C186" s="1">
        <v>0.76085999999999998</v>
      </c>
      <c r="D186" s="1">
        <v>0.75199000000000005</v>
      </c>
      <c r="E186" s="1">
        <v>0.75866</v>
      </c>
      <c r="F186" s="5">
        <v>0.75155000000000005</v>
      </c>
      <c r="G186" s="1">
        <v>0.78188999999999997</v>
      </c>
      <c r="H186" s="1">
        <v>0.73524999999999996</v>
      </c>
      <c r="I186" s="1">
        <v>0.73206000000000004</v>
      </c>
      <c r="J186" s="1">
        <v>0.74973000000000001</v>
      </c>
      <c r="K186" s="5">
        <v>0.74573999999999996</v>
      </c>
      <c r="L186" s="5">
        <v>0.75907999999999998</v>
      </c>
      <c r="M186" s="4">
        <f t="shared" si="23"/>
        <v>0.75268099999999982</v>
      </c>
      <c r="N186" s="5">
        <f t="shared" si="22"/>
        <v>1.4080977278268396E-2</v>
      </c>
    </row>
    <row r="187" spans="1:14" x14ac:dyDescent="0.2">
      <c r="A187" s="1" t="s">
        <v>39</v>
      </c>
      <c r="B187" s="1" t="s">
        <v>31</v>
      </c>
      <c r="C187" s="1">
        <v>0.75058999999999998</v>
      </c>
      <c r="D187" s="1">
        <v>0.76898</v>
      </c>
      <c r="E187" s="1">
        <v>0.79932999999999998</v>
      </c>
      <c r="F187" s="1">
        <v>0.78425</v>
      </c>
      <c r="G187" s="1">
        <v>0.77164999999999995</v>
      </c>
      <c r="H187" s="1">
        <v>0.77397000000000005</v>
      </c>
      <c r="I187" s="1">
        <v>0.75773999999999997</v>
      </c>
      <c r="J187" s="1">
        <v>0.77820999999999996</v>
      </c>
      <c r="K187" s="5">
        <v>0.74053000000000002</v>
      </c>
      <c r="L187" s="5">
        <v>0.76490999999999998</v>
      </c>
      <c r="M187" s="4">
        <f t="shared" si="23"/>
        <v>0.76901599999999992</v>
      </c>
      <c r="N187" s="1">
        <f t="shared" si="22"/>
        <v>1.6872072388022363E-2</v>
      </c>
    </row>
    <row r="188" spans="1:14" x14ac:dyDescent="0.2">
      <c r="A188" s="1" t="s">
        <v>39</v>
      </c>
      <c r="B188" s="1" t="s">
        <v>32</v>
      </c>
      <c r="C188" s="1">
        <v>0.75824999999999998</v>
      </c>
      <c r="D188" s="1">
        <v>0.76934999999999998</v>
      </c>
      <c r="E188" s="1">
        <v>0.76859999999999995</v>
      </c>
      <c r="F188" s="1">
        <v>0.76163000000000003</v>
      </c>
      <c r="G188" s="1">
        <v>0.77190000000000003</v>
      </c>
      <c r="H188" s="1">
        <v>0.76551000000000002</v>
      </c>
      <c r="I188" s="1">
        <v>0.75888</v>
      </c>
      <c r="J188" s="1">
        <v>0.74746000000000001</v>
      </c>
      <c r="K188" s="5">
        <v>0.75466</v>
      </c>
      <c r="L188" s="5">
        <v>0.75868999999999998</v>
      </c>
      <c r="M188" s="4">
        <f t="shared" si="23"/>
        <v>0.76149299999999998</v>
      </c>
      <c r="N188" s="1">
        <f t="shared" si="22"/>
        <v>7.4945847857710622E-3</v>
      </c>
    </row>
    <row r="189" spans="1:14" x14ac:dyDescent="0.2">
      <c r="A189" s="1" t="s">
        <v>39</v>
      </c>
      <c r="B189" s="1" t="s">
        <v>35</v>
      </c>
      <c r="C189" s="1">
        <v>0.77527999999999997</v>
      </c>
      <c r="D189" s="1">
        <v>0.76544000000000001</v>
      </c>
      <c r="E189" s="1">
        <v>0.77436000000000005</v>
      </c>
      <c r="F189" s="1">
        <v>0.78878999999999999</v>
      </c>
      <c r="G189" s="1">
        <v>0.76732</v>
      </c>
      <c r="H189" s="1">
        <v>0.75863000000000003</v>
      </c>
      <c r="I189" s="1">
        <v>0.78415999999999997</v>
      </c>
      <c r="J189" s="1">
        <v>0.75078999999999996</v>
      </c>
      <c r="K189" s="5">
        <v>0.76998999999999995</v>
      </c>
      <c r="L189" s="5">
        <v>0.75980000000000003</v>
      </c>
      <c r="M189" s="4">
        <f t="shared" si="23"/>
        <v>0.76945600000000014</v>
      </c>
      <c r="N189" s="1">
        <f t="shared" si="22"/>
        <v>1.1680065829342647E-2</v>
      </c>
    </row>
    <row r="190" spans="1:14" x14ac:dyDescent="0.2">
      <c r="A190" s="1" t="s">
        <v>39</v>
      </c>
      <c r="B190" s="1" t="s">
        <v>36</v>
      </c>
      <c r="C190" s="1">
        <v>0.74670999999999998</v>
      </c>
      <c r="D190" s="1">
        <v>0.78134000000000003</v>
      </c>
      <c r="E190" s="1">
        <v>0.7581</v>
      </c>
      <c r="F190" s="1">
        <v>0.76915999999999995</v>
      </c>
      <c r="G190" s="1">
        <v>0.78154999999999997</v>
      </c>
      <c r="H190" s="1">
        <v>0.75856999999999997</v>
      </c>
      <c r="I190" s="1">
        <v>0.76954999999999996</v>
      </c>
      <c r="J190" s="1">
        <v>0.77549999999999997</v>
      </c>
      <c r="K190" s="5">
        <v>0.77107999999999999</v>
      </c>
      <c r="L190" s="5">
        <v>0.76981999999999995</v>
      </c>
      <c r="M190" s="4">
        <f t="shared" si="23"/>
        <v>0.76813799999999999</v>
      </c>
      <c r="N190" s="1">
        <f t="shared" si="22"/>
        <v>1.0925828521850823E-2</v>
      </c>
    </row>
    <row r="191" spans="1:14" x14ac:dyDescent="0.2">
      <c r="A191" s="1" t="s">
        <v>39</v>
      </c>
      <c r="B191" s="1" t="s">
        <v>37</v>
      </c>
      <c r="C191" s="5">
        <v>0.75319000000000003</v>
      </c>
      <c r="D191" s="5">
        <v>0.75551999999999997</v>
      </c>
      <c r="E191" s="1">
        <v>0.78573000000000004</v>
      </c>
      <c r="F191" s="1">
        <v>0.79466000000000003</v>
      </c>
      <c r="G191" s="1">
        <v>0.77005999999999997</v>
      </c>
      <c r="H191" s="1">
        <v>0.77214000000000005</v>
      </c>
      <c r="I191" s="1">
        <v>0.78300000000000003</v>
      </c>
      <c r="J191" s="1">
        <v>0.73514000000000002</v>
      </c>
      <c r="K191" s="5">
        <v>0.77869999999999995</v>
      </c>
      <c r="L191" s="5">
        <v>0.78939999999999999</v>
      </c>
      <c r="M191" s="4">
        <f t="shared" si="23"/>
        <v>0.77175399999999994</v>
      </c>
      <c r="N191" s="5">
        <f t="shared" si="22"/>
        <v>1.8731680354119037E-2</v>
      </c>
    </row>
    <row r="192" spans="1:14" x14ac:dyDescent="0.2">
      <c r="A192" s="1" t="s">
        <v>39</v>
      </c>
      <c r="B192" s="1" t="s">
        <v>38</v>
      </c>
      <c r="C192" s="1">
        <v>0.76971000000000001</v>
      </c>
      <c r="D192" s="1">
        <v>0.77488999999999997</v>
      </c>
      <c r="E192" s="1">
        <v>0.78522999999999998</v>
      </c>
      <c r="F192" s="1">
        <v>0.78319000000000005</v>
      </c>
      <c r="G192" s="1">
        <v>0.76080999999999999</v>
      </c>
      <c r="H192" s="1">
        <v>0.80761000000000005</v>
      </c>
      <c r="I192" s="1">
        <v>0.78527000000000002</v>
      </c>
      <c r="J192" s="1">
        <v>0.79437999999999998</v>
      </c>
      <c r="K192" s="5">
        <v>0.77007000000000003</v>
      </c>
      <c r="L192" s="5">
        <v>0.75017999999999996</v>
      </c>
      <c r="M192" s="4">
        <f t="shared" si="23"/>
        <v>0.77813399999999999</v>
      </c>
      <c r="N192" s="5">
        <f t="shared" si="22"/>
        <v>1.6625510652140733E-2</v>
      </c>
    </row>
    <row r="193" spans="1:14" x14ac:dyDescent="0.2">
      <c r="A193" s="1" t="s">
        <v>39</v>
      </c>
      <c r="B193" s="1" t="s">
        <v>39</v>
      </c>
      <c r="C193" s="1">
        <v>0.79018999999999995</v>
      </c>
      <c r="D193" s="1">
        <v>0.73868</v>
      </c>
      <c r="E193" s="1">
        <v>0.80962000000000001</v>
      </c>
      <c r="F193" s="1">
        <v>0.75636999999999999</v>
      </c>
      <c r="G193" s="1">
        <v>0.77659</v>
      </c>
      <c r="H193" s="1">
        <v>0.79057999999999995</v>
      </c>
      <c r="I193" s="5">
        <v>0.77215</v>
      </c>
      <c r="J193" s="1">
        <v>0.77246999999999999</v>
      </c>
      <c r="K193" s="5">
        <v>0.76805000000000001</v>
      </c>
      <c r="L193" s="5">
        <v>0.77397000000000005</v>
      </c>
      <c r="M193" s="4">
        <f t="shared" si="23"/>
        <v>0.77486700000000008</v>
      </c>
      <c r="N193" s="5">
        <f t="shared" si="22"/>
        <v>1.9449290789697753E-2</v>
      </c>
    </row>
    <row r="194" spans="1:14" x14ac:dyDescent="0.2">
      <c r="A194" s="1" t="s">
        <v>39</v>
      </c>
      <c r="B194" s="1" t="s">
        <v>40</v>
      </c>
      <c r="C194" s="1">
        <v>0.79912000000000005</v>
      </c>
      <c r="D194" s="1">
        <v>0.74521999999999999</v>
      </c>
      <c r="E194" s="1">
        <v>0.79740999999999995</v>
      </c>
      <c r="F194" s="1">
        <v>0.78319000000000005</v>
      </c>
      <c r="G194" s="1">
        <v>0.78600999999999999</v>
      </c>
      <c r="H194" s="1">
        <v>0.77507999999999999</v>
      </c>
      <c r="I194" s="5">
        <v>0.77332000000000001</v>
      </c>
      <c r="J194" s="1">
        <v>0.77786</v>
      </c>
      <c r="K194" s="5">
        <v>0.77131000000000005</v>
      </c>
      <c r="L194" s="5">
        <v>0.76929000000000003</v>
      </c>
      <c r="M194" s="4">
        <f t="shared" si="23"/>
        <v>0.77778100000000006</v>
      </c>
      <c r="N194" s="5">
        <f t="shared" si="22"/>
        <v>1.5416499422516265E-2</v>
      </c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 t="s">
        <v>10</v>
      </c>
      <c r="B198" s="1" t="s">
        <v>11</v>
      </c>
      <c r="C198" s="1" t="s">
        <v>82</v>
      </c>
      <c r="D198" s="1" t="s">
        <v>83</v>
      </c>
      <c r="E198" s="1" t="s">
        <v>85</v>
      </c>
      <c r="F198" s="1" t="s">
        <v>84</v>
      </c>
      <c r="G198" s="1" t="s">
        <v>86</v>
      </c>
      <c r="H198" s="1" t="s">
        <v>87</v>
      </c>
      <c r="I198" s="1" t="s">
        <v>88</v>
      </c>
      <c r="J198" s="1" t="s">
        <v>89</v>
      </c>
      <c r="K198" s="1" t="s">
        <v>90</v>
      </c>
      <c r="L198" s="1" t="s">
        <v>91</v>
      </c>
      <c r="M198" s="1" t="s">
        <v>1</v>
      </c>
      <c r="N198" s="1" t="s">
        <v>2</v>
      </c>
    </row>
    <row r="199" spans="1:14" x14ac:dyDescent="0.2">
      <c r="A199" s="1" t="s">
        <v>41</v>
      </c>
      <c r="B199" s="1">
        <v>5</v>
      </c>
      <c r="C199" s="1">
        <v>0.76581999999999995</v>
      </c>
      <c r="D199" s="1">
        <v>0.79142999999999997</v>
      </c>
      <c r="E199" s="1">
        <v>0.78310999999999997</v>
      </c>
      <c r="F199" s="1">
        <v>0.75861999999999996</v>
      </c>
      <c r="G199" s="1">
        <v>0.75575999999999999</v>
      </c>
      <c r="H199" s="1">
        <v>0.76761999999999997</v>
      </c>
      <c r="I199" s="1">
        <v>0.76898</v>
      </c>
      <c r="J199" s="1">
        <v>0.75971999999999995</v>
      </c>
      <c r="K199" s="1">
        <v>0.79017000000000004</v>
      </c>
      <c r="L199" s="1">
        <v>0.75475999999999999</v>
      </c>
      <c r="M199" s="4">
        <f>AVERAGE(C199:L199)</f>
        <v>0.76959899999999992</v>
      </c>
      <c r="N199" s="1">
        <f t="shared" ref="N199:N215" si="24">STDEV(C199:L199)</f>
        <v>1.3867360118878682E-2</v>
      </c>
    </row>
    <row r="200" spans="1:14" x14ac:dyDescent="0.2">
      <c r="A200" s="1" t="s">
        <v>43</v>
      </c>
      <c r="B200" s="1">
        <v>5</v>
      </c>
      <c r="C200" s="1">
        <v>0.76407999999999998</v>
      </c>
      <c r="D200" s="1">
        <v>0.77695000000000003</v>
      </c>
      <c r="E200" s="1">
        <v>0.78688000000000002</v>
      </c>
      <c r="F200" s="1">
        <v>0.77115999999999996</v>
      </c>
      <c r="G200" s="1">
        <v>0.77397000000000005</v>
      </c>
      <c r="H200" s="1">
        <v>0.79893000000000003</v>
      </c>
      <c r="I200" s="1">
        <v>0.78929000000000005</v>
      </c>
      <c r="J200" s="1">
        <v>0.75</v>
      </c>
      <c r="K200" s="1">
        <v>0.76520999999999995</v>
      </c>
      <c r="L200" s="1">
        <v>0.75632999999999995</v>
      </c>
      <c r="M200" s="4">
        <f>AVERAGE(C200:L200)</f>
        <v>0.77328000000000008</v>
      </c>
      <c r="N200" s="1">
        <f t="shared" si="24"/>
        <v>1.5263128410941504E-2</v>
      </c>
    </row>
    <row r="201" spans="1:14" x14ac:dyDescent="0.2">
      <c r="A201" s="1" t="s">
        <v>33</v>
      </c>
      <c r="B201" s="1">
        <v>5</v>
      </c>
      <c r="C201" s="1">
        <v>0.77744000000000002</v>
      </c>
      <c r="D201" s="1">
        <v>0.76841999999999999</v>
      </c>
      <c r="E201" s="1">
        <v>0.79710999999999999</v>
      </c>
      <c r="F201" s="1">
        <v>0.78795000000000004</v>
      </c>
      <c r="G201" s="1">
        <v>0.78798000000000001</v>
      </c>
      <c r="H201" s="1">
        <v>0.77083999999999997</v>
      </c>
      <c r="I201" s="1">
        <v>0.79432000000000003</v>
      </c>
      <c r="J201" s="1">
        <v>0.76605000000000001</v>
      </c>
      <c r="K201" s="5">
        <v>0.80266999999999999</v>
      </c>
      <c r="L201" s="5">
        <v>0.76563999999999999</v>
      </c>
      <c r="M201" s="4">
        <f t="shared" ref="M201:M215" si="25">AVERAGE(C201:L201)</f>
        <v>0.78184200000000004</v>
      </c>
      <c r="N201" s="5">
        <f t="shared" si="24"/>
        <v>1.3864680787285854E-2</v>
      </c>
    </row>
    <row r="202" spans="1:14" x14ac:dyDescent="0.2">
      <c r="A202" s="1" t="s">
        <v>44</v>
      </c>
      <c r="B202" s="1">
        <v>5</v>
      </c>
      <c r="C202" s="5">
        <v>0.79061000000000003</v>
      </c>
      <c r="D202" s="5">
        <v>0.76853000000000005</v>
      </c>
      <c r="E202" s="5">
        <v>0.79074</v>
      </c>
      <c r="F202" s="5">
        <v>0.76327999999999996</v>
      </c>
      <c r="G202" s="5">
        <v>0.76961999999999997</v>
      </c>
      <c r="H202" s="5">
        <v>0.78883000000000003</v>
      </c>
      <c r="I202" s="5">
        <v>0.78410999999999997</v>
      </c>
      <c r="J202" s="5">
        <v>0.80657999999999996</v>
      </c>
      <c r="K202" s="5">
        <v>0.74712999999999996</v>
      </c>
      <c r="L202" s="5">
        <v>0.79579</v>
      </c>
      <c r="M202" s="4">
        <f t="shared" si="25"/>
        <v>0.78052200000000016</v>
      </c>
      <c r="N202" s="5">
        <f t="shared" si="24"/>
        <v>1.7873558869645041E-2</v>
      </c>
    </row>
    <row r="203" spans="1:14" x14ac:dyDescent="0.2">
      <c r="A203" s="1" t="s">
        <v>45</v>
      </c>
      <c r="B203" s="1">
        <v>5</v>
      </c>
      <c r="C203" s="1">
        <v>0.76737</v>
      </c>
      <c r="D203" s="1">
        <v>0.78657999999999995</v>
      </c>
      <c r="E203" s="1">
        <v>0.74860000000000004</v>
      </c>
      <c r="F203" s="1">
        <v>0.78561000000000003</v>
      </c>
      <c r="G203" s="1">
        <v>0.77698</v>
      </c>
      <c r="H203" s="1">
        <v>0.76183000000000001</v>
      </c>
      <c r="I203" s="1">
        <v>0.78210999999999997</v>
      </c>
      <c r="J203" s="1">
        <v>0.78612000000000004</v>
      </c>
      <c r="K203" s="5">
        <v>0.79756000000000005</v>
      </c>
      <c r="L203" s="5">
        <v>0.78757999999999995</v>
      </c>
      <c r="M203" s="4">
        <f t="shared" si="25"/>
        <v>0.77803400000000011</v>
      </c>
      <c r="N203" s="5">
        <f t="shared" si="24"/>
        <v>1.4638532257937148E-2</v>
      </c>
    </row>
    <row r="204" spans="1:14" x14ac:dyDescent="0.2">
      <c r="A204" s="1" t="s">
        <v>46</v>
      </c>
      <c r="B204" s="1">
        <v>5</v>
      </c>
      <c r="C204" s="1">
        <v>0.79305000000000003</v>
      </c>
      <c r="D204" s="1">
        <v>0.78578999999999999</v>
      </c>
      <c r="E204" s="1">
        <v>0.79117000000000004</v>
      </c>
      <c r="F204" s="1">
        <v>0.77422999999999997</v>
      </c>
      <c r="G204" s="1">
        <v>0.79951000000000005</v>
      </c>
      <c r="H204" s="1">
        <v>0.78974999999999995</v>
      </c>
      <c r="I204" s="1">
        <v>0.77966999999999997</v>
      </c>
      <c r="J204" s="1">
        <v>0.75412000000000001</v>
      </c>
      <c r="K204" s="5">
        <v>0.79157999999999995</v>
      </c>
      <c r="L204" s="5">
        <v>0.77122999999999997</v>
      </c>
      <c r="M204" s="4">
        <f t="shared" si="25"/>
        <v>0.78301000000000009</v>
      </c>
      <c r="N204" s="5">
        <f t="shared" si="24"/>
        <v>1.3449009050649222E-2</v>
      </c>
    </row>
    <row r="205" spans="1:14" x14ac:dyDescent="0.2">
      <c r="A205" s="1" t="s">
        <v>47</v>
      </c>
      <c r="B205" s="1">
        <v>5</v>
      </c>
      <c r="C205" s="1">
        <v>0.76688999999999996</v>
      </c>
      <c r="D205" s="1">
        <v>0.75982000000000005</v>
      </c>
      <c r="E205" s="1">
        <v>0.80813999999999997</v>
      </c>
      <c r="F205" s="1">
        <v>0.78415000000000001</v>
      </c>
      <c r="G205" s="1">
        <v>0.79217000000000004</v>
      </c>
      <c r="H205" s="1">
        <v>0.78991999999999996</v>
      </c>
      <c r="I205" s="1">
        <v>0.77248000000000006</v>
      </c>
      <c r="J205" s="1">
        <v>0.77170000000000005</v>
      </c>
      <c r="K205" s="5">
        <v>0.77861999999999998</v>
      </c>
      <c r="L205" s="5">
        <v>0.77388000000000001</v>
      </c>
      <c r="M205" s="4">
        <f t="shared" si="25"/>
        <v>0.77977699999999994</v>
      </c>
      <c r="N205" s="5">
        <f t="shared" si="24"/>
        <v>1.4138221678210513E-2</v>
      </c>
    </row>
    <row r="206" spans="1:14" x14ac:dyDescent="0.2">
      <c r="A206" s="1" t="s">
        <v>48</v>
      </c>
      <c r="B206" s="1">
        <v>5</v>
      </c>
      <c r="C206" s="1">
        <v>0.77115999999999996</v>
      </c>
      <c r="D206" s="1">
        <v>0.77958000000000005</v>
      </c>
      <c r="E206" s="1">
        <v>0.79127000000000003</v>
      </c>
      <c r="F206" s="1">
        <v>0.76987000000000005</v>
      </c>
      <c r="G206" s="5">
        <v>0.77690999999999999</v>
      </c>
      <c r="H206" s="1">
        <v>0.75758000000000003</v>
      </c>
      <c r="I206" s="5">
        <v>0.79888999999999999</v>
      </c>
      <c r="J206" s="5">
        <v>0.76346999999999998</v>
      </c>
      <c r="K206" s="5">
        <v>0.78871000000000002</v>
      </c>
      <c r="L206" s="5">
        <v>0.77759999999999996</v>
      </c>
      <c r="M206" s="4">
        <f t="shared" si="25"/>
        <v>0.77750399999999997</v>
      </c>
      <c r="N206" s="5">
        <f t="shared" si="24"/>
        <v>1.2778250793177183E-2</v>
      </c>
    </row>
    <row r="207" spans="1:14" x14ac:dyDescent="0.2">
      <c r="A207" s="1">
        <v>8</v>
      </c>
      <c r="B207" s="1" t="s">
        <v>76</v>
      </c>
      <c r="C207" s="1">
        <v>0.74999000000000005</v>
      </c>
      <c r="D207" s="1">
        <v>0.72509999999999997</v>
      </c>
      <c r="E207" s="1">
        <v>0.75992000000000004</v>
      </c>
      <c r="F207" s="5">
        <v>0.74734</v>
      </c>
      <c r="G207" s="1">
        <v>0.73375000000000001</v>
      </c>
      <c r="H207" s="1">
        <v>0.77715000000000001</v>
      </c>
      <c r="I207" s="1">
        <v>0.74148999999999998</v>
      </c>
      <c r="J207" s="1">
        <v>0.74729999999999996</v>
      </c>
      <c r="K207" s="5">
        <v>0.73707</v>
      </c>
      <c r="L207" s="5">
        <v>0.74073999999999995</v>
      </c>
      <c r="M207" s="4">
        <f t="shared" si="25"/>
        <v>0.7459849999999999</v>
      </c>
      <c r="N207" s="5">
        <f t="shared" si="24"/>
        <v>1.4522463251421546E-2</v>
      </c>
    </row>
    <row r="208" spans="1:14" x14ac:dyDescent="0.2">
      <c r="A208" s="1">
        <v>8</v>
      </c>
      <c r="B208" s="1" t="s">
        <v>77</v>
      </c>
      <c r="C208" s="1">
        <v>0.76300000000000001</v>
      </c>
      <c r="D208" s="1">
        <v>0.76046999999999998</v>
      </c>
      <c r="E208" s="1">
        <v>0.77385000000000004</v>
      </c>
      <c r="F208" s="1">
        <v>0.75292999999999999</v>
      </c>
      <c r="G208" s="1">
        <v>0.75505</v>
      </c>
      <c r="H208" s="1">
        <v>0.75316000000000005</v>
      </c>
      <c r="I208" s="1">
        <v>0.751</v>
      </c>
      <c r="J208" s="1">
        <v>0.77198999999999995</v>
      </c>
      <c r="K208" s="5">
        <v>0.73824000000000001</v>
      </c>
      <c r="L208" s="5">
        <v>0.76151000000000002</v>
      </c>
      <c r="M208" s="4">
        <f t="shared" si="25"/>
        <v>0.75812000000000013</v>
      </c>
      <c r="N208" s="1">
        <f t="shared" si="24"/>
        <v>1.0474891672736072E-2</v>
      </c>
    </row>
    <row r="209" spans="1:14" x14ac:dyDescent="0.2">
      <c r="A209" s="1">
        <v>8</v>
      </c>
      <c r="B209" s="1" t="s">
        <v>78</v>
      </c>
      <c r="C209" s="1">
        <v>0.76702999999999999</v>
      </c>
      <c r="D209" s="1">
        <v>0.75744</v>
      </c>
      <c r="E209" s="1">
        <v>0.78003999999999996</v>
      </c>
      <c r="F209" s="1">
        <v>0.77076</v>
      </c>
      <c r="G209" s="1">
        <v>0.76953000000000005</v>
      </c>
      <c r="H209" s="1">
        <v>0.76026000000000005</v>
      </c>
      <c r="I209" s="1">
        <v>0.79144999999999999</v>
      </c>
      <c r="J209" s="1">
        <v>0.76373999999999997</v>
      </c>
      <c r="K209" s="5">
        <v>0.76461999999999997</v>
      </c>
      <c r="L209" s="5">
        <v>0.75012000000000001</v>
      </c>
      <c r="M209" s="4">
        <f t="shared" si="25"/>
        <v>0.76749900000000004</v>
      </c>
      <c r="N209" s="1">
        <f t="shared" si="24"/>
        <v>1.1661623147934605E-2</v>
      </c>
    </row>
    <row r="210" spans="1:14" x14ac:dyDescent="0.2">
      <c r="A210" s="1">
        <v>8</v>
      </c>
      <c r="B210" s="1" t="s">
        <v>79</v>
      </c>
      <c r="C210" s="1">
        <v>0.77595000000000003</v>
      </c>
      <c r="D210" s="1">
        <v>0.75731999999999999</v>
      </c>
      <c r="E210" s="1">
        <v>0.76124000000000003</v>
      </c>
      <c r="F210" s="1">
        <v>0.74038000000000004</v>
      </c>
      <c r="G210" s="1">
        <v>0.75326000000000004</v>
      </c>
      <c r="H210" s="1">
        <v>0.77678000000000003</v>
      </c>
      <c r="I210" s="1">
        <v>0.78659000000000001</v>
      </c>
      <c r="J210" s="1">
        <v>0.76429000000000002</v>
      </c>
      <c r="K210" s="5">
        <v>0.76493</v>
      </c>
      <c r="L210" s="5">
        <v>0.77998000000000001</v>
      </c>
      <c r="M210" s="4">
        <f t="shared" si="25"/>
        <v>0.76607200000000009</v>
      </c>
      <c r="N210" s="1">
        <f t="shared" si="24"/>
        <v>1.3965467569846858E-2</v>
      </c>
    </row>
    <row r="211" spans="1:14" x14ac:dyDescent="0.2">
      <c r="A211" s="1">
        <v>8</v>
      </c>
      <c r="B211" s="1" t="s">
        <v>80</v>
      </c>
      <c r="C211" s="1">
        <v>0.75632999999999995</v>
      </c>
      <c r="D211" s="1">
        <v>0.79018999999999995</v>
      </c>
      <c r="E211" s="1">
        <v>0.75004999999999999</v>
      </c>
      <c r="F211" s="1">
        <v>0.77624000000000004</v>
      </c>
      <c r="G211" s="1">
        <v>0.78271999999999997</v>
      </c>
      <c r="H211" s="1">
        <v>0.76605999999999996</v>
      </c>
      <c r="I211" s="1">
        <v>0.76707999999999998</v>
      </c>
      <c r="J211" s="1">
        <v>0.73992999999999998</v>
      </c>
      <c r="K211" s="5">
        <v>0.80059999999999998</v>
      </c>
      <c r="L211" s="5">
        <v>0.74753999999999998</v>
      </c>
      <c r="M211" s="4">
        <f t="shared" si="25"/>
        <v>0.76767399999999997</v>
      </c>
      <c r="N211" s="1">
        <f t="shared" si="24"/>
        <v>1.9743373684465489E-2</v>
      </c>
    </row>
    <row r="212" spans="1:14" x14ac:dyDescent="0.2">
      <c r="A212" s="1">
        <v>8</v>
      </c>
      <c r="B212" s="1" t="s">
        <v>81</v>
      </c>
      <c r="C212" s="1">
        <v>0.76304000000000005</v>
      </c>
      <c r="D212" s="1">
        <v>0.76288999999999996</v>
      </c>
      <c r="E212" s="1">
        <v>0.79637000000000002</v>
      </c>
      <c r="F212" s="1">
        <v>0.78542999999999996</v>
      </c>
      <c r="G212" s="1">
        <v>0.77395999999999998</v>
      </c>
      <c r="H212" s="1">
        <v>0.7823</v>
      </c>
      <c r="I212" s="1">
        <v>0.78527999999999998</v>
      </c>
      <c r="J212" s="5">
        <v>0.76566999999999996</v>
      </c>
      <c r="K212" s="5">
        <v>0.77847999999999995</v>
      </c>
      <c r="L212" s="5">
        <v>0.73836000000000002</v>
      </c>
      <c r="M212" s="4">
        <f t="shared" si="25"/>
        <v>0.77317800000000003</v>
      </c>
      <c r="N212" s="5">
        <f t="shared" si="24"/>
        <v>1.6410218903002004E-2</v>
      </c>
    </row>
    <row r="213" spans="1:14" x14ac:dyDescent="0.2">
      <c r="A213" s="1">
        <v>8</v>
      </c>
      <c r="B213" s="1" t="s">
        <v>37</v>
      </c>
      <c r="C213" s="1">
        <v>0.77373000000000003</v>
      </c>
      <c r="D213" s="1">
        <v>0.77500000000000002</v>
      </c>
      <c r="E213" s="1">
        <v>0.74702999999999997</v>
      </c>
      <c r="F213" s="1">
        <v>0.77783999999999998</v>
      </c>
      <c r="G213" s="1">
        <v>0.76375000000000004</v>
      </c>
      <c r="H213" s="1">
        <v>0.76719000000000004</v>
      </c>
      <c r="I213" s="1">
        <v>0.79359000000000002</v>
      </c>
      <c r="J213" s="5">
        <v>0.77734000000000003</v>
      </c>
      <c r="K213" s="5">
        <v>0.79510000000000003</v>
      </c>
      <c r="L213" s="5">
        <v>0.78337000000000001</v>
      </c>
      <c r="M213" s="4">
        <f t="shared" si="25"/>
        <v>0.77539399999999992</v>
      </c>
      <c r="N213" s="5">
        <f t="shared" si="24"/>
        <v>1.4154450576094832E-2</v>
      </c>
    </row>
    <row r="214" spans="1:14" x14ac:dyDescent="0.2">
      <c r="A214" s="1">
        <v>8</v>
      </c>
      <c r="B214" s="1" t="s">
        <v>46</v>
      </c>
      <c r="C214" s="1">
        <v>0.74572000000000005</v>
      </c>
      <c r="D214" s="1">
        <v>0.78173999999999999</v>
      </c>
      <c r="E214" s="1">
        <v>0.77793999999999996</v>
      </c>
      <c r="F214" s="1">
        <v>0.78256999999999999</v>
      </c>
      <c r="G214" s="1">
        <v>0.76839000000000002</v>
      </c>
      <c r="H214" s="1">
        <v>0.78608</v>
      </c>
      <c r="I214" s="1">
        <v>0.79615000000000002</v>
      </c>
      <c r="J214" s="1">
        <v>0.77148000000000005</v>
      </c>
      <c r="K214" s="5">
        <v>0.76705000000000001</v>
      </c>
      <c r="L214" s="5">
        <v>0.75902999999999998</v>
      </c>
      <c r="M214" s="4">
        <f t="shared" si="25"/>
        <v>0.77361500000000016</v>
      </c>
      <c r="N214" s="5">
        <f t="shared" si="24"/>
        <v>1.4506424055875679E-2</v>
      </c>
    </row>
    <row r="215" spans="1:14" x14ac:dyDescent="0.2">
      <c r="A215" s="1">
        <v>8</v>
      </c>
      <c r="B215" s="1" t="s">
        <v>52</v>
      </c>
      <c r="C215" s="1">
        <v>0.76387000000000005</v>
      </c>
      <c r="D215" s="1">
        <v>0.78112999999999999</v>
      </c>
      <c r="E215" s="1">
        <v>0.76241999999999999</v>
      </c>
      <c r="F215" s="1">
        <v>0.79808999999999997</v>
      </c>
      <c r="G215" s="1">
        <v>0.77688999999999997</v>
      </c>
      <c r="H215" s="1">
        <v>0.77786999999999995</v>
      </c>
      <c r="I215" s="5">
        <v>0.75705999999999996</v>
      </c>
      <c r="J215" s="1">
        <v>0.77703999999999995</v>
      </c>
      <c r="K215" s="5">
        <v>0.79459000000000002</v>
      </c>
      <c r="L215" s="5">
        <v>0.76766999999999996</v>
      </c>
      <c r="M215" s="4">
        <f t="shared" si="25"/>
        <v>0.77566299999999999</v>
      </c>
      <c r="N215" s="5">
        <f t="shared" si="24"/>
        <v>1.3432025618730118E-2</v>
      </c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 t="s">
        <v>10</v>
      </c>
      <c r="B219" s="1" t="s">
        <v>11</v>
      </c>
      <c r="C219" s="1" t="s">
        <v>82</v>
      </c>
      <c r="D219" s="1" t="s">
        <v>83</v>
      </c>
      <c r="E219" s="1" t="s">
        <v>85</v>
      </c>
      <c r="F219" s="1" t="s">
        <v>84</v>
      </c>
      <c r="G219" s="1" t="s">
        <v>86</v>
      </c>
      <c r="H219" s="1" t="s">
        <v>87</v>
      </c>
      <c r="I219" s="1" t="s">
        <v>88</v>
      </c>
      <c r="J219" s="1" t="s">
        <v>89</v>
      </c>
      <c r="K219" s="1" t="s">
        <v>90</v>
      </c>
      <c r="L219" s="1" t="s">
        <v>91</v>
      </c>
      <c r="M219" s="1" t="s">
        <v>1</v>
      </c>
      <c r="N219" s="1" t="s">
        <v>2</v>
      </c>
    </row>
    <row r="220" spans="1:14" x14ac:dyDescent="0.2">
      <c r="A220" s="1" t="s">
        <v>54</v>
      </c>
      <c r="B220" s="1" t="s">
        <v>16</v>
      </c>
      <c r="C220" s="1">
        <v>0.74792000000000003</v>
      </c>
      <c r="D220" s="1">
        <v>0.75387000000000004</v>
      </c>
      <c r="E220" s="1">
        <v>0.75399000000000005</v>
      </c>
      <c r="F220" s="1">
        <v>0.77063000000000004</v>
      </c>
      <c r="G220" s="1">
        <v>0.76441000000000003</v>
      </c>
      <c r="H220" s="1">
        <v>0.77186999999999995</v>
      </c>
      <c r="I220" s="1">
        <v>0.77866999999999997</v>
      </c>
      <c r="J220" s="1">
        <v>0.72758</v>
      </c>
      <c r="K220" s="1">
        <v>0.77903</v>
      </c>
      <c r="L220" s="1">
        <v>0.74758000000000002</v>
      </c>
      <c r="M220" s="4">
        <f>AVERAGE(C220:L220)</f>
        <v>0.75955499999999998</v>
      </c>
      <c r="N220" s="1">
        <f t="shared" ref="N220:N235" si="26">STDEV(C220:L220)</f>
        <v>1.6353754750651119E-2</v>
      </c>
    </row>
    <row r="221" spans="1:14" x14ac:dyDescent="0.2">
      <c r="A221" s="1" t="s">
        <v>55</v>
      </c>
      <c r="B221" s="1" t="s">
        <v>16</v>
      </c>
      <c r="C221" s="1">
        <v>0.74607000000000001</v>
      </c>
      <c r="D221" s="1">
        <v>0.75795000000000001</v>
      </c>
      <c r="E221" s="1">
        <v>0.77171999999999996</v>
      </c>
      <c r="F221" s="1">
        <v>0.74953000000000003</v>
      </c>
      <c r="G221" s="1">
        <v>0.74067000000000005</v>
      </c>
      <c r="H221" s="1">
        <v>0.79878000000000005</v>
      </c>
      <c r="I221" s="1">
        <v>0.78420000000000001</v>
      </c>
      <c r="J221" s="1">
        <v>0.78291999999999995</v>
      </c>
      <c r="K221" s="1">
        <v>0.75888</v>
      </c>
      <c r="L221" s="1">
        <v>0.76180000000000003</v>
      </c>
      <c r="M221" s="4">
        <f>AVERAGE(C221:L221)</f>
        <v>0.76525200000000004</v>
      </c>
      <c r="N221" s="1">
        <f t="shared" si="26"/>
        <v>1.8745043078104665E-2</v>
      </c>
    </row>
    <row r="222" spans="1:14" x14ac:dyDescent="0.2">
      <c r="A222" s="1" t="s">
        <v>56</v>
      </c>
      <c r="B222" s="1" t="s">
        <v>16</v>
      </c>
      <c r="C222" s="1">
        <v>0.76417999999999997</v>
      </c>
      <c r="D222" s="1">
        <v>0.74865000000000004</v>
      </c>
      <c r="E222" s="1">
        <v>0.77832000000000001</v>
      </c>
      <c r="F222" s="1">
        <v>0.77505999999999997</v>
      </c>
      <c r="G222" s="1">
        <v>0.77434999999999998</v>
      </c>
      <c r="H222" s="1">
        <v>0.76709000000000005</v>
      </c>
      <c r="I222" s="1">
        <v>0.77422999999999997</v>
      </c>
      <c r="J222" s="1">
        <v>0.76119000000000003</v>
      </c>
      <c r="K222" s="5">
        <v>0.78693999999999997</v>
      </c>
      <c r="L222" s="5">
        <v>0.77827000000000002</v>
      </c>
      <c r="M222" s="4">
        <f t="shared" ref="M222:M235" si="27">AVERAGE(C222:L222)</f>
        <v>0.77082799999999996</v>
      </c>
      <c r="N222" s="5">
        <f t="shared" si="26"/>
        <v>1.083164684308591E-2</v>
      </c>
    </row>
    <row r="223" spans="1:14" x14ac:dyDescent="0.2">
      <c r="A223" s="1" t="s">
        <v>57</v>
      </c>
      <c r="B223" s="1" t="s">
        <v>16</v>
      </c>
      <c r="C223" s="5">
        <v>0.78127999999999997</v>
      </c>
      <c r="D223" s="5">
        <v>0.75917000000000001</v>
      </c>
      <c r="E223" s="5">
        <v>0.80130999999999997</v>
      </c>
      <c r="F223" s="5">
        <v>0.79803000000000002</v>
      </c>
      <c r="G223" s="5">
        <v>0.79398999999999997</v>
      </c>
      <c r="H223" s="5">
        <v>0.80505000000000004</v>
      </c>
      <c r="I223" s="5">
        <v>0.78946000000000005</v>
      </c>
      <c r="J223" s="5">
        <v>0.77400000000000002</v>
      </c>
      <c r="K223" s="5">
        <v>0.76941999999999999</v>
      </c>
      <c r="L223" s="5">
        <v>0.73995</v>
      </c>
      <c r="M223" s="4">
        <f t="shared" si="27"/>
        <v>0.78116600000000003</v>
      </c>
      <c r="N223" s="5">
        <f t="shared" si="26"/>
        <v>2.0725137286772208E-2</v>
      </c>
    </row>
    <row r="224" spans="1:14" x14ac:dyDescent="0.2">
      <c r="A224" s="1" t="s">
        <v>58</v>
      </c>
      <c r="B224" s="1" t="s">
        <v>16</v>
      </c>
      <c r="C224" s="1">
        <v>0.76549999999999996</v>
      </c>
      <c r="D224" s="1">
        <v>0.77264999999999995</v>
      </c>
      <c r="E224" s="1">
        <v>0.79815000000000003</v>
      </c>
      <c r="F224" s="1">
        <v>0.77373000000000003</v>
      </c>
      <c r="G224" s="1">
        <v>0.76282000000000005</v>
      </c>
      <c r="H224" s="1">
        <v>0.77246000000000004</v>
      </c>
      <c r="I224" s="1">
        <v>0.78641000000000005</v>
      </c>
      <c r="J224" s="1">
        <v>0.76324000000000003</v>
      </c>
      <c r="K224" s="5">
        <v>0.75944</v>
      </c>
      <c r="L224" s="5">
        <v>0.77034000000000002</v>
      </c>
      <c r="M224" s="4">
        <f t="shared" si="27"/>
        <v>0.77247399999999999</v>
      </c>
      <c r="N224" s="5">
        <f t="shared" si="26"/>
        <v>1.1816278978125436E-2</v>
      </c>
    </row>
    <row r="225" spans="1:14" x14ac:dyDescent="0.2">
      <c r="A225" s="1" t="s">
        <v>59</v>
      </c>
      <c r="B225" s="1" t="s">
        <v>16</v>
      </c>
      <c r="C225" s="1">
        <v>0.72519</v>
      </c>
      <c r="D225" s="1">
        <v>0.77969999999999995</v>
      </c>
      <c r="E225" s="1">
        <v>0.79564999999999997</v>
      </c>
      <c r="F225" s="1">
        <v>0.76237999999999995</v>
      </c>
      <c r="G225" s="1">
        <v>0.75331999999999999</v>
      </c>
      <c r="H225" s="1">
        <v>0.75565000000000004</v>
      </c>
      <c r="I225" s="1">
        <v>0.76519000000000004</v>
      </c>
      <c r="J225" s="1">
        <v>0.77119000000000004</v>
      </c>
      <c r="K225" s="5">
        <v>0.77917000000000003</v>
      </c>
      <c r="L225" s="5">
        <v>0.78149000000000002</v>
      </c>
      <c r="M225" s="4">
        <f t="shared" si="27"/>
        <v>0.76689299999999994</v>
      </c>
      <c r="N225" s="5">
        <f t="shared" si="26"/>
        <v>1.9568354867546274E-2</v>
      </c>
    </row>
    <row r="226" spans="1:14" x14ac:dyDescent="0.2">
      <c r="A226" s="1" t="s">
        <v>60</v>
      </c>
      <c r="B226" s="1" t="s">
        <v>16</v>
      </c>
      <c r="C226" s="1">
        <v>0.76546000000000003</v>
      </c>
      <c r="D226" s="1">
        <v>0.74567000000000005</v>
      </c>
      <c r="E226" s="1">
        <v>0.78773000000000004</v>
      </c>
      <c r="F226" s="1">
        <v>0.76095000000000002</v>
      </c>
      <c r="G226" s="1">
        <v>0.77334000000000003</v>
      </c>
      <c r="H226" s="1">
        <v>0.77720999999999996</v>
      </c>
      <c r="I226" s="1">
        <v>0.80149000000000004</v>
      </c>
      <c r="J226" s="1">
        <v>0.77890000000000004</v>
      </c>
      <c r="K226" s="5">
        <v>0.77832000000000001</v>
      </c>
      <c r="L226" s="5">
        <v>0.78251000000000004</v>
      </c>
      <c r="M226" s="4">
        <f t="shared" si="27"/>
        <v>0.77515800000000012</v>
      </c>
      <c r="N226" s="5">
        <f t="shared" si="26"/>
        <v>1.5284191397213874E-2</v>
      </c>
    </row>
    <row r="227" spans="1:14" x14ac:dyDescent="0.2">
      <c r="A227" s="1" t="s">
        <v>48</v>
      </c>
      <c r="B227" s="1">
        <v>0</v>
      </c>
      <c r="C227" s="1">
        <v>0.75721000000000005</v>
      </c>
      <c r="D227" s="1">
        <v>0.76363000000000003</v>
      </c>
      <c r="E227" s="1">
        <v>0.75039999999999996</v>
      </c>
      <c r="F227" s="5">
        <v>0.74858000000000002</v>
      </c>
      <c r="G227" s="1">
        <v>0.73084000000000005</v>
      </c>
      <c r="H227" s="1">
        <v>0.76595999999999997</v>
      </c>
      <c r="I227" s="1">
        <v>0.75312000000000001</v>
      </c>
      <c r="J227" s="1">
        <v>0.75282000000000004</v>
      </c>
      <c r="K227" s="5">
        <v>0.75688999999999995</v>
      </c>
      <c r="L227" s="5">
        <v>0.74280999999999997</v>
      </c>
      <c r="M227" s="4">
        <f t="shared" si="27"/>
        <v>0.75222600000000006</v>
      </c>
      <c r="N227" s="5">
        <f t="shared" si="26"/>
        <v>1.0160210190301723E-2</v>
      </c>
    </row>
    <row r="228" spans="1:14" x14ac:dyDescent="0.2">
      <c r="A228" s="1" t="s">
        <v>48</v>
      </c>
      <c r="B228" s="1">
        <v>1</v>
      </c>
      <c r="C228" s="1">
        <v>0.75663000000000002</v>
      </c>
      <c r="D228" s="1">
        <v>0.78219000000000005</v>
      </c>
      <c r="E228" s="1">
        <v>0.74282000000000004</v>
      </c>
      <c r="F228" s="1">
        <v>0.76032999999999995</v>
      </c>
      <c r="G228" s="1">
        <v>0.77829000000000004</v>
      </c>
      <c r="H228" s="1">
        <v>0.74744999999999995</v>
      </c>
      <c r="I228" s="1">
        <v>0.75982000000000005</v>
      </c>
      <c r="J228" s="1">
        <v>0.76446000000000003</v>
      </c>
      <c r="K228" s="5">
        <v>0.77581999999999995</v>
      </c>
      <c r="L228" s="5">
        <v>0.75604000000000005</v>
      </c>
      <c r="M228" s="4">
        <f t="shared" si="27"/>
        <v>0.76238500000000009</v>
      </c>
      <c r="N228" s="1">
        <f t="shared" si="26"/>
        <v>1.2995882467578384E-2</v>
      </c>
    </row>
    <row r="229" spans="1:14" x14ac:dyDescent="0.2">
      <c r="A229" s="1" t="s">
        <v>48</v>
      </c>
      <c r="B229" s="1">
        <v>2</v>
      </c>
      <c r="C229" s="1">
        <v>0.77747999999999995</v>
      </c>
      <c r="D229" s="1">
        <v>0.75473000000000001</v>
      </c>
      <c r="E229" s="1">
        <v>0.78029999999999999</v>
      </c>
      <c r="F229" s="1">
        <v>0.79300000000000004</v>
      </c>
      <c r="G229" s="1">
        <v>0.76585999999999999</v>
      </c>
      <c r="H229" s="1">
        <v>0.75353999999999999</v>
      </c>
      <c r="I229" s="1">
        <v>0.77790000000000004</v>
      </c>
      <c r="J229" s="1">
        <v>0.74731999999999998</v>
      </c>
      <c r="K229" s="5">
        <v>0.74873000000000001</v>
      </c>
      <c r="L229" s="5">
        <v>0.77717000000000003</v>
      </c>
      <c r="M229" s="4">
        <f t="shared" si="27"/>
        <v>0.76760300000000004</v>
      </c>
      <c r="N229" s="1">
        <f t="shared" si="26"/>
        <v>1.5760155843843118E-2</v>
      </c>
    </row>
    <row r="230" spans="1:14" x14ac:dyDescent="0.2">
      <c r="A230" s="1" t="s">
        <v>48</v>
      </c>
      <c r="B230" s="1">
        <v>3</v>
      </c>
      <c r="C230" s="1">
        <v>0.79185000000000005</v>
      </c>
      <c r="D230" s="1">
        <v>0.75087000000000004</v>
      </c>
      <c r="E230" s="1">
        <v>0.77730999999999995</v>
      </c>
      <c r="F230" s="1">
        <v>0.76239999999999997</v>
      </c>
      <c r="G230" s="1">
        <v>0.77795999999999998</v>
      </c>
      <c r="H230" s="1">
        <v>0.76853000000000005</v>
      </c>
      <c r="I230" s="1">
        <v>0.77224000000000004</v>
      </c>
      <c r="J230" s="1">
        <v>0.76214000000000004</v>
      </c>
      <c r="K230" s="5">
        <v>0.75307000000000002</v>
      </c>
      <c r="L230" s="5">
        <v>0.78896999999999995</v>
      </c>
      <c r="M230" s="4">
        <f t="shared" si="27"/>
        <v>0.77053399999999994</v>
      </c>
      <c r="N230" s="1">
        <f t="shared" si="26"/>
        <v>1.386654423022869E-2</v>
      </c>
    </row>
    <row r="231" spans="1:14" x14ac:dyDescent="0.2">
      <c r="A231" s="1" t="s">
        <v>48</v>
      </c>
      <c r="B231" s="1">
        <v>4</v>
      </c>
      <c r="C231" s="1">
        <v>0.77151999999999998</v>
      </c>
      <c r="D231" s="1">
        <v>0.77076</v>
      </c>
      <c r="E231" s="1">
        <v>0.78442000000000001</v>
      </c>
      <c r="F231" s="1">
        <v>0.75536999999999999</v>
      </c>
      <c r="G231" s="1">
        <v>0.79312000000000005</v>
      </c>
      <c r="H231" s="1">
        <v>0.77224000000000004</v>
      </c>
      <c r="I231" s="1">
        <v>0.75078999999999996</v>
      </c>
      <c r="J231" s="1">
        <v>0.75719999999999998</v>
      </c>
      <c r="K231" s="5">
        <v>0.79840999999999995</v>
      </c>
      <c r="L231" s="5">
        <v>0.74463999999999997</v>
      </c>
      <c r="M231" s="4">
        <f t="shared" si="27"/>
        <v>0.76984700000000006</v>
      </c>
      <c r="N231" s="1">
        <f t="shared" si="26"/>
        <v>1.8096350184498542E-2</v>
      </c>
    </row>
    <row r="232" spans="1:14" x14ac:dyDescent="0.2">
      <c r="A232" s="1" t="s">
        <v>48</v>
      </c>
      <c r="B232" s="1">
        <v>6</v>
      </c>
      <c r="C232" s="1">
        <v>0.77930999999999995</v>
      </c>
      <c r="D232" s="1">
        <v>0.78061000000000003</v>
      </c>
      <c r="E232" s="1">
        <v>0.79369999999999996</v>
      </c>
      <c r="F232" s="1">
        <v>0.77578999999999998</v>
      </c>
      <c r="G232" s="1">
        <v>0.76461000000000001</v>
      </c>
      <c r="H232" s="1">
        <v>0.77993999999999997</v>
      </c>
      <c r="I232" s="1">
        <v>0.77403999999999995</v>
      </c>
      <c r="J232" s="5">
        <v>0.76746999999999999</v>
      </c>
      <c r="K232" s="5">
        <v>0.78205000000000002</v>
      </c>
      <c r="L232" s="5">
        <v>0.78027000000000002</v>
      </c>
      <c r="M232" s="4">
        <f t="shared" si="27"/>
        <v>0.777779</v>
      </c>
      <c r="N232" s="5">
        <f t="shared" si="26"/>
        <v>8.1006686280962106E-3</v>
      </c>
    </row>
    <row r="233" spans="1:14" x14ac:dyDescent="0.2">
      <c r="A233" s="1" t="s">
        <v>48</v>
      </c>
      <c r="B233" s="1">
        <v>7</v>
      </c>
      <c r="C233" s="1">
        <v>0.77237</v>
      </c>
      <c r="D233" s="1">
        <v>0.79096999999999995</v>
      </c>
      <c r="E233" s="1">
        <v>0.78476999999999997</v>
      </c>
      <c r="F233" s="1">
        <v>0.75319999999999998</v>
      </c>
      <c r="G233" s="1">
        <v>0.79174999999999995</v>
      </c>
      <c r="H233" s="1">
        <v>0.78486</v>
      </c>
      <c r="I233" s="1">
        <v>0.78147999999999995</v>
      </c>
      <c r="J233" s="5">
        <v>0.78856999999999999</v>
      </c>
      <c r="K233" s="5">
        <v>0.75858000000000003</v>
      </c>
      <c r="L233" s="5">
        <v>0.77622999999999998</v>
      </c>
      <c r="M233" s="4">
        <f t="shared" si="27"/>
        <v>0.77827800000000003</v>
      </c>
      <c r="N233" s="5">
        <f t="shared" si="26"/>
        <v>1.3334352294397757E-2</v>
      </c>
    </row>
    <row r="234" spans="1:14" x14ac:dyDescent="0.2">
      <c r="A234" s="1" t="s">
        <v>48</v>
      </c>
      <c r="B234" s="1">
        <v>8</v>
      </c>
      <c r="C234" s="1">
        <v>0.78322000000000003</v>
      </c>
      <c r="D234" s="1">
        <v>0.78113999999999995</v>
      </c>
      <c r="E234" s="1">
        <v>0.75560000000000005</v>
      </c>
      <c r="F234" s="1">
        <v>0.78420000000000001</v>
      </c>
      <c r="G234" s="1">
        <v>0.78922999999999999</v>
      </c>
      <c r="H234" s="1">
        <v>0.77185000000000004</v>
      </c>
      <c r="I234" s="1">
        <v>0.78198999999999996</v>
      </c>
      <c r="J234" s="1">
        <v>0.77539999999999998</v>
      </c>
      <c r="K234" s="5">
        <v>0.74123000000000006</v>
      </c>
      <c r="L234" s="5">
        <v>0.78529000000000004</v>
      </c>
      <c r="M234" s="4">
        <f t="shared" si="27"/>
        <v>0.77491499999999991</v>
      </c>
      <c r="N234" s="5">
        <f t="shared" si="26"/>
        <v>1.5180134130574128E-2</v>
      </c>
    </row>
    <row r="235" spans="1:14" x14ac:dyDescent="0.2">
      <c r="A235" s="1" t="s">
        <v>48</v>
      </c>
      <c r="B235" s="1">
        <v>9</v>
      </c>
      <c r="C235" s="1">
        <v>0.78739999999999999</v>
      </c>
      <c r="D235" s="1">
        <v>0.78476999999999997</v>
      </c>
      <c r="E235" s="1">
        <v>0.79008</v>
      </c>
      <c r="F235" s="1">
        <v>0.77200000000000002</v>
      </c>
      <c r="G235" s="1">
        <v>0.78427999999999998</v>
      </c>
      <c r="H235" s="1">
        <v>0.79383000000000004</v>
      </c>
      <c r="I235" s="5">
        <v>0.77983000000000002</v>
      </c>
      <c r="J235" s="1">
        <v>0.77658000000000005</v>
      </c>
      <c r="K235" s="5">
        <v>0.78152999999999995</v>
      </c>
      <c r="L235" s="5">
        <v>0.76995000000000002</v>
      </c>
      <c r="M235" s="4">
        <f t="shared" si="27"/>
        <v>0.78202499999999986</v>
      </c>
      <c r="N235" s="5">
        <f t="shared" si="26"/>
        <v>7.6504832817570635E-3</v>
      </c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" x14ac:dyDescent="0.25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" x14ac:dyDescent="0.25">
      <c r="A238" s="3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 t="s">
        <v>10</v>
      </c>
      <c r="B239" s="1" t="s">
        <v>11</v>
      </c>
      <c r="C239" s="1">
        <v>0</v>
      </c>
      <c r="D239" s="1">
        <v>1</v>
      </c>
      <c r="E239" s="1">
        <v>2</v>
      </c>
      <c r="F239" s="1">
        <v>3</v>
      </c>
      <c r="G239" s="1">
        <v>4</v>
      </c>
      <c r="H239" s="1">
        <v>5</v>
      </c>
      <c r="I239" s="1">
        <v>6</v>
      </c>
      <c r="J239" s="1">
        <v>7</v>
      </c>
      <c r="K239" s="1">
        <v>8</v>
      </c>
      <c r="L239" s="1">
        <v>9</v>
      </c>
      <c r="M239" s="1" t="s">
        <v>1</v>
      </c>
      <c r="N239" s="1" t="s">
        <v>2</v>
      </c>
    </row>
    <row r="240" spans="1:14" ht="15" x14ac:dyDescent="0.25">
      <c r="A240" s="1"/>
      <c r="B240" s="1" t="s">
        <v>0</v>
      </c>
      <c r="C240" s="1">
        <f>1+42/60</f>
        <v>1.7</v>
      </c>
      <c r="D240" s="1">
        <f>1+43/60</f>
        <v>1.7166666666666668</v>
      </c>
      <c r="E240" s="1">
        <f>1+43/60</f>
        <v>1.7166666666666668</v>
      </c>
      <c r="F240" s="1">
        <f>1+44/60</f>
        <v>1.7333333333333334</v>
      </c>
      <c r="G240" s="1">
        <f>1+41/60</f>
        <v>1.6833333333333333</v>
      </c>
      <c r="H240" s="1">
        <f>1+38/60</f>
        <v>1.6333333333333333</v>
      </c>
      <c r="I240" s="1">
        <f>1+37/60</f>
        <v>1.6166666666666667</v>
      </c>
      <c r="J240" s="1">
        <f>1+36/60</f>
        <v>1.6</v>
      </c>
      <c r="K240" s="1">
        <f>1+36/60</f>
        <v>1.6</v>
      </c>
      <c r="L240" s="1">
        <f>1+36/60</f>
        <v>1.6</v>
      </c>
      <c r="M240" s="3">
        <f>AVERAGE(C240:L240)</f>
        <v>1.6600000000000001</v>
      </c>
      <c r="N240" s="3">
        <f>STDEV(C240:L240)</f>
        <v>5.5109318967276638E-2</v>
      </c>
    </row>
    <row r="241" spans="1:14" x14ac:dyDescent="0.2">
      <c r="A241" s="1"/>
      <c r="B241" s="1" t="s">
        <v>8</v>
      </c>
      <c r="C241" s="1">
        <f>1+4/60</f>
        <v>1.0666666666666667</v>
      </c>
      <c r="D241" s="1">
        <f>1+6/60</f>
        <v>1.1000000000000001</v>
      </c>
      <c r="E241" s="1">
        <f>1+6/60</f>
        <v>1.1000000000000001</v>
      </c>
      <c r="F241" s="1">
        <f>1+7/60</f>
        <v>1.1166666666666667</v>
      </c>
      <c r="G241" s="1">
        <f>1+7/60</f>
        <v>1.1166666666666667</v>
      </c>
      <c r="H241" s="1">
        <f>1+5/60</f>
        <v>1.0833333333333333</v>
      </c>
      <c r="I241" s="1">
        <f>1+4/60</f>
        <v>1.0666666666666667</v>
      </c>
      <c r="J241" s="1">
        <f>1+6/60</f>
        <v>1.1000000000000001</v>
      </c>
      <c r="K241" s="1">
        <f>1+6/60</f>
        <v>1.1000000000000001</v>
      </c>
      <c r="L241" s="1">
        <f>1+5/60</f>
        <v>1.0833333333333333</v>
      </c>
      <c r="M241" s="6">
        <f>AVERAGE(C241:L241)</f>
        <v>1.0933333333333333</v>
      </c>
      <c r="N241" s="1">
        <f>STDEV(C241:L241)</f>
        <v>1.7916128329552371E-2</v>
      </c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12" sqref="A12"/>
    </sheetView>
  </sheetViews>
  <sheetFormatPr defaultRowHeight="14.25" x14ac:dyDescent="0.2"/>
  <cols>
    <col min="1" max="1" width="20.375" customWidth="1"/>
    <col min="2" max="2" width="20.125" customWidth="1"/>
    <col min="3" max="3" width="16.625" customWidth="1"/>
    <col min="4" max="4" width="13.75" customWidth="1"/>
    <col min="5" max="5" width="15.5" customWidth="1"/>
    <col min="6" max="6" width="16" customWidth="1"/>
    <col min="7" max="7" width="15.75" customWidth="1"/>
    <col min="8" max="8" width="17.5" customWidth="1"/>
    <col min="9" max="9" width="16" customWidth="1"/>
    <col min="10" max="10" width="15.5" customWidth="1"/>
    <col min="11" max="11" width="14.25" customWidth="1"/>
    <col min="12" max="12" width="13.375" customWidth="1"/>
  </cols>
  <sheetData>
    <row r="1" spans="1:14" x14ac:dyDescent="0.2">
      <c r="A1" s="11" t="s">
        <v>92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A3" s="11" t="s">
        <v>10</v>
      </c>
      <c r="B3" s="11" t="s">
        <v>11</v>
      </c>
      <c r="C3" s="11" t="s">
        <v>93</v>
      </c>
      <c r="D3" s="11" t="s">
        <v>94</v>
      </c>
      <c r="E3" s="11" t="s">
        <v>95</v>
      </c>
      <c r="F3" s="11" t="s">
        <v>96</v>
      </c>
      <c r="G3" s="11" t="s">
        <v>97</v>
      </c>
      <c r="H3" s="11" t="s">
        <v>3</v>
      </c>
      <c r="I3" s="11" t="s">
        <v>4</v>
      </c>
      <c r="J3" s="11" t="s">
        <v>5</v>
      </c>
      <c r="K3" s="11" t="s">
        <v>6</v>
      </c>
      <c r="L3" s="11" t="s">
        <v>7</v>
      </c>
      <c r="M3" s="11" t="s">
        <v>1</v>
      </c>
      <c r="N3" s="11" t="s">
        <v>2</v>
      </c>
    </row>
    <row r="4" spans="1:14" ht="15" x14ac:dyDescent="0.2">
      <c r="A4" s="11" t="s">
        <v>16</v>
      </c>
      <c r="B4" s="11" t="s">
        <v>16</v>
      </c>
      <c r="C4" s="11">
        <v>0.72119999999999995</v>
      </c>
      <c r="D4" s="11">
        <v>0.72250000000000003</v>
      </c>
      <c r="E4" s="11">
        <v>0.72670000000000001</v>
      </c>
      <c r="F4" s="11">
        <v>0.71840000000000004</v>
      </c>
      <c r="G4" s="11">
        <v>0.72960000000000003</v>
      </c>
      <c r="H4" s="11">
        <v>0.72919999999999996</v>
      </c>
      <c r="I4" s="11">
        <v>0.71930000000000005</v>
      </c>
      <c r="J4" s="11">
        <v>0.72499999999999998</v>
      </c>
      <c r="K4" s="11">
        <v>0.73180000000000001</v>
      </c>
      <c r="L4" s="11">
        <v>0.72970000000000002</v>
      </c>
      <c r="M4" s="12">
        <f t="shared" ref="M4:M10" si="0">AVERAGE(C4:L4)</f>
        <v>0.72533999999999998</v>
      </c>
      <c r="N4" s="12">
        <f t="shared" ref="N4:N10" si="1">STDEV(C4:L4)</f>
        <v>4.7796327148525546E-3</v>
      </c>
    </row>
    <row r="5" spans="1:14" x14ac:dyDescent="0.2">
      <c r="A5" s="11">
        <v>0</v>
      </c>
      <c r="B5" s="11" t="s">
        <v>16</v>
      </c>
      <c r="C5" s="11">
        <v>0.69630000000000003</v>
      </c>
      <c r="D5" s="11">
        <v>0.68469999999999998</v>
      </c>
      <c r="E5" s="11">
        <v>0.68630000000000002</v>
      </c>
      <c r="F5" s="11">
        <v>0.70050000000000001</v>
      </c>
      <c r="G5" s="11">
        <v>0.69710000000000005</v>
      </c>
      <c r="H5" s="11">
        <v>0.67730000000000001</v>
      </c>
      <c r="I5" s="11">
        <v>0.69820000000000004</v>
      </c>
      <c r="J5" s="11">
        <v>0.69599999999999995</v>
      </c>
      <c r="K5" s="11">
        <v>0.6996</v>
      </c>
      <c r="L5" s="11">
        <v>0.69099999999999995</v>
      </c>
      <c r="M5" s="13">
        <f t="shared" si="0"/>
        <v>0.69269999999999998</v>
      </c>
      <c r="N5" s="11">
        <f t="shared" si="1"/>
        <v>7.6515793576664133E-3</v>
      </c>
    </row>
    <row r="6" spans="1:14" x14ac:dyDescent="0.2">
      <c r="A6" s="11">
        <v>1</v>
      </c>
      <c r="B6" s="11" t="s">
        <v>16</v>
      </c>
      <c r="C6" s="11">
        <v>0.71409999999999996</v>
      </c>
      <c r="D6" s="11">
        <v>0.71519999999999995</v>
      </c>
      <c r="E6" s="11">
        <v>0.71260000000000001</v>
      </c>
      <c r="F6" s="11">
        <v>0.70430000000000004</v>
      </c>
      <c r="G6" s="11">
        <v>0.71209999999999996</v>
      </c>
      <c r="H6" s="11">
        <v>0.71809999999999996</v>
      </c>
      <c r="I6" s="11">
        <v>0.71499999999999997</v>
      </c>
      <c r="J6" s="11">
        <v>0.71060000000000001</v>
      </c>
      <c r="K6" s="11">
        <v>0.71789999999999998</v>
      </c>
      <c r="L6" s="11">
        <v>0.71779999999999999</v>
      </c>
      <c r="M6" s="13">
        <f t="shared" si="0"/>
        <v>0.71377000000000002</v>
      </c>
      <c r="N6" s="11">
        <f t="shared" si="1"/>
        <v>4.2111096452650439E-3</v>
      </c>
    </row>
    <row r="7" spans="1:14" x14ac:dyDescent="0.2">
      <c r="A7" s="11">
        <v>2</v>
      </c>
      <c r="B7" s="11" t="s">
        <v>16</v>
      </c>
      <c r="C7" s="11">
        <v>0.71760000000000002</v>
      </c>
      <c r="D7" s="11">
        <v>0.71850000000000003</v>
      </c>
      <c r="E7" s="11">
        <v>0.71879999999999999</v>
      </c>
      <c r="F7" s="11">
        <v>0.7198</v>
      </c>
      <c r="G7" s="11">
        <v>0.71889999999999998</v>
      </c>
      <c r="H7" s="11">
        <v>0.72499999999999998</v>
      </c>
      <c r="I7" s="11">
        <v>0.71819999999999995</v>
      </c>
      <c r="J7" s="11">
        <v>0.72150000000000003</v>
      </c>
      <c r="K7" s="11">
        <v>0.72119999999999995</v>
      </c>
      <c r="L7" s="11">
        <v>0.72270000000000001</v>
      </c>
      <c r="M7" s="13">
        <f t="shared" si="0"/>
        <v>0.72021999999999986</v>
      </c>
      <c r="N7" s="11">
        <f t="shared" si="1"/>
        <v>2.3436912955611022E-3</v>
      </c>
    </row>
    <row r="8" spans="1:14" x14ac:dyDescent="0.2">
      <c r="A8" s="11" t="s">
        <v>16</v>
      </c>
      <c r="B8" s="11">
        <v>0</v>
      </c>
      <c r="C8" s="11">
        <v>0.70240000000000002</v>
      </c>
      <c r="D8" s="11">
        <v>0.69099999999999995</v>
      </c>
      <c r="E8" s="11">
        <v>0.70330000000000004</v>
      </c>
      <c r="F8" s="11">
        <v>0.6956</v>
      </c>
      <c r="G8" s="11">
        <v>0.70369999999999999</v>
      </c>
      <c r="H8" s="11">
        <v>0.70009999999999994</v>
      </c>
      <c r="I8" s="11">
        <v>0.6946</v>
      </c>
      <c r="J8" s="11">
        <v>0.69679999999999997</v>
      </c>
      <c r="K8" s="11">
        <v>0.69989999999999997</v>
      </c>
      <c r="L8" s="11">
        <v>0.70130000000000003</v>
      </c>
      <c r="M8" s="13">
        <f t="shared" si="0"/>
        <v>0.69886999999999999</v>
      </c>
      <c r="N8" s="11">
        <f t="shared" si="1"/>
        <v>4.2037152879592565E-3</v>
      </c>
    </row>
    <row r="9" spans="1:14" x14ac:dyDescent="0.2">
      <c r="A9" s="11" t="s">
        <v>16</v>
      </c>
      <c r="B9" s="11">
        <v>1</v>
      </c>
      <c r="C9" s="11">
        <v>0.71150000000000002</v>
      </c>
      <c r="D9" s="11">
        <v>0.70099999999999996</v>
      </c>
      <c r="E9" s="11">
        <v>0.71240000000000003</v>
      </c>
      <c r="F9" s="11">
        <v>0.7026</v>
      </c>
      <c r="G9" s="11">
        <v>0.71530000000000005</v>
      </c>
      <c r="H9" s="11">
        <v>0.70320000000000005</v>
      </c>
      <c r="I9" s="11">
        <v>0.70409999999999995</v>
      </c>
      <c r="J9" s="11">
        <v>0.71530000000000005</v>
      </c>
      <c r="K9" s="11">
        <v>0.71209999999999996</v>
      </c>
      <c r="L9" s="11">
        <v>0.70140000000000002</v>
      </c>
      <c r="M9" s="13">
        <f t="shared" si="0"/>
        <v>0.70789000000000013</v>
      </c>
      <c r="N9" s="11">
        <f t="shared" si="1"/>
        <v>5.9146616320988653E-3</v>
      </c>
    </row>
    <row r="10" spans="1:14" ht="15" x14ac:dyDescent="0.2">
      <c r="A10" s="11" t="s">
        <v>16</v>
      </c>
      <c r="B10" s="11">
        <v>2</v>
      </c>
      <c r="C10" s="11">
        <v>0.71970000000000001</v>
      </c>
      <c r="D10" s="11">
        <v>0.7167</v>
      </c>
      <c r="E10" s="11">
        <v>0.72629999999999995</v>
      </c>
      <c r="F10" s="11">
        <v>0.72430000000000005</v>
      </c>
      <c r="G10" s="11">
        <v>0.71940000000000004</v>
      </c>
      <c r="H10" s="11">
        <v>0.72419999999999995</v>
      </c>
      <c r="I10" s="11">
        <v>0.72230000000000005</v>
      </c>
      <c r="J10" s="11">
        <v>0.72740000000000005</v>
      </c>
      <c r="K10" s="11">
        <v>0.71989999999999998</v>
      </c>
      <c r="L10" s="11">
        <v>0.71779999999999999</v>
      </c>
      <c r="M10" s="14">
        <f t="shared" si="0"/>
        <v>0.7218</v>
      </c>
      <c r="N10" s="11">
        <f t="shared" si="1"/>
        <v>3.6463071120731941E-3</v>
      </c>
    </row>
    <row r="11" spans="1:14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5" x14ac:dyDescent="0.25">
      <c r="A12" s="3" t="s">
        <v>17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">
      <c r="A13" s="11" t="s">
        <v>10</v>
      </c>
      <c r="B13" s="11" t="s">
        <v>11</v>
      </c>
      <c r="C13" s="11" t="s">
        <v>93</v>
      </c>
      <c r="D13" s="11" t="s">
        <v>94</v>
      </c>
      <c r="E13" s="11" t="s">
        <v>95</v>
      </c>
      <c r="F13" s="11" t="s">
        <v>96</v>
      </c>
      <c r="G13" s="11" t="s">
        <v>97</v>
      </c>
      <c r="H13" s="11" t="s">
        <v>3</v>
      </c>
      <c r="I13" s="11" t="s">
        <v>4</v>
      </c>
      <c r="J13" s="11" t="s">
        <v>5</v>
      </c>
      <c r="K13" s="11" t="s">
        <v>6</v>
      </c>
      <c r="L13" s="11" t="s">
        <v>7</v>
      </c>
      <c r="M13" s="11" t="s">
        <v>1</v>
      </c>
      <c r="N13" s="11" t="s">
        <v>2</v>
      </c>
    </row>
    <row r="14" spans="1:14" ht="15" x14ac:dyDescent="0.2">
      <c r="A14" s="11" t="s">
        <v>16</v>
      </c>
      <c r="B14" s="11" t="s">
        <v>16</v>
      </c>
      <c r="C14" s="11">
        <f t="shared" ref="C14:H14" si="2">1+41/60</f>
        <v>1.6833333333333333</v>
      </c>
      <c r="D14" s="11">
        <f t="shared" si="2"/>
        <v>1.6833333333333333</v>
      </c>
      <c r="E14" s="11">
        <f t="shared" si="2"/>
        <v>1.6833333333333333</v>
      </c>
      <c r="F14" s="11">
        <f t="shared" si="2"/>
        <v>1.6833333333333333</v>
      </c>
      <c r="G14" s="11">
        <f t="shared" si="2"/>
        <v>1.6833333333333333</v>
      </c>
      <c r="H14" s="11">
        <f t="shared" si="2"/>
        <v>1.6833333333333333</v>
      </c>
      <c r="I14" s="11">
        <f>1+40/60</f>
        <v>1.6666666666666665</v>
      </c>
      <c r="J14" s="11">
        <f>1+42/60</f>
        <v>1.7</v>
      </c>
      <c r="K14" s="11">
        <f>1+43/60</f>
        <v>1.7166666666666668</v>
      </c>
      <c r="L14" s="11">
        <f>1+42/60</f>
        <v>1.7</v>
      </c>
      <c r="M14" s="12">
        <f t="shared" ref="M14:M15" si="3">AVERAGE(C14:L14)</f>
        <v>1.6883333333333332</v>
      </c>
      <c r="N14" s="12">
        <f t="shared" ref="N14:N15" si="4">STDEV(C14:L14)</f>
        <v>1.3721210039142786E-2</v>
      </c>
    </row>
    <row r="15" spans="1:14" x14ac:dyDescent="0.2">
      <c r="A15" s="11" t="s">
        <v>16</v>
      </c>
      <c r="B15" s="11">
        <v>2</v>
      </c>
      <c r="C15" s="11">
        <f>1.5</f>
        <v>1.5</v>
      </c>
      <c r="D15" s="11">
        <f>1+31/60</f>
        <v>1.5166666666666666</v>
      </c>
      <c r="E15" s="11">
        <f>1.5</f>
        <v>1.5</v>
      </c>
      <c r="F15" s="11">
        <f>1.5</f>
        <v>1.5</v>
      </c>
      <c r="G15" s="11">
        <f>1.5</f>
        <v>1.5</v>
      </c>
      <c r="H15" s="11">
        <f>1.5</f>
        <v>1.5</v>
      </c>
      <c r="I15" s="11">
        <f>1.5</f>
        <v>1.5</v>
      </c>
      <c r="J15" s="11">
        <f>1+31/60</f>
        <v>1.5166666666666666</v>
      </c>
      <c r="K15" s="11">
        <f>1+33/60</f>
        <v>1.55</v>
      </c>
      <c r="L15" s="11">
        <f>1+33/60</f>
        <v>1.55</v>
      </c>
      <c r="M15" s="15">
        <f t="shared" si="3"/>
        <v>1.5133333333333332</v>
      </c>
      <c r="N15" s="11">
        <f t="shared" si="4"/>
        <v>2.0487876571761987E-2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7" workbookViewId="0">
      <selection activeCell="G20" sqref="G20"/>
    </sheetView>
  </sheetViews>
  <sheetFormatPr defaultRowHeight="14.25" x14ac:dyDescent="0.2"/>
  <cols>
    <col min="1" max="2" width="25.5" customWidth="1"/>
    <col min="3" max="3" width="20.75" customWidth="1"/>
    <col min="4" max="4" width="25.25" customWidth="1"/>
    <col min="5" max="5" width="22" customWidth="1"/>
    <col min="6" max="6" width="22.5" customWidth="1"/>
    <col min="7" max="7" width="8.875" customWidth="1"/>
  </cols>
  <sheetData>
    <row r="1" spans="1:8" x14ac:dyDescent="0.2">
      <c r="A1" t="s">
        <v>98</v>
      </c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1" t="s">
        <v>10</v>
      </c>
      <c r="B3" s="11" t="s">
        <v>11</v>
      </c>
      <c r="C3" s="1" t="s">
        <v>25</v>
      </c>
      <c r="D3" s="1" t="s">
        <v>26</v>
      </c>
      <c r="E3" s="1" t="s">
        <v>103</v>
      </c>
      <c r="F3" s="1" t="s">
        <v>28</v>
      </c>
      <c r="G3" s="1" t="s">
        <v>1</v>
      </c>
      <c r="H3" s="1" t="s">
        <v>2</v>
      </c>
    </row>
    <row r="4" spans="1:8" ht="15" x14ac:dyDescent="0.25">
      <c r="A4" s="1" t="s">
        <v>16</v>
      </c>
      <c r="B4" s="1" t="s">
        <v>16</v>
      </c>
      <c r="C4" s="1">
        <v>0.17285</v>
      </c>
      <c r="D4" s="1">
        <v>0.17416000000000001</v>
      </c>
      <c r="E4" s="1">
        <v>0.17261000000000001</v>
      </c>
      <c r="F4" s="1">
        <v>0.17376</v>
      </c>
      <c r="G4" s="3">
        <f>AVERAGE(C4:F4)</f>
        <v>0.17334500000000003</v>
      </c>
      <c r="H4" s="3">
        <f>STDEV(C4:F4)</f>
        <v>7.3523238956581835E-4</v>
      </c>
    </row>
    <row r="5" spans="1:8" x14ac:dyDescent="0.2">
      <c r="A5" s="1">
        <v>0</v>
      </c>
      <c r="B5" s="1" t="s">
        <v>16</v>
      </c>
      <c r="C5" s="1">
        <v>0.14621000000000001</v>
      </c>
      <c r="D5" s="1">
        <v>0.14530000000000001</v>
      </c>
      <c r="E5" s="1">
        <v>0.14585999999999999</v>
      </c>
      <c r="F5" s="1">
        <v>0.14587</v>
      </c>
      <c r="G5" s="4">
        <f t="shared" ref="G5:G12" si="0">AVERAGE(C5:F5)</f>
        <v>0.14581</v>
      </c>
      <c r="H5" s="1">
        <f t="shared" ref="H5:H12" si="1">STDEV(C5:F5)</f>
        <v>3.7691732073050693E-4</v>
      </c>
    </row>
    <row r="6" spans="1:8" x14ac:dyDescent="0.2">
      <c r="A6" s="1">
        <v>1</v>
      </c>
      <c r="B6" s="1" t="s">
        <v>16</v>
      </c>
      <c r="C6" s="1">
        <v>0.16200000000000001</v>
      </c>
      <c r="D6" s="1">
        <v>0.15569</v>
      </c>
      <c r="E6" s="1">
        <v>0.16062000000000001</v>
      </c>
      <c r="F6" s="1">
        <v>0.15751999999999999</v>
      </c>
      <c r="G6" s="4">
        <f t="shared" si="0"/>
        <v>0.1589575</v>
      </c>
      <c r="H6" s="1">
        <f t="shared" si="1"/>
        <v>2.873074717673276E-3</v>
      </c>
    </row>
    <row r="7" spans="1:8" x14ac:dyDescent="0.2">
      <c r="A7" s="1">
        <v>2</v>
      </c>
      <c r="B7" s="1" t="s">
        <v>16</v>
      </c>
      <c r="C7" s="1">
        <v>0.16352</v>
      </c>
      <c r="D7" s="1">
        <v>0.16728000000000001</v>
      </c>
      <c r="E7" s="1">
        <v>0.16721</v>
      </c>
      <c r="F7" s="1">
        <v>0.16789000000000001</v>
      </c>
      <c r="G7" s="4">
        <f t="shared" si="0"/>
        <v>0.16647499999999998</v>
      </c>
      <c r="H7" s="1">
        <f t="shared" si="1"/>
        <v>1.993531205340585E-3</v>
      </c>
    </row>
    <row r="8" spans="1:8" x14ac:dyDescent="0.2">
      <c r="A8" s="1">
        <v>3</v>
      </c>
      <c r="B8" s="1" t="s">
        <v>16</v>
      </c>
      <c r="C8" s="1">
        <v>0.1772</v>
      </c>
      <c r="D8" s="1">
        <v>0.17435999999999999</v>
      </c>
      <c r="E8" s="1">
        <v>0.17466999999999999</v>
      </c>
      <c r="F8" s="1">
        <v>0.17213999999999999</v>
      </c>
      <c r="G8" s="6">
        <f t="shared" si="0"/>
        <v>0.17459249999999998</v>
      </c>
      <c r="H8" s="1">
        <f t="shared" si="1"/>
        <v>2.071543305525299E-3</v>
      </c>
    </row>
    <row r="9" spans="1:8" x14ac:dyDescent="0.2">
      <c r="A9" s="1" t="s">
        <v>16</v>
      </c>
      <c r="B9" s="1">
        <v>0</v>
      </c>
      <c r="C9" s="1">
        <v>0.17843999999999999</v>
      </c>
      <c r="D9" s="1">
        <v>0.17544000000000001</v>
      </c>
      <c r="E9" s="5">
        <v>0.17801</v>
      </c>
      <c r="F9" s="1">
        <v>0.17485999999999999</v>
      </c>
      <c r="G9" s="6">
        <f t="shared" si="0"/>
        <v>0.1766875</v>
      </c>
      <c r="H9" s="1">
        <f t="shared" si="1"/>
        <v>1.7996550595415013E-3</v>
      </c>
    </row>
    <row r="10" spans="1:8" x14ac:dyDescent="0.2">
      <c r="A10" s="1" t="s">
        <v>16</v>
      </c>
      <c r="B10" s="1">
        <v>1</v>
      </c>
      <c r="C10" s="1">
        <v>0.17499000000000001</v>
      </c>
      <c r="D10" s="1">
        <v>0.17699000000000001</v>
      </c>
      <c r="E10" s="1">
        <v>0.17743</v>
      </c>
      <c r="F10" s="1">
        <v>0.17645</v>
      </c>
      <c r="G10" s="6">
        <f t="shared" si="0"/>
        <v>0.17646500000000001</v>
      </c>
      <c r="H10" s="1">
        <f t="shared" si="1"/>
        <v>1.0618694207230313E-3</v>
      </c>
    </row>
    <row r="11" spans="1:8" x14ac:dyDescent="0.2">
      <c r="A11" s="1" t="s">
        <v>16</v>
      </c>
      <c r="B11" s="1">
        <v>2</v>
      </c>
      <c r="C11" s="1">
        <v>0.17213999999999999</v>
      </c>
      <c r="D11" s="1">
        <v>0.17054</v>
      </c>
      <c r="E11" s="1">
        <v>0.17272999999999999</v>
      </c>
      <c r="F11" s="1">
        <v>0.17113</v>
      </c>
      <c r="G11" s="4">
        <f t="shared" si="0"/>
        <v>0.17163499999999998</v>
      </c>
      <c r="H11" s="1">
        <f t="shared" si="1"/>
        <v>9.845642013940276E-4</v>
      </c>
    </row>
    <row r="12" spans="1:8" x14ac:dyDescent="0.2">
      <c r="A12" s="1" t="s">
        <v>16</v>
      </c>
      <c r="B12" s="1">
        <v>3</v>
      </c>
      <c r="C12" s="1">
        <v>0.17287</v>
      </c>
      <c r="D12" s="1">
        <v>0.17230999999999999</v>
      </c>
      <c r="E12" s="1">
        <v>0.17080999999999999</v>
      </c>
      <c r="F12" s="1">
        <v>0.17432</v>
      </c>
      <c r="G12" s="4">
        <f t="shared" si="0"/>
        <v>0.17257749999999999</v>
      </c>
      <c r="H12" s="1">
        <f t="shared" si="1"/>
        <v>1.4511460987784849E-3</v>
      </c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1" t="s">
        <v>10</v>
      </c>
      <c r="B15" s="11" t="s">
        <v>11</v>
      </c>
      <c r="C15" s="1" t="s">
        <v>25</v>
      </c>
      <c r="D15" s="1" t="s">
        <v>26</v>
      </c>
      <c r="E15" s="1" t="s">
        <v>103</v>
      </c>
      <c r="F15" s="1" t="s">
        <v>28</v>
      </c>
      <c r="G15" s="1" t="s">
        <v>1</v>
      </c>
      <c r="H15" s="1" t="s">
        <v>2</v>
      </c>
    </row>
    <row r="16" spans="1:8" x14ac:dyDescent="0.2">
      <c r="A16" s="1">
        <v>0</v>
      </c>
      <c r="B16" s="1">
        <v>0</v>
      </c>
      <c r="C16" s="1">
        <v>0.14050000000000001</v>
      </c>
      <c r="D16" s="1">
        <v>0.14172000000000001</v>
      </c>
      <c r="E16" s="1">
        <v>0.14052000000000001</v>
      </c>
      <c r="F16" s="1">
        <v>0.14177999999999999</v>
      </c>
      <c r="G16" s="4">
        <f>AVERAGE(C16:F16)</f>
        <v>0.14113000000000001</v>
      </c>
      <c r="H16" s="5">
        <f>STDEV(C16:F16)</f>
        <v>7.1637978754288708E-4</v>
      </c>
    </row>
    <row r="17" spans="1:8" x14ac:dyDescent="0.2">
      <c r="A17" s="1">
        <v>1</v>
      </c>
      <c r="B17" s="1">
        <v>0</v>
      </c>
      <c r="C17" s="1">
        <v>0.16324</v>
      </c>
      <c r="D17" s="1">
        <v>0.15903999999999999</v>
      </c>
      <c r="E17" s="1">
        <v>0.16234999999999999</v>
      </c>
      <c r="F17" s="1">
        <v>0.16133</v>
      </c>
      <c r="G17" s="4">
        <f t="shared" ref="G17:G22" si="2">AVERAGE(C17:F17)</f>
        <v>0.16148999999999999</v>
      </c>
      <c r="H17" s="1">
        <f t="shared" ref="H17:H22" si="3">STDEV(C17:F17)</f>
        <v>1.8101749455048113E-3</v>
      </c>
    </row>
    <row r="18" spans="1:8" x14ac:dyDescent="0.2">
      <c r="A18" s="1">
        <v>2</v>
      </c>
      <c r="B18" s="1">
        <v>0</v>
      </c>
      <c r="C18" s="1">
        <v>0.17122000000000001</v>
      </c>
      <c r="D18" s="1">
        <v>0.16944000000000001</v>
      </c>
      <c r="E18" s="1">
        <v>0.17272000000000001</v>
      </c>
      <c r="F18" s="1">
        <v>0.16502</v>
      </c>
      <c r="G18" s="4">
        <f t="shared" si="2"/>
        <v>0.16960000000000003</v>
      </c>
      <c r="H18" s="1">
        <f t="shared" si="3"/>
        <v>3.3347063838765033E-3</v>
      </c>
    </row>
    <row r="19" spans="1:8" x14ac:dyDescent="0.2">
      <c r="A19" s="1">
        <v>3</v>
      </c>
      <c r="B19" s="1">
        <v>0</v>
      </c>
      <c r="C19" s="1">
        <v>0.17616000000000001</v>
      </c>
      <c r="D19" s="1">
        <v>0.17091999999999999</v>
      </c>
      <c r="E19" s="1">
        <v>0.17494999999999999</v>
      </c>
      <c r="F19" s="1">
        <v>0.17385999999999999</v>
      </c>
      <c r="G19" s="4">
        <f t="shared" si="2"/>
        <v>0.1739725</v>
      </c>
      <c r="H19" s="1">
        <f t="shared" si="3"/>
        <v>2.2413593345705866E-3</v>
      </c>
    </row>
    <row r="20" spans="1:8" ht="15" x14ac:dyDescent="0.25">
      <c r="A20" s="1" t="s">
        <v>16</v>
      </c>
      <c r="B20" s="1" t="s">
        <v>18</v>
      </c>
      <c r="C20" s="1">
        <v>0.18007000000000001</v>
      </c>
      <c r="D20" s="1">
        <v>0.17487</v>
      </c>
      <c r="E20" s="1">
        <v>0.17901</v>
      </c>
      <c r="F20" s="1">
        <v>0.17641999999999999</v>
      </c>
      <c r="G20" s="10">
        <f t="shared" si="2"/>
        <v>0.17759250000000001</v>
      </c>
      <c r="H20" s="1">
        <f t="shared" si="3"/>
        <v>2.3758559860956835E-3</v>
      </c>
    </row>
    <row r="21" spans="1:8" x14ac:dyDescent="0.2">
      <c r="A21" s="1" t="s">
        <v>16</v>
      </c>
      <c r="B21" s="1" t="s">
        <v>102</v>
      </c>
      <c r="C21" s="1">
        <v>0.17771999999999999</v>
      </c>
      <c r="D21" s="1">
        <v>0.1731</v>
      </c>
      <c r="E21" s="5">
        <v>0.17806</v>
      </c>
      <c r="F21" s="1">
        <v>0.17491000000000001</v>
      </c>
      <c r="G21" s="4">
        <f t="shared" si="2"/>
        <v>0.17594750000000001</v>
      </c>
      <c r="H21" s="1">
        <f t="shared" si="3"/>
        <v>2.3656623455880809E-3</v>
      </c>
    </row>
    <row r="22" spans="1:8" x14ac:dyDescent="0.2">
      <c r="A22" s="1" t="s">
        <v>16</v>
      </c>
      <c r="B22" s="1" t="s">
        <v>100</v>
      </c>
      <c r="C22" s="1">
        <v>0.17751</v>
      </c>
      <c r="D22" s="1">
        <v>0.17366999999999999</v>
      </c>
      <c r="E22" s="1">
        <v>0.17796999999999999</v>
      </c>
      <c r="F22" s="1">
        <v>0.17433000000000001</v>
      </c>
      <c r="G22" s="4">
        <f t="shared" si="2"/>
        <v>0.17587</v>
      </c>
      <c r="H22" s="1">
        <f t="shared" si="3"/>
        <v>2.1841245385737476E-3</v>
      </c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1" t="s">
        <v>10</v>
      </c>
      <c r="B25" s="11" t="s">
        <v>11</v>
      </c>
      <c r="C25" s="1" t="s">
        <v>25</v>
      </c>
      <c r="D25" s="1" t="s">
        <v>26</v>
      </c>
      <c r="E25" s="1" t="s">
        <v>103</v>
      </c>
      <c r="F25" s="1" t="s">
        <v>28</v>
      </c>
      <c r="G25" s="1" t="s">
        <v>1</v>
      </c>
      <c r="H25" s="1" t="s">
        <v>2</v>
      </c>
    </row>
    <row r="26" spans="1:8" x14ac:dyDescent="0.2">
      <c r="A26" s="1">
        <v>0</v>
      </c>
      <c r="B26" s="1" t="s">
        <v>18</v>
      </c>
      <c r="C26" s="1">
        <v>0.14050000000000001</v>
      </c>
      <c r="D26" s="1">
        <v>0.14244999999999999</v>
      </c>
      <c r="E26" s="1">
        <v>0.1439</v>
      </c>
      <c r="F26" s="1">
        <v>0.14124</v>
      </c>
      <c r="G26" s="4">
        <f t="shared" ref="G26:G31" si="4">AVERAGE(C26:F26)</f>
        <v>0.14202250000000002</v>
      </c>
      <c r="H26" s="5">
        <f t="shared" ref="H26:H31" si="5">STDEV(C26:F26)</f>
        <v>1.4875119047142609E-3</v>
      </c>
    </row>
    <row r="27" spans="1:8" x14ac:dyDescent="0.2">
      <c r="A27" s="1">
        <v>1</v>
      </c>
      <c r="B27" s="1" t="s">
        <v>18</v>
      </c>
      <c r="C27" s="1">
        <v>0.16356999999999999</v>
      </c>
      <c r="D27" s="1">
        <v>0.16</v>
      </c>
      <c r="E27" s="1">
        <v>0.16225000000000001</v>
      </c>
      <c r="F27" s="1">
        <v>0.16189000000000001</v>
      </c>
      <c r="G27" s="4">
        <f t="shared" si="4"/>
        <v>0.1619275</v>
      </c>
      <c r="H27" s="1">
        <f t="shared" si="5"/>
        <v>1.4740505418743242E-3</v>
      </c>
    </row>
    <row r="28" spans="1:8" x14ac:dyDescent="0.2">
      <c r="A28" s="1">
        <v>2</v>
      </c>
      <c r="B28" s="1" t="s">
        <v>18</v>
      </c>
      <c r="C28" s="1">
        <v>0.17177000000000001</v>
      </c>
      <c r="D28" s="1">
        <v>0.16900999999999999</v>
      </c>
      <c r="E28" s="1">
        <v>0.17019999999999999</v>
      </c>
      <c r="F28" s="1">
        <v>0.16592999999999999</v>
      </c>
      <c r="G28" s="4">
        <f t="shared" si="4"/>
        <v>0.1692275</v>
      </c>
      <c r="H28" s="1">
        <f t="shared" si="5"/>
        <v>2.4719004160092461E-3</v>
      </c>
    </row>
    <row r="29" spans="1:8" x14ac:dyDescent="0.2">
      <c r="A29" s="1">
        <v>3</v>
      </c>
      <c r="B29" s="1" t="s">
        <v>18</v>
      </c>
      <c r="C29" s="1">
        <v>0.17377999999999999</v>
      </c>
      <c r="D29" s="1">
        <v>0.1704</v>
      </c>
      <c r="E29" s="1">
        <v>0.17510000000000001</v>
      </c>
      <c r="F29" s="1">
        <v>0.17330000000000001</v>
      </c>
      <c r="G29" s="4">
        <f t="shared" si="4"/>
        <v>0.17314499999999999</v>
      </c>
      <c r="H29" s="1">
        <f t="shared" si="5"/>
        <v>1.9819434906172308E-3</v>
      </c>
    </row>
    <row r="30" spans="1:8" x14ac:dyDescent="0.2">
      <c r="A30" s="1" t="s">
        <v>16</v>
      </c>
      <c r="B30" s="1" t="s">
        <v>99</v>
      </c>
      <c r="C30" s="1">
        <v>0.17857999999999999</v>
      </c>
      <c r="D30" s="1">
        <v>0.17391999999999999</v>
      </c>
      <c r="E30" s="1">
        <v>0.17763000000000001</v>
      </c>
      <c r="F30" s="1">
        <v>0.17510999999999999</v>
      </c>
      <c r="G30" s="4">
        <f t="shared" si="4"/>
        <v>0.17630999999999999</v>
      </c>
      <c r="H30" s="1">
        <f t="shared" si="5"/>
        <v>2.1639007987120577E-3</v>
      </c>
    </row>
    <row r="31" spans="1:8" x14ac:dyDescent="0.2">
      <c r="A31" s="1" t="s">
        <v>16</v>
      </c>
      <c r="B31" s="1" t="s">
        <v>21</v>
      </c>
      <c r="C31" s="1">
        <v>0.17910000000000001</v>
      </c>
      <c r="D31" s="1">
        <v>0.17274999999999999</v>
      </c>
      <c r="E31" s="5">
        <v>0.17885999999999999</v>
      </c>
      <c r="F31" s="1">
        <v>0.17455000000000001</v>
      </c>
      <c r="G31" s="4">
        <f t="shared" si="4"/>
        <v>0.176315</v>
      </c>
      <c r="H31" s="1">
        <f t="shared" si="5"/>
        <v>3.1653172563478301E-3</v>
      </c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1" t="s">
        <v>10</v>
      </c>
      <c r="B34" s="11" t="s">
        <v>11</v>
      </c>
      <c r="C34" s="1" t="s">
        <v>25</v>
      </c>
      <c r="D34" s="1" t="s">
        <v>26</v>
      </c>
      <c r="E34" s="1" t="s">
        <v>103</v>
      </c>
      <c r="F34" s="1" t="s">
        <v>28</v>
      </c>
      <c r="G34" s="1" t="s">
        <v>1</v>
      </c>
      <c r="H34" s="1" t="s">
        <v>2</v>
      </c>
    </row>
    <row r="35" spans="1:8" x14ac:dyDescent="0.2">
      <c r="A35" s="1">
        <v>0</v>
      </c>
      <c r="B35" s="1">
        <v>1</v>
      </c>
      <c r="C35" s="1">
        <v>0.14641000000000001</v>
      </c>
      <c r="D35" s="1">
        <v>0.14724999999999999</v>
      </c>
      <c r="E35" s="1">
        <v>0.14809</v>
      </c>
      <c r="F35" s="1">
        <v>0.14632000000000001</v>
      </c>
      <c r="G35" s="4">
        <f>AVERAGE(C35:F35)</f>
        <v>0.14701750000000002</v>
      </c>
      <c r="H35" s="5">
        <f>STDEV(C35:F35)</f>
        <v>8.2862838474191236E-4</v>
      </c>
    </row>
    <row r="36" spans="1:8" x14ac:dyDescent="0.2">
      <c r="A36" s="1">
        <v>1</v>
      </c>
      <c r="B36" s="1">
        <v>1</v>
      </c>
      <c r="C36" s="1">
        <v>0.16186</v>
      </c>
      <c r="D36" s="1">
        <v>0.16313</v>
      </c>
      <c r="E36" s="1">
        <v>0.16002</v>
      </c>
      <c r="F36" s="1">
        <v>0.15847</v>
      </c>
      <c r="G36" s="4">
        <f t="shared" ref="G36:G40" si="6">AVERAGE(C36:F36)</f>
        <v>0.16087000000000001</v>
      </c>
      <c r="H36" s="1">
        <f t="shared" ref="H36:H40" si="7">STDEV(C36:F36)</f>
        <v>2.0469652333800561E-3</v>
      </c>
    </row>
    <row r="37" spans="1:8" x14ac:dyDescent="0.2">
      <c r="A37" s="1">
        <v>2</v>
      </c>
      <c r="B37" s="1">
        <v>1</v>
      </c>
      <c r="C37" s="1">
        <v>0.16824</v>
      </c>
      <c r="D37" s="1">
        <v>0.16965</v>
      </c>
      <c r="E37" s="1">
        <v>0.16633999999999999</v>
      </c>
      <c r="F37" s="1">
        <v>0.16769999999999999</v>
      </c>
      <c r="G37" s="4">
        <f t="shared" si="6"/>
        <v>0.16798249999999998</v>
      </c>
      <c r="H37" s="1">
        <f t="shared" si="7"/>
        <v>1.3692424913067847E-3</v>
      </c>
    </row>
    <row r="38" spans="1:8" x14ac:dyDescent="0.2">
      <c r="A38" s="1">
        <v>3</v>
      </c>
      <c r="B38" s="1">
        <v>1</v>
      </c>
      <c r="C38" s="1">
        <v>0.17086000000000001</v>
      </c>
      <c r="D38" s="1">
        <v>0.17096</v>
      </c>
      <c r="E38" s="1">
        <v>0.17294999999999999</v>
      </c>
      <c r="F38" s="1">
        <v>0.17133000000000001</v>
      </c>
      <c r="G38" s="4">
        <f t="shared" si="6"/>
        <v>0.17152499999999998</v>
      </c>
      <c r="H38" s="1">
        <f t="shared" si="7"/>
        <v>9.7127064542621312E-4</v>
      </c>
    </row>
    <row r="39" spans="1:8" x14ac:dyDescent="0.2">
      <c r="A39" s="1">
        <v>1</v>
      </c>
      <c r="B39" s="1">
        <v>2</v>
      </c>
      <c r="C39" s="1">
        <v>0.1749</v>
      </c>
      <c r="D39" s="1">
        <v>0.17630000000000001</v>
      </c>
      <c r="E39" s="5">
        <v>0.17585999999999999</v>
      </c>
      <c r="F39" s="1">
        <v>0.17513000000000001</v>
      </c>
      <c r="G39" s="4">
        <f t="shared" si="6"/>
        <v>0.1755475</v>
      </c>
      <c r="H39" s="1">
        <f t="shared" si="7"/>
        <v>6.4742438425914649E-4</v>
      </c>
    </row>
    <row r="40" spans="1:8" x14ac:dyDescent="0.2">
      <c r="A40" s="1">
        <v>1</v>
      </c>
      <c r="B40" s="1">
        <v>3</v>
      </c>
      <c r="C40" s="1">
        <v>0.17432</v>
      </c>
      <c r="D40" s="1">
        <v>0.17596000000000001</v>
      </c>
      <c r="E40" s="1">
        <v>0.17713999999999999</v>
      </c>
      <c r="F40" s="1">
        <v>0.17685000000000001</v>
      </c>
      <c r="G40" s="4">
        <f t="shared" si="6"/>
        <v>0.17606749999999999</v>
      </c>
      <c r="H40" s="1">
        <f t="shared" si="7"/>
        <v>1.2685786009020729E-3</v>
      </c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1" t="s">
        <v>10</v>
      </c>
      <c r="B43" s="11" t="s">
        <v>11</v>
      </c>
      <c r="C43" s="1" t="s">
        <v>25</v>
      </c>
      <c r="D43" s="1" t="s">
        <v>26</v>
      </c>
      <c r="E43" s="1" t="s">
        <v>103</v>
      </c>
      <c r="F43" s="1" t="s">
        <v>28</v>
      </c>
      <c r="G43" s="1" t="s">
        <v>1</v>
      </c>
      <c r="H43" s="1" t="s">
        <v>2</v>
      </c>
    </row>
    <row r="44" spans="1:8" x14ac:dyDescent="0.2">
      <c r="A44" s="1" t="s">
        <v>100</v>
      </c>
      <c r="B44" s="1" t="s">
        <v>16</v>
      </c>
      <c r="C44" s="1">
        <v>0.14557999999999999</v>
      </c>
      <c r="D44" s="1">
        <v>0.14632999999999999</v>
      </c>
      <c r="E44" s="1">
        <v>0.14585000000000001</v>
      </c>
      <c r="F44" s="1">
        <v>0.14632000000000001</v>
      </c>
      <c r="G44" s="4">
        <f>AVERAGE(C44:F44)</f>
        <v>0.14602000000000001</v>
      </c>
      <c r="H44" s="5">
        <f>STDEV(C44:F44)</f>
        <v>3.6905284174492076E-4</v>
      </c>
    </row>
    <row r="45" spans="1:8" x14ac:dyDescent="0.2">
      <c r="A45" s="1" t="s">
        <v>20</v>
      </c>
      <c r="B45" s="1" t="s">
        <v>16</v>
      </c>
      <c r="C45" s="1">
        <v>0.16116</v>
      </c>
      <c r="D45" s="1">
        <v>0.15790999999999999</v>
      </c>
      <c r="E45" s="1">
        <v>0.16206999999999999</v>
      </c>
      <c r="F45" s="1">
        <v>0.15664</v>
      </c>
      <c r="G45" s="4">
        <f t="shared" ref="G45:G48" si="8">AVERAGE(C45:F45)</f>
        <v>0.159445</v>
      </c>
      <c r="H45" s="1">
        <f t="shared" ref="H45:H48" si="9">STDEV(C45:F45)</f>
        <v>2.5856076010614317E-3</v>
      </c>
    </row>
    <row r="46" spans="1:8" x14ac:dyDescent="0.2">
      <c r="A46" s="1" t="s">
        <v>101</v>
      </c>
      <c r="B46" s="1" t="s">
        <v>16</v>
      </c>
      <c r="C46" s="1">
        <v>0.16488</v>
      </c>
      <c r="D46" s="1">
        <v>0.16808000000000001</v>
      </c>
      <c r="E46" s="1">
        <v>0.16744000000000001</v>
      </c>
      <c r="F46" s="1">
        <v>0.16830000000000001</v>
      </c>
      <c r="G46" s="4">
        <f t="shared" si="8"/>
        <v>0.16717500000000002</v>
      </c>
      <c r="H46" s="1">
        <f t="shared" si="9"/>
        <v>1.5728848230772263E-3</v>
      </c>
    </row>
    <row r="47" spans="1:8" x14ac:dyDescent="0.2">
      <c r="A47" s="1">
        <v>3</v>
      </c>
      <c r="B47" s="1">
        <v>2</v>
      </c>
      <c r="C47" s="1">
        <v>0.16550999999999999</v>
      </c>
      <c r="D47" s="1">
        <v>0.16574</v>
      </c>
      <c r="E47" s="1">
        <v>0.16782</v>
      </c>
      <c r="F47" s="1">
        <v>0.16830000000000001</v>
      </c>
      <c r="G47" s="4">
        <f t="shared" si="8"/>
        <v>0.1668425</v>
      </c>
      <c r="H47" s="1">
        <f t="shared" si="9"/>
        <v>1.4225417392821952E-3</v>
      </c>
    </row>
    <row r="48" spans="1:8" x14ac:dyDescent="0.2">
      <c r="A48" s="1">
        <v>3</v>
      </c>
      <c r="B48" s="1">
        <v>2</v>
      </c>
      <c r="C48" s="1">
        <v>0.17158000000000001</v>
      </c>
      <c r="D48" s="1">
        <v>0.17149</v>
      </c>
      <c r="E48" s="5">
        <v>0.17274999999999999</v>
      </c>
      <c r="F48" s="1">
        <v>0.17158000000000001</v>
      </c>
      <c r="G48" s="4">
        <f t="shared" si="8"/>
        <v>0.17185</v>
      </c>
      <c r="H48" s="1">
        <f t="shared" si="9"/>
        <v>6.0149812967289233E-4</v>
      </c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ht="15" x14ac:dyDescent="0.25">
      <c r="A50" s="3" t="s">
        <v>17</v>
      </c>
      <c r="B50" s="1"/>
      <c r="C50" s="1"/>
      <c r="D50" s="1"/>
      <c r="E50" s="1"/>
      <c r="F50" s="1"/>
      <c r="G50" s="1"/>
      <c r="H50" s="1"/>
    </row>
    <row r="51" spans="1:8" x14ac:dyDescent="0.2">
      <c r="A51" s="11" t="s">
        <v>10</v>
      </c>
      <c r="B51" s="11" t="s">
        <v>11</v>
      </c>
      <c r="C51" s="1" t="s">
        <v>25</v>
      </c>
      <c r="D51" s="1" t="s">
        <v>26</v>
      </c>
      <c r="E51" s="1" t="s">
        <v>103</v>
      </c>
      <c r="F51" s="1" t="s">
        <v>28</v>
      </c>
      <c r="G51" s="1" t="s">
        <v>1</v>
      </c>
      <c r="H51" s="1" t="s">
        <v>2</v>
      </c>
    </row>
    <row r="52" spans="1:8" ht="15" x14ac:dyDescent="0.25">
      <c r="A52" s="1" t="s">
        <v>16</v>
      </c>
      <c r="B52" s="1" t="s">
        <v>16</v>
      </c>
      <c r="C52" s="1">
        <f>7+24/60</f>
        <v>7.4</v>
      </c>
      <c r="D52" s="1">
        <f>7+9/60</f>
        <v>7.15</v>
      </c>
      <c r="E52" s="1">
        <f>7+16/60</f>
        <v>7.2666666666666666</v>
      </c>
      <c r="F52" s="1">
        <f>7+29/60</f>
        <v>7.4833333333333334</v>
      </c>
      <c r="G52" s="3">
        <f>AVERAGE(C52:F52)</f>
        <v>7.3250000000000002</v>
      </c>
      <c r="H52" s="3">
        <f>STDEV(C52:F52)</f>
        <v>0.14688115629335868</v>
      </c>
    </row>
    <row r="53" spans="1:8" ht="15" x14ac:dyDescent="0.25">
      <c r="A53" s="1" t="s">
        <v>16</v>
      </c>
      <c r="B53" s="1" t="s">
        <v>18</v>
      </c>
      <c r="C53" s="1">
        <f>2+43/60</f>
        <v>2.7166666666666668</v>
      </c>
      <c r="D53" s="1">
        <f>2+47/60</f>
        <v>2.7833333333333332</v>
      </c>
      <c r="E53" s="1">
        <f>2+37/60</f>
        <v>2.6166666666666667</v>
      </c>
      <c r="F53" s="1">
        <f>2+39/60</f>
        <v>2.65</v>
      </c>
      <c r="G53" s="10">
        <f t="shared" ref="G53" si="10">AVERAGE(C53:F53)</f>
        <v>2.6916666666666669</v>
      </c>
      <c r="H53" s="1">
        <f t="shared" ref="H53" si="11">STDEV(C53:F53)</f>
        <v>7.3911859420278142E-2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Peptides-Func</vt:lpstr>
      <vt:lpstr>PascalVOC-SP</vt:lpstr>
      <vt:lpstr>ogbg-molhiv</vt:lpstr>
      <vt:lpstr>CIFAR-10</vt:lpstr>
      <vt:lpstr>ogbg-code2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2024-11-07T17:46:42Z</dcterms:created>
  <dcterms:modified xsi:type="dcterms:W3CDTF">2024-11-22T05:27:19Z</dcterms:modified>
</cp:coreProperties>
</file>