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化产产耗综合报表" sheetId="1" state="visible" r:id="rId1"/>
    <sheet name="_tag_month_day" sheetId="2" state="hidden" r:id="rId2"/>
    <sheet name="_code_month_day" sheetId="3" state="hidden" r:id="rId3"/>
    <sheet name="_tagcha_month_day" sheetId="4" state="hidden" r:id="rId4"/>
    <sheet name="_taghe_month_day" sheetId="5" state="hidden" r:id="rId5"/>
    <sheet name="_tagday0_month_day" sheetId="6" state="hidden" r:id="rId6"/>
    <sheet name="_reval_month_day" sheetId="7" state="hidden" r:id="rId7"/>
    <sheet name="_metadata" sheetId="8" state="hidden" r:id="rId8"/>
    <sheet name="_shizhong_month_day" sheetId="9" state="hidden" r:id="rId9"/>
    <sheet name="_yield_month_day" sheetId="10" state="hidden" r:id="rId10"/>
    <sheet name="_ther_month_day" sheetId="11" state="hidden" r:id="rId11"/>
    <sheet name="_dictionary" sheetId="12" state="hidden" r:id="rId12"/>
  </sheets>
  <calcPr calcId="145621"/>
</workbook>
</file>

<file path=xl/sharedStrings.xml><?xml version="1.0" encoding="utf-8"?>
<sst xmlns="http://schemas.openxmlformats.org/spreadsheetml/2006/main" count="124" uniqueCount="124">
  <si>
    <t>CK45焦化系统能源及产量月报表</t>
  </si>
  <si>
    <t>日期</t>
  </si>
  <si>
    <t>产品产量及介质消耗</t>
  </si>
  <si>
    <r>
      <rPr>
        <b/>
        <color theme="1"/>
        <rFont val="宋体"/>
        <sz val="14"/>
      </rPr>
      <t>工序能耗</t>
    </r>
  </si>
  <si>
    <r>
      <rPr>
        <b/>
        <color theme="1"/>
        <rFont val="宋体"/>
        <sz val="14"/>
      </rPr>
      <t>回收跟踪</t>
    </r>
  </si>
  <si>
    <r>
      <rPr>
        <b/>
        <color theme="1"/>
        <rFont val="宋体"/>
        <sz val="14"/>
      </rPr>
      <t>放散跟踪</t>
    </r>
  </si>
  <si>
    <t>备注</t>
  </si>
  <si>
    <t xml:space="preserve">湿煤消耗 t</t>
  </si>
  <si>
    <t xml:space="preserve">焦炭产量 t</t>
  </si>
  <si>
    <t xml:space="preserve">化产用电 kwh</t>
  </si>
  <si>
    <t xml:space="preserve">焦炉用煤气 m3</t>
  </si>
  <si>
    <t>出厂焦炉煤气m3(3FIQ-0201)</t>
  </si>
  <si>
    <t>压缩空气m3(3FIQ-0811)</t>
  </si>
  <si>
    <t>新水m3(3FIQ-0612A+B)</t>
  </si>
  <si>
    <t>蒸气（T)(3FI-0821)</t>
  </si>
  <si>
    <t>氮气m3(3FIQ-0824)</t>
  </si>
  <si>
    <t>除盐水（T)(3FIQ-0825)</t>
  </si>
  <si>
    <t>蒸氨废水m3(FQ-2303)</t>
  </si>
  <si>
    <t>剩余氨水总量(FQ-2302)</t>
  </si>
  <si>
    <t>浓硫酸消耗（T)</t>
  </si>
  <si>
    <t>外送入槽量</t>
  </si>
  <si>
    <t>碱消耗（T)</t>
  </si>
  <si>
    <t>氢氧化钾消耗（T)</t>
  </si>
  <si>
    <t>新洗油消耗（T)</t>
  </si>
  <si>
    <t>油库送洗油（T)</t>
  </si>
  <si>
    <t>焦油产量（T)(3FL-1804)</t>
  </si>
  <si>
    <t>焦油库存（T)</t>
  </si>
  <si>
    <t>粗苯产量（T)</t>
  </si>
  <si>
    <t>报调度粗苯产量（T)</t>
  </si>
  <si>
    <t>粗苯库存（T)</t>
  </si>
  <si>
    <t>硫铵产量（T)</t>
  </si>
  <si>
    <t>硫铵库存（T)</t>
  </si>
  <si>
    <t>余热回收蒸汽产量（T)(FT-1309)</t>
  </si>
  <si>
    <t>结焦时间</t>
  </si>
  <si>
    <r>
      <rPr>
        <color theme="1"/>
        <rFont val="宋体"/>
        <sz val="14"/>
      </rPr>
      <t>吨焦电耗</t>
    </r>
    <r>
      <rPr>
        <color theme="1"/>
        <rFont val="Times New Roman"/>
        <sz val="14"/>
      </rPr>
      <t xml:space="preserve"> kg/t</t>
    </r>
  </si>
  <si>
    <r>
      <rPr>
        <color theme="1"/>
        <rFont val="宋体"/>
        <sz val="14"/>
      </rPr>
      <t>吨焦蒸汽消耗</t>
    </r>
    <r>
      <rPr>
        <color theme="1"/>
        <rFont val="Times New Roman"/>
        <sz val="14"/>
      </rPr>
      <t xml:space="preserve"> kg/t</t>
    </r>
  </si>
  <si>
    <r>
      <rPr>
        <color theme="1"/>
        <rFont val="宋体"/>
        <sz val="14"/>
      </rPr>
      <t>吨焦粗苯产量</t>
    </r>
    <r>
      <rPr>
        <color theme="1"/>
        <rFont val="Times New Roman"/>
        <sz val="14"/>
      </rPr>
      <t xml:space="preserve"> kg/t</t>
    </r>
  </si>
  <si>
    <r>
      <rPr>
        <color theme="1"/>
        <rFont val="宋体"/>
        <sz val="14"/>
      </rPr>
      <t>吨焦产焦油</t>
    </r>
    <r>
      <rPr>
        <color theme="1"/>
        <rFont val="Times New Roman"/>
        <sz val="14"/>
      </rPr>
      <t xml:space="preserve"> kg/t</t>
    </r>
  </si>
  <si>
    <r>
      <rPr>
        <color theme="1"/>
        <rFont val="宋体"/>
        <sz val="14"/>
      </rPr>
      <t>工序能耗</t>
    </r>
    <r>
      <rPr>
        <color theme="1"/>
        <rFont val="Times New Roman"/>
        <sz val="14"/>
      </rPr>
      <t xml:space="preserve"> kgce/t</t>
    </r>
  </si>
  <si>
    <r>
      <rPr>
        <color theme="1"/>
        <rFont val="宋体"/>
        <sz val="14"/>
      </rPr>
      <t>吨粗苯洗油消耗</t>
    </r>
    <r>
      <rPr>
        <color theme="1"/>
        <rFont val="Times New Roman"/>
        <sz val="14"/>
      </rPr>
      <t xml:space="preserve"> kg/t</t>
    </r>
  </si>
  <si>
    <t xml:space="preserve">粗苯回收率 %</t>
  </si>
  <si>
    <t xml:space="preserve">吨煤产焦油 kg/t</t>
  </si>
  <si>
    <t xml:space="preserve">吨剩余氨水耗碱量 kg/t</t>
  </si>
  <si>
    <t xml:space="preserve">硫酸铵酸耗量 kg/t</t>
  </si>
  <si>
    <r>
      <rPr>
        <color theme="1"/>
        <rFont val="宋体"/>
        <sz val="14"/>
      </rPr>
      <t>放散水封高度</t>
    </r>
    <r>
      <rPr>
        <color theme="1"/>
        <rFont val="Times New Roman"/>
        <sz val="14"/>
      </rPr>
      <t xml:space="preserve"> </t>
    </r>
  </si>
  <si>
    <r>
      <rPr>
        <color theme="1"/>
        <rFont val="宋体"/>
        <sz val="14"/>
      </rPr>
      <t>放散时煤气压力</t>
    </r>
    <r>
      <rPr>
        <color theme="1"/>
        <rFont val="Times New Roman"/>
        <sz val="14"/>
      </rPr>
      <t>3PIA0202</t>
    </r>
  </si>
  <si>
    <t>放散时间</t>
  </si>
  <si>
    <t>放散量</t>
  </si>
  <si>
    <t>放散热值</t>
  </si>
  <si>
    <t>当天损失</t>
  </si>
  <si>
    <t>coke_actual_proformance/coal_loading_day</t>
  </si>
  <si>
    <t>CK45_L1R_CI_45COG_1d_acc</t>
  </si>
  <si>
    <t>CK45_L1R_CC_CFC_FIQ0201CFI0201CU_1d_acc</t>
  </si>
  <si>
    <t>CK45_L1R_CC_FIQ0201_Ext_v_1d_acc</t>
  </si>
  <si>
    <t>CK45_L1R_CC_FT_0609_1d_acc</t>
  </si>
  <si>
    <t>CK45_L1R_CC_FIQ0801_Ext_v_1d_acc</t>
  </si>
  <si>
    <t>CK45_L1R_CC_FIQ0202_Ext_v_1d_acc</t>
  </si>
  <si>
    <t>CK45_L1R_CC_CFC_CYSXFT1301PVOuValue_1d_acc</t>
  </si>
  <si>
    <t>CK45_L1R_CC_FQ_2303_1d_acc</t>
  </si>
  <si>
    <t>CK45_L1R_CC_FQ_2302_1d_acc</t>
  </si>
  <si>
    <t xml:space="preserve">coking_yield/MATCODE=MYLS and IO_FLAG=I</t>
  </si>
  <si>
    <t>手动输入</t>
  </si>
  <si>
    <t xml:space="preserve">coking_yield/MATCODE=MYNAOH and IO_FLAG=I</t>
  </si>
  <si>
    <t xml:space="preserve">coking_yield/MATCODE=MYKOH and IO_FLAG=I</t>
  </si>
  <si>
    <t xml:space="preserve">coking_yield/MATCODE=MYXY and IO_FLAG=I</t>
  </si>
  <si>
    <t xml:space="preserve">coking_yield/MATCODE=MMJY and IO_FLAG=O</t>
  </si>
  <si>
    <t xml:space="preserve">coking_yield/MATCODE=MCB and IO_FLAG=O</t>
  </si>
  <si>
    <t xml:space="preserve">coking_yield/MATCODE=MSSA and IO_FLAG=O</t>
  </si>
  <si>
    <t>CK45_L1R_CC_CFC_BWZQFT1309_PV_OutValue_1d_acc</t>
  </si>
  <si>
    <t xml:space="preserve">表thermal regulation，查询字段BACK2按EFFECT_DATE字段倒序排列的最新值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</si>
  <si>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</si>
  <si>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</si>
  <si>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</si>
  <si>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</si>
  <si>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</si>
  <si>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</si>
  <si>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</si>
  <si>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</si>
  <si>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</si>
  <si>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</si>
  <si>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</si>
  <si>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</si>
  <si>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</si>
  <si>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</si>
  <si>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</si>
  <si>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</si>
  <si>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</si>
  <si>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</si>
  <si>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</si>
  <si>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</si>
  <si>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</si>
  <si>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</si>
  <si>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</si>
  <si>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</si>
  <si>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</si>
  <si>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</si>
  <si>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</si>
  <si>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</si>
  <si>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</si>
  <si>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</si>
  <si>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</si>
  <si>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累计</t>
  </si>
  <si>
    <t>#DIV/0!</t>
  </si>
  <si>
    <t>CK45_L1R_CC_FQ_2201_1d_acc</t>
  </si>
  <si>
    <t>CK45_L1R_CC_FQ_0201_1d_acc</t>
  </si>
  <si>
    <t>CK45_L1R_CC_FQ_0801_1d_acc</t>
  </si>
  <si>
    <t>CK45_L1R_CC_FQ_0202_1d_acc</t>
  </si>
  <si>
    <t>CK45_L1R_CC_FT1301_LLLJ_Add_Flow_Dint_1d_acc</t>
  </si>
  <si>
    <t>CK45_L1R_CC_FT1309_LLLJ_Add_Flow_Dint_1d_acc</t>
  </si>
  <si>
    <t>MYLS/I</t>
  </si>
  <si>
    <t>MYNAOH/I</t>
  </si>
  <si>
    <t>MYKOH/I</t>
  </si>
  <si>
    <t>MYXY/I</t>
  </si>
  <si>
    <t>MMJY/O</t>
  </si>
  <si>
    <t>MCB/O</t>
  </si>
  <si>
    <t>MSSA/O</t>
  </si>
  <si>
    <t>点相减，逗号分割</t>
  </si>
  <si>
    <t>CK45_L1R_CC_LIA1701A_Ext_v_1m_avg,CK45_L1R_CC_LIA1701B_Ext_v_1m_avg,CK45_L1R_CC_LIA1701C_Ext_v_1m_avg</t>
  </si>
  <si>
    <t>CK67_L1R_CC_PT30202r_1m_avg</t>
  </si>
  <si>
    <t>cogCalorificvalue</t>
  </si>
  <si>
    <t>coalLoadingDay</t>
  </si>
  <si>
    <t>currentYield</t>
  </si>
  <si>
    <t>back1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</si>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</sst>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0" formatCode="0.00_);[Red]\(0.00\)"/>
    <numFmt numFmtId="161" formatCode="0_);[Red]\(0\)"/>
    <numFmt numFmtId="162" formatCode="0.00_ "/>
  </numFmts>
  <fonts count="17">
    <font>
      <name val="Calibri"/>
      <color theme="1"/>
      <sz val="11"/>
      <scheme val="minor"/>
    </font>
    <font>
      <name val="宋体"/>
      <sz val="11"/>
    </font>
    <font>
      <name val="宋体"/>
      <sz val="12"/>
    </font>
    <font>
      <name val="Arial"/>
      <b/>
      <sz val="16"/>
    </font>
    <font>
      <name val="宋体"/>
      <color theme="1"/>
      <sz val="14"/>
    </font>
    <font>
      <name val="宋体"/>
      <b/>
      <color theme="1"/>
      <sz val="14"/>
    </font>
    <font>
      <name val="Times New Roman"/>
      <b/>
      <color theme="1"/>
      <sz val="14"/>
    </font>
    <font>
      <name val="宋体"/>
      <color indexed="2"/>
      <sz val="14"/>
    </font>
    <font>
      <name val="Calibri"/>
      <color theme="1"/>
      <sz val="14"/>
    </font>
    <font>
      <name val="Times New Roman"/>
      <color theme="1"/>
      <sz val="14"/>
    </font>
    <font>
      <name val="Arial"/>
      <sz val="11"/>
    </font>
    <font>
      <name val="Times New Roman"/>
      <color theme="1"/>
      <sz val="12"/>
    </font>
    <font>
      <name val="宋体"/>
      <color theme="1"/>
      <sz val="12"/>
    </font>
    <font>
      <name val="宋体"/>
      <color theme="1"/>
      <sz val="11"/>
    </font>
    <font>
      <name val="Arial"/>
      <color theme="1" tint="0"/>
      <sz val="10.5"/>
    </font>
    <font>
      <name val="Consolas"/>
      <sz val="9.6999999999999993"/>
    </font>
    <font>
      <name val="宋体"/>
      <color rgb="FF6A8759"/>
      <sz val="12"/>
    </font>
  </fonts>
  <fills count="5">
    <fill>
      <patternFill patternType="none"/>
    </fill>
    <fill>
      <patternFill patternType="none"/>
    </fill>
    <fill>
      <patternFill patternType="solid">
        <fgColor theme="0" tint="-0.1498764000366222"/>
        <bgColor theme="0" tint="-0.1498764000366222"/>
      </patternFill>
    </fill>
    <fill>
      <patternFill patternType="solid">
        <fgColor theme="0" tint="-0.14990691854609822"/>
        <bgColor theme="0" tint="-0.14990691854609822"/>
      </patternFill>
    </fill>
    <fill>
      <patternFill patternType="solid">
        <fgColor indexed="5"/>
        <bgColor indexed="5"/>
      </patternFill>
    </fill>
  </fills>
  <borders count="10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4">
    <xf fontId="0" fillId="0" borderId="0" numFmtId="0"/>
    <xf fontId="1" fillId="0" borderId="0" numFmtId="0" applyFont="1" applyAlignment="1">
      <alignment vertical="center"/>
    </xf>
    <xf fontId="2" fillId="0" borderId="0" numFmtId="0" applyFont="1"/>
    <xf fontId="2" fillId="0" borderId="0" numFmtId="0" applyFont="1"/>
  </cellStyleXfs>
  <cellXfs count="52">
    <xf fontId="0" fillId="0" borderId="0" numFmtId="0" xfId="0"/>
    <xf fontId="3" fillId="0" borderId="0" numFmtId="0" xfId="0" applyFont="1" applyAlignment="1">
      <alignment vertical="center"/>
    </xf>
    <xf fontId="3" fillId="0" borderId="1" numFmtId="0" xfId="0" applyFont="1" applyBorder="1" applyAlignment="1">
      <alignment horizontal="center" vertical="center"/>
    </xf>
    <xf fontId="3" fillId="0" borderId="0" numFmtId="0" xfId="0" applyFont="1" applyAlignment="1">
      <alignment horizontal="center" vertical="center"/>
    </xf>
    <xf fontId="4" fillId="2" borderId="2" numFmtId="0" xfId="0" applyFont="1" applyFill="1" applyBorder="1" applyAlignment="1">
      <alignment horizontal="center" vertical="center" wrapText="1"/>
    </xf>
    <xf fontId="5" fillId="2" borderId="3" numFmtId="0" xfId="0" applyFont="1" applyFill="1" applyBorder="1" applyAlignment="1">
      <alignment horizontal="center" vertical="center"/>
    </xf>
    <xf fontId="5" fillId="2" borderId="4" numFmtId="0" xfId="0" applyFont="1" applyFill="1" applyBorder="1" applyAlignment="1">
      <alignment horizontal="center" vertical="center"/>
    </xf>
    <xf fontId="6" fillId="2" borderId="5" numFmtId="0" xfId="0" applyFont="1" applyFill="1" applyBorder="1" applyAlignment="1">
      <alignment horizontal="center" vertical="center"/>
    </xf>
    <xf fontId="6" fillId="2" borderId="3" numFmtId="0" xfId="0" applyFont="1" applyFill="1" applyBorder="1" applyAlignment="1">
      <alignment horizontal="center" vertical="center"/>
    </xf>
    <xf fontId="6" fillId="2" borderId="4" numFmtId="0" xfId="0" applyFont="1" applyFill="1" applyBorder="1" applyAlignment="1">
      <alignment horizontal="center" vertical="center"/>
    </xf>
    <xf fontId="6" fillId="2" borderId="6" numFmtId="0" xfId="0" applyFont="1" applyFill="1" applyBorder="1" applyAlignment="1">
      <alignment horizontal="center" vertical="center"/>
    </xf>
    <xf fontId="6" fillId="2" borderId="5" numFmtId="160" xfId="0" applyNumberFormat="1" applyFont="1" applyFill="1" applyBorder="1" applyAlignment="1">
      <alignment horizontal="center" vertical="center" wrapText="1"/>
    </xf>
    <xf fontId="4" fillId="2" borderId="7" numFmtId="160" xfId="0" applyNumberFormat="1" applyFont="1" applyFill="1" applyBorder="1" applyAlignment="1">
      <alignment horizontal="center" vertical="center" wrapText="1"/>
    </xf>
    <xf fontId="4" fillId="2" borderId="8" numFmtId="0" xfId="0" applyFont="1" applyFill="1" applyBorder="1" applyAlignment="1">
      <alignment horizontal="center" vertical="center" wrapText="1"/>
    </xf>
    <xf fontId="4" fillId="2" borderId="5" numFmtId="160" xfId="0" applyNumberFormat="1" applyFont="1" applyFill="1" applyBorder="1" applyAlignment="1">
      <alignment horizontal="center" vertical="center" wrapText="1"/>
    </xf>
    <xf fontId="7" fillId="2" borderId="5" numFmtId="160" xfId="0" applyNumberFormat="1" applyFont="1" applyFill="1" applyBorder="1" applyAlignment="1">
      <alignment horizontal="center" vertical="center" wrapText="1"/>
    </xf>
    <xf fontId="8" fillId="2" borderId="5" numFmtId="0" xfId="0" applyFont="1" applyFill="1" applyBorder="1" applyAlignment="1">
      <alignment horizontal="center" vertical="center" wrapText="1"/>
    </xf>
    <xf fontId="8" fillId="2" borderId="5" numFmtId="160" xfId="0" applyNumberFormat="1" applyFont="1" applyFill="1" applyBorder="1" applyAlignment="1">
      <alignment horizontal="center" vertical="center" wrapText="1"/>
    </xf>
    <xf fontId="4" fillId="3" borderId="5" numFmtId="160" xfId="0" applyNumberFormat="1" applyFont="1" applyFill="1" applyBorder="1" applyAlignment="1">
      <alignment horizontal="center" vertical="center" wrapText="1"/>
    </xf>
    <xf fontId="4" fillId="2" borderId="5" numFmtId="0" xfId="1" applyFont="1" applyFill="1" applyBorder="1" applyAlignment="1">
      <alignment horizontal="center" vertical="center" wrapText="1"/>
    </xf>
    <xf fontId="9" fillId="2" borderId="5" numFmtId="160" xfId="0" applyNumberFormat="1" applyFont="1" applyFill="1" applyBorder="1" applyAlignment="1">
      <alignment horizontal="center" vertical="center" wrapText="1"/>
    </xf>
    <xf fontId="4" fillId="2" borderId="9" numFmtId="160" xfId="0" applyNumberFormat="1" applyFont="1" applyFill="1" applyBorder="1" applyAlignment="1">
      <alignment horizontal="center" vertical="center" wrapText="1"/>
    </xf>
    <xf fontId="4" fillId="0" borderId="5" numFmtId="0" xfId="0" applyFont="1" applyBorder="1" applyAlignment="1">
      <alignment horizontal="center" vertical="center" wrapText="1"/>
    </xf>
    <xf fontId="10" fillId="0" borderId="5" numFmtId="161" xfId="0" applyNumberFormat="1" applyFont="1" applyBorder="1" applyAlignment="1">
      <alignment vertical="center" wrapText="1"/>
    </xf>
    <xf fontId="11" fillId="0" borderId="5" numFmtId="161" xfId="0" applyNumberFormat="1" applyFont="1" applyBorder="1" applyAlignment="1">
      <alignment vertical="center" wrapText="1"/>
    </xf>
    <xf fontId="12" fillId="0" borderId="5" numFmtId="160" xfId="0" applyNumberFormat="1" applyFont="1" applyBorder="1" applyAlignment="1">
      <alignment vertical="center" wrapText="1"/>
    </xf>
    <xf fontId="7" fillId="4" borderId="5" numFmtId="160" xfId="0" applyNumberFormat="1" applyFont="1" applyFill="1" applyBorder="1" applyAlignment="1">
      <alignment horizontal="center" vertical="center" wrapText="1"/>
    </xf>
    <xf fontId="4" fillId="0" borderId="5" numFmtId="160" xfId="0" applyNumberFormat="1" applyFont="1" applyBorder="1" applyAlignment="1">
      <alignment horizontal="center" vertical="center" wrapText="1"/>
    </xf>
    <xf fontId="11" fillId="2" borderId="5" numFmtId="0" xfId="0" applyFont="1" applyFill="1" applyBorder="1" applyAlignment="1">
      <alignment horizontal="center" vertical="center" wrapText="1"/>
    </xf>
    <xf fontId="11" fillId="2" borderId="5" numFmtId="160" xfId="0" applyNumberFormat="1" applyFont="1" applyFill="1" applyBorder="1" applyAlignment="1">
      <alignment horizontal="center" vertical="center" wrapText="1"/>
    </xf>
    <xf fontId="11" fillId="2" borderId="5" numFmtId="0" xfId="1" applyFont="1" applyFill="1" applyBorder="1" applyAlignment="1">
      <alignment horizontal="center" vertical="center" wrapText="1"/>
    </xf>
    <xf fontId="13" fillId="0" borderId="0" numFmtId="0" xfId="0" applyFont="1"/>
    <xf fontId="12" fillId="0" borderId="5" numFmtId="0" xfId="0" applyFont="1" applyBorder="1" applyAlignment="1">
      <alignment horizontal="center" vertical="center" wrapText="1"/>
    </xf>
    <xf fontId="12" fillId="0" borderId="5" numFmtId="2" xfId="0" applyNumberFormat="1" applyFont="1" applyBorder="1" applyAlignment="1">
      <alignment horizontal="center" vertical="center" wrapText="1"/>
    </xf>
    <xf fontId="12" fillId="0" borderId="5" numFmtId="2" xfId="0" applyNumberFormat="1" applyFont="1" applyBorder="1" applyAlignment="1">
      <alignment horizontal="center" vertical="center"/>
    </xf>
    <xf fontId="12" fillId="0" borderId="5" numFmtId="1" xfId="0" applyNumberFormat="1" applyFont="1" applyBorder="1" applyAlignment="1">
      <alignment horizontal="center" vertical="center"/>
    </xf>
    <xf fontId="12" fillId="0" borderId="5" numFmtId="0" xfId="0" applyFont="1" applyBorder="1" applyAlignment="1">
      <alignment horizontal="center" vertical="center"/>
    </xf>
    <xf fontId="0" fillId="0" borderId="5" numFmtId="0" xfId="0" applyBorder="1"/>
    <xf fontId="12" fillId="0" borderId="5" numFmtId="162" xfId="0" applyNumberFormat="1" applyFont="1" applyBorder="1" applyAlignment="1">
      <alignment horizontal="center" vertical="center"/>
    </xf>
    <xf fontId="12" fillId="0" borderId="5" numFmtId="1" xfId="3" applyNumberFormat="1" applyFont="1" applyBorder="1" applyAlignment="1">
      <alignment horizontal="center" vertical="center" wrapText="1"/>
    </xf>
    <xf fontId="13" fillId="0" borderId="0" numFmtId="0" xfId="0" applyFont="1" applyAlignment="1">
      <alignment wrapText="1"/>
    </xf>
    <xf fontId="13" fillId="0" borderId="5" numFmtId="0" xfId="0" applyFont="1" applyBorder="1" applyAlignment="1">
      <alignment horizontal="center" vertical="center"/>
    </xf>
    <xf fontId="13" fillId="0" borderId="5" numFmtId="2" xfId="0" applyNumberFormat="1" applyFont="1" applyBorder="1" applyAlignment="1">
      <alignment horizontal="center" vertical="center"/>
    </xf>
    <xf fontId="13" fillId="0" borderId="5" numFmtId="1" xfId="0" applyNumberFormat="1" applyFont="1" applyBorder="1" applyAlignment="1">
      <alignment horizontal="center" vertical="center"/>
    </xf>
    <xf fontId="13" fillId="0" borderId="5" numFmtId="162" xfId="0" applyNumberFormat="1" applyFont="1" applyBorder="1" applyAlignment="1">
      <alignment horizontal="center" vertical="center"/>
    </xf>
    <xf fontId="11" fillId="0" borderId="5" numFmtId="160" xfId="0" applyNumberFormat="1" applyFont="1" applyBorder="1" applyAlignment="1">
      <alignment vertical="center" wrapText="1"/>
    </xf>
    <xf fontId="0" fillId="0" borderId="0" numFmtId="0" xfId="0" applyAlignment="1">
      <alignment horizontal="justify" vertical="center" wrapText="1"/>
    </xf>
    <xf fontId="0" fillId="0" borderId="0" numFmtId="0" xfId="0" applyAlignment="1">
      <alignment horizontal="justify" vertical="center"/>
    </xf>
    <xf fontId="14" fillId="0" borderId="0" numFmtId="0" xfId="0" applyFont="1" applyAlignment="1">
      <alignment horizontal="justify" vertical="center"/>
    </xf>
    <xf fontId="0" fillId="0" borderId="0" numFmtId="0" xfId="0" applyAlignment="1">
      <alignment vertical="center"/>
    </xf>
    <xf fontId="15" fillId="0" borderId="0" numFmtId="0" xfId="0" applyFont="1"/>
    <xf fontId="16" fillId="0" borderId="0" numFmtId="0" xfId="0" applyFont="1" applyAlignment="1">
      <alignment horizontal="justify" vertical="center"/>
    </xf>
  </cellXfs>
  <cellStyles count="4">
    <cellStyle name="常规" xfId="0" builtinId="0"/>
    <cellStyle name="常规 10" xfId="1"/>
    <cellStyle name="常规 21" xfId="2"/>
    <cellStyle name="常规 22" xfId="3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5" Type="http://schemas.openxmlformats.org/officeDocument/2006/relationships/styles" Target="style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14" Type="http://schemas.openxmlformats.org/officeDocument/2006/relationships/sharedStrings" Target="sharedStrings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13" Type="http://schemas.openxmlformats.org/officeDocument/2006/relationships/theme" Target="theme/theme1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"/>
  </sheetPr>
  <sheetViews>
    <sheetView showGridLines="0" workbookViewId="0" zoomScale="55">
      <selection activeCell="N13" activeCellId="0" sqref="N13"/>
    </sheetView>
  </sheetViews>
  <sheetFormatPr defaultColWidth="9" defaultRowHeight="14"/>
  <cols>
    <col min="2" max="2" width="10.33203125"/>
    <col customWidth="1" min="5" max="5" width="13.83203125"/>
    <col min="6" max="6" width="13.6640625"/>
    <col min="7" max="7" width="12.58203125"/>
    <col min="8" max="8" width="11.5"/>
    <col min="9" max="9" width="10.33203125"/>
    <col min="10" max="10" width="12.58203125"/>
    <col min="11" max="11" width="10.33203125"/>
    <col customWidth="1" min="12" max="12" width="12.5"/>
    <col customWidth="1" min="13" max="13" width="12.1640625"/>
    <col min="14" max="14" width="13.6640625"/>
    <col customWidth="1" hidden="1" min="15" max="15" width="10.1640625"/>
    <col min="16" max="16" width="12.58203125"/>
    <col customWidth="1" hidden="1" min="17" max="17" width="9"/>
    <col min="18" max="18" width="11.5"/>
    <col customWidth="1" hidden="1" min="19" max="19" width="9"/>
    <col min="20" max="20" width="12.58203125"/>
    <col customWidth="1" hidden="1" min="21" max="21" width="9"/>
    <col min="22" max="22" width="11.5"/>
    <col customWidth="1" hidden="1" min="24" max="24" width="9"/>
    <col customWidth="1" min="33" max="34" width="10.4140625"/>
    <col customWidth="1" min="35" max="36" width="11.1640625"/>
    <col customWidth="1" min="37" max="41" width="9.4140625"/>
    <col customWidth="1" min="42" max="44" width="11.83203125"/>
    <col customWidth="1" hidden="1" min="45" max="50" width="9"/>
    <col customWidth="1" min="51" max="51" width="56.4140625"/>
  </cols>
  <sheetData>
    <row ht="24" customHeight="1" r="2">
      <c r="A2" s="1"/>
      <c r="B2" s="1"/>
      <c r="C2" s="1"/>
      <c r="D2" s="1"/>
      <c r="E2" s="1"/>
      <c r="F2" s="1"/>
      <c r="G2" s="2" t="str">
        <f>IF(_metadata!B7="","",_metadata!B7)</f>
        <v/>
      </c>
      <c r="H2" s="2"/>
      <c r="I2" s="2" t="s">
        <v>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1"/>
      <c r="AI2" s="1"/>
      <c r="AJ2" s="1"/>
      <c r="AK2" s="1"/>
      <c r="AL2" s="3" t="str">
        <f>IF(_metadata!B2="","",_metadata!B2)</f>
        <v/>
      </c>
      <c r="AM2" s="3"/>
      <c r="AN2" s="3"/>
      <c r="AO2" s="3"/>
      <c r="AP2" s="1"/>
      <c r="AQ2" s="1"/>
      <c r="AR2" s="1"/>
      <c r="AS2" s="1"/>
      <c r="AT2" s="1"/>
      <c r="AU2" s="1"/>
      <c r="AV2" s="1"/>
      <c r="AW2" s="1"/>
      <c r="AX2" s="1"/>
      <c r="AY2" s="1"/>
    </row>
    <row ht="22" customHeight="1" r="3">
      <c r="A3" s="4" t="s">
        <v>1</v>
      </c>
      <c r="B3" s="5" t="s">
        <v>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 t="s">
        <v>3</v>
      </c>
      <c r="AH3" s="7"/>
      <c r="AI3" s="7"/>
      <c r="AJ3" s="7"/>
      <c r="AK3" s="7"/>
      <c r="AL3" s="8" t="s">
        <v>4</v>
      </c>
      <c r="AM3" s="9"/>
      <c r="AN3" s="9"/>
      <c r="AO3" s="9"/>
      <c r="AP3" s="9"/>
      <c r="AQ3" s="9"/>
      <c r="AR3" s="10"/>
      <c r="AS3" s="11" t="s">
        <v>5</v>
      </c>
      <c r="AT3" s="11"/>
      <c r="AU3" s="11"/>
      <c r="AV3" s="11"/>
      <c r="AW3" s="11"/>
      <c r="AX3" s="11"/>
      <c r="AY3" s="12" t="s">
        <v>6</v>
      </c>
    </row>
    <row ht="92.5" customHeight="1" r="4">
      <c r="A4" s="13"/>
      <c r="B4" s="14" t="s">
        <v>7</v>
      </c>
      <c r="C4" s="14" t="s">
        <v>8</v>
      </c>
      <c r="D4" s="15" t="s">
        <v>9</v>
      </c>
      <c r="E4" s="15" t="s">
        <v>10</v>
      </c>
      <c r="F4" s="14" t="s">
        <v>11</v>
      </c>
      <c r="G4" s="14" t="s">
        <v>12</v>
      </c>
      <c r="H4" s="15" t="s">
        <v>13</v>
      </c>
      <c r="I4" s="14" t="s">
        <v>14</v>
      </c>
      <c r="J4" s="14" t="s">
        <v>15</v>
      </c>
      <c r="K4" s="14" t="s">
        <v>16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  <c r="Q4" s="14" t="s">
        <v>20</v>
      </c>
      <c r="R4" s="14" t="s">
        <v>22</v>
      </c>
      <c r="S4" s="14" t="s">
        <v>20</v>
      </c>
      <c r="T4" s="14" t="s">
        <v>23</v>
      </c>
      <c r="U4" s="14" t="s">
        <v>20</v>
      </c>
      <c r="V4" s="15" t="s">
        <v>24</v>
      </c>
      <c r="W4" s="14" t="s">
        <v>25</v>
      </c>
      <c r="X4" s="14" t="s">
        <v>20</v>
      </c>
      <c r="Y4" s="15" t="s">
        <v>26</v>
      </c>
      <c r="Z4" s="15" t="s">
        <v>27</v>
      </c>
      <c r="AA4" s="14" t="s">
        <v>28</v>
      </c>
      <c r="AB4" s="15" t="s">
        <v>29</v>
      </c>
      <c r="AC4" s="14" t="s">
        <v>30</v>
      </c>
      <c r="AD4" s="15" t="s">
        <v>31</v>
      </c>
      <c r="AE4" s="14" t="s">
        <v>32</v>
      </c>
      <c r="AF4" s="14" t="s">
        <v>33</v>
      </c>
      <c r="AG4" s="16" t="s">
        <v>34</v>
      </c>
      <c r="AH4" s="17" t="s">
        <v>35</v>
      </c>
      <c r="AI4" s="17" t="s">
        <v>36</v>
      </c>
      <c r="AJ4" s="17" t="s">
        <v>37</v>
      </c>
      <c r="AK4" s="17" t="s">
        <v>38</v>
      </c>
      <c r="AL4" s="17" t="s">
        <v>37</v>
      </c>
      <c r="AM4" s="17" t="s">
        <v>36</v>
      </c>
      <c r="AN4" s="17" t="s">
        <v>39</v>
      </c>
      <c r="AO4" s="18" t="s">
        <v>40</v>
      </c>
      <c r="AP4" s="19" t="s">
        <v>41</v>
      </c>
      <c r="AQ4" s="19" t="s">
        <v>42</v>
      </c>
      <c r="AR4" s="19" t="s">
        <v>43</v>
      </c>
      <c r="AS4" s="20" t="s">
        <v>44</v>
      </c>
      <c r="AT4" s="20" t="s">
        <v>45</v>
      </c>
      <c r="AU4" s="20" t="s">
        <v>46</v>
      </c>
      <c r="AV4" s="20" t="s">
        <v>47</v>
      </c>
      <c r="AW4" s="20" t="s">
        <v>48</v>
      </c>
      <c r="AX4" s="20" t="s">
        <v>49</v>
      </c>
      <c r="AY4" s="21"/>
    </row>
    <row ht="92.5" customHeight="1" hidden="1" r="5">
      <c r="A5" s="13"/>
      <c r="B5" s="22" t="s">
        <v>50</v>
      </c>
      <c r="C5" s="22"/>
      <c r="D5" s="22"/>
      <c r="E5" s="23" t="s">
        <v>51</v>
      </c>
      <c r="F5" s="24" t="s">
        <v>52</v>
      </c>
      <c r="G5" s="24" t="s">
        <v>53</v>
      </c>
      <c r="H5" s="24" t="s">
        <v>54</v>
      </c>
      <c r="I5" s="24" t="s">
        <v>55</v>
      </c>
      <c r="J5" s="24" t="s">
        <v>56</v>
      </c>
      <c r="K5" s="24" t="s">
        <v>57</v>
      </c>
      <c r="L5" s="24" t="s">
        <v>58</v>
      </c>
      <c r="M5" s="24" t="s">
        <v>59</v>
      </c>
      <c r="N5" s="25" t="s">
        <v>60</v>
      </c>
      <c r="O5" s="25" t="s">
        <v>61</v>
      </c>
      <c r="P5" s="25" t="s">
        <v>62</v>
      </c>
      <c r="Q5" s="25" t="s">
        <v>61</v>
      </c>
      <c r="R5" s="25" t="s">
        <v>63</v>
      </c>
      <c r="S5" s="25" t="s">
        <v>61</v>
      </c>
      <c r="T5" s="25" t="s">
        <v>64</v>
      </c>
      <c r="U5" s="25" t="s">
        <v>61</v>
      </c>
      <c r="V5" s="25" t="s">
        <v>61</v>
      </c>
      <c r="W5" s="25" t="s">
        <v>65</v>
      </c>
      <c r="X5" s="25" t="s">
        <v>61</v>
      </c>
      <c r="Y5" s="26"/>
      <c r="Z5" s="25" t="s">
        <v>61</v>
      </c>
      <c r="AA5" s="25" t="s">
        <v>66</v>
      </c>
      <c r="AB5" s="22" t="s">
        <v>61</v>
      </c>
      <c r="AC5" s="25" t="s">
        <v>67</v>
      </c>
      <c r="AD5" s="22" t="s">
        <v>61</v>
      </c>
      <c r="AE5" s="24" t="s">
        <v>68</v>
      </c>
      <c r="AF5" s="27" t="s">
        <v>69</v>
      </c>
      <c r="AG5" s="28"/>
      <c r="AH5" s="29"/>
      <c r="AI5" s="29"/>
      <c r="AJ5" s="29"/>
      <c r="AK5" s="29"/>
      <c r="AL5" s="29"/>
      <c r="AM5" s="29"/>
      <c r="AN5" s="29"/>
      <c r="AO5" s="29"/>
      <c r="AP5" s="30"/>
      <c r="AQ5" s="30"/>
      <c r="AR5" s="30"/>
      <c r="AS5" s="29"/>
      <c r="AT5" s="29"/>
      <c r="AU5" s="29"/>
      <c r="AV5" s="29"/>
      <c r="AW5" s="29"/>
      <c r="AX5" s="29"/>
      <c r="AY5" s="14"/>
    </row>
    <row customFormat="1" ht="19.25" customHeight="1" r="6" s="31">
      <c r="A6" s="32" t="s">
        <v>70</v>
      </c>
      <c r="B6" s="33" t="str">
        <f>IF(_shizhong_month_day!A2="","",_shizhong_month_day!A2)</f>
        <v/>
      </c>
      <c r="C6" s="32" t="str">
        <f>IF(_yield_month_day!A2="","",_yield_month_day!A2)</f>
        <v/>
      </c>
      <c r="D6" s="32"/>
      <c r="E6" s="34" t="str">
        <f>IF(_tag_month_day!A3="","",_tag_month_day!A3*10000)</f>
        <v/>
      </c>
      <c r="F6" s="35" t="str">
        <f>IF(_tag_month_day!B3="","",_tag_month_day!B3)</f>
        <v/>
      </c>
      <c r="G6" s="35" t="str">
        <f>IF(_tag_month_day!C3="","",_tag_month_day!C3)</f>
        <v/>
      </c>
      <c r="H6" s="35" t="str">
        <f>IF(_tag_month_day!D3="","",_tag_month_day!D3)</f>
        <v/>
      </c>
      <c r="I6" s="35" t="str">
        <f>IF(_tag_month_day!E3="","",_tag_month_day!E3)</f>
        <v/>
      </c>
      <c r="J6" s="35" t="str">
        <f>IF(_tag_month_day!F3="","",_tag_month_day!F3)</f>
        <v/>
      </c>
      <c r="K6" s="35" t="str">
        <f>IF(_tag_month_day!G3="","",_tag_month_day!G3)</f>
        <v/>
      </c>
      <c r="L6" s="35" t="str">
        <f>IF(_tag_month_day!H3="","",_tag_month_day!H3)</f>
        <v/>
      </c>
      <c r="M6" s="35" t="str">
        <f>IF(_tag_month_day!I3="","",_tag_month_day!I3)</f>
        <v/>
      </c>
      <c r="N6" s="34" t="str">
        <f>IF(_code_month_day!A2="","",_code_month_day!A2)</f>
        <v/>
      </c>
      <c r="O6" s="36"/>
      <c r="P6" s="34" t="str">
        <f>IF(_code_month_day!B2="","",_code_month_day!B2)</f>
        <v/>
      </c>
      <c r="Q6" s="36"/>
      <c r="R6" s="34" t="str">
        <f>IF(_code_month_day!C2="","",_code_month_day!C2)</f>
        <v/>
      </c>
      <c r="S6" s="36"/>
      <c r="T6" s="34" t="str">
        <f>IF(_code_month_day!D2="","",_code_month_day!D2)</f>
        <v/>
      </c>
      <c r="U6" s="36"/>
      <c r="V6" s="34"/>
      <c r="W6" s="36" t="str">
        <f>IF(_code_month_day!E2="","",_code_month_day!E2)</f>
        <v/>
      </c>
      <c r="X6" s="36"/>
      <c r="Y6" s="37" t="str">
        <f>IF(_taghe_month_day!A2="","",_taghe_month_day!A2*102/1000)</f>
        <v/>
      </c>
      <c r="Z6" s="36"/>
      <c r="AA6" s="36" t="str">
        <f>IF(_code_month_day!F2="","",_code_month_day!F2)</f>
        <v/>
      </c>
      <c r="AB6" s="35"/>
      <c r="AC6" s="36" t="str">
        <f>IF(_code_month_day!G2="","",_code_month_day!G2)</f>
        <v/>
      </c>
      <c r="AD6" s="36"/>
      <c r="AE6" s="36" t="str">
        <f>IF(_tag_month_day!J3="","",_tag_month_day!J3)</f>
        <v/>
      </c>
      <c r="AF6" s="36" t="str">
        <f>IF(_ther_month_day!A2="","",_ther_month_day!A2)</f>
        <v/>
      </c>
      <c r="AG6" s="34" t="str">
        <f>IFERROR(D6/C6,"")</f>
        <v/>
      </c>
      <c r="AH6" s="34" t="str">
        <f>IFERROR(I6/C6*1000,"")</f>
        <v/>
      </c>
      <c r="AI6" s="34" t="str">
        <f>IFERROR(AA6/C6*1000,"")</f>
        <v/>
      </c>
      <c r="AJ6" s="34" t="str">
        <f>IFERROR(W6/C6*1000,"")</f>
        <v/>
      </c>
      <c r="AK6" s="34" t="str">
        <f>IFERROR(0.0001229*AG6+0.11*AH6-1.4286*AI6-1.1429*AJ6,"")</f>
        <v/>
      </c>
      <c r="AL6" s="34" t="str">
        <f>IFERROR(W6/C6*1000,"")</f>
        <v/>
      </c>
      <c r="AM6" s="34" t="str">
        <f>IFERROR(AA6/C6*1000,"")</f>
        <v/>
      </c>
      <c r="AN6" s="34" t="str">
        <f>IFERROR(T6/AA6*1000,"")</f>
        <v/>
      </c>
      <c r="AO6" s="34" t="str">
        <f>IFERROR(AA6/(C6*1.3172)*100,"")</f>
        <v/>
      </c>
      <c r="AP6" s="34" t="str">
        <f>IFERROR(W6/(B6*0.92)*1000,"")</f>
        <v/>
      </c>
      <c r="AQ6" s="38" t="str">
        <f>IFERROR(P6/M6*1000,"")</f>
        <v/>
      </c>
      <c r="AR6" s="38" t="str">
        <f>IFERROR(N6/AC6*1000,"")</f>
        <v/>
      </c>
      <c r="AS6" s="36"/>
      <c r="AT6" s="34" t="str">
        <f>IF(_tagday0_month_day!A2="","",_tagday0_month_day!A2)</f>
        <v/>
      </c>
      <c r="AU6" s="36" t="str">
        <f>IF(_tagday0_month_day!B2="","",_tagday0_month_day!B2)</f>
        <v/>
      </c>
      <c r="AV6" s="36" t="str">
        <f>IF(_tagcha_month_day!N2="","",_tagcha_month_day!N2)</f>
        <v/>
      </c>
      <c r="AW6" s="36" t="str">
        <f>IFERROR(IF(_reval_month_day!A2="","",_reval_month_day!A2*AV6/1000000),"")</f>
        <v/>
      </c>
      <c r="AX6" s="36" t="str">
        <f>IFERROR(AW6*50.31,"")</f>
        <v/>
      </c>
      <c r="AY6" s="36"/>
    </row>
    <row customFormat="1" ht="19.25" customHeight="1" r="7" s="31">
      <c r="A7" s="32" t="s">
        <v>71</v>
      </c>
      <c r="B7" s="33" t="str">
        <f>IF(_shizhong_month_day!A3="","",_shizhong_month_day!A3)</f>
        <v/>
      </c>
      <c r="C7" s="32" t="str">
        <f>IF(_yield_month_day!A3="","",_yield_month_day!A3)</f>
        <v/>
      </c>
      <c r="D7" s="32"/>
      <c r="E7" s="34" t="str">
        <f>IF(_tag_month_day!A4="","",_tag_month_day!A4*10000)</f>
        <v/>
      </c>
      <c r="F7" s="35" t="str">
        <f>IF(_tag_month_day!B4="","",_tag_month_day!B4)</f>
        <v/>
      </c>
      <c r="G7" s="35" t="str">
        <f>IF(_tag_month_day!C4="","",_tag_month_day!C4)</f>
        <v/>
      </c>
      <c r="H7" s="35" t="str">
        <f>IF(_tag_month_day!D4="","",_tag_month_day!D4)</f>
        <v/>
      </c>
      <c r="I7" s="35" t="str">
        <f>IF(_tag_month_day!E4="","",_tag_month_day!E4)</f>
        <v/>
      </c>
      <c r="J7" s="35" t="str">
        <f>IF(_tag_month_day!F4="","",_tag_month_day!F4)</f>
        <v/>
      </c>
      <c r="K7" s="35" t="str">
        <f>IF(_tag_month_day!G4="","",_tag_month_day!G4)</f>
        <v/>
      </c>
      <c r="L7" s="35" t="str">
        <f>IF(_tag_month_day!H4="","",_tag_month_day!H4)</f>
        <v/>
      </c>
      <c r="M7" s="35" t="str">
        <f>IF(_tag_month_day!I4="","",_tag_month_day!I4)</f>
        <v/>
      </c>
      <c r="N7" s="34" t="str">
        <f>IF(_code_month_day!A3="","",_code_month_day!A3)</f>
        <v/>
      </c>
      <c r="O7" s="36"/>
      <c r="P7" s="34" t="str">
        <f>IF(_code_month_day!B3="","",_code_month_day!B3)</f>
        <v/>
      </c>
      <c r="Q7" s="36"/>
      <c r="R7" s="34" t="str">
        <f>IF(_code_month_day!C3="","",_code_month_day!C3)</f>
        <v/>
      </c>
      <c r="S7" s="36"/>
      <c r="T7" s="34" t="str">
        <f>IF(_code_month_day!D3="","",_code_month_day!D3)</f>
        <v/>
      </c>
      <c r="U7" s="36"/>
      <c r="V7" s="34"/>
      <c r="W7" s="36" t="str">
        <f>IF(_code_month_day!E3="","",_code_month_day!E3)</f>
        <v/>
      </c>
      <c r="X7" s="36"/>
      <c r="Y7" s="37" t="str">
        <f>IF(_taghe_month_day!A3="","",_taghe_month_day!A3*102/1000)</f>
        <v/>
      </c>
      <c r="Z7" s="36"/>
      <c r="AA7" s="36" t="str">
        <f>IF(_code_month_day!F3="","",_code_month_day!F3)</f>
        <v/>
      </c>
      <c r="AB7" s="35"/>
      <c r="AC7" s="36" t="str">
        <f>IF(_code_month_day!G3="","",_code_month_day!G3)</f>
        <v/>
      </c>
      <c r="AD7" s="36"/>
      <c r="AE7" s="36" t="str">
        <f>IF(_tag_month_day!J4="","",_tag_month_day!J4)</f>
        <v/>
      </c>
      <c r="AF7" s="36" t="str">
        <f>IF(_ther_month_day!A3="","",_ther_month_day!A3)</f>
        <v/>
      </c>
      <c r="AG7" s="34" t="str">
        <f>IFERROR(D7/C7,"")</f>
        <v/>
      </c>
      <c r="AH7" s="34" t="str">
        <f>IFERROR(I7/C7*1000,"")</f>
        <v/>
      </c>
      <c r="AI7" s="34" t="str">
        <f>IFERROR(AA7/C7*1000,"")</f>
        <v/>
      </c>
      <c r="AJ7" s="34" t="str">
        <f>IFERROR(W7/C7*1000,"")</f>
        <v/>
      </c>
      <c r="AK7" s="34" t="str">
        <f>IFERROR(0.0001229*AG7+0.11*AH7-1.4286*AI7-1.1429*AJ7,"")</f>
        <v/>
      </c>
      <c r="AL7" s="34" t="str">
        <f>IFERROR(W7/C7*1000,"")</f>
        <v/>
      </c>
      <c r="AM7" s="34" t="str">
        <f>IFERROR(AA7/C7*1000,"")</f>
        <v/>
      </c>
      <c r="AN7" s="34" t="str">
        <f>IFERROR(T7/AA7*1000,"")</f>
        <v/>
      </c>
      <c r="AO7" s="34" t="str">
        <f>IFERROR(AA7/(C7*1.3172)*100,"")</f>
        <v/>
      </c>
      <c r="AP7" s="34" t="str">
        <f>IFERROR(W7/(B7*0.92)*1000,"")</f>
        <v/>
      </c>
      <c r="AQ7" s="38" t="str">
        <f>IFERROR(P7/M7*1000,"")</f>
        <v/>
      </c>
      <c r="AR7" s="38" t="str">
        <f>IFERROR(N7/AC7*1000,"")</f>
        <v/>
      </c>
      <c r="AS7" s="36"/>
      <c r="AT7" s="34" t="str">
        <f>IF(_tagday0_month_day!A3="","",_tagday0_month_day!A3)</f>
        <v/>
      </c>
      <c r="AU7" s="36" t="str">
        <f>IF(_tagday0_month_day!B3="","",_tagday0_month_day!B3)</f>
        <v/>
      </c>
      <c r="AV7" s="36" t="str">
        <f>IF(_tagcha_month_day!N3="","",_tagcha_month_day!N3)</f>
        <v/>
      </c>
      <c r="AW7" s="36" t="str">
        <f>IFERROR(IF(_reval_month_day!A3="","",_reval_month_day!A3*AV7/1000000),"")</f>
        <v/>
      </c>
      <c r="AX7" s="36" t="str">
        <f>IFERROR(AW7*50.31,"")</f>
        <v/>
      </c>
      <c r="AY7" s="36"/>
    </row>
    <row customFormat="1" ht="19.25" customHeight="1" r="8" s="31">
      <c r="A8" s="32" t="s">
        <v>72</v>
      </c>
      <c r="B8" s="33" t="str">
        <f>IF(_shizhong_month_day!A4="","",_shizhong_month_day!A4)</f>
        <v/>
      </c>
      <c r="C8" s="32" t="str">
        <f>IF(_yield_month_day!A4="","",_yield_month_day!A4)</f>
        <v/>
      </c>
      <c r="D8" s="32"/>
      <c r="E8" s="34" t="str">
        <f>IF(_tag_month_day!A5="","",_tag_month_day!A5*10000)</f>
        <v/>
      </c>
      <c r="F8" s="39" t="str">
        <f>IF(_tag_month_day!B5="","",_tag_month_day!B5)</f>
        <v/>
      </c>
      <c r="G8" s="35" t="str">
        <f>IF(_tag_month_day!C5="","",_tag_month_day!C5)</f>
        <v/>
      </c>
      <c r="H8" s="35" t="str">
        <f>IF(_tag_month_day!D5="","",_tag_month_day!D5)</f>
        <v/>
      </c>
      <c r="I8" s="35" t="str">
        <f>IF(_tag_month_day!E5="","",_tag_month_day!E5)</f>
        <v/>
      </c>
      <c r="J8" s="35" t="str">
        <f>IF(_tag_month_day!F5="","",_tag_month_day!F5)</f>
        <v/>
      </c>
      <c r="K8" s="35" t="str">
        <f>IF(_tag_month_day!G5="","",_tag_month_day!G5)</f>
        <v/>
      </c>
      <c r="L8" s="35" t="str">
        <f>IF(_tag_month_day!H5="","",_tag_month_day!H5)</f>
        <v/>
      </c>
      <c r="M8" s="35" t="str">
        <f>IF(_tag_month_day!I5="","",_tag_month_day!I5)</f>
        <v/>
      </c>
      <c r="N8" s="34" t="str">
        <f>IF(_code_month_day!A4="","",_code_month_day!A4)</f>
        <v/>
      </c>
      <c r="O8" s="36"/>
      <c r="P8" s="34" t="str">
        <f>IF(_code_month_day!B4="","",_code_month_day!B4)</f>
        <v/>
      </c>
      <c r="Q8" s="36"/>
      <c r="R8" s="34" t="str">
        <f>IF(_code_month_day!C4="","",_code_month_day!C4)</f>
        <v/>
      </c>
      <c r="S8" s="36"/>
      <c r="T8" s="34" t="str">
        <f>IF(_code_month_day!D4="","",_code_month_day!D4)</f>
        <v/>
      </c>
      <c r="U8" s="36"/>
      <c r="V8" s="34"/>
      <c r="W8" s="36" t="str">
        <f>IF(_code_month_day!E4="","",_code_month_day!E4)</f>
        <v/>
      </c>
      <c r="X8" s="36"/>
      <c r="Y8" s="37" t="str">
        <f>IF(_taghe_month_day!A4="","",_taghe_month_day!A4*102/1000)</f>
        <v/>
      </c>
      <c r="Z8" s="36"/>
      <c r="AA8" s="36" t="str">
        <f>IF(_code_month_day!F4="","",_code_month_day!F4)</f>
        <v/>
      </c>
      <c r="AB8" s="35"/>
      <c r="AC8" s="36" t="str">
        <f>IF(_code_month_day!G4="","",_code_month_day!G4)</f>
        <v/>
      </c>
      <c r="AD8" s="36"/>
      <c r="AE8" s="36" t="str">
        <f>IF(_tag_month_day!J5="","",_tag_month_day!J5)</f>
        <v/>
      </c>
      <c r="AF8" s="36" t="str">
        <f>IF(_ther_month_day!A4="","",_ther_month_day!A4)</f>
        <v/>
      </c>
      <c r="AG8" s="34" t="str">
        <f>IFERROR(D8/C8,"")</f>
        <v/>
      </c>
      <c r="AH8" s="34" t="str">
        <f>IFERROR(I8/C8*1000,"")</f>
        <v/>
      </c>
      <c r="AI8" s="34" t="str">
        <f>IFERROR(AA8/C8*1000,"")</f>
        <v/>
      </c>
      <c r="AJ8" s="34" t="str">
        <f>IFERROR(W8/C8*1000,"")</f>
        <v/>
      </c>
      <c r="AK8" s="34" t="str">
        <f>IFERROR(0.0001229*AG8+0.11*AH8-1.4286*AI8-1.1429*AJ8,"")</f>
        <v/>
      </c>
      <c r="AL8" s="34" t="str">
        <f>IFERROR(W8/C8*1000,"")</f>
        <v/>
      </c>
      <c r="AM8" s="34" t="str">
        <f>IFERROR(AA8/C8*1000,"")</f>
        <v/>
      </c>
      <c r="AN8" s="34" t="str">
        <f>IFERROR(T8/AA8*1000,"")</f>
        <v/>
      </c>
      <c r="AO8" s="34" t="str">
        <f>IFERROR(AA8/(C8*1.3172)*100,"")</f>
        <v/>
      </c>
      <c r="AP8" s="34" t="str">
        <f>IFERROR(W8/(B8*0.92)*1000,"")</f>
        <v/>
      </c>
      <c r="AQ8" s="38" t="str">
        <f>IFERROR(P8/M8*1000,"")</f>
        <v/>
      </c>
      <c r="AR8" s="38" t="str">
        <f>IFERROR(N8/AC8*1000,"")</f>
        <v/>
      </c>
      <c r="AS8" s="36"/>
      <c r="AT8" s="34" t="str">
        <f>IF(_tagday0_month_day!A4="","",_tagday0_month_day!A4)</f>
        <v/>
      </c>
      <c r="AU8" s="36" t="str">
        <f>IF(_tagday0_month_day!B4="","",_tagday0_month_day!B4)</f>
        <v/>
      </c>
      <c r="AV8" s="36" t="str">
        <f>IF(_tagcha_month_day!N4="","",_tagcha_month_day!N4)</f>
        <v/>
      </c>
      <c r="AW8" s="36" t="str">
        <f>IFERROR(IF(_reval_month_day!A4="","",_reval_month_day!A4*AV8/1000000),"")</f>
        <v/>
      </c>
      <c r="AX8" s="36" t="str">
        <f>IFERROR(AW8*50.31,"")</f>
        <v/>
      </c>
      <c r="AY8" s="36"/>
    </row>
    <row customFormat="1" ht="19.25" customHeight="1" r="9" s="40">
      <c r="A9" s="32" t="s">
        <v>73</v>
      </c>
      <c r="B9" s="33" t="str">
        <f>IF(_shizhong_month_day!A5="","",_shizhong_month_day!A5)</f>
        <v/>
      </c>
      <c r="C9" s="32" t="str">
        <f>IF(_yield_month_day!A5="","",_yield_month_day!A5)</f>
        <v/>
      </c>
      <c r="D9" s="32"/>
      <c r="E9" s="34" t="str">
        <f>IF(_tag_month_day!A6="","",_tag_month_day!A6*10000)</f>
        <v/>
      </c>
      <c r="F9" s="39" t="str">
        <f>IF(_tag_month_day!B6="","",_tag_month_day!B6)</f>
        <v/>
      </c>
      <c r="G9" s="35" t="str">
        <f>IF(_tag_month_day!C6="","",_tag_month_day!C6)</f>
        <v/>
      </c>
      <c r="H9" s="35" t="str">
        <f>IF(_tag_month_day!D6="","",_tag_month_day!D6)</f>
        <v/>
      </c>
      <c r="I9" s="35" t="str">
        <f>IF(_tag_month_day!E6="","",_tag_month_day!E6)</f>
        <v/>
      </c>
      <c r="J9" s="35" t="str">
        <f>IF(_tag_month_day!F6="","",_tag_month_day!F6)</f>
        <v/>
      </c>
      <c r="K9" s="35" t="str">
        <f>IF(_tag_month_day!G6="","",_tag_month_day!G6)</f>
        <v/>
      </c>
      <c r="L9" s="35" t="str">
        <f>IF(_tag_month_day!H6="","",_tag_month_day!H6)</f>
        <v/>
      </c>
      <c r="M9" s="35" t="str">
        <f>IF(_tag_month_day!I6="","",_tag_month_day!I6)</f>
        <v/>
      </c>
      <c r="N9" s="34" t="str">
        <f>IF(_code_month_day!A5="","",_code_month_day!A5)</f>
        <v/>
      </c>
      <c r="O9" s="36"/>
      <c r="P9" s="34" t="str">
        <f>IF(_code_month_day!B5="","",_code_month_day!B5)</f>
        <v/>
      </c>
      <c r="Q9" s="36"/>
      <c r="R9" s="34" t="str">
        <f>IF(_code_month_day!C5="","",_code_month_day!C5)</f>
        <v/>
      </c>
      <c r="S9" s="36"/>
      <c r="T9" s="34" t="str">
        <f>IF(_code_month_day!D5="","",_code_month_day!D5)</f>
        <v/>
      </c>
      <c r="U9" s="36"/>
      <c r="V9" s="34"/>
      <c r="W9" s="36" t="str">
        <f>IF(_code_month_day!E5="","",_code_month_day!E5)</f>
        <v/>
      </c>
      <c r="X9" s="36"/>
      <c r="Y9" s="37" t="str">
        <f>IF(_taghe_month_day!A5="","",_taghe_month_day!A5*102/1000)</f>
        <v/>
      </c>
      <c r="Z9" s="36"/>
      <c r="AA9" s="36" t="str">
        <f>IF(_code_month_day!F5="","",_code_month_day!F5)</f>
        <v/>
      </c>
      <c r="AB9" s="35"/>
      <c r="AC9" s="36" t="str">
        <f>IF(_code_month_day!G5="","",_code_month_day!G5)</f>
        <v/>
      </c>
      <c r="AD9" s="36"/>
      <c r="AE9" s="36" t="str">
        <f>IF(_tag_month_day!J6="","",_tag_month_day!J6)</f>
        <v/>
      </c>
      <c r="AF9" s="36" t="str">
        <f>IF(_ther_month_day!A5="","",_ther_month_day!A5)</f>
        <v/>
      </c>
      <c r="AG9" s="34" t="str">
        <f>IFERROR(D9/C9,"")</f>
        <v/>
      </c>
      <c r="AH9" s="34" t="str">
        <f>IFERROR(I9/C9*1000,"")</f>
        <v/>
      </c>
      <c r="AI9" s="34" t="str">
        <f>IFERROR(AA9/C9*1000,"")</f>
        <v/>
      </c>
      <c r="AJ9" s="34" t="str">
        <f>IFERROR(W9/C9*1000,"")</f>
        <v/>
      </c>
      <c r="AK9" s="34" t="str">
        <f>IFERROR(0.0001229*AG9+0.11*AH9-1.4286*AI9-1.1429*AJ9,"")</f>
        <v/>
      </c>
      <c r="AL9" s="34" t="str">
        <f>IFERROR(W9/C9*1000,"")</f>
        <v/>
      </c>
      <c r="AM9" s="34" t="str">
        <f>IFERROR(AA9/C9*1000,"")</f>
        <v/>
      </c>
      <c r="AN9" s="34" t="str">
        <f>IFERROR(T9/AA9*1000,"")</f>
        <v/>
      </c>
      <c r="AO9" s="34" t="str">
        <f>IFERROR(AA9/(C9*1.3172)*100,"")</f>
        <v/>
      </c>
      <c r="AP9" s="34" t="str">
        <f>IFERROR(W9/(B9*0.92)*1000,"")</f>
        <v/>
      </c>
      <c r="AQ9" s="38" t="str">
        <f>IFERROR(P9/M9*1000,"")</f>
        <v/>
      </c>
      <c r="AR9" s="38" t="str">
        <f>IFERROR(N9/AC9*1000,"")</f>
        <v/>
      </c>
      <c r="AS9" s="36"/>
      <c r="AT9" s="34" t="str">
        <f>IF(_tagday0_month_day!A5="","",_tagday0_month_day!A5)</f>
        <v/>
      </c>
      <c r="AU9" s="36" t="str">
        <f>IF(_tagday0_month_day!B5="","",_tagday0_month_day!B5)</f>
        <v/>
      </c>
      <c r="AV9" s="36" t="str">
        <f>IF(_tagcha_month_day!N5="","",_tagcha_month_day!N5)</f>
        <v/>
      </c>
      <c r="AW9" s="36" t="str">
        <f>IFERROR(IF(_reval_month_day!A5="","",_reval_month_day!A5*AV9/1000000),"")</f>
        <v/>
      </c>
      <c r="AX9" s="36" t="str">
        <f>IFERROR(AW9*50.31,"")</f>
        <v/>
      </c>
      <c r="AY9" s="32"/>
    </row>
    <row customFormat="1" ht="19.25" customHeight="1" r="10" s="40">
      <c r="A10" s="32" t="s">
        <v>74</v>
      </c>
      <c r="B10" s="33" t="str">
        <f>IF(_shizhong_month_day!A6="","",_shizhong_month_day!A6)</f>
        <v/>
      </c>
      <c r="C10" s="32" t="str">
        <f>IF(_yield_month_day!A6="","",_yield_month_day!A6)</f>
        <v/>
      </c>
      <c r="D10" s="32"/>
      <c r="E10" s="34" t="str">
        <f>IF(_tag_month_day!A7="","",_tag_month_day!A7*10000)</f>
        <v/>
      </c>
      <c r="F10" s="39" t="str">
        <f>IF(_tag_month_day!B7="","",_tag_month_day!B7)</f>
        <v/>
      </c>
      <c r="G10" s="35" t="str">
        <f>IF(_tag_month_day!C7="","",_tag_month_day!C7)</f>
        <v/>
      </c>
      <c r="H10" s="35" t="str">
        <f>IF(_tag_month_day!D7="","",_tag_month_day!D7)</f>
        <v/>
      </c>
      <c r="I10" s="35" t="str">
        <f>IF(_tag_month_day!E7="","",_tag_month_day!E7)</f>
        <v/>
      </c>
      <c r="J10" s="35" t="str">
        <f>IF(_tag_month_day!F7="","",_tag_month_day!F7)</f>
        <v/>
      </c>
      <c r="K10" s="35" t="str">
        <f>IF(_tag_month_day!G7="","",_tag_month_day!G7)</f>
        <v/>
      </c>
      <c r="L10" s="35" t="str">
        <f>IF(_tag_month_day!H7="","",_tag_month_day!H7)</f>
        <v/>
      </c>
      <c r="M10" s="35" t="str">
        <f>IF(_tag_month_day!I7="","",_tag_month_day!I7)</f>
        <v/>
      </c>
      <c r="N10" s="34" t="str">
        <f>IF(_code_month_day!A6="","",_code_month_day!A6)</f>
        <v/>
      </c>
      <c r="O10" s="36"/>
      <c r="P10" s="34" t="str">
        <f>IF(_code_month_day!B6="","",_code_month_day!B6)</f>
        <v/>
      </c>
      <c r="Q10" s="36"/>
      <c r="R10" s="34" t="str">
        <f>IF(_code_month_day!C6="","",_code_month_day!C6)</f>
        <v/>
      </c>
      <c r="S10" s="36"/>
      <c r="T10" s="34" t="str">
        <f>IF(_code_month_day!D6="","",_code_month_day!D6)</f>
        <v/>
      </c>
      <c r="U10" s="36"/>
      <c r="V10" s="34"/>
      <c r="W10" s="36" t="str">
        <f>IF(_code_month_day!E6="","",_code_month_day!E6)</f>
        <v/>
      </c>
      <c r="X10" s="36"/>
      <c r="Y10" s="37" t="str">
        <f>IF(_taghe_month_day!A6="","",_taghe_month_day!A6*102/1000)</f>
        <v/>
      </c>
      <c r="Z10" s="36"/>
      <c r="AA10" s="36" t="str">
        <f>IF(_code_month_day!F6="","",_code_month_day!F6)</f>
        <v/>
      </c>
      <c r="AB10" s="35"/>
      <c r="AC10" s="36" t="str">
        <f>IF(_code_month_day!G6="","",_code_month_day!G6)</f>
        <v/>
      </c>
      <c r="AD10" s="36"/>
      <c r="AE10" s="36" t="str">
        <f>IF(_tag_month_day!J7="","",_tag_month_day!J7)</f>
        <v/>
      </c>
      <c r="AF10" s="36" t="str">
        <f>IF(_ther_month_day!A6="","",_ther_month_day!A6)</f>
        <v/>
      </c>
      <c r="AG10" s="34" t="str">
        <f>IFERROR(D10/C10,"")</f>
        <v/>
      </c>
      <c r="AH10" s="34" t="str">
        <f>IFERROR(I10/C10*1000,"")</f>
        <v/>
      </c>
      <c r="AI10" s="34" t="str">
        <f>IFERROR(AA10/C10*1000,"")</f>
        <v/>
      </c>
      <c r="AJ10" s="34" t="str">
        <f>IFERROR(W10/C10*1000,"")</f>
        <v/>
      </c>
      <c r="AK10" s="34" t="str">
        <f>IFERROR(0.0001229*AG10+0.11*AH10-1.4286*AI10-1.1429*AJ10,"")</f>
        <v/>
      </c>
      <c r="AL10" s="34" t="str">
        <f>IFERROR(W10/C10*1000,"")</f>
        <v/>
      </c>
      <c r="AM10" s="34" t="str">
        <f>IFERROR(AA10/C10*1000,"")</f>
        <v/>
      </c>
      <c r="AN10" s="34" t="str">
        <f>IFERROR(T10/AA10*1000,"")</f>
        <v/>
      </c>
      <c r="AO10" s="34" t="str">
        <f>IFERROR(AA10/(C10*1.3172)*100,"")</f>
        <v/>
      </c>
      <c r="AP10" s="34" t="str">
        <f>IFERROR(W10/(B10*0.92)*1000,"")</f>
        <v/>
      </c>
      <c r="AQ10" s="38" t="str">
        <f>IFERROR(P10/M10*1000,"")</f>
        <v/>
      </c>
      <c r="AR10" s="38" t="str">
        <f>IFERROR(N10/AC10*1000,"")</f>
        <v/>
      </c>
      <c r="AS10" s="36"/>
      <c r="AT10" s="34" t="str">
        <f>IF(_tagday0_month_day!A6="","",_tagday0_month_day!A6)</f>
        <v/>
      </c>
      <c r="AU10" s="36" t="str">
        <f>IF(_tagday0_month_day!B6="","",_tagday0_month_day!B6)</f>
        <v/>
      </c>
      <c r="AV10" s="36" t="str">
        <f>IF(_tagcha_month_day!N6="","",_tagcha_month_day!N6)</f>
        <v/>
      </c>
      <c r="AW10" s="36" t="str">
        <f>IFERROR(IF(_reval_month_day!A6="","",_reval_month_day!A6*AV10/1000000),"")</f>
        <v/>
      </c>
      <c r="AX10" s="36" t="str">
        <f>IFERROR(AW10*50.31,"")</f>
        <v/>
      </c>
      <c r="AY10" s="32"/>
    </row>
    <row customFormat="1" ht="19.25" customHeight="1" r="11" s="31">
      <c r="A11" s="32" t="s">
        <v>75</v>
      </c>
      <c r="B11" s="33" t="str">
        <f>IF(_shizhong_month_day!A7="","",_shizhong_month_day!A7)</f>
        <v/>
      </c>
      <c r="C11" s="32" t="str">
        <f>IF(_yield_month_day!A7="","",_yield_month_day!A7)</f>
        <v/>
      </c>
      <c r="D11" s="36"/>
      <c r="E11" s="34" t="str">
        <f>IF(_tag_month_day!A8="","",_tag_month_day!A8*10000)</f>
        <v/>
      </c>
      <c r="F11" s="35" t="str">
        <f>IF(_tag_month_day!B8="","",_tag_month_day!B8)</f>
        <v/>
      </c>
      <c r="G11" s="35" t="str">
        <f>IF(_tag_month_day!C8="","",_tag_month_day!C8)</f>
        <v/>
      </c>
      <c r="H11" s="35" t="str">
        <f>IF(_tag_month_day!D8="","",_tag_month_day!D8)</f>
        <v/>
      </c>
      <c r="I11" s="35" t="str">
        <f>IF(_tag_month_day!E8="","",_tag_month_day!E8)</f>
        <v/>
      </c>
      <c r="J11" s="35" t="str">
        <f>IF(_tag_month_day!F8="","",_tag_month_day!F8)</f>
        <v/>
      </c>
      <c r="K11" s="35" t="str">
        <f>IF(_tag_month_day!G8="","",_tag_month_day!G8)</f>
        <v/>
      </c>
      <c r="L11" s="35" t="str">
        <f>IF(_tag_month_day!H8="","",_tag_month_day!H8)</f>
        <v/>
      </c>
      <c r="M11" s="35" t="str">
        <f>IF(_tag_month_day!I8="","",_tag_month_day!I8)</f>
        <v/>
      </c>
      <c r="N11" s="34" t="str">
        <f>IF(_code_month_day!A7="","",_code_month_day!A7)</f>
        <v/>
      </c>
      <c r="O11" s="36"/>
      <c r="P11" s="34" t="str">
        <f>IF(_code_month_day!B7="","",_code_month_day!B7)</f>
        <v/>
      </c>
      <c r="Q11" s="36"/>
      <c r="R11" s="34" t="str">
        <f>IF(_code_month_day!C7="","",_code_month_day!C7)</f>
        <v/>
      </c>
      <c r="S11" s="36"/>
      <c r="T11" s="34" t="str">
        <f>IF(_code_month_day!D7="","",_code_month_day!D7)</f>
        <v/>
      </c>
      <c r="U11" s="36"/>
      <c r="V11" s="34"/>
      <c r="W11" s="36" t="str">
        <f>IF(_code_month_day!E7="","",_code_month_day!E7)</f>
        <v/>
      </c>
      <c r="X11" s="36"/>
      <c r="Y11" s="37" t="str">
        <f>IF(_taghe_month_day!A7="","",_taghe_month_day!A7*102/1000)</f>
        <v/>
      </c>
      <c r="Z11" s="36"/>
      <c r="AA11" s="36" t="str">
        <f>IF(_code_month_day!F7="","",_code_month_day!F7)</f>
        <v/>
      </c>
      <c r="AB11" s="35"/>
      <c r="AC11" s="36" t="str">
        <f>IF(_code_month_day!G7="","",_code_month_day!G7)</f>
        <v/>
      </c>
      <c r="AD11" s="36"/>
      <c r="AE11" s="36" t="str">
        <f>IF(_tag_month_day!J8="","",_tag_month_day!J8)</f>
        <v/>
      </c>
      <c r="AF11" s="36" t="str">
        <f>IF(_ther_month_day!A7="","",_ther_month_day!A7)</f>
        <v/>
      </c>
      <c r="AG11" s="34" t="str">
        <f>IFERROR(D11/C11,"")</f>
        <v/>
      </c>
      <c r="AH11" s="34" t="str">
        <f>IFERROR(I11/C11*1000,"")</f>
        <v/>
      </c>
      <c r="AI11" s="34" t="str">
        <f>IFERROR(AA11/C11*1000,"")</f>
        <v/>
      </c>
      <c r="AJ11" s="34" t="str">
        <f>IFERROR(W11/C11*1000,"")</f>
        <v/>
      </c>
      <c r="AK11" s="34" t="str">
        <f>IFERROR(0.0001229*AG11+0.11*AH11-1.4286*AI11-1.1429*AJ11,"")</f>
        <v/>
      </c>
      <c r="AL11" s="34" t="str">
        <f>IFERROR(W11/C11*1000,"")</f>
        <v/>
      </c>
      <c r="AM11" s="34" t="str">
        <f>IFERROR(AA11/C11*1000,"")</f>
        <v/>
      </c>
      <c r="AN11" s="34" t="str">
        <f>IFERROR(T11/AA11*1000,"")</f>
        <v/>
      </c>
      <c r="AO11" s="34" t="str">
        <f>IFERROR(AA11/(C11*1.3172)*100,"")</f>
        <v/>
      </c>
      <c r="AP11" s="34" t="str">
        <f>IFERROR(W11/(B11*0.92)*1000,"")</f>
        <v/>
      </c>
      <c r="AQ11" s="38" t="str">
        <f>IFERROR(P11/M11*1000,"")</f>
        <v/>
      </c>
      <c r="AR11" s="38" t="str">
        <f>IFERROR(N11/AC11*1000,"")</f>
        <v/>
      </c>
      <c r="AS11" s="36"/>
      <c r="AT11" s="34" t="str">
        <f>IF(_tagday0_month_day!A7="","",_tagday0_month_day!A7)</f>
        <v/>
      </c>
      <c r="AU11" s="36" t="str">
        <f>IF(_tagday0_month_day!B7="","",_tagday0_month_day!B7)</f>
        <v/>
      </c>
      <c r="AV11" s="36" t="str">
        <f>IF(_tagcha_month_day!N7="","",_tagcha_month_day!N7)</f>
        <v/>
      </c>
      <c r="AW11" s="36" t="str">
        <f>IFERROR(IF(_reval_month_day!A7="","",_reval_month_day!A7*AV11/1000000),"")</f>
        <v/>
      </c>
      <c r="AX11" s="36" t="str">
        <f>IFERROR(AW11*50.31,"")</f>
        <v/>
      </c>
      <c r="AY11" s="36"/>
    </row>
    <row customFormat="1" ht="19.25" customHeight="1" r="12" s="31">
      <c r="A12" s="32" t="s">
        <v>76</v>
      </c>
      <c r="B12" s="33" t="str">
        <f>IF(_shizhong_month_day!A8="","",_shizhong_month_day!A8)</f>
        <v/>
      </c>
      <c r="C12" s="32" t="str">
        <f>IF(_yield_month_day!A8="","",_yield_month_day!A8)</f>
        <v/>
      </c>
      <c r="D12" s="36"/>
      <c r="E12" s="34" t="str">
        <f>IF(_tag_month_day!A9="","",_tag_month_day!A9*10000)</f>
        <v/>
      </c>
      <c r="F12" s="35" t="str">
        <f>IF(_tag_month_day!B9="","",_tag_month_day!B9)</f>
        <v/>
      </c>
      <c r="G12" s="35" t="str">
        <f>IF(_tag_month_day!C9="","",_tag_month_day!C9)</f>
        <v/>
      </c>
      <c r="H12" s="35" t="str">
        <f>IF(_tag_month_day!D9="","",_tag_month_day!D9)</f>
        <v/>
      </c>
      <c r="I12" s="35" t="str">
        <f>IF(_tag_month_day!E9="","",_tag_month_day!E9)</f>
        <v/>
      </c>
      <c r="J12" s="35" t="str">
        <f>IF(_tag_month_day!F9="","",_tag_month_day!F9)</f>
        <v/>
      </c>
      <c r="K12" s="35" t="str">
        <f>IF(_tag_month_day!G9="","",_tag_month_day!G9)</f>
        <v/>
      </c>
      <c r="L12" s="35" t="str">
        <f>IF(_tag_month_day!H9="","",_tag_month_day!H9)</f>
        <v/>
      </c>
      <c r="M12" s="35" t="str">
        <f>IF(_tag_month_day!I9="","",_tag_month_day!I9)</f>
        <v/>
      </c>
      <c r="N12" s="34" t="str">
        <f>IF(_code_month_day!A8="","",_code_month_day!A8)</f>
        <v/>
      </c>
      <c r="O12" s="36"/>
      <c r="P12" s="34" t="str">
        <f>IF(_code_month_day!B8="","",_code_month_day!B8)</f>
        <v/>
      </c>
      <c r="Q12" s="36"/>
      <c r="R12" s="34" t="str">
        <f>IF(_code_month_day!C8="","",_code_month_day!C8)</f>
        <v/>
      </c>
      <c r="S12" s="36"/>
      <c r="T12" s="34" t="str">
        <f>IF(_code_month_day!D8="","",_code_month_day!D8)</f>
        <v/>
      </c>
      <c r="U12" s="36"/>
      <c r="V12" s="34"/>
      <c r="W12" s="36" t="str">
        <f>IF(_code_month_day!E8="","",_code_month_day!E8)</f>
        <v/>
      </c>
      <c r="X12" s="36"/>
      <c r="Y12" s="37" t="str">
        <f>IF(_taghe_month_day!A8="","",_taghe_month_day!A8*102/1000)</f>
        <v/>
      </c>
      <c r="Z12" s="36"/>
      <c r="AA12" s="36" t="str">
        <f>IF(_code_month_day!F8="","",_code_month_day!F8)</f>
        <v/>
      </c>
      <c r="AB12" s="35"/>
      <c r="AC12" s="36" t="str">
        <f>IF(_code_month_day!G8="","",_code_month_day!G8)</f>
        <v/>
      </c>
      <c r="AD12" s="36"/>
      <c r="AE12" s="36" t="str">
        <f>IF(_tag_month_day!J9="","",_tag_month_day!J9)</f>
        <v/>
      </c>
      <c r="AF12" s="36" t="str">
        <f>IF(_ther_month_day!A8="","",_ther_month_day!A8)</f>
        <v/>
      </c>
      <c r="AG12" s="34" t="str">
        <f>IFERROR(D12/C12,"")</f>
        <v/>
      </c>
      <c r="AH12" s="34" t="str">
        <f>IFERROR(I12/C12*1000,"")</f>
        <v/>
      </c>
      <c r="AI12" s="34" t="str">
        <f>IFERROR(AA12/C12*1000,"")</f>
        <v/>
      </c>
      <c r="AJ12" s="34" t="str">
        <f>IFERROR(W12/C12*1000,"")</f>
        <v/>
      </c>
      <c r="AK12" s="34" t="str">
        <f>IFERROR(0.0001229*AG12+0.11*AH12-1.4286*AI12-1.1429*AJ12,"")</f>
        <v/>
      </c>
      <c r="AL12" s="34" t="str">
        <f>IFERROR(W12/C12*1000,"")</f>
        <v/>
      </c>
      <c r="AM12" s="34" t="str">
        <f>IFERROR(AA12/C12*1000,"")</f>
        <v/>
      </c>
      <c r="AN12" s="34" t="str">
        <f>IFERROR(T12/AA12*1000,"")</f>
        <v/>
      </c>
      <c r="AO12" s="34" t="str">
        <f>IFERROR(AA12/(C12*1.3172)*100,"")</f>
        <v/>
      </c>
      <c r="AP12" s="34" t="str">
        <f>IFERROR(W12/(B12*0.92)*1000,"")</f>
        <v/>
      </c>
      <c r="AQ12" s="38" t="str">
        <f>IFERROR(P12/M12*1000,"")</f>
        <v/>
      </c>
      <c r="AR12" s="38" t="str">
        <f>IFERROR(N12/AC12*1000,"")</f>
        <v/>
      </c>
      <c r="AS12" s="36"/>
      <c r="AT12" s="34" t="str">
        <f>IF(_tagday0_month_day!A8="","",_tagday0_month_day!A8)</f>
        <v/>
      </c>
      <c r="AU12" s="36" t="str">
        <f>IF(_tagday0_month_day!B8="","",_tagday0_month_day!B8)</f>
        <v/>
      </c>
      <c r="AV12" s="36" t="str">
        <f>IF(_tagcha_month_day!N8="","",_tagcha_month_day!N8)</f>
        <v/>
      </c>
      <c r="AW12" s="36" t="str">
        <f>IFERROR(IF(_reval_month_day!A8="","",_reval_month_day!A8*AV12/1000000),"")</f>
        <v/>
      </c>
      <c r="AX12" s="36" t="str">
        <f>IFERROR(AW12*50.31,"")</f>
        <v/>
      </c>
      <c r="AY12" s="36"/>
    </row>
    <row customFormat="1" ht="19.25" customHeight="1" r="13" s="31">
      <c r="A13" s="32" t="s">
        <v>77</v>
      </c>
      <c r="B13" s="33" t="str">
        <f>IF(_shizhong_month_day!A9="","",_shizhong_month_day!A9)</f>
        <v/>
      </c>
      <c r="C13" s="32" t="str">
        <f>IF(_yield_month_day!A9="","",_yield_month_day!A9)</f>
        <v/>
      </c>
      <c r="D13" s="36"/>
      <c r="E13" s="34" t="str">
        <f>IF(_tag_month_day!A10="","",_tag_month_day!A10*10000)</f>
        <v/>
      </c>
      <c r="F13" s="35" t="str">
        <f>IF(_tag_month_day!B10="","",_tag_month_day!B10)</f>
        <v/>
      </c>
      <c r="G13" s="35" t="str">
        <f>IF(_tag_month_day!C10="","",_tag_month_day!C10)</f>
        <v/>
      </c>
      <c r="H13" s="35" t="str">
        <f>IF(_tag_month_day!D10="","",_tag_month_day!D10)</f>
        <v/>
      </c>
      <c r="I13" s="35" t="str">
        <f>IF(_tag_month_day!E10="","",_tag_month_day!E10)</f>
        <v/>
      </c>
      <c r="J13" s="35" t="str">
        <f>IF(_tag_month_day!F10="","",_tag_month_day!F10)</f>
        <v/>
      </c>
      <c r="K13" s="35" t="str">
        <f>IF(_tag_month_day!G10="","",_tag_month_day!G10)</f>
        <v/>
      </c>
      <c r="L13" s="35" t="str">
        <f>IF(_tag_month_day!H10="","",_tag_month_day!H10)</f>
        <v/>
      </c>
      <c r="M13" s="35" t="str">
        <f>IF(_tag_month_day!I10="","",_tag_month_day!I10)</f>
        <v/>
      </c>
      <c r="N13" s="34" t="str">
        <f>IF(_code_month_day!A9="","",_code_month_day!A9)</f>
        <v/>
      </c>
      <c r="O13" s="36"/>
      <c r="P13" s="34" t="str">
        <f>IF(_code_month_day!B9="","",_code_month_day!B9)</f>
        <v/>
      </c>
      <c r="Q13" s="36"/>
      <c r="R13" s="34" t="str">
        <f>IF(_code_month_day!C9="","",_code_month_day!C9)</f>
        <v/>
      </c>
      <c r="S13" s="36"/>
      <c r="T13" s="34" t="str">
        <f>IF(_code_month_day!D9="","",_code_month_day!D9)</f>
        <v/>
      </c>
      <c r="U13" s="36"/>
      <c r="V13" s="34"/>
      <c r="W13" s="36" t="str">
        <f>IF(_code_month_day!E9="","",_code_month_day!E9)</f>
        <v/>
      </c>
      <c r="X13" s="36"/>
      <c r="Y13" s="37" t="str">
        <f>IF(_taghe_month_day!A9="","",_taghe_month_day!A9*102/1000)</f>
        <v/>
      </c>
      <c r="Z13" s="36"/>
      <c r="AA13" s="36" t="str">
        <f>IF(_code_month_day!F9="","",_code_month_day!F9)</f>
        <v/>
      </c>
      <c r="AB13" s="35"/>
      <c r="AC13" s="36" t="str">
        <f>IF(_code_month_day!G9="","",_code_month_day!G9)</f>
        <v/>
      </c>
      <c r="AD13" s="36"/>
      <c r="AE13" s="36" t="str">
        <f>IF(_tag_month_day!J10="","",_tag_month_day!J10)</f>
        <v/>
      </c>
      <c r="AF13" s="36" t="str">
        <f>IF(_ther_month_day!A9="","",_ther_month_day!A9)</f>
        <v/>
      </c>
      <c r="AG13" s="34" t="str">
        <f>IFERROR(D13/C13,"")</f>
        <v/>
      </c>
      <c r="AH13" s="34" t="str">
        <f>IFERROR(I13/C13*1000,"")</f>
        <v/>
      </c>
      <c r="AI13" s="34" t="str">
        <f>IFERROR(AA13/C13*1000,"")</f>
        <v/>
      </c>
      <c r="AJ13" s="34" t="str">
        <f>IFERROR(W13/C13*1000,"")</f>
        <v/>
      </c>
      <c r="AK13" s="34" t="str">
        <f>IFERROR(0.0001229*AG13+0.11*AH13-1.4286*AI13-1.1429*AJ13,"")</f>
        <v/>
      </c>
      <c r="AL13" s="34" t="str">
        <f>IFERROR(W13/C13*1000,"")</f>
        <v/>
      </c>
      <c r="AM13" s="34" t="str">
        <f>IFERROR(AA13/C13*1000,"")</f>
        <v/>
      </c>
      <c r="AN13" s="34" t="str">
        <f>IFERROR(T13/AA13*1000,"")</f>
        <v/>
      </c>
      <c r="AO13" s="34" t="str">
        <f>IFERROR(AA13/(C13*1.3172)*100,"")</f>
        <v/>
      </c>
      <c r="AP13" s="34" t="str">
        <f>IFERROR(W13/(B13*0.92)*1000,"")</f>
        <v/>
      </c>
      <c r="AQ13" s="38" t="str">
        <f>IFERROR(P13/M13*1000,"")</f>
        <v/>
      </c>
      <c r="AR13" s="38" t="str">
        <f>IFERROR(N13/AC13*1000,"")</f>
        <v/>
      </c>
      <c r="AS13" s="36"/>
      <c r="AT13" s="34" t="str">
        <f>IF(_tagday0_month_day!A9="","",_tagday0_month_day!A9)</f>
        <v/>
      </c>
      <c r="AU13" s="36" t="str">
        <f>IF(_tagday0_month_day!B9="","",_tagday0_month_day!B9)</f>
        <v/>
      </c>
      <c r="AV13" s="36" t="str">
        <f>IF(_tagcha_month_day!N9="","",_tagcha_month_day!N9)</f>
        <v/>
      </c>
      <c r="AW13" s="36" t="str">
        <f>IFERROR(IF(_reval_month_day!A9="","",_reval_month_day!A9*AV13/1000000),"")</f>
        <v/>
      </c>
      <c r="AX13" s="36" t="str">
        <f>IFERROR(AW13*50.31,"")</f>
        <v/>
      </c>
      <c r="AY13" s="36"/>
    </row>
    <row customFormat="1" ht="19.25" customHeight="1" r="14" s="31">
      <c r="A14" s="32" t="s">
        <v>78</v>
      </c>
      <c r="B14" s="33" t="str">
        <f>IF(_shizhong_month_day!A10="","",_shizhong_month_day!A10)</f>
        <v/>
      </c>
      <c r="C14" s="32" t="str">
        <f>IF(_yield_month_day!A10="","",_yield_month_day!A10)</f>
        <v/>
      </c>
      <c r="D14" s="36"/>
      <c r="E14" s="34" t="str">
        <f>IF(_tag_month_day!A11="","",_tag_month_day!A11*10000)</f>
        <v/>
      </c>
      <c r="F14" s="35" t="str">
        <f>IF(_tag_month_day!B11="","",_tag_month_day!B11)</f>
        <v/>
      </c>
      <c r="G14" s="35" t="str">
        <f>IF(_tag_month_day!C11="","",_tag_month_day!C11)</f>
        <v/>
      </c>
      <c r="H14" s="35" t="str">
        <f>IF(_tag_month_day!D11="","",_tag_month_day!D11)</f>
        <v/>
      </c>
      <c r="I14" s="35" t="str">
        <f>IF(_tag_month_day!E11="","",_tag_month_day!E11)</f>
        <v/>
      </c>
      <c r="J14" s="35" t="str">
        <f>IF(_tag_month_day!F11="","",_tag_month_day!F11)</f>
        <v/>
      </c>
      <c r="K14" s="35" t="str">
        <f>IF(_tag_month_day!G11="","",_tag_month_day!G11)</f>
        <v/>
      </c>
      <c r="L14" s="35" t="str">
        <f>IF(_tag_month_day!H11="","",_tag_month_day!H11)</f>
        <v/>
      </c>
      <c r="M14" s="35" t="str">
        <f>IF(_tag_month_day!I11="","",_tag_month_day!I11)</f>
        <v/>
      </c>
      <c r="N14" s="34" t="str">
        <f>IF(_code_month_day!A10="","",_code_month_day!A10)</f>
        <v/>
      </c>
      <c r="O14" s="36"/>
      <c r="P14" s="34" t="str">
        <f>IF(_code_month_day!B10="","",_code_month_day!B10)</f>
        <v/>
      </c>
      <c r="Q14" s="36"/>
      <c r="R14" s="34" t="str">
        <f>IF(_code_month_day!C10="","",_code_month_day!C10)</f>
        <v/>
      </c>
      <c r="S14" s="36"/>
      <c r="T14" s="34" t="str">
        <f>IF(_code_month_day!D10="","",_code_month_day!D10)</f>
        <v/>
      </c>
      <c r="U14" s="36"/>
      <c r="V14" s="34"/>
      <c r="W14" s="36" t="str">
        <f>IF(_code_month_day!E10="","",_code_month_day!E10)</f>
        <v/>
      </c>
      <c r="X14" s="36"/>
      <c r="Y14" s="37" t="str">
        <f>IF(_taghe_month_day!A10="","",_taghe_month_day!A10*102/1000)</f>
        <v/>
      </c>
      <c r="Z14" s="36"/>
      <c r="AA14" s="36" t="str">
        <f>IF(_code_month_day!F10="","",_code_month_day!F10)</f>
        <v/>
      </c>
      <c r="AB14" s="35"/>
      <c r="AC14" s="36" t="str">
        <f>IF(_code_month_day!G10="","",_code_month_day!G10)</f>
        <v/>
      </c>
      <c r="AD14" s="36"/>
      <c r="AE14" s="36" t="str">
        <f>IF(_tag_month_day!J11="","",_tag_month_day!J11)</f>
        <v/>
      </c>
      <c r="AF14" s="36" t="str">
        <f>IF(_ther_month_day!A10="","",_ther_month_day!A10)</f>
        <v/>
      </c>
      <c r="AG14" s="34" t="str">
        <f>IFERROR(D14/C14,"")</f>
        <v/>
      </c>
      <c r="AH14" s="33" t="str">
        <f>IFERROR(I14/C14*1000,"")</f>
        <v/>
      </c>
      <c r="AI14" s="33" t="str">
        <f>IFERROR(AA14/C14*1000,"")</f>
        <v/>
      </c>
      <c r="AJ14" s="33" t="str">
        <f>IFERROR(W14/C14*1000,"")</f>
        <v/>
      </c>
      <c r="AK14" s="34" t="str">
        <f>IFERROR(0.0001229*AG14+0.11*AH14-1.4286*AI14-1.1429*AJ14,"")</f>
        <v/>
      </c>
      <c r="AL14" s="34" t="str">
        <f>IFERROR(W14/C14*1000,"")</f>
        <v/>
      </c>
      <c r="AM14" s="34" t="str">
        <f>IFERROR(AA14/C14*1000,"")</f>
        <v/>
      </c>
      <c r="AN14" s="34" t="str">
        <f>IFERROR(T14/AA14*1000,"")</f>
        <v/>
      </c>
      <c r="AO14" s="34" t="str">
        <f>IFERROR(AA14/(C14*1.3172)*100,"")</f>
        <v/>
      </c>
      <c r="AP14" s="34" t="str">
        <f>IFERROR(W14/(B14*0.92)*1000,"")</f>
        <v/>
      </c>
      <c r="AQ14" s="38" t="str">
        <f>IFERROR(P14/M14*1000,"")</f>
        <v/>
      </c>
      <c r="AR14" s="38" t="str">
        <f>IFERROR(N14/AC14*1000,"")</f>
        <v/>
      </c>
      <c r="AS14" s="41"/>
      <c r="AT14" s="42" t="str">
        <f>IF(_tagday0_month_day!A10="","",_tagday0_month_day!A10)</f>
        <v/>
      </c>
      <c r="AU14" s="41" t="str">
        <f>IF(_tagday0_month_day!B10="","",_tagday0_month_day!B10)</f>
        <v/>
      </c>
      <c r="AV14" s="41" t="str">
        <f>IF(_tagcha_month_day!N10="","",_tagcha_month_day!N10)</f>
        <v/>
      </c>
      <c r="AW14" s="41" t="str">
        <f>IFERROR(IF(_reval_month_day!A10="","",_reval_month_day!A10*AV14/1000000),"")</f>
        <v/>
      </c>
      <c r="AX14" s="41" t="str">
        <f>IFERROR(AW14*50.31,"")</f>
        <v/>
      </c>
      <c r="AY14" s="36"/>
    </row>
    <row customFormat="1" ht="19.25" customHeight="1" r="15" s="31">
      <c r="A15" s="32" t="s">
        <v>79</v>
      </c>
      <c r="B15" s="33" t="str">
        <f>IF(_shizhong_month_day!A11="","",_shizhong_month_day!A11)</f>
        <v/>
      </c>
      <c r="C15" s="32" t="str">
        <f>IF(_yield_month_day!A11="","",_yield_month_day!A11)</f>
        <v/>
      </c>
      <c r="D15" s="36"/>
      <c r="E15" s="34" t="str">
        <f>IF(_tag_month_day!A12="","",_tag_month_day!A12*10000)</f>
        <v/>
      </c>
      <c r="F15" s="35" t="str">
        <f>IF(_tag_month_day!B12="","",_tag_month_day!B12)</f>
        <v/>
      </c>
      <c r="G15" s="35" t="str">
        <f>IF(_tag_month_day!C12="","",_tag_month_day!C12)</f>
        <v/>
      </c>
      <c r="H15" s="35" t="str">
        <f>IF(_tag_month_day!D12="","",_tag_month_day!D12)</f>
        <v/>
      </c>
      <c r="I15" s="35" t="str">
        <f>IF(_tag_month_day!E12="","",_tag_month_day!E12)</f>
        <v/>
      </c>
      <c r="J15" s="35" t="str">
        <f>IF(_tag_month_day!F12="","",_tag_month_day!F12)</f>
        <v/>
      </c>
      <c r="K15" s="35" t="str">
        <f>IF(_tag_month_day!G12="","",_tag_month_day!G12)</f>
        <v/>
      </c>
      <c r="L15" s="35" t="str">
        <f>IF(_tag_month_day!H12="","",_tag_month_day!H12)</f>
        <v/>
      </c>
      <c r="M15" s="35" t="str">
        <f>IF(_tag_month_day!I12="","",_tag_month_day!I12)</f>
        <v/>
      </c>
      <c r="N15" s="34" t="str">
        <f>IF(_code_month_day!A11="","",_code_month_day!A11)</f>
        <v/>
      </c>
      <c r="O15" s="36"/>
      <c r="P15" s="34" t="str">
        <f>IF(_code_month_day!B11="","",_code_month_day!B11)</f>
        <v/>
      </c>
      <c r="Q15" s="36"/>
      <c r="R15" s="34" t="str">
        <f>IF(_code_month_day!C11="","",_code_month_day!C11)</f>
        <v/>
      </c>
      <c r="S15" s="36"/>
      <c r="T15" s="34" t="str">
        <f>IF(_code_month_day!D11="","",_code_month_day!D11)</f>
        <v/>
      </c>
      <c r="U15" s="36"/>
      <c r="V15" s="34"/>
      <c r="W15" s="36" t="str">
        <f>IF(_code_month_day!E11="","",_code_month_day!E11)</f>
        <v/>
      </c>
      <c r="X15" s="36"/>
      <c r="Y15" s="37" t="str">
        <f>IF(_taghe_month_day!A11="","",_taghe_month_day!A11*102/1000)</f>
        <v/>
      </c>
      <c r="Z15" s="36"/>
      <c r="AA15" s="36" t="str">
        <f>IF(_code_month_day!F11="","",_code_month_day!F11)</f>
        <v/>
      </c>
      <c r="AB15" s="35"/>
      <c r="AC15" s="36" t="str">
        <f>IF(_code_month_day!G11="","",_code_month_day!G11)</f>
        <v/>
      </c>
      <c r="AD15" s="36"/>
      <c r="AE15" s="36" t="str">
        <f>IF(_tag_month_day!J12="","",_tag_month_day!J12)</f>
        <v/>
      </c>
      <c r="AF15" s="36" t="str">
        <f>IF(_ther_month_day!A11="","",_ther_month_day!A11)</f>
        <v/>
      </c>
      <c r="AG15" s="34" t="str">
        <f>IFERROR(D15/C15,"")</f>
        <v/>
      </c>
      <c r="AH15" s="33" t="str">
        <f>IFERROR(I15/C15*1000,"")</f>
        <v/>
      </c>
      <c r="AI15" s="33" t="str">
        <f>IFERROR(AA15/C15*1000,"")</f>
        <v/>
      </c>
      <c r="AJ15" s="33" t="str">
        <f>IFERROR(W15/C15*1000,"")</f>
        <v/>
      </c>
      <c r="AK15" s="34" t="str">
        <f>IFERROR(0.0001229*AG15+0.11*AH15-1.4286*AI15-1.1429*AJ15,"")</f>
        <v/>
      </c>
      <c r="AL15" s="34" t="str">
        <f>IFERROR(W15/C15*1000,"")</f>
        <v/>
      </c>
      <c r="AM15" s="34" t="str">
        <f>IFERROR(AA15/C15*1000,"")</f>
        <v/>
      </c>
      <c r="AN15" s="34" t="str">
        <f>IFERROR(T15/AA15*1000,"")</f>
        <v/>
      </c>
      <c r="AO15" s="34" t="str">
        <f>IFERROR(AA15/(C15*1.3172)*100,"")</f>
        <v/>
      </c>
      <c r="AP15" s="34" t="str">
        <f>IFERROR(W15/(B15*0.92)*1000,"")</f>
        <v/>
      </c>
      <c r="AQ15" s="38" t="str">
        <f>IFERROR(P15/M15*1000,"")</f>
        <v/>
      </c>
      <c r="AR15" s="38" t="str">
        <f>IFERROR(N15/AC15*1000,"")</f>
        <v/>
      </c>
      <c r="AS15" s="41"/>
      <c r="AT15" s="42" t="str">
        <f>IF(_tagday0_month_day!A11="","",_tagday0_month_day!A11)</f>
        <v/>
      </c>
      <c r="AU15" s="41" t="str">
        <f>IF(_tagday0_month_day!B11="","",_tagday0_month_day!B11)</f>
        <v/>
      </c>
      <c r="AV15" s="41" t="str">
        <f>IF(_tagcha_month_day!N11="","",_tagcha_month_day!N11)</f>
        <v/>
      </c>
      <c r="AW15" s="41" t="str">
        <f>IFERROR(IF(_reval_month_day!A11="","",_reval_month_day!A11*AV15/1000000),"")</f>
        <v/>
      </c>
      <c r="AX15" s="41" t="str">
        <f>IFERROR(AW15*50.31,"")</f>
        <v/>
      </c>
      <c r="AY15" s="36"/>
    </row>
    <row customFormat="1" ht="19.25" customHeight="1" r="16" s="31">
      <c r="A16" s="32" t="s">
        <v>80</v>
      </c>
      <c r="B16" s="33" t="str">
        <f>IF(_shizhong_month_day!A12="","",_shizhong_month_day!A12)</f>
        <v/>
      </c>
      <c r="C16" s="32" t="str">
        <f>IF(_yield_month_day!A12="","",_yield_month_day!A12)</f>
        <v/>
      </c>
      <c r="D16" s="36"/>
      <c r="E16" s="34" t="str">
        <f>IF(_tag_month_day!A13="","",_tag_month_day!A13*10000)</f>
        <v/>
      </c>
      <c r="F16" s="35" t="str">
        <f>IF(_tag_month_day!B13="","",_tag_month_day!B13)</f>
        <v/>
      </c>
      <c r="G16" s="35" t="str">
        <f>IF(_tag_month_day!C13="","",_tag_month_day!C13)</f>
        <v/>
      </c>
      <c r="H16" s="35" t="str">
        <f>IF(_tag_month_day!D13="","",_tag_month_day!D13)</f>
        <v/>
      </c>
      <c r="I16" s="35" t="str">
        <f>IF(_tag_month_day!E13="","",_tag_month_day!E13)</f>
        <v/>
      </c>
      <c r="J16" s="35" t="str">
        <f>IF(_tag_month_day!F13="","",_tag_month_day!F13)</f>
        <v/>
      </c>
      <c r="K16" s="35" t="str">
        <f>IF(_tag_month_day!G13="","",_tag_month_day!G13)</f>
        <v/>
      </c>
      <c r="L16" s="35" t="str">
        <f>IF(_tag_month_day!H13="","",_tag_month_day!H13)</f>
        <v/>
      </c>
      <c r="M16" s="35" t="str">
        <f>IF(_tag_month_day!I13="","",_tag_month_day!I13)</f>
        <v/>
      </c>
      <c r="N16" s="34" t="str">
        <f>IF(_code_month_day!A12="","",_code_month_day!A12)</f>
        <v/>
      </c>
      <c r="O16" s="36"/>
      <c r="P16" s="34" t="str">
        <f>IF(_code_month_day!B12="","",_code_month_day!B12)</f>
        <v/>
      </c>
      <c r="Q16" s="36"/>
      <c r="R16" s="34" t="str">
        <f>IF(_code_month_day!C12="","",_code_month_day!C12)</f>
        <v/>
      </c>
      <c r="S16" s="36"/>
      <c r="T16" s="34" t="str">
        <f>IF(_code_month_day!D12="","",_code_month_day!D12)</f>
        <v/>
      </c>
      <c r="U16" s="36"/>
      <c r="V16" s="34"/>
      <c r="W16" s="36" t="str">
        <f>IF(_code_month_day!E12="","",_code_month_day!E12)</f>
        <v/>
      </c>
      <c r="X16" s="36"/>
      <c r="Y16" s="37" t="str">
        <f>IF(_taghe_month_day!A12="","",_taghe_month_day!A12*102/1000)</f>
        <v/>
      </c>
      <c r="Z16" s="36"/>
      <c r="AA16" s="36" t="str">
        <f>IF(_code_month_day!F12="","",_code_month_day!F12)</f>
        <v/>
      </c>
      <c r="AB16" s="35"/>
      <c r="AC16" s="36" t="str">
        <f>IF(_code_month_day!G12="","",_code_month_day!G12)</f>
        <v/>
      </c>
      <c r="AD16" s="36"/>
      <c r="AE16" s="36" t="str">
        <f>IF(_tag_month_day!J13="","",_tag_month_day!J13)</f>
        <v/>
      </c>
      <c r="AF16" s="36" t="str">
        <f>IF(_ther_month_day!A12="","",_ther_month_day!A12)</f>
        <v/>
      </c>
      <c r="AG16" s="34" t="str">
        <f>IFERROR(D16/C16,"")</f>
        <v/>
      </c>
      <c r="AH16" s="33" t="str">
        <f>IFERROR(I16/C16*1000,"")</f>
        <v/>
      </c>
      <c r="AI16" s="33" t="str">
        <f>IFERROR(AA16/C16*1000,"")</f>
        <v/>
      </c>
      <c r="AJ16" s="33" t="str">
        <f>IFERROR(W16/C16*1000,"")</f>
        <v/>
      </c>
      <c r="AK16" s="34" t="str">
        <f>IFERROR(0.0001229*AG16+0.11*AH16-1.4286*AI16-1.1429*AJ16,"")</f>
        <v/>
      </c>
      <c r="AL16" s="34" t="str">
        <f>IFERROR(W16/C16*1000,"")</f>
        <v/>
      </c>
      <c r="AM16" s="34" t="str">
        <f>IFERROR(AA16/C16*1000,"")</f>
        <v/>
      </c>
      <c r="AN16" s="34" t="str">
        <f>IFERROR(T16/AA16*1000,"")</f>
        <v/>
      </c>
      <c r="AO16" s="34" t="str">
        <f>IFERROR(AA16/(C16*1.3172)*100,"")</f>
        <v/>
      </c>
      <c r="AP16" s="34" t="str">
        <f>IFERROR(W16/(B16*0.92)*1000,"")</f>
        <v/>
      </c>
      <c r="AQ16" s="38" t="str">
        <f>IFERROR(P16/M16*1000,"")</f>
        <v/>
      </c>
      <c r="AR16" s="38" t="str">
        <f>IFERROR(N16/AC16*1000,"")</f>
        <v/>
      </c>
      <c r="AS16" s="41"/>
      <c r="AT16" s="42" t="str">
        <f>IF(_tagday0_month_day!A12="","",_tagday0_month_day!A12)</f>
        <v/>
      </c>
      <c r="AU16" s="41" t="str">
        <f>IF(_tagday0_month_day!B12="","",_tagday0_month_day!B12)</f>
        <v/>
      </c>
      <c r="AV16" s="41" t="str">
        <f>IF(_tagcha_month_day!N12="","",_tagcha_month_day!N12)</f>
        <v/>
      </c>
      <c r="AW16" s="41" t="str">
        <f>IFERROR(IF(_reval_month_day!A12="","",_reval_month_day!A12*AV16/1000000),"")</f>
        <v/>
      </c>
      <c r="AX16" s="41" t="str">
        <f>IFERROR(AW16*50.31,"")</f>
        <v/>
      </c>
      <c r="AY16" s="36"/>
    </row>
    <row customFormat="1" ht="19.25" customHeight="1" r="17" s="31">
      <c r="A17" s="32" t="s">
        <v>81</v>
      </c>
      <c r="B17" s="33" t="str">
        <f>IF(_shizhong_month_day!A13="","",_shizhong_month_day!A13)</f>
        <v/>
      </c>
      <c r="C17" s="32" t="str">
        <f>IF(_yield_month_day!A13="","",_yield_month_day!A13)</f>
        <v/>
      </c>
      <c r="D17" s="36"/>
      <c r="E17" s="34" t="str">
        <f>IF(_tag_month_day!A14="","",_tag_month_day!A14*10000)</f>
        <v/>
      </c>
      <c r="F17" s="35" t="str">
        <f>IF(_tag_month_day!B14="","",_tag_month_day!B14)</f>
        <v/>
      </c>
      <c r="G17" s="35" t="str">
        <f>IF(_tag_month_day!C14="","",_tag_month_day!C14)</f>
        <v/>
      </c>
      <c r="H17" s="35" t="str">
        <f>IF(_tag_month_day!D14="","",_tag_month_day!D14)</f>
        <v/>
      </c>
      <c r="I17" s="35" t="str">
        <f>IF(_tag_month_day!E14="","",_tag_month_day!E14)</f>
        <v/>
      </c>
      <c r="J17" s="35" t="str">
        <f>IF(_tag_month_day!F14="","",_tag_month_day!F14)</f>
        <v/>
      </c>
      <c r="K17" s="35" t="str">
        <f>IF(_tag_month_day!G14="","",_tag_month_day!G14)</f>
        <v/>
      </c>
      <c r="L17" s="35" t="str">
        <f>IF(_tag_month_day!H14="","",_tag_month_day!H14)</f>
        <v/>
      </c>
      <c r="M17" s="35" t="str">
        <f>IF(_tag_month_day!I14="","",_tag_month_day!I14)</f>
        <v/>
      </c>
      <c r="N17" s="34" t="str">
        <f>IF(_code_month_day!A13="","",_code_month_day!A13)</f>
        <v/>
      </c>
      <c r="O17" s="36"/>
      <c r="P17" s="34" t="str">
        <f>IF(_code_month_day!B13="","",_code_month_day!B13)</f>
        <v/>
      </c>
      <c r="Q17" s="36"/>
      <c r="R17" s="34" t="str">
        <f>IF(_code_month_day!C13="","",_code_month_day!C13)</f>
        <v/>
      </c>
      <c r="S17" s="36"/>
      <c r="T17" s="34" t="str">
        <f>IF(_code_month_day!D13="","",_code_month_day!D13)</f>
        <v/>
      </c>
      <c r="U17" s="36"/>
      <c r="V17" s="34"/>
      <c r="W17" s="36" t="str">
        <f>IF(_code_month_day!E13="","",_code_month_day!E13)</f>
        <v/>
      </c>
      <c r="X17" s="36"/>
      <c r="Y17" s="37" t="str">
        <f>IF(_taghe_month_day!A13="","",_taghe_month_day!A13*102/1000)</f>
        <v/>
      </c>
      <c r="Z17" s="36"/>
      <c r="AA17" s="36" t="str">
        <f>IF(_code_month_day!F13="","",_code_month_day!F13)</f>
        <v/>
      </c>
      <c r="AB17" s="35"/>
      <c r="AC17" s="36" t="str">
        <f>IF(_code_month_day!G13="","",_code_month_day!G13)</f>
        <v/>
      </c>
      <c r="AD17" s="36"/>
      <c r="AE17" s="36" t="str">
        <f>IF(_tag_month_day!J14="","",_tag_month_day!J14)</f>
        <v/>
      </c>
      <c r="AF17" s="36" t="str">
        <f>IF(_ther_month_day!A13="","",_ther_month_day!A13)</f>
        <v/>
      </c>
      <c r="AG17" s="34" t="str">
        <f>IFERROR(D17/C17,"")</f>
        <v/>
      </c>
      <c r="AH17" s="33" t="str">
        <f>IFERROR(I17/C17*1000,"")</f>
        <v/>
      </c>
      <c r="AI17" s="33" t="str">
        <f>IFERROR(AA17/C17*1000,"")</f>
        <v/>
      </c>
      <c r="AJ17" s="33" t="str">
        <f>IFERROR(W17/C17*1000,"")</f>
        <v/>
      </c>
      <c r="AK17" s="34" t="str">
        <f>IFERROR(0.0001229*AG17+0.11*AH17-1.4286*AI17-1.1429*AJ17,"")</f>
        <v/>
      </c>
      <c r="AL17" s="34" t="str">
        <f>IFERROR(W17/C17*1000,"")</f>
        <v/>
      </c>
      <c r="AM17" s="34" t="str">
        <f>IFERROR(AA17/C17*1000,"")</f>
        <v/>
      </c>
      <c r="AN17" s="34" t="str">
        <f>IFERROR(T17/AA17*1000,"")</f>
        <v/>
      </c>
      <c r="AO17" s="34" t="str">
        <f>IFERROR(AA17/(C17*1.3172)*100,"")</f>
        <v/>
      </c>
      <c r="AP17" s="34" t="str">
        <f>IFERROR(W17/(B17*0.92)*1000,"")</f>
        <v/>
      </c>
      <c r="AQ17" s="38" t="str">
        <f>IFERROR(P17/M17*1000,"")</f>
        <v/>
      </c>
      <c r="AR17" s="38" t="str">
        <f>IFERROR(N17/AC17*1000,"")</f>
        <v/>
      </c>
      <c r="AS17" s="41"/>
      <c r="AT17" s="42" t="str">
        <f>IF(_tagday0_month_day!A13="","",_tagday0_month_day!A13)</f>
        <v/>
      </c>
      <c r="AU17" s="41" t="str">
        <f>IF(_tagday0_month_day!B13="","",_tagday0_month_day!B13)</f>
        <v/>
      </c>
      <c r="AV17" s="41" t="str">
        <f>IF(_tagcha_month_day!N13="","",_tagcha_month_day!N13)</f>
        <v/>
      </c>
      <c r="AW17" s="41" t="str">
        <f>IFERROR(IF(_reval_month_day!A13="","",_reval_month_day!A13*AV17/1000000),"")</f>
        <v/>
      </c>
      <c r="AX17" s="41" t="str">
        <f>IFERROR(AW17*50.31,"")</f>
        <v/>
      </c>
      <c r="AY17" s="36"/>
    </row>
    <row customFormat="1" ht="19.25" customHeight="1" r="18" s="31">
      <c r="A18" s="32" t="s">
        <v>82</v>
      </c>
      <c r="B18" s="33" t="str">
        <f>IF(_shizhong_month_day!A14="","",_shizhong_month_day!A14)</f>
        <v/>
      </c>
      <c r="C18" s="32" t="str">
        <f>IF(_yield_month_day!A14="","",_yield_month_day!A14)</f>
        <v/>
      </c>
      <c r="D18" s="36"/>
      <c r="E18" s="34" t="str">
        <f>IF(_tag_month_day!A15="","",_tag_month_day!A15*10000)</f>
        <v/>
      </c>
      <c r="F18" s="35" t="str">
        <f>IF(_tag_month_day!B15="","",_tag_month_day!B15)</f>
        <v/>
      </c>
      <c r="G18" s="35" t="str">
        <f>IF(_tag_month_day!C15="","",_tag_month_day!C15)</f>
        <v/>
      </c>
      <c r="H18" s="35" t="str">
        <f>IF(_tag_month_day!D15="","",_tag_month_day!D15)</f>
        <v/>
      </c>
      <c r="I18" s="35" t="str">
        <f>IF(_tag_month_day!E15="","",_tag_month_day!E15)</f>
        <v/>
      </c>
      <c r="J18" s="35" t="str">
        <f>IF(_tag_month_day!F15="","",_tag_month_day!F15)</f>
        <v/>
      </c>
      <c r="K18" s="35" t="str">
        <f>IF(_tag_month_day!G15="","",_tag_month_day!G15)</f>
        <v/>
      </c>
      <c r="L18" s="35" t="str">
        <f>IF(_tag_month_day!H15="","",_tag_month_day!H15)</f>
        <v/>
      </c>
      <c r="M18" s="35" t="str">
        <f>IF(_tag_month_day!I15="","",_tag_month_day!I15)</f>
        <v/>
      </c>
      <c r="N18" s="34" t="str">
        <f>IF(_code_month_day!A14="","",_code_month_day!A14)</f>
        <v/>
      </c>
      <c r="O18" s="36"/>
      <c r="P18" s="34" t="str">
        <f>IF(_code_month_day!B14="","",_code_month_day!B14)</f>
        <v/>
      </c>
      <c r="Q18" s="36"/>
      <c r="R18" s="34" t="str">
        <f>IF(_code_month_day!C14="","",_code_month_day!C14)</f>
        <v/>
      </c>
      <c r="S18" s="36"/>
      <c r="T18" s="34" t="str">
        <f>IF(_code_month_day!D14="","",_code_month_day!D14)</f>
        <v/>
      </c>
      <c r="U18" s="36"/>
      <c r="V18" s="34"/>
      <c r="W18" s="36" t="str">
        <f>IF(_code_month_day!E14="","",_code_month_day!E14)</f>
        <v/>
      </c>
      <c r="X18" s="36"/>
      <c r="Y18" s="37" t="str">
        <f>IF(_taghe_month_day!A14="","",_taghe_month_day!A14*102/1000)</f>
        <v/>
      </c>
      <c r="Z18" s="36"/>
      <c r="AA18" s="36" t="str">
        <f>IF(_code_month_day!F14="","",_code_month_day!F14)</f>
        <v/>
      </c>
      <c r="AB18" s="35"/>
      <c r="AC18" s="36" t="str">
        <f>IF(_code_month_day!G14="","",_code_month_day!G14)</f>
        <v/>
      </c>
      <c r="AD18" s="36"/>
      <c r="AE18" s="36" t="str">
        <f>IF(_tag_month_day!J15="","",_tag_month_day!J15)</f>
        <v/>
      </c>
      <c r="AF18" s="36" t="str">
        <f>IF(_ther_month_day!A14="","",_ther_month_day!A14)</f>
        <v/>
      </c>
      <c r="AG18" s="34" t="str">
        <f>IFERROR(D18/C18,"")</f>
        <v/>
      </c>
      <c r="AH18" s="33" t="str">
        <f>IFERROR(I18/C18*1000,"")</f>
        <v/>
      </c>
      <c r="AI18" s="33" t="str">
        <f>IFERROR(AA18/C18*1000,"")</f>
        <v/>
      </c>
      <c r="AJ18" s="33" t="str">
        <f>IFERROR(W18/C18*1000,"")</f>
        <v/>
      </c>
      <c r="AK18" s="34" t="str">
        <f>IFERROR(0.0001229*AG18+0.11*AH18-1.4286*AI18-1.1429*AJ18,"")</f>
        <v/>
      </c>
      <c r="AL18" s="34" t="str">
        <f>IFERROR(W18/C18*1000,"")</f>
        <v/>
      </c>
      <c r="AM18" s="34" t="str">
        <f>IFERROR(AA18/C18*1000,"")</f>
        <v/>
      </c>
      <c r="AN18" s="34" t="str">
        <f>IFERROR(T18/AA18*1000,"")</f>
        <v/>
      </c>
      <c r="AO18" s="34" t="str">
        <f>IFERROR(AA18/(C18*1.3172)*100,"")</f>
        <v/>
      </c>
      <c r="AP18" s="34" t="str">
        <f>IFERROR(W18/(B18*0.92)*1000,"")</f>
        <v/>
      </c>
      <c r="AQ18" s="38" t="str">
        <f>IFERROR(P18/M18*1000,"")</f>
        <v/>
      </c>
      <c r="AR18" s="38" t="str">
        <f>IFERROR(N18/AC18*1000,"")</f>
        <v/>
      </c>
      <c r="AS18" s="41"/>
      <c r="AT18" s="42" t="str">
        <f>IF(_tagday0_month_day!A14="","",_tagday0_month_day!A14)</f>
        <v/>
      </c>
      <c r="AU18" s="41" t="str">
        <f>IF(_tagday0_month_day!B14="","",_tagday0_month_day!B14)</f>
        <v/>
      </c>
      <c r="AV18" s="41" t="str">
        <f>IF(_tagcha_month_day!N14="","",_tagcha_month_day!N14)</f>
        <v/>
      </c>
      <c r="AW18" s="41" t="str">
        <f>IFERROR(IF(_reval_month_day!A14="","",_reval_month_day!A14*AV18/1000000),"")</f>
        <v/>
      </c>
      <c r="AX18" s="41" t="str">
        <f>IFERROR(AW18*50.31,"")</f>
        <v/>
      </c>
      <c r="AY18" s="36"/>
    </row>
    <row customFormat="1" ht="19.25" customHeight="1" r="19" s="31">
      <c r="A19" s="32" t="s">
        <v>83</v>
      </c>
      <c r="B19" s="33" t="str">
        <f>IF(_shizhong_month_day!A15="","",_shizhong_month_day!A15)</f>
        <v/>
      </c>
      <c r="C19" s="32" t="str">
        <f>IF(_yield_month_day!A15="","",_yield_month_day!A15)</f>
        <v/>
      </c>
      <c r="D19" s="36"/>
      <c r="E19" s="34" t="str">
        <f>IF(_tag_month_day!A16="","",_tag_month_day!A16*10000)</f>
        <v/>
      </c>
      <c r="F19" s="35" t="str">
        <f>IF(_tag_month_day!B16="","",_tag_month_day!B16)</f>
        <v/>
      </c>
      <c r="G19" s="35" t="str">
        <f>IF(_tag_month_day!C16="","",_tag_month_day!C16)</f>
        <v/>
      </c>
      <c r="H19" s="35" t="str">
        <f>IF(_tag_month_day!D16="","",_tag_month_day!D16)</f>
        <v/>
      </c>
      <c r="I19" s="35" t="str">
        <f>IF(_tag_month_day!E16="","",_tag_month_day!E16)</f>
        <v/>
      </c>
      <c r="J19" s="35" t="str">
        <f>IF(_tag_month_day!F16="","",_tag_month_day!F16)</f>
        <v/>
      </c>
      <c r="K19" s="35" t="str">
        <f>IF(_tag_month_day!G16="","",_tag_month_day!G16)</f>
        <v/>
      </c>
      <c r="L19" s="35" t="str">
        <f>IF(_tag_month_day!H16="","",_tag_month_day!H16)</f>
        <v/>
      </c>
      <c r="M19" s="35" t="str">
        <f>IF(_tag_month_day!I16="","",_tag_month_day!I16)</f>
        <v/>
      </c>
      <c r="N19" s="34" t="str">
        <f>IF(_code_month_day!A15="","",_code_month_day!A15)</f>
        <v/>
      </c>
      <c r="O19" s="36"/>
      <c r="P19" s="34" t="str">
        <f>IF(_code_month_day!B15="","",_code_month_day!B15)</f>
        <v/>
      </c>
      <c r="Q19" s="36"/>
      <c r="R19" s="34" t="str">
        <f>IF(_code_month_day!C15="","",_code_month_day!C15)</f>
        <v/>
      </c>
      <c r="S19" s="36"/>
      <c r="T19" s="34" t="str">
        <f>IF(_code_month_day!D15="","",_code_month_day!D15)</f>
        <v/>
      </c>
      <c r="U19" s="36"/>
      <c r="V19" s="34"/>
      <c r="W19" s="36" t="str">
        <f>IF(_code_month_day!E15="","",_code_month_day!E15)</f>
        <v/>
      </c>
      <c r="X19" s="36"/>
      <c r="Y19" s="37" t="str">
        <f>IF(_taghe_month_day!A15="","",_taghe_month_day!A15*102/1000)</f>
        <v/>
      </c>
      <c r="Z19" s="36"/>
      <c r="AA19" s="36" t="str">
        <f>IF(_code_month_day!F15="","",_code_month_day!F15)</f>
        <v/>
      </c>
      <c r="AB19" s="35"/>
      <c r="AC19" s="36" t="str">
        <f>IF(_code_month_day!G15="","",_code_month_day!G15)</f>
        <v/>
      </c>
      <c r="AD19" s="36"/>
      <c r="AE19" s="36" t="str">
        <f>IF(_tag_month_day!J16="","",_tag_month_day!J16)</f>
        <v/>
      </c>
      <c r="AF19" s="36" t="str">
        <f>IF(_ther_month_day!A15="","",_ther_month_day!A15)</f>
        <v/>
      </c>
      <c r="AG19" s="34" t="str">
        <f>IFERROR(D19/C19,"")</f>
        <v/>
      </c>
      <c r="AH19" s="33" t="str">
        <f>IFERROR(I19/C19*1000,"")</f>
        <v/>
      </c>
      <c r="AI19" s="33" t="str">
        <f>IFERROR(AA19/C19*1000,"")</f>
        <v/>
      </c>
      <c r="AJ19" s="33" t="str">
        <f>IFERROR(W19/C19*1000,"")</f>
        <v/>
      </c>
      <c r="AK19" s="34" t="str">
        <f>IFERROR(0.0001229*AG19+0.11*AH19-1.4286*AI19-1.1429*AJ19,"")</f>
        <v/>
      </c>
      <c r="AL19" s="34" t="str">
        <f>IFERROR(W19/C19*1000,"")</f>
        <v/>
      </c>
      <c r="AM19" s="34" t="str">
        <f>IFERROR(AA19/C19*1000,"")</f>
        <v/>
      </c>
      <c r="AN19" s="34" t="str">
        <f>IFERROR(T19/AA19*1000,"")</f>
        <v/>
      </c>
      <c r="AO19" s="34" t="str">
        <f>IFERROR(AA19/(C19*1.3172)*100,"")</f>
        <v/>
      </c>
      <c r="AP19" s="34" t="str">
        <f>IFERROR(W19/(B19*0.92)*1000,"")</f>
        <v/>
      </c>
      <c r="AQ19" s="38" t="str">
        <f>IFERROR(P19/M19*1000,"")</f>
        <v/>
      </c>
      <c r="AR19" s="38" t="str">
        <f>IFERROR(N19/AC19*1000,"")</f>
        <v/>
      </c>
      <c r="AS19" s="41"/>
      <c r="AT19" s="42" t="str">
        <f>IF(_tagday0_month_day!A15="","",_tagday0_month_day!A15)</f>
        <v/>
      </c>
      <c r="AU19" s="41" t="str">
        <f>IF(_tagday0_month_day!B15="","",_tagday0_month_day!B15)</f>
        <v/>
      </c>
      <c r="AV19" s="41" t="str">
        <f>IF(_tagcha_month_day!N15="","",_tagcha_month_day!N15)</f>
        <v/>
      </c>
      <c r="AW19" s="41" t="str">
        <f>IFERROR(IF(_reval_month_day!A15="","",_reval_month_day!A15*AV19/1000000),"")</f>
        <v/>
      </c>
      <c r="AX19" s="41" t="str">
        <f>IFERROR(AW19*50.31,"")</f>
        <v/>
      </c>
      <c r="AY19" s="36"/>
    </row>
    <row customFormat="1" ht="19.25" customHeight="1" r="20" s="31">
      <c r="A20" s="32" t="s">
        <v>84</v>
      </c>
      <c r="B20" s="33" t="str">
        <f>IF(_shizhong_month_day!A16="","",_shizhong_month_day!A16)</f>
        <v/>
      </c>
      <c r="C20" s="32" t="str">
        <f>IF(_yield_month_day!A16="","",_yield_month_day!A16)</f>
        <v/>
      </c>
      <c r="D20" s="36"/>
      <c r="E20" s="34" t="str">
        <f>IF(_tag_month_day!A17="","",_tag_month_day!A17*10000)</f>
        <v/>
      </c>
      <c r="F20" s="35" t="str">
        <f>IF(_tag_month_day!B17="","",_tag_month_day!B17)</f>
        <v/>
      </c>
      <c r="G20" s="35" t="str">
        <f>IF(_tag_month_day!C17="","",_tag_month_day!C17)</f>
        <v/>
      </c>
      <c r="H20" s="35" t="str">
        <f>IF(_tag_month_day!D17="","",_tag_month_day!D17)</f>
        <v/>
      </c>
      <c r="I20" s="35" t="str">
        <f>IF(_tag_month_day!E17="","",_tag_month_day!E17)</f>
        <v/>
      </c>
      <c r="J20" s="35" t="str">
        <f>IF(_tag_month_day!F17="","",_tag_month_day!F17)</f>
        <v/>
      </c>
      <c r="K20" s="35" t="str">
        <f>IF(_tag_month_day!G17="","",_tag_month_day!G17)</f>
        <v/>
      </c>
      <c r="L20" s="35" t="str">
        <f>IF(_tag_month_day!H17="","",_tag_month_day!H17)</f>
        <v/>
      </c>
      <c r="M20" s="35" t="str">
        <f>IF(_tag_month_day!I17="","",_tag_month_day!I17)</f>
        <v/>
      </c>
      <c r="N20" s="34" t="str">
        <f>IF(_code_month_day!A16="","",_code_month_day!A16)</f>
        <v/>
      </c>
      <c r="O20" s="36"/>
      <c r="P20" s="34" t="str">
        <f>IF(_code_month_day!B16="","",_code_month_day!B16)</f>
        <v/>
      </c>
      <c r="Q20" s="36"/>
      <c r="R20" s="34" t="str">
        <f>IF(_code_month_day!C16="","",_code_month_day!C16)</f>
        <v/>
      </c>
      <c r="S20" s="36"/>
      <c r="T20" s="34" t="str">
        <f>IF(_code_month_day!D16="","",_code_month_day!D16)</f>
        <v/>
      </c>
      <c r="U20" s="36"/>
      <c r="V20" s="34"/>
      <c r="W20" s="36" t="str">
        <f>IF(_code_month_day!E16="","",_code_month_day!E16)</f>
        <v/>
      </c>
      <c r="X20" s="36"/>
      <c r="Y20" s="37" t="str">
        <f>IF(_taghe_month_day!A16="","",_taghe_month_day!A16*102/1000)</f>
        <v/>
      </c>
      <c r="Z20" s="36"/>
      <c r="AA20" s="36" t="str">
        <f>IF(_code_month_day!F16="","",_code_month_day!F16)</f>
        <v/>
      </c>
      <c r="AB20" s="35"/>
      <c r="AC20" s="36" t="str">
        <f>IF(_code_month_day!G16="","",_code_month_day!G16)</f>
        <v/>
      </c>
      <c r="AD20" s="36"/>
      <c r="AE20" s="36" t="str">
        <f>IF(_tag_month_day!J17="","",_tag_month_day!J17)</f>
        <v/>
      </c>
      <c r="AF20" s="36" t="str">
        <f>IF(_ther_month_day!A16="","",_ther_month_day!A16)</f>
        <v/>
      </c>
      <c r="AG20" s="34" t="str">
        <f>IFERROR(D20/C20,"")</f>
        <v/>
      </c>
      <c r="AH20" s="33" t="str">
        <f>IFERROR(I20/C20*1000,"")</f>
        <v/>
      </c>
      <c r="AI20" s="33" t="str">
        <f>IFERROR(AA20/C20*1000,"")</f>
        <v/>
      </c>
      <c r="AJ20" s="33" t="str">
        <f>IFERROR(W20/C20*1000,"")</f>
        <v/>
      </c>
      <c r="AK20" s="34" t="str">
        <f>IFERROR(0.0001229*AG20+0.11*AH20-1.4286*AI20-1.1429*AJ20,"")</f>
        <v/>
      </c>
      <c r="AL20" s="34" t="str">
        <f>IFERROR(W20/C20*1000,"")</f>
        <v/>
      </c>
      <c r="AM20" s="34" t="str">
        <f>IFERROR(AA20/C20*1000,"")</f>
        <v/>
      </c>
      <c r="AN20" s="34" t="str">
        <f>IFERROR(T20/AA20*1000,"")</f>
        <v/>
      </c>
      <c r="AO20" s="34" t="str">
        <f>IFERROR(AA20/(C20*1.3172)*100,"")</f>
        <v/>
      </c>
      <c r="AP20" s="34" t="str">
        <f>IFERROR(W20/(B20*0.92)*1000,"")</f>
        <v/>
      </c>
      <c r="AQ20" s="38" t="str">
        <f>IFERROR(P20/M20*1000,"")</f>
        <v/>
      </c>
      <c r="AR20" s="38" t="str">
        <f>IFERROR(N20/AC20*1000,"")</f>
        <v/>
      </c>
      <c r="AS20" s="41"/>
      <c r="AT20" s="42" t="str">
        <f>IF(_tagday0_month_day!A16="","",_tagday0_month_day!A16)</f>
        <v/>
      </c>
      <c r="AU20" s="41" t="str">
        <f>IF(_tagday0_month_day!B16="","",_tagday0_month_day!B16)</f>
        <v/>
      </c>
      <c r="AV20" s="41" t="str">
        <f>IF(_tagcha_month_day!N16="","",_tagcha_month_day!N16)</f>
        <v/>
      </c>
      <c r="AW20" s="41" t="str">
        <f>IFERROR(IF(_reval_month_day!A16="","",_reval_month_day!A16*AV20/1000000),"")</f>
        <v/>
      </c>
      <c r="AX20" s="41" t="str">
        <f>IFERROR(AW20*50.31,"")</f>
        <v/>
      </c>
      <c r="AY20" s="36"/>
    </row>
    <row customFormat="1" ht="19.25" customHeight="1" r="21" s="31">
      <c r="A21" s="32" t="s">
        <v>85</v>
      </c>
      <c r="B21" s="33" t="str">
        <f>IF(_shizhong_month_day!A17="","",_shizhong_month_day!A17)</f>
        <v/>
      </c>
      <c r="C21" s="32" t="str">
        <f>IF(_yield_month_day!A17="","",_yield_month_day!A17)</f>
        <v/>
      </c>
      <c r="D21" s="36"/>
      <c r="E21" s="34" t="str">
        <f>IF(_tag_month_day!A18="","",_tag_month_day!A18*10000)</f>
        <v/>
      </c>
      <c r="F21" s="35" t="str">
        <f>IF(_tag_month_day!B18="","",_tag_month_day!B18)</f>
        <v/>
      </c>
      <c r="G21" s="35" t="str">
        <f>IF(_tag_month_day!C18="","",_tag_month_day!C18)</f>
        <v/>
      </c>
      <c r="H21" s="35" t="str">
        <f>IF(_tag_month_day!D18="","",_tag_month_day!D18)</f>
        <v/>
      </c>
      <c r="I21" s="35" t="str">
        <f>IF(_tag_month_day!E18="","",_tag_month_day!E18)</f>
        <v/>
      </c>
      <c r="J21" s="35" t="str">
        <f>IF(_tag_month_day!F18="","",_tag_month_day!F18)</f>
        <v/>
      </c>
      <c r="K21" s="35" t="str">
        <f>IF(_tag_month_day!G18="","",_tag_month_day!G18)</f>
        <v/>
      </c>
      <c r="L21" s="35" t="str">
        <f>IF(_tag_month_day!H18="","",_tag_month_day!H18)</f>
        <v/>
      </c>
      <c r="M21" s="35" t="str">
        <f>IF(_tag_month_day!I18="","",_tag_month_day!I18)</f>
        <v/>
      </c>
      <c r="N21" s="34" t="str">
        <f>IF(_code_month_day!A17="","",_code_month_day!A17)</f>
        <v/>
      </c>
      <c r="O21" s="36"/>
      <c r="P21" s="34" t="str">
        <f>IF(_code_month_day!B17="","",_code_month_day!B17)</f>
        <v/>
      </c>
      <c r="Q21" s="36"/>
      <c r="R21" s="34" t="str">
        <f>IF(_code_month_day!C17="","",_code_month_day!C17)</f>
        <v/>
      </c>
      <c r="S21" s="36"/>
      <c r="T21" s="34" t="str">
        <f>IF(_code_month_day!D17="","",_code_month_day!D17)</f>
        <v/>
      </c>
      <c r="U21" s="36"/>
      <c r="V21" s="34"/>
      <c r="W21" s="36" t="str">
        <f>IF(_code_month_day!E17="","",_code_month_day!E17)</f>
        <v/>
      </c>
      <c r="X21" s="36"/>
      <c r="Y21" s="37" t="str">
        <f>IF(_taghe_month_day!A17="","",_taghe_month_day!A17*102/1000)</f>
        <v/>
      </c>
      <c r="Z21" s="36"/>
      <c r="AA21" s="36" t="str">
        <f>IF(_code_month_day!F17="","",_code_month_day!F17)</f>
        <v/>
      </c>
      <c r="AB21" s="35"/>
      <c r="AC21" s="36" t="str">
        <f>IF(_code_month_day!G17="","",_code_month_day!G17)</f>
        <v/>
      </c>
      <c r="AD21" s="36"/>
      <c r="AE21" s="36" t="str">
        <f>IF(_tag_month_day!J18="","",_tag_month_day!J18)</f>
        <v/>
      </c>
      <c r="AF21" s="36" t="str">
        <f>IF(_ther_month_day!A17="","",_ther_month_day!A17)</f>
        <v/>
      </c>
      <c r="AG21" s="34" t="str">
        <f>IFERROR(D21/C21,"")</f>
        <v/>
      </c>
      <c r="AH21" s="33" t="str">
        <f>IFERROR(I21/C21*1000,"")</f>
        <v/>
      </c>
      <c r="AI21" s="33" t="str">
        <f>IFERROR(AA21/C21*1000,"")</f>
        <v/>
      </c>
      <c r="AJ21" s="33" t="str">
        <f>IFERROR(W21/C21*1000,"")</f>
        <v/>
      </c>
      <c r="AK21" s="34" t="str">
        <f>IFERROR(0.0001229*AG21+0.11*AH21-1.4286*AI21-1.1429*AJ21,"")</f>
        <v/>
      </c>
      <c r="AL21" s="34" t="str">
        <f>IFERROR(W21/C21*1000,"")</f>
        <v/>
      </c>
      <c r="AM21" s="34" t="str">
        <f>IFERROR(AA21/C21*1000,"")</f>
        <v/>
      </c>
      <c r="AN21" s="34" t="str">
        <f>IFERROR(T21/AA21*1000,"")</f>
        <v/>
      </c>
      <c r="AO21" s="34" t="str">
        <f>IFERROR(AA21/(C21*1.3172)*100,"")</f>
        <v/>
      </c>
      <c r="AP21" s="34" t="str">
        <f>IFERROR(W21/(B21*0.92)*1000,"")</f>
        <v/>
      </c>
      <c r="AQ21" s="38" t="str">
        <f>IFERROR(P21/M21*1000,"")</f>
        <v/>
      </c>
      <c r="AR21" s="38" t="str">
        <f>IFERROR(N21/AC21*1000,"")</f>
        <v/>
      </c>
      <c r="AS21" s="41"/>
      <c r="AT21" s="42" t="str">
        <f>IF(_tagday0_month_day!A17="","",_tagday0_month_day!A17)</f>
        <v/>
      </c>
      <c r="AU21" s="41" t="str">
        <f>IF(_tagday0_month_day!B17="","",_tagday0_month_day!B17)</f>
        <v/>
      </c>
      <c r="AV21" s="41" t="str">
        <f>IF(_tagcha_month_day!N17="","",_tagcha_month_day!N17)</f>
        <v/>
      </c>
      <c r="AW21" s="41" t="str">
        <f>IFERROR(IF(_reval_month_day!A17="","",_reval_month_day!A17*AV21/1000000),"")</f>
        <v/>
      </c>
      <c r="AX21" s="41" t="str">
        <f>IFERROR(AW21*50.31,"")</f>
        <v/>
      </c>
      <c r="AY21" s="36"/>
    </row>
    <row customFormat="1" ht="19.25" customHeight="1" r="22" s="31">
      <c r="A22" s="32" t="s">
        <v>86</v>
      </c>
      <c r="B22" s="33" t="str">
        <f>IF(_shizhong_month_day!A18="","",_shizhong_month_day!A18)</f>
        <v/>
      </c>
      <c r="C22" s="32" t="str">
        <f>IF(_yield_month_day!A18="","",_yield_month_day!A18)</f>
        <v/>
      </c>
      <c r="D22" s="36"/>
      <c r="E22" s="34" t="str">
        <f>IF(_tag_month_day!A19="","",_tag_month_day!A19*10000)</f>
        <v/>
      </c>
      <c r="F22" s="35" t="str">
        <f>IF(_tag_month_day!B19="","",_tag_month_day!B19)</f>
        <v/>
      </c>
      <c r="G22" s="35" t="str">
        <f>IF(_tag_month_day!C19="","",_tag_month_day!C19)</f>
        <v/>
      </c>
      <c r="H22" s="35" t="str">
        <f>IF(_tag_month_day!D19="","",_tag_month_day!D19)</f>
        <v/>
      </c>
      <c r="I22" s="35" t="str">
        <f>IF(_tag_month_day!E19="","",_tag_month_day!E19)</f>
        <v/>
      </c>
      <c r="J22" s="35" t="str">
        <f>IF(_tag_month_day!F19="","",_tag_month_day!F19)</f>
        <v/>
      </c>
      <c r="K22" s="35" t="str">
        <f>IF(_tag_month_day!G19="","",_tag_month_day!G19)</f>
        <v/>
      </c>
      <c r="L22" s="35" t="str">
        <f>IF(_tag_month_day!H19="","",_tag_month_day!H19)</f>
        <v/>
      </c>
      <c r="M22" s="35" t="str">
        <f>IF(_tag_month_day!I19="","",_tag_month_day!I19)</f>
        <v/>
      </c>
      <c r="N22" s="34" t="str">
        <f>IF(_code_month_day!A18="","",_code_month_day!A18)</f>
        <v/>
      </c>
      <c r="O22" s="36"/>
      <c r="P22" s="34" t="str">
        <f>IF(_code_month_day!B18="","",_code_month_day!B18)</f>
        <v/>
      </c>
      <c r="Q22" s="36"/>
      <c r="R22" s="34" t="str">
        <f>IF(_code_month_day!C18="","",_code_month_day!C18)</f>
        <v/>
      </c>
      <c r="S22" s="36"/>
      <c r="T22" s="34" t="str">
        <f>IF(_code_month_day!D18="","",_code_month_day!D18)</f>
        <v/>
      </c>
      <c r="U22" s="36"/>
      <c r="V22" s="34"/>
      <c r="W22" s="36" t="str">
        <f>IF(_code_month_day!E18="","",_code_month_day!E18)</f>
        <v/>
      </c>
      <c r="X22" s="36"/>
      <c r="Y22" s="37" t="str">
        <f>IF(_taghe_month_day!A18="","",_taghe_month_day!A18*102/1000)</f>
        <v/>
      </c>
      <c r="Z22" s="36"/>
      <c r="AA22" s="36" t="str">
        <f>IF(_code_month_day!F18="","",_code_month_day!F18)</f>
        <v/>
      </c>
      <c r="AB22" s="35"/>
      <c r="AC22" s="36" t="str">
        <f>IF(_code_month_day!G18="","",_code_month_day!G18)</f>
        <v/>
      </c>
      <c r="AD22" s="36"/>
      <c r="AE22" s="36" t="str">
        <f>IF(_tag_month_day!J19="","",_tag_month_day!J19)</f>
        <v/>
      </c>
      <c r="AF22" s="36" t="str">
        <f>IF(_ther_month_day!A18="","",_ther_month_day!A18)</f>
        <v/>
      </c>
      <c r="AG22" s="34" t="str">
        <f>IFERROR(D22/C22,"")</f>
        <v/>
      </c>
      <c r="AH22" s="33" t="str">
        <f>IFERROR(I22/C22*1000,"")</f>
        <v/>
      </c>
      <c r="AI22" s="33" t="str">
        <f>IFERROR(AA22/C22*1000,"")</f>
        <v/>
      </c>
      <c r="AJ22" s="33" t="str">
        <f>IFERROR(W22/C22*1000,"")</f>
        <v/>
      </c>
      <c r="AK22" s="34" t="str">
        <f>IFERROR(0.0001229*AG22+0.11*AH22-1.4286*AI22-1.1429*AJ22,"")</f>
        <v/>
      </c>
      <c r="AL22" s="34" t="str">
        <f>IFERROR(W22/C22*1000,"")</f>
        <v/>
      </c>
      <c r="AM22" s="34" t="str">
        <f>IFERROR(AA22/C22*1000,"")</f>
        <v/>
      </c>
      <c r="AN22" s="34" t="str">
        <f>IFERROR(T22/AA22*1000,"")</f>
        <v/>
      </c>
      <c r="AO22" s="34" t="str">
        <f>IFERROR(AA22/(C22*1.3172)*100,"")</f>
        <v/>
      </c>
      <c r="AP22" s="34" t="str">
        <f>IFERROR(W22/(B22*0.92)*1000,"")</f>
        <v/>
      </c>
      <c r="AQ22" s="38" t="str">
        <f>IFERROR(P22/M22*1000,"")</f>
        <v/>
      </c>
      <c r="AR22" s="38" t="str">
        <f>IFERROR(N22/AC22*1000,"")</f>
        <v/>
      </c>
      <c r="AS22" s="41"/>
      <c r="AT22" s="42" t="str">
        <f>IF(_tagday0_month_day!A18="","",_tagday0_month_day!A18)</f>
        <v/>
      </c>
      <c r="AU22" s="41" t="str">
        <f>IF(_tagday0_month_day!B18="","",_tagday0_month_day!B18)</f>
        <v/>
      </c>
      <c r="AV22" s="41" t="str">
        <f>IF(_tagcha_month_day!N18="","",_tagcha_month_day!N18)</f>
        <v/>
      </c>
      <c r="AW22" s="41" t="str">
        <f>IFERROR(IF(_reval_month_day!A18="","",_reval_month_day!A18*AV22/1000000),"")</f>
        <v/>
      </c>
      <c r="AX22" s="41" t="str">
        <f>IFERROR(AW22*50.31,"")</f>
        <v/>
      </c>
      <c r="AY22" s="36"/>
    </row>
    <row customFormat="1" ht="19.25" customHeight="1" r="23" s="31">
      <c r="A23" s="32" t="s">
        <v>87</v>
      </c>
      <c r="B23" s="33" t="str">
        <f>IF(_shizhong_month_day!A19="","",_shizhong_month_day!A19)</f>
        <v/>
      </c>
      <c r="C23" s="32" t="str">
        <f>IF(_yield_month_day!A19="","",_yield_month_day!A19)</f>
        <v/>
      </c>
      <c r="D23" s="36"/>
      <c r="E23" s="34" t="str">
        <f>IF(_tag_month_day!A20="","",_tag_month_day!A20*10000)</f>
        <v/>
      </c>
      <c r="F23" s="35" t="str">
        <f>IF(_tag_month_day!B20="","",_tag_month_day!B20)</f>
        <v/>
      </c>
      <c r="G23" s="35" t="str">
        <f>IF(_tag_month_day!C20="","",_tag_month_day!C20)</f>
        <v/>
      </c>
      <c r="H23" s="35" t="str">
        <f>IF(_tag_month_day!D20="","",_tag_month_day!D20)</f>
        <v/>
      </c>
      <c r="I23" s="35" t="str">
        <f>IF(_tag_month_day!E20="","",_tag_month_day!E20)</f>
        <v/>
      </c>
      <c r="J23" s="35" t="str">
        <f>IF(_tag_month_day!F20="","",_tag_month_day!F20)</f>
        <v/>
      </c>
      <c r="K23" s="35" t="str">
        <f>IF(_tag_month_day!G20="","",_tag_month_day!G20)</f>
        <v/>
      </c>
      <c r="L23" s="35" t="str">
        <f>IF(_tag_month_day!H20="","",_tag_month_day!H20)</f>
        <v/>
      </c>
      <c r="M23" s="35" t="str">
        <f>IF(_tag_month_day!I20="","",_tag_month_day!I20)</f>
        <v/>
      </c>
      <c r="N23" s="34" t="str">
        <f>IF(_code_month_day!A19="","",_code_month_day!A19)</f>
        <v/>
      </c>
      <c r="O23" s="36"/>
      <c r="P23" s="34" t="str">
        <f>IF(_code_month_day!B19="","",_code_month_day!B19)</f>
        <v/>
      </c>
      <c r="Q23" s="36"/>
      <c r="R23" s="34" t="str">
        <f>IF(_code_month_day!C19="","",_code_month_day!C19)</f>
        <v/>
      </c>
      <c r="S23" s="36"/>
      <c r="T23" s="34" t="str">
        <f>IF(_code_month_day!D19="","",_code_month_day!D19)</f>
        <v/>
      </c>
      <c r="U23" s="36"/>
      <c r="V23" s="34"/>
      <c r="W23" s="36" t="str">
        <f>IF(_code_month_day!E19="","",_code_month_day!E19)</f>
        <v/>
      </c>
      <c r="X23" s="36"/>
      <c r="Y23" s="37" t="str">
        <f>IF(_taghe_month_day!A19="","",_taghe_month_day!A19*102/1000)</f>
        <v/>
      </c>
      <c r="Z23" s="36"/>
      <c r="AA23" s="36" t="str">
        <f>IF(_code_month_day!F19="","",_code_month_day!F19)</f>
        <v/>
      </c>
      <c r="AB23" s="35"/>
      <c r="AC23" s="36" t="str">
        <f>IF(_code_month_day!G19="","",_code_month_day!G19)</f>
        <v/>
      </c>
      <c r="AD23" s="36"/>
      <c r="AE23" s="36" t="str">
        <f>IF(_tag_month_day!J20="","",_tag_month_day!J20)</f>
        <v/>
      </c>
      <c r="AF23" s="36" t="str">
        <f>IF(_ther_month_day!A19="","",_ther_month_day!A19)</f>
        <v/>
      </c>
      <c r="AG23" s="34" t="str">
        <f>IFERROR(D23/C23,"")</f>
        <v/>
      </c>
      <c r="AH23" s="33" t="str">
        <f>IFERROR(I23/C23*1000,"")</f>
        <v/>
      </c>
      <c r="AI23" s="33" t="str">
        <f>IFERROR(AA23/C23*1000,"")</f>
        <v/>
      </c>
      <c r="AJ23" s="33" t="str">
        <f>IFERROR(W23/C23*1000,"")</f>
        <v/>
      </c>
      <c r="AK23" s="34" t="str">
        <f>IFERROR(0.0001229*AG23+0.11*AH23-1.4286*AI23-1.1429*AJ23,"")</f>
        <v/>
      </c>
      <c r="AL23" s="34" t="str">
        <f>IFERROR(W23/C23*1000,"")</f>
        <v/>
      </c>
      <c r="AM23" s="34" t="str">
        <f>IFERROR(AA23/C23*1000,"")</f>
        <v/>
      </c>
      <c r="AN23" s="34" t="str">
        <f>IFERROR(T23/AA23*1000,"")</f>
        <v/>
      </c>
      <c r="AO23" s="34" t="str">
        <f>IFERROR(AA23/(C23*1.3172)*100,"")</f>
        <v/>
      </c>
      <c r="AP23" s="34" t="str">
        <f>IFERROR(W23/(B23*0.92)*1000,"")</f>
        <v/>
      </c>
      <c r="AQ23" s="38" t="str">
        <f>IFERROR(P23/M23*1000,"")</f>
        <v/>
      </c>
      <c r="AR23" s="38" t="str">
        <f>IFERROR(N23/AC23*1000,"")</f>
        <v/>
      </c>
      <c r="AS23" s="41"/>
      <c r="AT23" s="42" t="str">
        <f>IF(_tagday0_month_day!A19="","",_tagday0_month_day!A19)</f>
        <v/>
      </c>
      <c r="AU23" s="41" t="str">
        <f>IF(_tagday0_month_day!B19="","",_tagday0_month_day!B19)</f>
        <v/>
      </c>
      <c r="AV23" s="41" t="str">
        <f>IF(_tagcha_month_day!N19="","",_tagcha_month_day!N19)</f>
        <v/>
      </c>
      <c r="AW23" s="41" t="str">
        <f>IFERROR(IF(_reval_month_day!A19="","",_reval_month_day!A19*AV23/1000000),"")</f>
        <v/>
      </c>
      <c r="AX23" s="41" t="str">
        <f>IFERROR(AW23*50.31,"")</f>
        <v/>
      </c>
      <c r="AY23" s="36"/>
    </row>
    <row customFormat="1" ht="19.25" customHeight="1" r="24" s="31">
      <c r="A24" s="32" t="s">
        <v>88</v>
      </c>
      <c r="B24" s="33" t="str">
        <f>IF(_shizhong_month_day!A20="","",_shizhong_month_day!A20)</f>
        <v/>
      </c>
      <c r="C24" s="32" t="str">
        <f>IF(_yield_month_day!A20="","",_yield_month_day!A20)</f>
        <v/>
      </c>
      <c r="D24" s="36"/>
      <c r="E24" s="34" t="str">
        <f>IF(_tag_month_day!A21="","",_tag_month_day!A21*10000)</f>
        <v/>
      </c>
      <c r="F24" s="35" t="str">
        <f>IF(_tag_month_day!B21="","",_tag_month_day!B21)</f>
        <v/>
      </c>
      <c r="G24" s="35" t="str">
        <f>IF(_tag_month_day!C21="","",_tag_month_day!C21)</f>
        <v/>
      </c>
      <c r="H24" s="35" t="str">
        <f>IF(_tag_month_day!D21="","",_tag_month_day!D21)</f>
        <v/>
      </c>
      <c r="I24" s="35" t="str">
        <f>IF(_tag_month_day!E21="","",_tag_month_day!E21)</f>
        <v/>
      </c>
      <c r="J24" s="35" t="str">
        <f>IF(_tag_month_day!F21="","",_tag_month_day!F21)</f>
        <v/>
      </c>
      <c r="K24" s="35" t="str">
        <f>IF(_tag_month_day!G21="","",_tag_month_day!G21)</f>
        <v/>
      </c>
      <c r="L24" s="35" t="str">
        <f>IF(_tag_month_day!H21="","",_tag_month_day!H21)</f>
        <v/>
      </c>
      <c r="M24" s="35" t="str">
        <f>IF(_tag_month_day!I21="","",_tag_month_day!I21)</f>
        <v/>
      </c>
      <c r="N24" s="34" t="str">
        <f>IF(_code_month_day!A20="","",_code_month_day!A20)</f>
        <v/>
      </c>
      <c r="O24" s="36"/>
      <c r="P24" s="34" t="str">
        <f>IF(_code_month_day!B20="","",_code_month_day!B20)</f>
        <v/>
      </c>
      <c r="Q24" s="36"/>
      <c r="R24" s="34" t="str">
        <f>IF(_code_month_day!C20="","",_code_month_day!C20)</f>
        <v/>
      </c>
      <c r="S24" s="36"/>
      <c r="T24" s="34" t="str">
        <f>IF(_code_month_day!D20="","",_code_month_day!D20)</f>
        <v/>
      </c>
      <c r="U24" s="36"/>
      <c r="V24" s="34"/>
      <c r="W24" s="36" t="str">
        <f>IF(_code_month_day!E20="","",_code_month_day!E20)</f>
        <v/>
      </c>
      <c r="X24" s="36"/>
      <c r="Y24" s="37" t="str">
        <f>IF(_taghe_month_day!A20="","",_taghe_month_day!A20*102/1000)</f>
        <v/>
      </c>
      <c r="Z24" s="36"/>
      <c r="AA24" s="36" t="str">
        <f>IF(_code_month_day!F20="","",_code_month_day!F20)</f>
        <v/>
      </c>
      <c r="AB24" s="35"/>
      <c r="AC24" s="36" t="str">
        <f>IF(_code_month_day!G20="","",_code_month_day!G20)</f>
        <v/>
      </c>
      <c r="AD24" s="36"/>
      <c r="AE24" s="36" t="str">
        <f>IF(_tag_month_day!J21="","",_tag_month_day!J21)</f>
        <v/>
      </c>
      <c r="AF24" s="36" t="str">
        <f>IF(_ther_month_day!A20="","",_ther_month_day!A20)</f>
        <v/>
      </c>
      <c r="AG24" s="34" t="str">
        <f>IFERROR(D24/C24,"")</f>
        <v/>
      </c>
      <c r="AH24" s="33" t="str">
        <f>IFERROR(I24/C24*1000,"")</f>
        <v/>
      </c>
      <c r="AI24" s="33" t="str">
        <f>IFERROR(AA24/C24*1000,"")</f>
        <v/>
      </c>
      <c r="AJ24" s="33" t="str">
        <f>IFERROR(W24/C24*1000,"")</f>
        <v/>
      </c>
      <c r="AK24" s="34" t="str">
        <f>IFERROR(0.0001229*AG24+0.11*AH24-1.4286*AI24-1.1429*AJ24,"")</f>
        <v/>
      </c>
      <c r="AL24" s="34" t="str">
        <f>IFERROR(W24/C24*1000,"")</f>
        <v/>
      </c>
      <c r="AM24" s="34" t="str">
        <f>IFERROR(AA24/C24*1000,"")</f>
        <v/>
      </c>
      <c r="AN24" s="34" t="str">
        <f>IFERROR(T24/AA24*1000,"")</f>
        <v/>
      </c>
      <c r="AO24" s="34" t="str">
        <f>IFERROR(AA24/(C24*1.3172)*100,"")</f>
        <v/>
      </c>
      <c r="AP24" s="34" t="str">
        <f>IFERROR(W24/(B24*0.92)*1000,"")</f>
        <v/>
      </c>
      <c r="AQ24" s="38" t="str">
        <f>IFERROR(P24/M24*1000,"")</f>
        <v/>
      </c>
      <c r="AR24" s="38" t="str">
        <f>IFERROR(N24/AC24*1000,"")</f>
        <v/>
      </c>
      <c r="AS24" s="41"/>
      <c r="AT24" s="42" t="str">
        <f>IF(_tagday0_month_day!A20="","",_tagday0_month_day!A20)</f>
        <v/>
      </c>
      <c r="AU24" s="41" t="str">
        <f>IF(_tagday0_month_day!B20="","",_tagday0_month_day!B20)</f>
        <v/>
      </c>
      <c r="AV24" s="41" t="str">
        <f>IF(_tagcha_month_day!N20="","",_tagcha_month_day!N20)</f>
        <v/>
      </c>
      <c r="AW24" s="41" t="str">
        <f>IFERROR(IF(_reval_month_day!A20="","",_reval_month_day!A20*AV24/1000000),"")</f>
        <v/>
      </c>
      <c r="AX24" s="41" t="str">
        <f>IFERROR(AW24*50.31,"")</f>
        <v/>
      </c>
      <c r="AY24" s="36"/>
    </row>
    <row customFormat="1" ht="19.25" customHeight="1" r="25" s="31">
      <c r="A25" s="32" t="s">
        <v>89</v>
      </c>
      <c r="B25" s="33" t="str">
        <f>IF(_shizhong_month_day!A21="","",_shizhong_month_day!A21)</f>
        <v/>
      </c>
      <c r="C25" s="32" t="str">
        <f>IF(_yield_month_day!A21="","",_yield_month_day!A21)</f>
        <v/>
      </c>
      <c r="D25" s="36"/>
      <c r="E25" s="34" t="str">
        <f>IF(_tag_month_day!A22="","",_tag_month_day!A22*10000)</f>
        <v/>
      </c>
      <c r="F25" s="35" t="str">
        <f>IF(_tag_month_day!B22="","",_tag_month_day!B22)</f>
        <v/>
      </c>
      <c r="G25" s="35" t="str">
        <f>IF(_tag_month_day!C22="","",_tag_month_day!C22)</f>
        <v/>
      </c>
      <c r="H25" s="35" t="str">
        <f>IF(_tag_month_day!D22="","",_tag_month_day!D22)</f>
        <v/>
      </c>
      <c r="I25" s="35" t="str">
        <f>IF(_tag_month_day!E22="","",_tag_month_day!E22)</f>
        <v/>
      </c>
      <c r="J25" s="35" t="str">
        <f>IF(_tag_month_day!F22="","",_tag_month_day!F22)</f>
        <v/>
      </c>
      <c r="K25" s="35" t="str">
        <f>IF(_tag_month_day!G22="","",_tag_month_day!G22)</f>
        <v/>
      </c>
      <c r="L25" s="35" t="str">
        <f>IF(_tag_month_day!H22="","",_tag_month_day!H22)</f>
        <v/>
      </c>
      <c r="M25" s="35" t="str">
        <f>IF(_tag_month_day!I22="","",_tag_month_day!I22)</f>
        <v/>
      </c>
      <c r="N25" s="34" t="str">
        <f>IF(_code_month_day!A21="","",_code_month_day!A21)</f>
        <v/>
      </c>
      <c r="O25" s="36"/>
      <c r="P25" s="34" t="str">
        <f>IF(_code_month_day!B21="","",_code_month_day!B21)</f>
        <v/>
      </c>
      <c r="Q25" s="36"/>
      <c r="R25" s="34" t="str">
        <f>IF(_code_month_day!C21="","",_code_month_day!C21)</f>
        <v/>
      </c>
      <c r="S25" s="36"/>
      <c r="T25" s="34" t="str">
        <f>IF(_code_month_day!D21="","",_code_month_day!D21)</f>
        <v/>
      </c>
      <c r="U25" s="36"/>
      <c r="V25" s="34"/>
      <c r="W25" s="36" t="str">
        <f>IF(_code_month_day!E21="","",_code_month_day!E21)</f>
        <v/>
      </c>
      <c r="X25" s="36"/>
      <c r="Y25" s="37" t="str">
        <f>IF(_taghe_month_day!A21="","",_taghe_month_day!A21*102/1000)</f>
        <v/>
      </c>
      <c r="Z25" s="36"/>
      <c r="AA25" s="36" t="str">
        <f>IF(_code_month_day!F21="","",_code_month_day!F21)</f>
        <v/>
      </c>
      <c r="AB25" s="35"/>
      <c r="AC25" s="36" t="str">
        <f>IF(_code_month_day!G21="","",_code_month_day!G21)</f>
        <v/>
      </c>
      <c r="AD25" s="36"/>
      <c r="AE25" s="36" t="str">
        <f>IF(_tag_month_day!J22="","",_tag_month_day!J22)</f>
        <v/>
      </c>
      <c r="AF25" s="36" t="str">
        <f>IF(_ther_month_day!A21="","",_ther_month_day!A21)</f>
        <v/>
      </c>
      <c r="AG25" s="34" t="str">
        <f>IFERROR(D25/C25,"")</f>
        <v/>
      </c>
      <c r="AH25" s="33" t="str">
        <f>IFERROR(I25/C25*1000,"")</f>
        <v/>
      </c>
      <c r="AI25" s="33" t="str">
        <f>IFERROR(AA25/C25*1000,"")</f>
        <v/>
      </c>
      <c r="AJ25" s="33" t="str">
        <f>IFERROR(W25/C25*1000,"")</f>
        <v/>
      </c>
      <c r="AK25" s="34" t="str">
        <f>IFERROR(0.0001229*AG25+0.11*AH25-1.4286*AI25-1.1429*AJ25,"")</f>
        <v/>
      </c>
      <c r="AL25" s="34" t="str">
        <f>IFERROR(W25/C25*1000,"")</f>
        <v/>
      </c>
      <c r="AM25" s="34" t="str">
        <f>IFERROR(AA25/C25*1000,"")</f>
        <v/>
      </c>
      <c r="AN25" s="34" t="str">
        <f>IFERROR(T25/AA25*1000,"")</f>
        <v/>
      </c>
      <c r="AO25" s="34" t="str">
        <f>IFERROR(AA25/(C25*1.3172)*100,"")</f>
        <v/>
      </c>
      <c r="AP25" s="34" t="str">
        <f>IFERROR(W25/(B25*0.92)*1000,"")</f>
        <v/>
      </c>
      <c r="AQ25" s="38" t="str">
        <f>IFERROR(P25/M25*1000,"")</f>
        <v/>
      </c>
      <c r="AR25" s="38" t="str">
        <f>IFERROR(N25/AC25*1000,"")</f>
        <v/>
      </c>
      <c r="AS25" s="41"/>
      <c r="AT25" s="42" t="str">
        <f>IF(_tagday0_month_day!A21="","",_tagday0_month_day!A21)</f>
        <v/>
      </c>
      <c r="AU25" s="41" t="str">
        <f>IF(_tagday0_month_day!B21="","",_tagday0_month_day!B21)</f>
        <v/>
      </c>
      <c r="AV25" s="41" t="str">
        <f>IF(_tagcha_month_day!N21="","",_tagcha_month_day!N21)</f>
        <v/>
      </c>
      <c r="AW25" s="41" t="str">
        <f>IFERROR(IF(_reval_month_day!A21="","",_reval_month_day!A21*AV25/1000000),"")</f>
        <v/>
      </c>
      <c r="AX25" s="41" t="str">
        <f>IFERROR(AW25*50.31,"")</f>
        <v/>
      </c>
      <c r="AY25" s="36"/>
    </row>
    <row customFormat="1" ht="19.25" customHeight="1" r="26" s="31">
      <c r="A26" s="32" t="s">
        <v>90</v>
      </c>
      <c r="B26" s="33" t="str">
        <f>IF(_shizhong_month_day!A22="","",_shizhong_month_day!A22)</f>
        <v/>
      </c>
      <c r="C26" s="32" t="str">
        <f>IF(_yield_month_day!A22="","",_yield_month_day!A22)</f>
        <v/>
      </c>
      <c r="D26" s="36"/>
      <c r="E26" s="34" t="str">
        <f>IF(_tag_month_day!A23="","",_tag_month_day!A23*10000)</f>
        <v/>
      </c>
      <c r="F26" s="35" t="str">
        <f>IF(_tag_month_day!B23="","",_tag_month_day!B23)</f>
        <v/>
      </c>
      <c r="G26" s="35" t="str">
        <f>IF(_tag_month_day!C23="","",_tag_month_day!C23)</f>
        <v/>
      </c>
      <c r="H26" s="35" t="str">
        <f>IF(_tag_month_day!D23="","",_tag_month_day!D23)</f>
        <v/>
      </c>
      <c r="I26" s="35" t="str">
        <f>IF(_tag_month_day!E23="","",_tag_month_day!E23)</f>
        <v/>
      </c>
      <c r="J26" s="35" t="str">
        <f>IF(_tag_month_day!F23="","",_tag_month_day!F23)</f>
        <v/>
      </c>
      <c r="K26" s="35" t="str">
        <f>IF(_tag_month_day!G23="","",_tag_month_day!G23)</f>
        <v/>
      </c>
      <c r="L26" s="35" t="str">
        <f>IF(_tag_month_day!H23="","",_tag_month_day!H23)</f>
        <v/>
      </c>
      <c r="M26" s="35" t="str">
        <f>IF(_tag_month_day!I23="","",_tag_month_day!I23)</f>
        <v/>
      </c>
      <c r="N26" s="34" t="str">
        <f>IF(_code_month_day!A22="","",_code_month_day!A22)</f>
        <v/>
      </c>
      <c r="O26" s="36"/>
      <c r="P26" s="34" t="str">
        <f>IF(_code_month_day!B22="","",_code_month_day!B22)</f>
        <v/>
      </c>
      <c r="Q26" s="36"/>
      <c r="R26" s="34" t="str">
        <f>IF(_code_month_day!C22="","",_code_month_day!C22)</f>
        <v/>
      </c>
      <c r="S26" s="36"/>
      <c r="T26" s="34" t="str">
        <f>IF(_code_month_day!D22="","",_code_month_day!D22)</f>
        <v/>
      </c>
      <c r="U26" s="36"/>
      <c r="V26" s="34"/>
      <c r="W26" s="36" t="str">
        <f>IF(_code_month_day!E22="","",_code_month_day!E22)</f>
        <v/>
      </c>
      <c r="X26" s="36"/>
      <c r="Y26" s="37" t="str">
        <f>IF(_taghe_month_day!A22="","",_taghe_month_day!A22*102/1000)</f>
        <v/>
      </c>
      <c r="Z26" s="36"/>
      <c r="AA26" s="36" t="str">
        <f>IF(_code_month_day!F22="","",_code_month_day!F22)</f>
        <v/>
      </c>
      <c r="AB26" s="35"/>
      <c r="AC26" s="36" t="str">
        <f>IF(_code_month_day!G22="","",_code_month_day!G22)</f>
        <v/>
      </c>
      <c r="AD26" s="36"/>
      <c r="AE26" s="36" t="str">
        <f>IF(_tag_month_day!J23="","",_tag_month_day!J23)</f>
        <v/>
      </c>
      <c r="AF26" s="36" t="str">
        <f>IF(_ther_month_day!A22="","",_ther_month_day!A22)</f>
        <v/>
      </c>
      <c r="AG26" s="34" t="str">
        <f>IFERROR(D26/C26,"")</f>
        <v/>
      </c>
      <c r="AH26" s="33" t="str">
        <f>IFERROR(I26/C26*1000,"")</f>
        <v/>
      </c>
      <c r="AI26" s="33" t="str">
        <f>IFERROR(AA26/C26*1000,"")</f>
        <v/>
      </c>
      <c r="AJ26" s="33" t="str">
        <f>IFERROR(W26/C26*1000,"")</f>
        <v/>
      </c>
      <c r="AK26" s="34" t="str">
        <f>IFERROR(0.0001229*AG26+0.11*AH26-1.4286*AI26-1.1429*AJ26,"")</f>
        <v/>
      </c>
      <c r="AL26" s="34" t="str">
        <f>IFERROR(W26/C26*1000,"")</f>
        <v/>
      </c>
      <c r="AM26" s="34" t="str">
        <f>IFERROR(AA26/C26*1000,"")</f>
        <v/>
      </c>
      <c r="AN26" s="34" t="str">
        <f>IFERROR(T26/AA26*1000,"")</f>
        <v/>
      </c>
      <c r="AO26" s="34" t="str">
        <f>IFERROR(AA26/(C26*1.3172)*100,"")</f>
        <v/>
      </c>
      <c r="AP26" s="34" t="str">
        <f>IFERROR(W26/(B26*0.92)*1000,"")</f>
        <v/>
      </c>
      <c r="AQ26" s="38" t="str">
        <f>IFERROR(P26/M26*1000,"")</f>
        <v/>
      </c>
      <c r="AR26" s="38" t="str">
        <f>IFERROR(N26/AC26*1000,"")</f>
        <v/>
      </c>
      <c r="AS26" s="41"/>
      <c r="AT26" s="42" t="str">
        <f>IF(_tagday0_month_day!A22="","",_tagday0_month_day!A22)</f>
        <v/>
      </c>
      <c r="AU26" s="41" t="str">
        <f>IF(_tagday0_month_day!B22="","",_tagday0_month_day!B22)</f>
        <v/>
      </c>
      <c r="AV26" s="41" t="str">
        <f>IF(_tagcha_month_day!N22="","",_tagcha_month_day!N22)</f>
        <v/>
      </c>
      <c r="AW26" s="41" t="str">
        <f>IFERROR(IF(_reval_month_day!A22="","",_reval_month_day!A22*AV26/1000000),"")</f>
        <v/>
      </c>
      <c r="AX26" s="41" t="str">
        <f>IFERROR(AW26*50.31,"")</f>
        <v/>
      </c>
      <c r="AY26" s="36"/>
    </row>
    <row customFormat="1" ht="19.25" customHeight="1" r="27" s="31">
      <c r="A27" s="32" t="s">
        <v>91</v>
      </c>
      <c r="B27" s="33" t="str">
        <f>IF(_shizhong_month_day!A23="","",_shizhong_month_day!A23)</f>
        <v/>
      </c>
      <c r="C27" s="32" t="str">
        <f>IF(_yield_month_day!A23="","",_yield_month_day!A23)</f>
        <v/>
      </c>
      <c r="D27" s="36"/>
      <c r="E27" s="34" t="str">
        <f>IF(_tag_month_day!A24="","",_tag_month_day!A24*10000)</f>
        <v/>
      </c>
      <c r="F27" s="35" t="str">
        <f>IF(_tag_month_day!B24="","",_tag_month_day!B24)</f>
        <v/>
      </c>
      <c r="G27" s="35" t="str">
        <f>IF(_tag_month_day!C24="","",_tag_month_day!C24)</f>
        <v/>
      </c>
      <c r="H27" s="35" t="str">
        <f>IF(_tag_month_day!D24="","",_tag_month_day!D24)</f>
        <v/>
      </c>
      <c r="I27" s="35" t="str">
        <f>IF(_tag_month_day!E24="","",_tag_month_day!E24)</f>
        <v/>
      </c>
      <c r="J27" s="35" t="str">
        <f>IF(_tag_month_day!F24="","",_tag_month_day!F24)</f>
        <v/>
      </c>
      <c r="K27" s="35" t="str">
        <f>IF(_tag_month_day!G24="","",_tag_month_day!G24)</f>
        <v/>
      </c>
      <c r="L27" s="35" t="str">
        <f>IF(_tag_month_day!H24="","",_tag_month_day!H24)</f>
        <v/>
      </c>
      <c r="M27" s="35" t="str">
        <f>IF(_tag_month_day!I24="","",_tag_month_day!I24)</f>
        <v/>
      </c>
      <c r="N27" s="34" t="str">
        <f>IF(_code_month_day!A23="","",_code_month_day!A23)</f>
        <v/>
      </c>
      <c r="O27" s="36"/>
      <c r="P27" s="34" t="str">
        <f>IF(_code_month_day!B23="","",_code_month_day!B23)</f>
        <v/>
      </c>
      <c r="Q27" s="36"/>
      <c r="R27" s="34" t="str">
        <f>IF(_code_month_day!C23="","",_code_month_day!C23)</f>
        <v/>
      </c>
      <c r="S27" s="36"/>
      <c r="T27" s="34" t="str">
        <f>IF(_code_month_day!D23="","",_code_month_day!D23)</f>
        <v/>
      </c>
      <c r="U27" s="36"/>
      <c r="V27" s="34"/>
      <c r="W27" s="36" t="str">
        <f>IF(_code_month_day!E23="","",_code_month_day!E23)</f>
        <v/>
      </c>
      <c r="X27" s="36"/>
      <c r="Y27" s="37" t="str">
        <f>IF(_taghe_month_day!A23="","",_taghe_month_day!A23*102/1000)</f>
        <v/>
      </c>
      <c r="Z27" s="36"/>
      <c r="AA27" s="36" t="str">
        <f>IF(_code_month_day!F23="","",_code_month_day!F23)</f>
        <v/>
      </c>
      <c r="AB27" s="35"/>
      <c r="AC27" s="36" t="str">
        <f>IF(_code_month_day!G23="","",_code_month_day!G23)</f>
        <v/>
      </c>
      <c r="AD27" s="36"/>
      <c r="AE27" s="36" t="str">
        <f>IF(_tag_month_day!J24="","",_tag_month_day!J24)</f>
        <v/>
      </c>
      <c r="AF27" s="36" t="str">
        <f>IF(_ther_month_day!A23="","",_ther_month_day!A23)</f>
        <v/>
      </c>
      <c r="AG27" s="34" t="str">
        <f>IFERROR(D27/C27,"")</f>
        <v/>
      </c>
      <c r="AH27" s="33" t="str">
        <f>IFERROR(I27/C27*1000,"")</f>
        <v/>
      </c>
      <c r="AI27" s="33" t="str">
        <f>IFERROR(AA27/C27*1000,"")</f>
        <v/>
      </c>
      <c r="AJ27" s="33" t="str">
        <f>IFERROR(W27/C27*1000,"")</f>
        <v/>
      </c>
      <c r="AK27" s="34" t="str">
        <f>IFERROR(0.0001229*AG27+0.11*AH27-1.4286*AI27-1.1429*AJ27,"")</f>
        <v/>
      </c>
      <c r="AL27" s="34" t="str">
        <f>IFERROR(W27/C27*1000,"")</f>
        <v/>
      </c>
      <c r="AM27" s="34" t="str">
        <f>IFERROR(AA27/C27*1000,"")</f>
        <v/>
      </c>
      <c r="AN27" s="34" t="str">
        <f>IFERROR(T27/AA27*1000,"")</f>
        <v/>
      </c>
      <c r="AO27" s="34" t="str">
        <f>IFERROR(AA27/(C27*1.3172)*100,"")</f>
        <v/>
      </c>
      <c r="AP27" s="34" t="str">
        <f>IFERROR(W27/(B27*0.92)*1000,"")</f>
        <v/>
      </c>
      <c r="AQ27" s="38" t="str">
        <f>IFERROR(P27/M27*1000,"")</f>
        <v/>
      </c>
      <c r="AR27" s="38" t="str">
        <f>IFERROR(N27/AC27*1000,"")</f>
        <v/>
      </c>
      <c r="AS27" s="41"/>
      <c r="AT27" s="42" t="str">
        <f>IF(_tagday0_month_day!A23="","",_tagday0_month_day!A23)</f>
        <v/>
      </c>
      <c r="AU27" s="41" t="str">
        <f>IF(_tagday0_month_day!B23="","",_tagday0_month_day!B23)</f>
        <v/>
      </c>
      <c r="AV27" s="41" t="str">
        <f>IF(_tagcha_month_day!N23="","",_tagcha_month_day!N23)</f>
        <v/>
      </c>
      <c r="AW27" s="41" t="str">
        <f>IFERROR(IF(_reval_month_day!A23="","",_reval_month_day!A23*AV27/1000000),"")</f>
        <v/>
      </c>
      <c r="AX27" s="41" t="str">
        <f>IFERROR(AW27*50.31,"")</f>
        <v/>
      </c>
      <c r="AY27" s="36"/>
    </row>
    <row customFormat="1" ht="19.25" customHeight="1" r="28" s="31">
      <c r="A28" s="32" t="s">
        <v>92</v>
      </c>
      <c r="B28" s="33" t="str">
        <f>IF(_shizhong_month_day!A24="","",_shizhong_month_day!A24)</f>
        <v/>
      </c>
      <c r="C28" s="32" t="str">
        <f>IF(_yield_month_day!A24="","",_yield_month_day!A24)</f>
        <v/>
      </c>
      <c r="D28" s="36"/>
      <c r="E28" s="34" t="str">
        <f>IF(_tag_month_day!A25="","",_tag_month_day!A25*10000)</f>
        <v/>
      </c>
      <c r="F28" s="35" t="str">
        <f>IF(_tag_month_day!B25="","",_tag_month_day!B25)</f>
        <v/>
      </c>
      <c r="G28" s="35" t="str">
        <f>IF(_tag_month_day!C25="","",_tag_month_day!C25)</f>
        <v/>
      </c>
      <c r="H28" s="35" t="str">
        <f>IF(_tag_month_day!D25="","",_tag_month_day!D25)</f>
        <v/>
      </c>
      <c r="I28" s="35" t="str">
        <f>IF(_tag_month_day!E25="","",_tag_month_day!E25)</f>
        <v/>
      </c>
      <c r="J28" s="35" t="str">
        <f>IF(_tag_month_day!F25="","",_tag_month_day!F25)</f>
        <v/>
      </c>
      <c r="K28" s="35" t="str">
        <f>IF(_tag_month_day!G25="","",_tag_month_day!G25)</f>
        <v/>
      </c>
      <c r="L28" s="35" t="str">
        <f>IF(_tag_month_day!H25="","",_tag_month_day!H25)</f>
        <v/>
      </c>
      <c r="M28" s="35" t="str">
        <f>IF(_tag_month_day!I25="","",_tag_month_day!I25)</f>
        <v/>
      </c>
      <c r="N28" s="34" t="str">
        <f>IF(_code_month_day!A24="","",_code_month_day!A24)</f>
        <v/>
      </c>
      <c r="O28" s="36"/>
      <c r="P28" s="34" t="str">
        <f>IF(_code_month_day!B24="","",_code_month_day!B24)</f>
        <v/>
      </c>
      <c r="Q28" s="36"/>
      <c r="R28" s="34" t="str">
        <f>IF(_code_month_day!C24="","",_code_month_day!C24)</f>
        <v/>
      </c>
      <c r="S28" s="36"/>
      <c r="T28" s="34" t="str">
        <f>IF(_code_month_day!D24="","",_code_month_day!D24)</f>
        <v/>
      </c>
      <c r="U28" s="36"/>
      <c r="V28" s="34"/>
      <c r="W28" s="36" t="str">
        <f>IF(_code_month_day!E24="","",_code_month_day!E24)</f>
        <v/>
      </c>
      <c r="X28" s="36"/>
      <c r="Y28" s="37" t="str">
        <f>IF(_taghe_month_day!A24="","",_taghe_month_day!A24*102/1000)</f>
        <v/>
      </c>
      <c r="Z28" s="36"/>
      <c r="AA28" s="36" t="str">
        <f>IF(_code_month_day!F24="","",_code_month_day!F24)</f>
        <v/>
      </c>
      <c r="AB28" s="35"/>
      <c r="AC28" s="36" t="str">
        <f>IF(_code_month_day!G24="","",_code_month_day!G24)</f>
        <v/>
      </c>
      <c r="AD28" s="36"/>
      <c r="AE28" s="36" t="str">
        <f>IF(_tag_month_day!J25="","",_tag_month_day!J25)</f>
        <v/>
      </c>
      <c r="AF28" s="36" t="str">
        <f>IF(_ther_month_day!A24="","",_ther_month_day!A24)</f>
        <v/>
      </c>
      <c r="AG28" s="34" t="str">
        <f>IFERROR(D28/C28,"")</f>
        <v/>
      </c>
      <c r="AH28" s="33" t="str">
        <f>IFERROR(I28/C28*1000,"")</f>
        <v/>
      </c>
      <c r="AI28" s="33" t="str">
        <f>IFERROR(AA28/C28*1000,"")</f>
        <v/>
      </c>
      <c r="AJ28" s="33" t="str">
        <f>IFERROR(W28/C28*1000,"")</f>
        <v/>
      </c>
      <c r="AK28" s="34" t="str">
        <f>IFERROR(0.0001229*AG28+0.11*AH28-1.4286*AI28-1.1429*AJ28,"")</f>
        <v/>
      </c>
      <c r="AL28" s="34" t="str">
        <f>IFERROR(W28/C28*1000,"")</f>
        <v/>
      </c>
      <c r="AM28" s="34" t="str">
        <f>IFERROR(AA28/C28*1000,"")</f>
        <v/>
      </c>
      <c r="AN28" s="34" t="str">
        <f>IFERROR(T28/AA28*1000,"")</f>
        <v/>
      </c>
      <c r="AO28" s="34" t="str">
        <f>IFERROR(AA28/(C28*1.3172)*100,"")</f>
        <v/>
      </c>
      <c r="AP28" s="34" t="str">
        <f>IFERROR(W28/(B28*0.92)*1000,"")</f>
        <v/>
      </c>
      <c r="AQ28" s="38" t="str">
        <f>IFERROR(P28/M28*1000,"")</f>
        <v/>
      </c>
      <c r="AR28" s="38" t="str">
        <f>IFERROR(N28/AC28*1000,"")</f>
        <v/>
      </c>
      <c r="AS28" s="41"/>
      <c r="AT28" s="42" t="str">
        <f>IF(_tagday0_month_day!A24="","",_tagday0_month_day!A24)</f>
        <v/>
      </c>
      <c r="AU28" s="41" t="str">
        <f>IF(_tagday0_month_day!B24="","",_tagday0_month_day!B24)</f>
        <v/>
      </c>
      <c r="AV28" s="41" t="str">
        <f>IF(_tagcha_month_day!N24="","",_tagcha_month_day!N24)</f>
        <v/>
      </c>
      <c r="AW28" s="41" t="str">
        <f>IFERROR(IF(_reval_month_day!A24="","",_reval_month_day!A24*AV28/1000000),"")</f>
        <v/>
      </c>
      <c r="AX28" s="41" t="str">
        <f>IFERROR(AW28*50.31,"")</f>
        <v/>
      </c>
      <c r="AY28" s="36"/>
    </row>
    <row customFormat="1" ht="19.25" customHeight="1" r="29" s="31">
      <c r="A29" s="32" t="s">
        <v>93</v>
      </c>
      <c r="B29" s="33" t="str">
        <f>IF(_shizhong_month_day!A25="","",_shizhong_month_day!A25)</f>
        <v/>
      </c>
      <c r="C29" s="32" t="str">
        <f>IF(_yield_month_day!A25="","",_yield_month_day!A25)</f>
        <v/>
      </c>
      <c r="D29" s="36"/>
      <c r="E29" s="34" t="str">
        <f>IF(_tag_month_day!A26="","",_tag_month_day!A26*10000)</f>
        <v/>
      </c>
      <c r="F29" s="35" t="str">
        <f>IF(_tag_month_day!B26="","",_tag_month_day!B26)</f>
        <v/>
      </c>
      <c r="G29" s="35" t="str">
        <f>IF(_tag_month_day!C26="","",_tag_month_day!C26)</f>
        <v/>
      </c>
      <c r="H29" s="35" t="str">
        <f>IF(_tag_month_day!D26="","",_tag_month_day!D26)</f>
        <v/>
      </c>
      <c r="I29" s="35" t="str">
        <f>IF(_tag_month_day!E26="","",_tag_month_day!E26)</f>
        <v/>
      </c>
      <c r="J29" s="35" t="str">
        <f>IF(_tag_month_day!F26="","",_tag_month_day!F26)</f>
        <v/>
      </c>
      <c r="K29" s="35" t="str">
        <f>IF(_tag_month_day!G26="","",_tag_month_day!G26)</f>
        <v/>
      </c>
      <c r="L29" s="35" t="str">
        <f>IF(_tag_month_day!H26="","",_tag_month_day!H26)</f>
        <v/>
      </c>
      <c r="M29" s="35" t="str">
        <f>IF(_tag_month_day!I26="","",_tag_month_day!I26)</f>
        <v/>
      </c>
      <c r="N29" s="34" t="str">
        <f>IF(_code_month_day!A25="","",_code_month_day!A25)</f>
        <v/>
      </c>
      <c r="O29" s="36"/>
      <c r="P29" s="34" t="str">
        <f>IF(_code_month_day!B25="","",_code_month_day!B25)</f>
        <v/>
      </c>
      <c r="Q29" s="36"/>
      <c r="R29" s="34" t="str">
        <f>IF(_code_month_day!C25="","",_code_month_day!C25)</f>
        <v/>
      </c>
      <c r="S29" s="36"/>
      <c r="T29" s="34" t="str">
        <f>IF(_code_month_day!D25="","",_code_month_day!D25)</f>
        <v/>
      </c>
      <c r="U29" s="36"/>
      <c r="V29" s="34"/>
      <c r="W29" s="36" t="str">
        <f>IF(_code_month_day!E25="","",_code_month_day!E25)</f>
        <v/>
      </c>
      <c r="X29" s="36"/>
      <c r="Y29" s="37" t="str">
        <f>IF(_taghe_month_day!A25="","",_taghe_month_day!A25*102/1000)</f>
        <v/>
      </c>
      <c r="Z29" s="36"/>
      <c r="AA29" s="36" t="str">
        <f>IF(_code_month_day!F25="","",_code_month_day!F25)</f>
        <v/>
      </c>
      <c r="AB29" s="35"/>
      <c r="AC29" s="36" t="str">
        <f>IF(_code_month_day!G25="","",_code_month_day!G25)</f>
        <v/>
      </c>
      <c r="AD29" s="36"/>
      <c r="AE29" s="36" t="str">
        <f>IF(_tag_month_day!J26="","",_tag_month_day!J26)</f>
        <v/>
      </c>
      <c r="AF29" s="36" t="str">
        <f>IF(_ther_month_day!A25="","",_ther_month_day!A25)</f>
        <v/>
      </c>
      <c r="AG29" s="34" t="str">
        <f>IFERROR(D29/C29,"")</f>
        <v/>
      </c>
      <c r="AH29" s="33" t="str">
        <f>IFERROR(I29/C29*1000,"")</f>
        <v/>
      </c>
      <c r="AI29" s="33" t="str">
        <f>IFERROR(AA29/C29*1000,"")</f>
        <v/>
      </c>
      <c r="AJ29" s="33" t="str">
        <f>IFERROR(W29/C29*1000,"")</f>
        <v/>
      </c>
      <c r="AK29" s="34" t="str">
        <f>IFERROR(0.0001229*AG29+0.11*AH29-1.4286*AI29-1.1429*AJ29,"")</f>
        <v/>
      </c>
      <c r="AL29" s="34" t="str">
        <f>IFERROR(W29/C29*1000,"")</f>
        <v/>
      </c>
      <c r="AM29" s="34" t="str">
        <f>IFERROR(AA29/C29*1000,"")</f>
        <v/>
      </c>
      <c r="AN29" s="34" t="str">
        <f>IFERROR(T29/AA29*1000,"")</f>
        <v/>
      </c>
      <c r="AO29" s="34" t="str">
        <f>IFERROR(AA29/(C29*1.3172)*100,"")</f>
        <v/>
      </c>
      <c r="AP29" s="34" t="str">
        <f>IFERROR(W29/(B29*0.92)*1000,"")</f>
        <v/>
      </c>
      <c r="AQ29" s="38" t="str">
        <f>IFERROR(P29/M29*1000,"")</f>
        <v/>
      </c>
      <c r="AR29" s="38" t="str">
        <f>IFERROR(N29/AC29*1000,"")</f>
        <v/>
      </c>
      <c r="AS29" s="41"/>
      <c r="AT29" s="42" t="str">
        <f>IF(_tagday0_month_day!A25="","",_tagday0_month_day!A25)</f>
        <v/>
      </c>
      <c r="AU29" s="41" t="str">
        <f>IF(_tagday0_month_day!B25="","",_tagday0_month_day!B25)</f>
        <v/>
      </c>
      <c r="AV29" s="41" t="str">
        <f>IF(_tagcha_month_day!N25="","",_tagcha_month_day!N25)</f>
        <v/>
      </c>
      <c r="AW29" s="41" t="str">
        <f>IFERROR(IF(_reval_month_day!A25="","",_reval_month_day!A25*AV29/1000000),"")</f>
        <v/>
      </c>
      <c r="AX29" s="41" t="str">
        <f>IFERROR(AW29*50.31,"")</f>
        <v/>
      </c>
      <c r="AY29" s="36"/>
    </row>
    <row customFormat="1" ht="19.25" customHeight="1" r="30" s="31">
      <c r="A30" s="32" t="s">
        <v>94</v>
      </c>
      <c r="B30" s="33" t="str">
        <f>IF(_shizhong_month_day!A26="","",_shizhong_month_day!A26)</f>
        <v/>
      </c>
      <c r="C30" s="32" t="str">
        <f>IF(_yield_month_day!A26="","",_yield_month_day!A26)</f>
        <v/>
      </c>
      <c r="D30" s="36"/>
      <c r="E30" s="34" t="str">
        <f>IF(_tag_month_day!A27="","",_tag_month_day!A27*10000)</f>
        <v/>
      </c>
      <c r="F30" s="35" t="str">
        <f>IF(_tag_month_day!B27="","",_tag_month_day!B27)</f>
        <v/>
      </c>
      <c r="G30" s="35" t="str">
        <f>IF(_tag_month_day!C27="","",_tag_month_day!C27)</f>
        <v/>
      </c>
      <c r="H30" s="35" t="str">
        <f>IF(_tag_month_day!D27="","",_tag_month_day!D27)</f>
        <v/>
      </c>
      <c r="I30" s="35" t="str">
        <f>IF(_tag_month_day!E27="","",_tag_month_day!E27)</f>
        <v/>
      </c>
      <c r="J30" s="35" t="str">
        <f>IF(_tag_month_day!F27="","",_tag_month_day!F27)</f>
        <v/>
      </c>
      <c r="K30" s="35" t="str">
        <f>IF(_tag_month_day!G27="","",_tag_month_day!G27)</f>
        <v/>
      </c>
      <c r="L30" s="35" t="str">
        <f>IF(_tag_month_day!H27="","",_tag_month_day!H27)</f>
        <v/>
      </c>
      <c r="M30" s="35" t="str">
        <f>IF(_tag_month_day!I27="","",_tag_month_day!I27)</f>
        <v/>
      </c>
      <c r="N30" s="34" t="str">
        <f>IF(_code_month_day!A26="","",_code_month_day!A26)</f>
        <v/>
      </c>
      <c r="O30" s="36"/>
      <c r="P30" s="34" t="str">
        <f>IF(_code_month_day!B26="","",_code_month_day!B26)</f>
        <v/>
      </c>
      <c r="Q30" s="36"/>
      <c r="R30" s="34" t="str">
        <f>IF(_code_month_day!C26="","",_code_month_day!C26)</f>
        <v/>
      </c>
      <c r="S30" s="36"/>
      <c r="T30" s="34" t="str">
        <f>IF(_code_month_day!D26="","",_code_month_day!D26)</f>
        <v/>
      </c>
      <c r="U30" s="36"/>
      <c r="V30" s="34"/>
      <c r="W30" s="36" t="str">
        <f>IF(_code_month_day!E26="","",_code_month_day!E26)</f>
        <v/>
      </c>
      <c r="X30" s="36"/>
      <c r="Y30" s="37" t="str">
        <f>IF(_taghe_month_day!A26="","",_taghe_month_day!A26*102/1000)</f>
        <v/>
      </c>
      <c r="Z30" s="36"/>
      <c r="AA30" s="36" t="str">
        <f>IF(_code_month_day!F26="","",_code_month_day!F26)</f>
        <v/>
      </c>
      <c r="AB30" s="35"/>
      <c r="AC30" s="36" t="str">
        <f>IF(_code_month_day!G26="","",_code_month_day!G26)</f>
        <v/>
      </c>
      <c r="AD30" s="36"/>
      <c r="AE30" s="36" t="str">
        <f>IF(_tag_month_day!J27="","",_tag_month_day!J27)</f>
        <v/>
      </c>
      <c r="AF30" s="36" t="str">
        <f>IF(_ther_month_day!A26="","",_ther_month_day!A26)</f>
        <v/>
      </c>
      <c r="AG30" s="34" t="str">
        <f>IFERROR(D30/C30,"")</f>
        <v/>
      </c>
      <c r="AH30" s="33" t="str">
        <f>IFERROR(I30/C30*1000,"")</f>
        <v/>
      </c>
      <c r="AI30" s="33" t="str">
        <f>IFERROR(AA30/C30*1000,"")</f>
        <v/>
      </c>
      <c r="AJ30" s="33" t="str">
        <f>IFERROR(W30/C30*1000,"")</f>
        <v/>
      </c>
      <c r="AK30" s="34" t="str">
        <f>IFERROR(0.0001229*AG30+0.11*AH30-1.4286*AI30-1.1429*AJ30,"")</f>
        <v/>
      </c>
      <c r="AL30" s="34" t="str">
        <f>IFERROR(W30/C30*1000,"")</f>
        <v/>
      </c>
      <c r="AM30" s="34" t="str">
        <f>IFERROR(AA30/C30*1000,"")</f>
        <v/>
      </c>
      <c r="AN30" s="34" t="str">
        <f>IFERROR(T30/AA30*1000,"")</f>
        <v/>
      </c>
      <c r="AO30" s="34" t="str">
        <f>IFERROR(AA30/(C30*1.3172)*100,"")</f>
        <v/>
      </c>
      <c r="AP30" s="34" t="str">
        <f>IFERROR(W30/(B30*0.92)*1000,"")</f>
        <v/>
      </c>
      <c r="AQ30" s="38" t="str">
        <f>IFERROR(P30/M30*1000,"")</f>
        <v/>
      </c>
      <c r="AR30" s="38" t="str">
        <f>IFERROR(N30/AC30*1000,"")</f>
        <v/>
      </c>
      <c r="AS30" s="41"/>
      <c r="AT30" s="42" t="str">
        <f>IF(_tagday0_month_day!A26="","",_tagday0_month_day!A26)</f>
        <v/>
      </c>
      <c r="AU30" s="41" t="str">
        <f>IF(_tagday0_month_day!B26="","",_tagday0_month_day!B26)</f>
        <v/>
      </c>
      <c r="AV30" s="41" t="str">
        <f>IF(_tagcha_month_day!N26="","",_tagcha_month_day!N26)</f>
        <v/>
      </c>
      <c r="AW30" s="41" t="str">
        <f>IFERROR(IF(_reval_month_day!A26="","",_reval_month_day!A26*AV30/1000000),"")</f>
        <v/>
      </c>
      <c r="AX30" s="41" t="str">
        <f>IFERROR(AW30*50.31,"")</f>
        <v/>
      </c>
      <c r="AY30" s="36"/>
    </row>
    <row customFormat="1" ht="19.25" customHeight="1" r="31" s="31">
      <c r="A31" s="32" t="s">
        <v>95</v>
      </c>
      <c r="B31" s="33" t="str">
        <f>IF(_shizhong_month_day!A27="","",_shizhong_month_day!A27)</f>
        <v/>
      </c>
      <c r="C31" s="32" t="str">
        <f>IF(_yield_month_day!A27="","",_yield_month_day!A27)</f>
        <v/>
      </c>
      <c r="D31" s="36"/>
      <c r="E31" s="34" t="str">
        <f>IF(_tag_month_day!A28="","",_tag_month_day!A28*10000)</f>
        <v/>
      </c>
      <c r="F31" s="35" t="str">
        <f>IF(_tag_month_day!B28="","",_tag_month_day!B28)</f>
        <v/>
      </c>
      <c r="G31" s="35" t="str">
        <f>IF(_tag_month_day!C28="","",_tag_month_day!C28)</f>
        <v/>
      </c>
      <c r="H31" s="35" t="str">
        <f>IF(_tag_month_day!D28="","",_tag_month_day!D28)</f>
        <v/>
      </c>
      <c r="I31" s="35" t="str">
        <f>IF(_tag_month_day!E28="","",_tag_month_day!E28)</f>
        <v/>
      </c>
      <c r="J31" s="35" t="str">
        <f>IF(_tag_month_day!F28="","",_tag_month_day!F28)</f>
        <v/>
      </c>
      <c r="K31" s="35" t="str">
        <f>IF(_tag_month_day!G28="","",_tag_month_day!G28)</f>
        <v/>
      </c>
      <c r="L31" s="35" t="str">
        <f>IF(_tag_month_day!H28="","",_tag_month_day!H28)</f>
        <v/>
      </c>
      <c r="M31" s="35" t="str">
        <f>IF(_tag_month_day!I28="","",_tag_month_day!I28)</f>
        <v/>
      </c>
      <c r="N31" s="34" t="str">
        <f>IF(_code_month_day!A27="","",_code_month_day!A27)</f>
        <v/>
      </c>
      <c r="O31" s="36"/>
      <c r="P31" s="34" t="str">
        <f>IF(_code_month_day!B27="","",_code_month_day!B27)</f>
        <v/>
      </c>
      <c r="Q31" s="36"/>
      <c r="R31" s="34" t="str">
        <f>IF(_code_month_day!C27="","",_code_month_day!C27)</f>
        <v/>
      </c>
      <c r="S31" s="36"/>
      <c r="T31" s="34" t="str">
        <f>IF(_code_month_day!D27="","",_code_month_day!D27)</f>
        <v/>
      </c>
      <c r="U31" s="36"/>
      <c r="V31" s="34"/>
      <c r="W31" s="36" t="str">
        <f>IF(_code_month_day!E27="","",_code_month_day!E27)</f>
        <v/>
      </c>
      <c r="X31" s="36"/>
      <c r="Y31" s="37" t="str">
        <f>IF(_taghe_month_day!A27="","",_taghe_month_day!A27*102/1000)</f>
        <v/>
      </c>
      <c r="Z31" s="36"/>
      <c r="AA31" s="36" t="str">
        <f>IF(_code_month_day!F27="","",_code_month_day!F27)</f>
        <v/>
      </c>
      <c r="AB31" s="35"/>
      <c r="AC31" s="36" t="str">
        <f>IF(_code_month_day!G27="","",_code_month_day!G27)</f>
        <v/>
      </c>
      <c r="AD31" s="36"/>
      <c r="AE31" s="36" t="str">
        <f>IF(_tag_month_day!J28="","",_tag_month_day!J28)</f>
        <v/>
      </c>
      <c r="AF31" s="36" t="str">
        <f>IF(_ther_month_day!A27="","",_ther_month_day!A27)</f>
        <v/>
      </c>
      <c r="AG31" s="34" t="str">
        <f>IFERROR(D31/C31,"")</f>
        <v/>
      </c>
      <c r="AH31" s="33" t="str">
        <f>IFERROR(I31/C31*1000,"")</f>
        <v/>
      </c>
      <c r="AI31" s="33" t="str">
        <f>IFERROR(AA31/C31*1000,"")</f>
        <v/>
      </c>
      <c r="AJ31" s="33" t="str">
        <f>IFERROR(W31/C31*1000,"")</f>
        <v/>
      </c>
      <c r="AK31" s="34" t="str">
        <f>IFERROR(0.0001229*AG31+0.11*AH31-1.4286*AI31-1.1429*AJ31,"")</f>
        <v/>
      </c>
      <c r="AL31" s="34" t="str">
        <f>IFERROR(W31/C31*1000,"")</f>
        <v/>
      </c>
      <c r="AM31" s="34" t="str">
        <f>IFERROR(AA31/C31*1000,"")</f>
        <v/>
      </c>
      <c r="AN31" s="34" t="str">
        <f>IFERROR(T31/AA31*1000,"")</f>
        <v/>
      </c>
      <c r="AO31" s="34" t="str">
        <f>IFERROR(AA31/(C31*1.3172)*100,"")</f>
        <v/>
      </c>
      <c r="AP31" s="34" t="str">
        <f>IFERROR(W31/(B31*0.92)*1000,"")</f>
        <v/>
      </c>
      <c r="AQ31" s="38" t="str">
        <f>IFERROR(P31/M31*1000,"")</f>
        <v/>
      </c>
      <c r="AR31" s="38" t="str">
        <f>IFERROR(N31/AC31*1000,"")</f>
        <v/>
      </c>
      <c r="AS31" s="41"/>
      <c r="AT31" s="42" t="str">
        <f>IF(_tagday0_month_day!A27="","",_tagday0_month_day!A27)</f>
        <v/>
      </c>
      <c r="AU31" s="41" t="str">
        <f>IF(_tagday0_month_day!B27="","",_tagday0_month_day!B27)</f>
        <v/>
      </c>
      <c r="AV31" s="41" t="str">
        <f>IF(_tagcha_month_day!N27="","",_tagcha_month_day!N27)</f>
        <v/>
      </c>
      <c r="AW31" s="41" t="str">
        <f>IFERROR(IF(_reval_month_day!A27="","",_reval_month_day!A27*AV31/1000000),"")</f>
        <v/>
      </c>
      <c r="AX31" s="41" t="str">
        <f>IFERROR(AW31*50.31,"")</f>
        <v/>
      </c>
      <c r="AY31" s="36"/>
    </row>
    <row customFormat="1" ht="19.25" customHeight="1" r="32" s="31">
      <c r="A32" s="32" t="s">
        <v>96</v>
      </c>
      <c r="B32" s="33" t="str">
        <f>IF(_shizhong_month_day!A28="","",_shizhong_month_day!A28)</f>
        <v/>
      </c>
      <c r="C32" s="32" t="str">
        <f>IF(_yield_month_day!A28="","",_yield_month_day!A28)</f>
        <v/>
      </c>
      <c r="D32" s="36"/>
      <c r="E32" s="34" t="str">
        <f>IF(_tag_month_day!A29="","",_tag_month_day!A29*10000)</f>
        <v/>
      </c>
      <c r="F32" s="35" t="str">
        <f>IF(_tag_month_day!B29="","",_tag_month_day!B29)</f>
        <v/>
      </c>
      <c r="G32" s="35" t="str">
        <f>IF(_tag_month_day!C29="","",_tag_month_day!C29)</f>
        <v/>
      </c>
      <c r="H32" s="35" t="str">
        <f>IF(_tag_month_day!D29="","",_tag_month_day!D29)</f>
        <v/>
      </c>
      <c r="I32" s="35" t="str">
        <f>IF(_tag_month_day!E29="","",_tag_month_day!E29)</f>
        <v/>
      </c>
      <c r="J32" s="35" t="str">
        <f>IF(_tag_month_day!F29="","",_tag_month_day!F29)</f>
        <v/>
      </c>
      <c r="K32" s="35" t="str">
        <f>IF(_tag_month_day!G29="","",_tag_month_day!G29)</f>
        <v/>
      </c>
      <c r="L32" s="35" t="str">
        <f>IF(_tag_month_day!H29="","",_tag_month_day!H29)</f>
        <v/>
      </c>
      <c r="M32" s="35" t="str">
        <f>IF(_tag_month_day!I29="","",_tag_month_day!I29)</f>
        <v/>
      </c>
      <c r="N32" s="34" t="str">
        <f>IF(_code_month_day!A28="","",_code_month_day!A28)</f>
        <v/>
      </c>
      <c r="O32" s="36"/>
      <c r="P32" s="34" t="str">
        <f>IF(_code_month_day!B28="","",_code_month_day!B28)</f>
        <v/>
      </c>
      <c r="Q32" s="36"/>
      <c r="R32" s="34" t="str">
        <f>IF(_code_month_day!C28="","",_code_month_day!C28)</f>
        <v/>
      </c>
      <c r="S32" s="36"/>
      <c r="T32" s="34" t="str">
        <f>IF(_code_month_day!D28="","",_code_month_day!D28)</f>
        <v/>
      </c>
      <c r="U32" s="36"/>
      <c r="V32" s="34"/>
      <c r="W32" s="36" t="str">
        <f>IF(_code_month_day!E28="","",_code_month_day!E28)</f>
        <v/>
      </c>
      <c r="X32" s="36"/>
      <c r="Y32" s="37" t="str">
        <f>IF(_taghe_month_day!A28="","",_taghe_month_day!A28*102/1000)</f>
        <v/>
      </c>
      <c r="Z32" s="36"/>
      <c r="AA32" s="36" t="str">
        <f>IF(_code_month_day!F28="","",_code_month_day!F28)</f>
        <v/>
      </c>
      <c r="AB32" s="35"/>
      <c r="AC32" s="36" t="str">
        <f>IF(_code_month_day!G28="","",_code_month_day!G28)</f>
        <v/>
      </c>
      <c r="AD32" s="36"/>
      <c r="AE32" s="36" t="str">
        <f>IF(_tag_month_day!J29="","",_tag_month_day!J29)</f>
        <v/>
      </c>
      <c r="AF32" s="36" t="str">
        <f>IF(_ther_month_day!A28="","",_ther_month_day!A28)</f>
        <v/>
      </c>
      <c r="AG32" s="34" t="str">
        <f>IFERROR(D32/C32,"")</f>
        <v/>
      </c>
      <c r="AH32" s="33" t="str">
        <f>IFERROR(I32/C32*1000,"")</f>
        <v/>
      </c>
      <c r="AI32" s="33" t="str">
        <f>IFERROR(AA32/C32*1000,"")</f>
        <v/>
      </c>
      <c r="AJ32" s="33" t="str">
        <f>IFERROR(W32/C32*1000,"")</f>
        <v/>
      </c>
      <c r="AK32" s="34" t="str">
        <f>IFERROR(0.0001229*AG32+0.11*AH32-1.4286*AI32-1.1429*AJ32,"")</f>
        <v/>
      </c>
      <c r="AL32" s="34" t="str">
        <f>IFERROR(W32/C32*1000,"")</f>
        <v/>
      </c>
      <c r="AM32" s="34" t="str">
        <f>IFERROR(AA32/C32*1000,"")</f>
        <v/>
      </c>
      <c r="AN32" s="34" t="str">
        <f>IFERROR(T32/AA32*1000,"")</f>
        <v/>
      </c>
      <c r="AO32" s="34" t="str">
        <f>IFERROR(AA32/(C32*1.3172)*100,"")</f>
        <v/>
      </c>
      <c r="AP32" s="34" t="str">
        <f>IFERROR(W32/(B32*0.92)*1000,"")</f>
        <v/>
      </c>
      <c r="AQ32" s="38" t="str">
        <f>IFERROR(P32/M32*1000,"")</f>
        <v/>
      </c>
      <c r="AR32" s="38" t="str">
        <f>IFERROR(N32/AC32*1000,"")</f>
        <v/>
      </c>
      <c r="AS32" s="41"/>
      <c r="AT32" s="42" t="str">
        <f>IF(_tagday0_month_day!A28="","",_tagday0_month_day!A28)</f>
        <v/>
      </c>
      <c r="AU32" s="41" t="str">
        <f>IF(_tagday0_month_day!B28="","",_tagday0_month_day!B28)</f>
        <v/>
      </c>
      <c r="AV32" s="41" t="str">
        <f>IF(_tagcha_month_day!N28="","",_tagcha_month_day!N28)</f>
        <v/>
      </c>
      <c r="AW32" s="41" t="str">
        <f>IFERROR(IF(_reval_month_day!A28="","",_reval_month_day!A28*AV32/1000000),"")</f>
        <v/>
      </c>
      <c r="AX32" s="41" t="str">
        <f>IFERROR(AW32*50.31,"")</f>
        <v/>
      </c>
      <c r="AY32" s="36"/>
    </row>
    <row customFormat="1" ht="19.25" customHeight="1" r="33" s="31">
      <c r="A33" s="32" t="s">
        <v>97</v>
      </c>
      <c r="B33" s="33" t="str">
        <f>IF(_shizhong_month_day!A29="","",_shizhong_month_day!A29)</f>
        <v/>
      </c>
      <c r="C33" s="32" t="str">
        <f>IF(_yield_month_day!A29="","",_yield_month_day!A29)</f>
        <v/>
      </c>
      <c r="D33" s="36"/>
      <c r="E33" s="34" t="str">
        <f>IF(_tag_month_day!A30="","",_tag_month_day!A30*10000)</f>
        <v/>
      </c>
      <c r="F33" s="35" t="str">
        <f>IF(_tag_month_day!B30="","",_tag_month_day!B30)</f>
        <v/>
      </c>
      <c r="G33" s="35" t="str">
        <f>IF(_tag_month_day!C30="","",_tag_month_day!C30)</f>
        <v/>
      </c>
      <c r="H33" s="35" t="str">
        <f>IF(_tag_month_day!D30="","",_tag_month_day!D30)</f>
        <v/>
      </c>
      <c r="I33" s="35" t="str">
        <f>IF(_tag_month_day!E30="","",_tag_month_day!E30)</f>
        <v/>
      </c>
      <c r="J33" s="35" t="str">
        <f>IF(_tag_month_day!F30="","",_tag_month_day!F30)</f>
        <v/>
      </c>
      <c r="K33" s="35" t="str">
        <f>IF(_tag_month_day!G30="","",_tag_month_day!G30)</f>
        <v/>
      </c>
      <c r="L33" s="35" t="str">
        <f>IF(_tag_month_day!H30="","",_tag_month_day!H30)</f>
        <v/>
      </c>
      <c r="M33" s="35" t="str">
        <f>IF(_tag_month_day!I30="","",_tag_month_day!I30)</f>
        <v/>
      </c>
      <c r="N33" s="34" t="str">
        <f>IF(_code_month_day!A29="","",_code_month_day!A29)</f>
        <v/>
      </c>
      <c r="O33" s="36"/>
      <c r="P33" s="34" t="str">
        <f>IF(_code_month_day!B29="","",_code_month_day!B29)</f>
        <v/>
      </c>
      <c r="Q33" s="36"/>
      <c r="R33" s="34" t="str">
        <f>IF(_code_month_day!C29="","",_code_month_day!C29)</f>
        <v/>
      </c>
      <c r="S33" s="36"/>
      <c r="T33" s="34" t="str">
        <f>IF(_code_month_day!D29="","",_code_month_day!D29)</f>
        <v/>
      </c>
      <c r="U33" s="36"/>
      <c r="V33" s="34"/>
      <c r="W33" s="36" t="str">
        <f>IF(_code_month_day!E29="","",_code_month_day!E29)</f>
        <v/>
      </c>
      <c r="X33" s="36"/>
      <c r="Y33" s="37" t="str">
        <f>IF(_taghe_month_day!A29="","",_taghe_month_day!A29*102/1000)</f>
        <v/>
      </c>
      <c r="Z33" s="36"/>
      <c r="AA33" s="36" t="str">
        <f>IF(_code_month_day!F29="","",_code_month_day!F29)</f>
        <v/>
      </c>
      <c r="AB33" s="35"/>
      <c r="AC33" s="36" t="str">
        <f>IF(_code_month_day!G29="","",_code_month_day!G29)</f>
        <v/>
      </c>
      <c r="AD33" s="36"/>
      <c r="AE33" s="36" t="str">
        <f>IF(_tag_month_day!J30="","",_tag_month_day!J30)</f>
        <v/>
      </c>
      <c r="AF33" s="36" t="str">
        <f>IF(_ther_month_day!A29="","",_ther_month_day!A29)</f>
        <v/>
      </c>
      <c r="AG33" s="34" t="str">
        <f>IFERROR(D33/C33,"")</f>
        <v/>
      </c>
      <c r="AH33" s="33" t="str">
        <f>IFERROR(I33/C33*1000,"")</f>
        <v/>
      </c>
      <c r="AI33" s="33" t="str">
        <f>IFERROR(AA33/C33*1000,"")</f>
        <v/>
      </c>
      <c r="AJ33" s="33" t="str">
        <f>IFERROR(W33/C33*1000,"")</f>
        <v/>
      </c>
      <c r="AK33" s="34" t="str">
        <f>IFERROR(0.0001229*AG33+0.11*AH33-1.4286*AI33-1.1429*AJ33,"")</f>
        <v/>
      </c>
      <c r="AL33" s="34" t="str">
        <f>IFERROR(W33/C33*1000,"")</f>
        <v/>
      </c>
      <c r="AM33" s="34" t="str">
        <f>IFERROR(AA33/C33*1000,"")</f>
        <v/>
      </c>
      <c r="AN33" s="34" t="str">
        <f>IFERROR(T33/AA33*1000,"")</f>
        <v/>
      </c>
      <c r="AO33" s="34" t="str">
        <f>IFERROR(AA33/(C33*1.3172)*100,"")</f>
        <v/>
      </c>
      <c r="AP33" s="34" t="str">
        <f>IFERROR(W33/(B33*0.92)*1000,"")</f>
        <v/>
      </c>
      <c r="AQ33" s="38" t="str">
        <f>IFERROR(P33/M33*1000,"")</f>
        <v/>
      </c>
      <c r="AR33" s="38" t="str">
        <f>IFERROR(N33/AC33*1000,"")</f>
        <v/>
      </c>
      <c r="AS33" s="41"/>
      <c r="AT33" s="42" t="str">
        <f>IF(_tagday0_month_day!A29="","",_tagday0_month_day!A29)</f>
        <v/>
      </c>
      <c r="AU33" s="41" t="str">
        <f>IF(_tagday0_month_day!B29="","",_tagday0_month_day!B29)</f>
        <v/>
      </c>
      <c r="AV33" s="41" t="str">
        <f>IF(_tagcha_month_day!N29="","",_tagcha_month_day!N29)</f>
        <v/>
      </c>
      <c r="AW33" s="41" t="str">
        <f>IFERROR(IF(_reval_month_day!A29="","",_reval_month_day!A29*AV33/1000000),"")</f>
        <v/>
      </c>
      <c r="AX33" s="41" t="str">
        <f>IFERROR(AW33*50.31,"")</f>
        <v/>
      </c>
      <c r="AY33" s="36"/>
    </row>
    <row customFormat="1" ht="19.25" customHeight="1" r="34" s="31">
      <c r="A34" s="32" t="s">
        <v>98</v>
      </c>
      <c r="B34" s="33" t="str">
        <f>IF(_shizhong_month_day!A30="","",_shizhong_month_day!A30)</f>
        <v/>
      </c>
      <c r="C34" s="32" t="str">
        <f>IF(_yield_month_day!A30="","",_yield_month_day!A30)</f>
        <v/>
      </c>
      <c r="D34" s="36"/>
      <c r="E34" s="34" t="str">
        <f>IF(_tag_month_day!A31="","",_tag_month_day!A31*10000)</f>
        <v/>
      </c>
      <c r="F34" s="35" t="str">
        <f>IF(_tag_month_day!B31="","",_tag_month_day!B31)</f>
        <v/>
      </c>
      <c r="G34" s="35" t="str">
        <f>IF(_tag_month_day!C31="","",_tag_month_day!C31)</f>
        <v/>
      </c>
      <c r="H34" s="35" t="str">
        <f>IF(_tag_month_day!D31="","",_tag_month_day!D31)</f>
        <v/>
      </c>
      <c r="I34" s="35" t="str">
        <f>IF(_tag_month_day!E31="","",_tag_month_day!E31)</f>
        <v/>
      </c>
      <c r="J34" s="35" t="str">
        <f>IF(_tag_month_day!F31="","",_tag_month_day!F31)</f>
        <v/>
      </c>
      <c r="K34" s="35" t="str">
        <f>IF(_tag_month_day!G31="","",_tag_month_day!G31)</f>
        <v/>
      </c>
      <c r="L34" s="35" t="str">
        <f>IF(_tag_month_day!H31="","",_tag_month_day!H31)</f>
        <v/>
      </c>
      <c r="M34" s="35" t="str">
        <f>IF(_tag_month_day!I31="","",_tag_month_day!I31)</f>
        <v/>
      </c>
      <c r="N34" s="34" t="str">
        <f>IF(_code_month_day!A30="","",_code_month_day!A30)</f>
        <v/>
      </c>
      <c r="O34" s="36"/>
      <c r="P34" s="34" t="str">
        <f>IF(_code_month_day!B30="","",_code_month_day!B30)</f>
        <v/>
      </c>
      <c r="Q34" s="36"/>
      <c r="R34" s="34" t="str">
        <f>IF(_code_month_day!C30="","",_code_month_day!C30)</f>
        <v/>
      </c>
      <c r="S34" s="36"/>
      <c r="T34" s="34" t="str">
        <f>IF(_code_month_day!D30="","",_code_month_day!D30)</f>
        <v/>
      </c>
      <c r="U34" s="36"/>
      <c r="V34" s="34"/>
      <c r="W34" s="36" t="str">
        <f>IF(_code_month_day!E30="","",_code_month_day!E30)</f>
        <v/>
      </c>
      <c r="X34" s="36"/>
      <c r="Y34" s="37" t="str">
        <f>IF(_taghe_month_day!A30="","",_taghe_month_day!A30*102/1000)</f>
        <v/>
      </c>
      <c r="Z34" s="36"/>
      <c r="AA34" s="36" t="str">
        <f>IF(_code_month_day!F30="","",_code_month_day!F30)</f>
        <v/>
      </c>
      <c r="AB34" s="35"/>
      <c r="AC34" s="36" t="str">
        <f>IF(_code_month_day!G30="","",_code_month_day!G30)</f>
        <v/>
      </c>
      <c r="AD34" s="36"/>
      <c r="AE34" s="36" t="str">
        <f>IF(_tag_month_day!J31="","",_tag_month_day!J31)</f>
        <v/>
      </c>
      <c r="AF34" s="36" t="str">
        <f>IF(_ther_month_day!A30="","",_ther_month_day!A30)</f>
        <v/>
      </c>
      <c r="AG34" s="34" t="str">
        <f>IFERROR(D34/C34,"")</f>
        <v/>
      </c>
      <c r="AH34" s="33" t="str">
        <f>IFERROR(I34/C34*1000,"")</f>
        <v/>
      </c>
      <c r="AI34" s="33" t="str">
        <f>IFERROR(AA34/C34*1000,"")</f>
        <v/>
      </c>
      <c r="AJ34" s="33" t="str">
        <f>IFERROR(W34/C34*1000,"")</f>
        <v/>
      </c>
      <c r="AK34" s="34" t="str">
        <f>IFERROR(0.0001229*AG34+0.11*AH34-1.4286*AI34-1.1429*AJ34,"")</f>
        <v/>
      </c>
      <c r="AL34" s="34" t="str">
        <f>IFERROR(W34/C34*1000,"")</f>
        <v/>
      </c>
      <c r="AM34" s="34" t="str">
        <f>IFERROR(AA34/C34*1000,"")</f>
        <v/>
      </c>
      <c r="AN34" s="34" t="str">
        <f>IFERROR(T34/AA34*1000,"")</f>
        <v/>
      </c>
      <c r="AO34" s="34" t="str">
        <f>IFERROR(AA34/(C34*1.3172)*100,"")</f>
        <v/>
      </c>
      <c r="AP34" s="34" t="str">
        <f>IFERROR(W34/(B34*0.92)*1000,"")</f>
        <v/>
      </c>
      <c r="AQ34" s="38" t="str">
        <f>IFERROR(P34/M34*1000,"")</f>
        <v/>
      </c>
      <c r="AR34" s="38" t="str">
        <f>IFERROR(N34/AC34*1000,"")</f>
        <v/>
      </c>
      <c r="AS34" s="41"/>
      <c r="AT34" s="42" t="str">
        <f>IF(_tagday0_month_day!A30="","",_tagday0_month_day!A30)</f>
        <v/>
      </c>
      <c r="AU34" s="41" t="str">
        <f>IF(_tagday0_month_day!B30="","",_tagday0_month_day!B30)</f>
        <v/>
      </c>
      <c r="AV34" s="41" t="str">
        <f>IF(_tagcha_month_day!N30="","",_tagcha_month_day!N30)</f>
        <v/>
      </c>
      <c r="AW34" s="41" t="str">
        <f>IFERROR(IF(_reval_month_day!A30="","",_reval_month_day!A30*AV34/1000000),"")</f>
        <v/>
      </c>
      <c r="AX34" s="41" t="str">
        <f>IFERROR(AW34*50.31,"")</f>
        <v/>
      </c>
      <c r="AY34" s="36"/>
    </row>
    <row customFormat="1" ht="19.25" customHeight="1" r="35" s="31">
      <c r="A35" s="32" t="s">
        <v>99</v>
      </c>
      <c r="B35" s="33" t="str">
        <f>IF(_shizhong_month_day!A31="","",_shizhong_month_day!A31)</f>
        <v/>
      </c>
      <c r="C35" s="32" t="str">
        <f>IF(_yield_month_day!A31="","",_yield_month_day!A31)</f>
        <v/>
      </c>
      <c r="D35" s="36"/>
      <c r="E35" s="34" t="str">
        <f>IF(_tag_month_day!A32="","",_tag_month_day!A32*10000)</f>
        <v/>
      </c>
      <c r="F35" s="35" t="str">
        <f>IF(_tag_month_day!B32="","",_tag_month_day!B32)</f>
        <v/>
      </c>
      <c r="G35" s="35" t="str">
        <f>IF(_tag_month_day!C32="","",_tag_month_day!C32)</f>
        <v/>
      </c>
      <c r="H35" s="35" t="str">
        <f>IF(_tag_month_day!D32="","",_tag_month_day!D32)</f>
        <v/>
      </c>
      <c r="I35" s="35" t="str">
        <f>IF(_tag_month_day!E32="","",_tag_month_day!E32)</f>
        <v/>
      </c>
      <c r="J35" s="35" t="str">
        <f>IF(_tag_month_day!F32="","",_tag_month_day!F32)</f>
        <v/>
      </c>
      <c r="K35" s="35" t="str">
        <f>IF(_tag_month_day!G32="","",_tag_month_day!G32)</f>
        <v/>
      </c>
      <c r="L35" s="35" t="str">
        <f>IF(_tag_month_day!H32="","",_tag_month_day!H32)</f>
        <v/>
      </c>
      <c r="M35" s="35" t="str">
        <f>IF(_tag_month_day!I32="","",_tag_month_day!I32)</f>
        <v/>
      </c>
      <c r="N35" s="34" t="str">
        <f>IF(_code_month_day!A31="","",_code_month_day!A31)</f>
        <v/>
      </c>
      <c r="O35" s="36"/>
      <c r="P35" s="34" t="str">
        <f>IF(_code_month_day!B31="","",_code_month_day!B31)</f>
        <v/>
      </c>
      <c r="Q35" s="36"/>
      <c r="R35" s="34" t="str">
        <f>IF(_code_month_day!C31="","",_code_month_day!C31)</f>
        <v/>
      </c>
      <c r="S35" s="36"/>
      <c r="T35" s="34" t="str">
        <f>IF(_code_month_day!D31="","",_code_month_day!D31)</f>
        <v/>
      </c>
      <c r="U35" s="36"/>
      <c r="V35" s="34"/>
      <c r="W35" s="36" t="str">
        <f>IF(_code_month_day!E31="","",_code_month_day!E31)</f>
        <v/>
      </c>
      <c r="X35" s="36"/>
      <c r="Y35" s="37" t="str">
        <f>IF(_taghe_month_day!A31="","",_taghe_month_day!A31*102/1000)</f>
        <v/>
      </c>
      <c r="Z35" s="36"/>
      <c r="AA35" s="36" t="str">
        <f>IF(_code_month_day!F31="","",_code_month_day!F31)</f>
        <v/>
      </c>
      <c r="AB35" s="35"/>
      <c r="AC35" s="36" t="str">
        <f>IF(_code_month_day!G31="","",_code_month_day!G31)</f>
        <v/>
      </c>
      <c r="AD35" s="36"/>
      <c r="AE35" s="36" t="str">
        <f>IF(_tag_month_day!J32="","",_tag_month_day!J32)</f>
        <v/>
      </c>
      <c r="AF35" s="36" t="str">
        <f>IF(_ther_month_day!A31="","",_ther_month_day!A31)</f>
        <v/>
      </c>
      <c r="AG35" s="34" t="str">
        <f>IFERROR(D35/C35,"")</f>
        <v/>
      </c>
      <c r="AH35" s="33" t="str">
        <f>IFERROR(I35/C35*1000,"")</f>
        <v/>
      </c>
      <c r="AI35" s="33" t="str">
        <f>IFERROR(AA35/C35*1000,"")</f>
        <v/>
      </c>
      <c r="AJ35" s="33" t="str">
        <f>IFERROR(W35/C35*1000,"")</f>
        <v/>
      </c>
      <c r="AK35" s="34" t="str">
        <f>IFERROR(0.0001229*AG35+0.11*AH35-1.4286*AI35-1.1429*AJ35,"")</f>
        <v/>
      </c>
      <c r="AL35" s="34" t="str">
        <f>IFERROR(W35/C35*1000,"")</f>
        <v/>
      </c>
      <c r="AM35" s="34" t="str">
        <f>IFERROR(AA35/C35*1000,"")</f>
        <v/>
      </c>
      <c r="AN35" s="34" t="str">
        <f>IFERROR(T35/AA35*1000,"")</f>
        <v/>
      </c>
      <c r="AO35" s="34" t="str">
        <f>IFERROR(AA35/(C35*1.3172)*100,"")</f>
        <v/>
      </c>
      <c r="AP35" s="34" t="str">
        <f>IFERROR(W35/(B35*0.92)*1000,"")</f>
        <v/>
      </c>
      <c r="AQ35" s="38" t="str">
        <f>IFERROR(P35/M35*1000,"")</f>
        <v/>
      </c>
      <c r="AR35" s="38" t="str">
        <f>IFERROR(N35/AC35*1000,"")</f>
        <v/>
      </c>
      <c r="AS35" s="41"/>
      <c r="AT35" s="42" t="str">
        <f>IF(_tagday0_month_day!A31="","",_tagday0_month_day!A31)</f>
        <v/>
      </c>
      <c r="AU35" s="41" t="str">
        <f>IF(_tagday0_month_day!B31="","",_tagday0_month_day!B31)</f>
        <v/>
      </c>
      <c r="AV35" s="41" t="str">
        <f>IF(_tagcha_month_day!N31="","",_tagcha_month_day!N31)</f>
        <v/>
      </c>
      <c r="AW35" s="41" t="str">
        <f>IFERROR(IF(_reval_month_day!A31="","",_reval_month_day!A31*AV35/1000000),"")</f>
        <v/>
      </c>
      <c r="AX35" s="41" t="str">
        <f>IFERROR(AW35*50.31,"")</f>
        <v/>
      </c>
      <c r="AY35" s="36"/>
    </row>
    <row customFormat="1" ht="19.25" customHeight="1" r="36" s="31">
      <c r="A36" s="32" t="s">
        <v>100</v>
      </c>
      <c r="B36" s="33" t="str">
        <f>IF(_shizhong_month_day!A32="","",_shizhong_month_day!A32)</f>
        <v/>
      </c>
      <c r="C36" s="32" t="str">
        <f>IF(_yield_month_day!A32="","",_yield_month_day!A32)</f>
        <v/>
      </c>
      <c r="D36" s="36"/>
      <c r="E36" s="34" t="str">
        <f>IF(_tag_month_day!A33="","",_tag_month_day!A33*10000)</f>
        <v/>
      </c>
      <c r="F36" s="35" t="str">
        <f>IF(_tag_month_day!B33="","",_tag_month_day!B33)</f>
        <v/>
      </c>
      <c r="G36" s="35" t="str">
        <f>IF(_tag_month_day!C33="","",_tag_month_day!C33)</f>
        <v/>
      </c>
      <c r="H36" s="35" t="str">
        <f>IF(_tag_month_day!D33="","",_tag_month_day!D33)</f>
        <v/>
      </c>
      <c r="I36" s="35" t="str">
        <f>IF(_tag_month_day!E33="","",_tag_month_day!E33)</f>
        <v/>
      </c>
      <c r="J36" s="35" t="str">
        <f>IF(_tag_month_day!F33="","",_tag_month_day!F33)</f>
        <v/>
      </c>
      <c r="K36" s="35" t="str">
        <f>IF(_tag_month_day!G33="","",_tag_month_day!G33)</f>
        <v/>
      </c>
      <c r="L36" s="35" t="str">
        <f>IF(_tag_month_day!H33="","",_tag_month_day!H33)</f>
        <v/>
      </c>
      <c r="M36" s="35" t="str">
        <f>IF(_tag_month_day!I33="","",_tag_month_day!I33)</f>
        <v/>
      </c>
      <c r="N36" s="34" t="str">
        <f>IF(_code_month_day!A32="","",_code_month_day!A32)</f>
        <v/>
      </c>
      <c r="O36" s="36"/>
      <c r="P36" s="34" t="str">
        <f>IF(_code_month_day!B32="","",_code_month_day!B32)</f>
        <v/>
      </c>
      <c r="Q36" s="36"/>
      <c r="R36" s="34" t="str">
        <f>IF(_code_month_day!C32="","",_code_month_day!C32)</f>
        <v/>
      </c>
      <c r="S36" s="36"/>
      <c r="T36" s="34" t="str">
        <f>IF(_code_month_day!D32="","",_code_month_day!D32)</f>
        <v/>
      </c>
      <c r="U36" s="36"/>
      <c r="V36" s="34"/>
      <c r="W36" s="36" t="str">
        <f>IF(_code_month_day!E32="","",_code_month_day!E32)</f>
        <v/>
      </c>
      <c r="X36" s="36"/>
      <c r="Y36" s="37" t="str">
        <f>IF(_taghe_month_day!A32="","",_taghe_month_day!A32*102/1000)</f>
        <v/>
      </c>
      <c r="Z36" s="36"/>
      <c r="AA36" s="36" t="str">
        <f>IF(_code_month_day!F32="","",_code_month_day!F32)</f>
        <v/>
      </c>
      <c r="AB36" s="35"/>
      <c r="AC36" s="36" t="str">
        <f>IF(_code_month_day!G32="","",_code_month_day!G32)</f>
        <v/>
      </c>
      <c r="AD36" s="36"/>
      <c r="AE36" s="36" t="str">
        <f>IF(_tag_month_day!J33="","",_tag_month_day!J33)</f>
        <v/>
      </c>
      <c r="AF36" s="36" t="str">
        <f>IF(_ther_month_day!A32="","",_ther_month_day!A32)</f>
        <v/>
      </c>
      <c r="AG36" s="34" t="str">
        <f>IFERROR(D36/C36,"")</f>
        <v/>
      </c>
      <c r="AH36" s="33" t="str">
        <f>IFERROR(I36/C36*1000,"")</f>
        <v/>
      </c>
      <c r="AI36" s="33" t="str">
        <f>IFERROR(AA36/C36*1000,"")</f>
        <v/>
      </c>
      <c r="AJ36" s="33" t="str">
        <f>IFERROR(W36/C36*1000,"")</f>
        <v/>
      </c>
      <c r="AK36" s="34" t="str">
        <f>IFERROR(0.0001229*AG36+0.11*AH36-1.4286*AI36-1.1429*AJ36,"")</f>
        <v/>
      </c>
      <c r="AL36" s="34" t="str">
        <f>IFERROR(W36/C36*1000,"")</f>
        <v/>
      </c>
      <c r="AM36" s="34" t="str">
        <f>IFERROR(AA36/C36*1000,"")</f>
        <v/>
      </c>
      <c r="AN36" s="34" t="str">
        <f>IFERROR(T36/AA36*1000,"")</f>
        <v/>
      </c>
      <c r="AO36" s="34" t="str">
        <f>IFERROR(AA36/(C36*1.3172)*100,"")</f>
        <v/>
      </c>
      <c r="AP36" s="34" t="str">
        <f>IFERROR(W36/(B36*0.92)*1000,"")</f>
        <v/>
      </c>
      <c r="AQ36" s="38" t="str">
        <f>IFERROR(P36/M36*1000,"")</f>
        <v/>
      </c>
      <c r="AR36" s="38" t="str">
        <f>IFERROR(N36/AC36*1000,"")</f>
        <v/>
      </c>
      <c r="AS36" s="41"/>
      <c r="AT36" s="42" t="str">
        <f>IF(_tagday0_month_day!A32="","",_tagday0_month_day!A32)</f>
        <v/>
      </c>
      <c r="AU36" s="41" t="str">
        <f>IF(_tagday0_month_day!B32="","",_tagday0_month_day!B32)</f>
        <v/>
      </c>
      <c r="AV36" s="41" t="str">
        <f>IF(_tagcha_month_day!N32="","",_tagcha_month_day!N32)</f>
        <v/>
      </c>
      <c r="AW36" s="41" t="str">
        <f>IFERROR(IF(_reval_month_day!A32="","",_reval_month_day!A32*AV36/1000000),"")</f>
        <v/>
      </c>
      <c r="AX36" s="41" t="str">
        <f>IFERROR(AW36*50.31,"")</f>
        <v/>
      </c>
      <c r="AY36" s="36"/>
    </row>
    <row customFormat="1" ht="19.25" customHeight="1" r="37" s="31">
      <c r="A37" s="32" t="s">
        <v>101</v>
      </c>
      <c r="B37" s="42">
        <f>SUMIF(B6:B36,"&gt;=0")</f>
        <v>0</v>
      </c>
      <c r="C37" s="41">
        <f>SUMIF(C6:C36,"&gt;=0")</f>
        <v>0</v>
      </c>
      <c r="D37" s="41">
        <f>SUMIF(D6:D36,"&gt;=0")</f>
        <v>0</v>
      </c>
      <c r="E37" s="42">
        <f>SUMIF(E6:E36,"&gt;=0")</f>
        <v>0</v>
      </c>
      <c r="F37" s="43">
        <f>SUMIF(F6:F36,"&gt;=0")</f>
        <v>0</v>
      </c>
      <c r="G37" s="43">
        <f>SUMIF(G6:G36,"&gt;=0")</f>
        <v>0</v>
      </c>
      <c r="H37" s="43">
        <f>SUMIF(H6:H36,"&gt;=0")</f>
        <v>0</v>
      </c>
      <c r="I37" s="43">
        <f>SUMIF(I6:I36,"&gt;=0")</f>
        <v>0</v>
      </c>
      <c r="J37" s="43">
        <f>SUMIF(J6:J36,"&gt;=0")</f>
        <v>0</v>
      </c>
      <c r="K37" s="43">
        <f>SUMIF(K6:K36,"&gt;=0")</f>
        <v>0</v>
      </c>
      <c r="L37" s="43">
        <f>SUMIF(L6:L36,"&gt;=0")</f>
        <v>0</v>
      </c>
      <c r="M37" s="43">
        <f>SUMIF(M6:M36,"&gt;=0")</f>
        <v>0</v>
      </c>
      <c r="N37" s="42">
        <f>SUMIF(N6:N36,"&gt;=0")</f>
        <v>0</v>
      </c>
      <c r="O37" s="41">
        <f>SUMIF(O6:O36,"&gt;=0")</f>
        <v>0</v>
      </c>
      <c r="P37" s="42">
        <f>SUMIF(P6:P36,"&gt;=0")</f>
        <v>0</v>
      </c>
      <c r="Q37" s="41">
        <f>SUMIF(Q6:Q36,"&gt;=0")</f>
        <v>0</v>
      </c>
      <c r="R37" s="42">
        <f>SUMIF(R6:R36,"&gt;=0")</f>
        <v>0</v>
      </c>
      <c r="S37" s="41">
        <f>SUMIF(S6:S36,"&gt;=0")</f>
        <v>0</v>
      </c>
      <c r="T37" s="42">
        <f>SUMIF(T6:T36,"&gt;=0")</f>
        <v>0</v>
      </c>
      <c r="U37" s="41">
        <f>SUMIF(U6:U36,"&gt;=0")</f>
        <v>0</v>
      </c>
      <c r="V37" s="42">
        <f>SUMIF(V6:V36,"&gt;=0")</f>
        <v>0</v>
      </c>
      <c r="W37" s="41">
        <f>SUMIF(W6:W36,"&gt;=0")</f>
        <v>0</v>
      </c>
      <c r="X37" s="41">
        <f>SUMIF(X6:X36,"&gt;=0")</f>
        <v>0</v>
      </c>
      <c r="Y37" s="43" t="e">
        <f>AVERAGEIF(Y6:Y36,"&gt;=0")</f>
        <v>#DIV/0!</v>
      </c>
      <c r="Z37" s="43" t="e">
        <f>AVERAGEIF(Z6:Z36,"&gt;=0")</f>
        <v>#DIV/0!</v>
      </c>
      <c r="AA37" s="41">
        <f>SUMIF(AA6:AA36,"&gt;=0")</f>
        <v>0</v>
      </c>
      <c r="AB37" s="43" t="e">
        <f>AVERAGEIF(AB6:AB36,"&gt;=0")</f>
        <v>#DIV/0!</v>
      </c>
      <c r="AC37" s="41">
        <f>SUMIF(AC6:AC36,"&gt;=0")</f>
        <v>0</v>
      </c>
      <c r="AD37" s="43" t="e">
        <f>AVERAGEIF(AD6:AD36,"&gt;=0")</f>
        <v>#DIV/0!</v>
      </c>
      <c r="AE37" s="41">
        <f>SUMIF(AE6:AE36,"&gt;=0")</f>
        <v>0</v>
      </c>
      <c r="AF37" s="41" t="str">
        <f>IFERROR(AVERAGEIF(AF6:AF36,"&gt;=0"),"")</f>
        <v/>
      </c>
      <c r="AG37" s="42" t="str">
        <f>IFERROR(SUM(D6:D36)/SUM(C6:C36),"")</f>
        <v/>
      </c>
      <c r="AH37" s="42" t="str">
        <f>IFERROR(SUM(I6:I36)/SUM(C6:C36)*1000,"")</f>
        <v/>
      </c>
      <c r="AI37" s="42" t="str">
        <f>IFERROR(SUM(AA6:AA36)/SUM(C6:C36)*1000,"")</f>
        <v/>
      </c>
      <c r="AJ37" s="42" t="str">
        <f>IFERROR(SUM(W6:W36)/SUM(C6:C36)*1000,"")</f>
        <v/>
      </c>
      <c r="AK37" s="34" t="str">
        <f>IFERROR(0.0001229*AG37+0.11*AH37-1.4286*AI37-1.1429*AJ37,"")</f>
        <v/>
      </c>
      <c r="AL37" s="42" t="str">
        <f>IFERROR(SUM(W6:W36)/SUM(C6:C36)*1000,"")</f>
        <v/>
      </c>
      <c r="AM37" s="42" t="str">
        <f>IFERROR(SUM(AA6:AA36)/SUM(C6:C36)*1000,"")</f>
        <v/>
      </c>
      <c r="AN37" s="34" t="str">
        <f>IFERROR(SUM(T6:T36)/SUM(AA6:AA36)*1000,"")</f>
        <v/>
      </c>
      <c r="AO37" s="42" t="str">
        <f>IFERROR(SUM(AA6:AA36)/(SUM(C6:C36)*1.3217)*100,"")</f>
        <v/>
      </c>
      <c r="AP37" s="42" t="str">
        <f>IFERROR(SUM(W6:W36)/(SUM(B6:B36)*0.92)*1000,"")</f>
        <v/>
      </c>
      <c r="AQ37" s="44" t="str">
        <f>IFERROR(SUM(P6:P36)/SUM(M6:M36)*1000,"")</f>
        <v/>
      </c>
      <c r="AR37" s="44" t="str">
        <f>IFERROR(SUM(N6:N36)/SUM(AC6:AC36)*1000,"")</f>
        <v/>
      </c>
      <c r="AS37" s="41"/>
      <c r="AT37" s="42" t="e">
        <f>AVERAGEIF(AT6:AT36,"&gt;=0")</f>
        <v>#DIV/0!</v>
      </c>
      <c r="AU37" s="41"/>
      <c r="AV37" s="41">
        <f>SUMIF(AV6:AV36,"&gt;=0")</f>
        <v>0</v>
      </c>
      <c r="AW37" s="41">
        <f>SUMIF(AW6:AW36,"&gt;=0")</f>
        <v>0</v>
      </c>
      <c r="AX37" s="41">
        <f>SUMIF(AX6:AX36,"&gt;=0")</f>
        <v>0</v>
      </c>
      <c r="AY37" s="41"/>
    </row>
  </sheetData>
  <mergeCells count="9">
    <mergeCell ref="I2:AG2"/>
    <mergeCell ref="G2:H2"/>
    <mergeCell ref="AL2:AO2"/>
    <mergeCell ref="A3:A4"/>
    <mergeCell ref="AY3:AY4"/>
    <mergeCell ref="AL3:AR3"/>
    <mergeCell ref="AS3:AX3"/>
    <mergeCell ref="B3:AF3"/>
    <mergeCell ref="AG3:AK3"/>
  </mergeCells>
  <printOptions headings="0" gridLines="0" gridLinesSet="0"/>
  <pageMargins left="0.69999999999999996" right="0.69999999999999996" top="0.75" bottom="0.75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8" activeCellId="0" sqref="G8"/>
    </sheetView>
  </sheetViews>
  <sheetFormatPr defaultColWidth="9" defaultRowHeight="14"/>
  <sheetData>
    <row r="1">
      <c r="A1" s="50" t="s">
        <v>121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4"/>
  <sheetData>
    <row r="1">
      <c r="A1" s="0" t="s">
        <v>122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4" activeCellId="0" sqref="E4"/>
    </sheetView>
  </sheetViews>
  <sheetFormatPr defaultColWidth="9" defaultRowHeight="14"/>
  <sheetData>
    <row r="1">
      <c r="A1" s="0" t="s">
        <v>123</v>
      </c>
      <c r="B1" s="0">
        <v>45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11" activeCellId="0" sqref="E11"/>
    </sheetView>
  </sheetViews>
  <sheetFormatPr defaultColWidth="9" defaultRowHeight="14"/>
  <sheetData>
    <row ht="93" r="1">
      <c r="A1" s="24" t="s">
        <v>51</v>
      </c>
      <c r="B1" s="24" t="s">
        <v>103</v>
      </c>
      <c r="C1" s="24" t="s">
        <v>104</v>
      </c>
      <c r="D1" s="24"/>
      <c r="E1" s="24" t="s">
        <v>105</v>
      </c>
      <c r="F1" s="24" t="s">
        <v>106</v>
      </c>
      <c r="G1" s="24" t="s">
        <v>107</v>
      </c>
      <c r="H1" s="24" t="s">
        <v>58</v>
      </c>
      <c r="I1" s="24" t="s">
        <v>59</v>
      </c>
      <c r="J1" s="45" t="s">
        <v>108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13" activeCellId="0" sqref="G13"/>
    </sheetView>
  </sheetViews>
  <sheetFormatPr defaultColWidth="9" defaultRowHeight="14"/>
  <sheetData>
    <row r="1">
      <c r="A1" s="0" t="s">
        <v>109</v>
      </c>
      <c r="B1" s="0" t="s">
        <v>110</v>
      </c>
      <c r="C1" s="0" t="s">
        <v>111</v>
      </c>
      <c r="D1" s="0" t="s">
        <v>112</v>
      </c>
      <c r="E1" s="0" t="s">
        <v>113</v>
      </c>
      <c r="F1" s="0" t="s">
        <v>114</v>
      </c>
      <c r="G1" s="0" t="s">
        <v>115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4"/>
  <sheetData>
    <row ht="28" r="1">
      <c r="A1" s="46" t="s">
        <v>116</v>
      </c>
      <c r="B1" s="47"/>
      <c r="C1" s="47"/>
      <c r="D1" s="47"/>
      <c r="E1" s="47"/>
      <c r="F1" s="47"/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2" activeCellId="0" sqref="D2"/>
    </sheetView>
  </sheetViews>
  <sheetFormatPr defaultColWidth="9" defaultRowHeight="14"/>
  <cols>
    <col min="1" max="1" width="11.5"/>
    <col min="2" max="2" width="10.4140625"/>
  </cols>
  <sheetData>
    <row ht="62" customHeight="1" r="1">
      <c r="A1" s="48" t="s">
        <v>117</v>
      </c>
    </row>
    <row ht="12" customHeight="1" r="2"/>
    <row r="6">
      <c r="C6" s="49"/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10" activeCellId="0" sqref="G10"/>
    </sheetView>
  </sheetViews>
  <sheetFormatPr defaultColWidth="9" defaultRowHeight="14"/>
  <sheetData>
    <row ht="56" r="1">
      <c r="A1" s="47" t="s">
        <v>118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10" activeCellId="0" sqref="F10"/>
    </sheetView>
  </sheetViews>
  <sheetFormatPr defaultColWidth="9" defaultRowHeight="14"/>
  <sheetData>
    <row ht="18" customHeight="1" r="1">
      <c r="A1" s="50" t="s">
        <v>119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20" activeCellId="0" sqref="G20"/>
    </sheetView>
  </sheetViews>
  <sheetFormatPr defaultColWidth="9" defaultRowHeight="14"/>
  <sheetData/>
  <printOptions headings="0" gridLines="1" gridLinesSet="1"/>
  <pageMargins left="0.69999999999999996" right="0.69999999999999996" top="0.75" bottom="0.75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8" activeCellId="0" sqref="D8"/>
    </sheetView>
  </sheetViews>
  <sheetFormatPr defaultColWidth="9" defaultRowHeight="14"/>
  <sheetData>
    <row ht="30" r="1">
      <c r="A1" s="51" t="s">
        <v>120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