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updateLinks="always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CEDDC0BA-646D-411E-9848-6B20872115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经济技术指标" sheetId="1" r:id="rId1"/>
    <sheet name="_jjjs_dayno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  <c r="O32" i="1"/>
  <c r="O33" i="1"/>
  <c r="O34" i="1"/>
  <c r="O35" i="1"/>
  <c r="O36" i="1"/>
  <c r="O37" i="1"/>
  <c r="O38" i="1"/>
  <c r="O39" i="1"/>
  <c r="O40" i="1"/>
  <c r="O30" i="1"/>
  <c r="O20" i="1"/>
  <c r="O21" i="1"/>
  <c r="O22" i="1"/>
  <c r="O23" i="1"/>
  <c r="O24" i="1"/>
  <c r="O25" i="1"/>
  <c r="O26" i="1"/>
  <c r="O27" i="1"/>
  <c r="O28" i="1"/>
  <c r="O19" i="1"/>
  <c r="O9" i="1"/>
  <c r="O10" i="1"/>
  <c r="O11" i="1"/>
  <c r="O12" i="1"/>
  <c r="O13" i="1"/>
  <c r="O14" i="1"/>
  <c r="O15" i="1"/>
  <c r="O16" i="1"/>
  <c r="O17" i="1"/>
  <c r="O8" i="1"/>
  <c r="O29" i="1" l="1"/>
  <c r="O18" i="1"/>
  <c r="O41" i="1"/>
  <c r="Y41" i="1"/>
  <c r="Z41" i="1"/>
  <c r="Y29" i="1"/>
  <c r="Z29" i="1"/>
  <c r="Y18" i="1"/>
  <c r="Z18" i="1"/>
  <c r="Z42" i="1" l="1"/>
  <c r="Y42" i="1"/>
  <c r="O42" i="1"/>
  <c r="AA31" i="1"/>
  <c r="AA32" i="1"/>
  <c r="AA33" i="1"/>
  <c r="AA34" i="1"/>
  <c r="AA35" i="1"/>
  <c r="AA36" i="1"/>
  <c r="AA37" i="1"/>
  <c r="AA38" i="1"/>
  <c r="AA39" i="1"/>
  <c r="AA40" i="1"/>
  <c r="AA30" i="1"/>
  <c r="AA20" i="1"/>
  <c r="AA21" i="1"/>
  <c r="AA22" i="1"/>
  <c r="AA23" i="1"/>
  <c r="AA24" i="1"/>
  <c r="AA25" i="1"/>
  <c r="AA26" i="1"/>
  <c r="AA27" i="1"/>
  <c r="AA28" i="1"/>
  <c r="AA19" i="1"/>
  <c r="AA9" i="1"/>
  <c r="AA10" i="1"/>
  <c r="AA11" i="1"/>
  <c r="AA12" i="1"/>
  <c r="AA13" i="1"/>
  <c r="AA14" i="1"/>
  <c r="AA15" i="1"/>
  <c r="AA16" i="1"/>
  <c r="AA17" i="1"/>
  <c r="AA8" i="1"/>
  <c r="M31" i="1"/>
  <c r="M32" i="1"/>
  <c r="M33" i="1"/>
  <c r="M34" i="1"/>
  <c r="M35" i="1"/>
  <c r="M36" i="1"/>
  <c r="M37" i="1"/>
  <c r="M38" i="1"/>
  <c r="M39" i="1"/>
  <c r="M40" i="1"/>
  <c r="M30" i="1"/>
  <c r="M20" i="1"/>
  <c r="M21" i="1"/>
  <c r="M22" i="1"/>
  <c r="M23" i="1"/>
  <c r="M24" i="1"/>
  <c r="M25" i="1"/>
  <c r="M26" i="1"/>
  <c r="M27" i="1"/>
  <c r="M28" i="1"/>
  <c r="M19" i="1"/>
  <c r="M9" i="1"/>
  <c r="M10" i="1"/>
  <c r="M11" i="1"/>
  <c r="M12" i="1"/>
  <c r="M13" i="1"/>
  <c r="M14" i="1"/>
  <c r="M15" i="1"/>
  <c r="M16" i="1"/>
  <c r="M17" i="1"/>
  <c r="M8" i="1"/>
  <c r="AA41" i="1" l="1"/>
  <c r="M18" i="1"/>
  <c r="M41" i="1"/>
  <c r="M29" i="1"/>
  <c r="AA18" i="1"/>
  <c r="AA29" i="1"/>
  <c r="X41" i="1"/>
  <c r="X29" i="1"/>
  <c r="X18" i="1"/>
  <c r="T41" i="1"/>
  <c r="W41" i="1"/>
  <c r="T29" i="1"/>
  <c r="W29" i="1"/>
  <c r="T18" i="1"/>
  <c r="W18" i="1"/>
  <c r="AA42" i="1" l="1"/>
  <c r="T42" i="1"/>
  <c r="X42" i="1"/>
  <c r="M42" i="1"/>
  <c r="W42" i="1"/>
  <c r="S41" i="1"/>
  <c r="R41" i="1"/>
  <c r="Q41" i="1"/>
  <c r="P41" i="1"/>
  <c r="S29" i="1"/>
  <c r="R29" i="1"/>
  <c r="Q29" i="1"/>
  <c r="P29" i="1"/>
  <c r="S18" i="1"/>
  <c r="S42" i="1" s="1"/>
  <c r="R18" i="1"/>
  <c r="R42" i="1" s="1"/>
  <c r="Q18" i="1"/>
  <c r="P18" i="1"/>
  <c r="P42" i="1" l="1"/>
  <c r="Q42" i="1"/>
  <c r="V31" i="1"/>
  <c r="V32" i="1"/>
  <c r="V33" i="1"/>
  <c r="V34" i="1"/>
  <c r="V35" i="1"/>
  <c r="V36" i="1"/>
  <c r="V37" i="1"/>
  <c r="V38" i="1"/>
  <c r="V39" i="1"/>
  <c r="V40" i="1"/>
  <c r="V30" i="1"/>
  <c r="V20" i="1"/>
  <c r="V21" i="1"/>
  <c r="V22" i="1"/>
  <c r="V23" i="1"/>
  <c r="V24" i="1"/>
  <c r="V25" i="1"/>
  <c r="V26" i="1"/>
  <c r="V27" i="1"/>
  <c r="V28" i="1"/>
  <c r="V19" i="1"/>
  <c r="V9" i="1"/>
  <c r="V10" i="1"/>
  <c r="V11" i="1"/>
  <c r="V12" i="1"/>
  <c r="V13" i="1"/>
  <c r="V14" i="1"/>
  <c r="V15" i="1"/>
  <c r="V16" i="1"/>
  <c r="V8" i="1"/>
  <c r="U31" i="1"/>
  <c r="U32" i="1"/>
  <c r="U33" i="1"/>
  <c r="U34" i="1"/>
  <c r="U35" i="1"/>
  <c r="U36" i="1"/>
  <c r="U37" i="1"/>
  <c r="U38" i="1"/>
  <c r="U39" i="1"/>
  <c r="U40" i="1"/>
  <c r="U30" i="1"/>
  <c r="U20" i="1"/>
  <c r="U21" i="1"/>
  <c r="U22" i="1"/>
  <c r="U23" i="1"/>
  <c r="U24" i="1"/>
  <c r="U25" i="1"/>
  <c r="U26" i="1"/>
  <c r="U27" i="1"/>
  <c r="U28" i="1"/>
  <c r="U19" i="1"/>
  <c r="U9" i="1"/>
  <c r="U10" i="1"/>
  <c r="U11" i="1"/>
  <c r="U12" i="1"/>
  <c r="U13" i="1"/>
  <c r="U14" i="1"/>
  <c r="U15" i="1"/>
  <c r="U16" i="1"/>
  <c r="U8" i="1"/>
  <c r="H31" i="1"/>
  <c r="H32" i="1"/>
  <c r="H33" i="1"/>
  <c r="H34" i="1"/>
  <c r="H35" i="1"/>
  <c r="H36" i="1"/>
  <c r="H37" i="1"/>
  <c r="H38" i="1"/>
  <c r="H39" i="1"/>
  <c r="H40" i="1"/>
  <c r="H30" i="1"/>
  <c r="H20" i="1"/>
  <c r="H21" i="1"/>
  <c r="H22" i="1"/>
  <c r="H23" i="1"/>
  <c r="H24" i="1"/>
  <c r="H25" i="1"/>
  <c r="H26" i="1"/>
  <c r="H27" i="1"/>
  <c r="H28" i="1"/>
  <c r="H19" i="1"/>
  <c r="H9" i="1"/>
  <c r="H10" i="1"/>
  <c r="H11" i="1"/>
  <c r="H12" i="1"/>
  <c r="H13" i="1"/>
  <c r="H14" i="1"/>
  <c r="H15" i="1"/>
  <c r="H16" i="1"/>
  <c r="H17" i="1"/>
  <c r="H8" i="1"/>
  <c r="L31" i="1"/>
  <c r="L32" i="1"/>
  <c r="L33" i="1"/>
  <c r="L34" i="1"/>
  <c r="L35" i="1"/>
  <c r="L36" i="1"/>
  <c r="L37" i="1"/>
  <c r="L38" i="1"/>
  <c r="L39" i="1"/>
  <c r="L40" i="1"/>
  <c r="L30" i="1"/>
  <c r="L20" i="1"/>
  <c r="L21" i="1"/>
  <c r="L22" i="1"/>
  <c r="L23" i="1"/>
  <c r="L24" i="1"/>
  <c r="L25" i="1"/>
  <c r="L26" i="1"/>
  <c r="L27" i="1"/>
  <c r="L28" i="1"/>
  <c r="L19" i="1"/>
  <c r="L9" i="1"/>
  <c r="L10" i="1"/>
  <c r="L11" i="1"/>
  <c r="L12" i="1"/>
  <c r="L13" i="1"/>
  <c r="L14" i="1"/>
  <c r="L15" i="1"/>
  <c r="L16" i="1"/>
  <c r="L17" i="1"/>
  <c r="L8" i="1"/>
  <c r="V18" i="1" l="1"/>
  <c r="U29" i="1"/>
  <c r="V29" i="1"/>
  <c r="U18" i="1"/>
  <c r="V41" i="1"/>
  <c r="U41" i="1"/>
  <c r="K37" i="1"/>
  <c r="K38" i="1"/>
  <c r="K39" i="1"/>
  <c r="K40" i="1"/>
  <c r="V42" i="1" l="1"/>
  <c r="U42" i="1"/>
  <c r="B42" i="1"/>
  <c r="D42" i="1" s="1"/>
  <c r="B41" i="1"/>
  <c r="I40" i="1"/>
  <c r="F40" i="1"/>
  <c r="J34" i="1"/>
  <c r="K33" i="1"/>
  <c r="K32" i="1"/>
  <c r="K31" i="1"/>
  <c r="B29" i="1"/>
  <c r="I29" i="1" s="1"/>
  <c r="K28" i="1"/>
  <c r="K27" i="1"/>
  <c r="K25" i="1"/>
  <c r="J22" i="1"/>
  <c r="AB20" i="1"/>
  <c r="B18" i="1"/>
  <c r="K17" i="1"/>
  <c r="K16" i="1"/>
  <c r="K15" i="1"/>
  <c r="J11" i="1"/>
  <c r="AB10" i="1"/>
  <c r="N10" i="1"/>
  <c r="K10" i="1"/>
  <c r="J10" i="1"/>
  <c r="AB9" i="1"/>
  <c r="N9" i="1"/>
  <c r="K9" i="1"/>
  <c r="J9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F8" i="1"/>
  <c r="F9" i="1" s="1"/>
  <c r="F10" i="1" s="1"/>
  <c r="I30" i="1" l="1"/>
  <c r="I31" i="1" s="1"/>
  <c r="I32" i="1" s="1"/>
  <c r="I33" i="1" s="1"/>
  <c r="I34" i="1" s="1"/>
  <c r="I35" i="1" s="1"/>
  <c r="I36" i="1" s="1"/>
  <c r="I37" i="1" s="1"/>
  <c r="I38" i="1" s="1"/>
  <c r="I39" i="1" s="1"/>
  <c r="L29" i="1"/>
  <c r="K13" i="1"/>
  <c r="J38" i="1"/>
  <c r="C41" i="1"/>
  <c r="D41" i="1"/>
  <c r="E41" i="1"/>
  <c r="K41" i="1" s="1"/>
  <c r="AB12" i="1"/>
  <c r="K34" i="1"/>
  <c r="K14" i="1"/>
  <c r="K20" i="1"/>
  <c r="N12" i="1"/>
  <c r="AB25" i="1"/>
  <c r="N33" i="1"/>
  <c r="C29" i="1"/>
  <c r="AB13" i="1"/>
  <c r="D29" i="1"/>
  <c r="J33" i="1"/>
  <c r="H41" i="1"/>
  <c r="J20" i="1"/>
  <c r="AB14" i="1"/>
  <c r="N23" i="1"/>
  <c r="J14" i="1"/>
  <c r="J23" i="1"/>
  <c r="AB21" i="1"/>
  <c r="N26" i="1"/>
  <c r="N30" i="1"/>
  <c r="N8" i="1"/>
  <c r="J21" i="1"/>
  <c r="J26" i="1"/>
  <c r="H29" i="1"/>
  <c r="J30" i="1"/>
  <c r="AB33" i="1"/>
  <c r="N34" i="1"/>
  <c r="I41" i="1"/>
  <c r="L41" i="1" s="1"/>
  <c r="F11" i="1"/>
  <c r="F12" i="1" s="1"/>
  <c r="F13" i="1" s="1"/>
  <c r="J16" i="1"/>
  <c r="AB16" i="1"/>
  <c r="K21" i="1"/>
  <c r="N22" i="1"/>
  <c r="K26" i="1"/>
  <c r="AB26" i="1"/>
  <c r="K30" i="1"/>
  <c r="AB30" i="1"/>
  <c r="AB8" i="1"/>
  <c r="AB35" i="1"/>
  <c r="N21" i="1"/>
  <c r="N13" i="1"/>
  <c r="N17" i="1"/>
  <c r="F29" i="1"/>
  <c r="N29" i="1" s="1"/>
  <c r="K22" i="1"/>
  <c r="J35" i="1"/>
  <c r="N37" i="1"/>
  <c r="J40" i="1"/>
  <c r="AB40" i="1"/>
  <c r="AB11" i="1"/>
  <c r="J17" i="1"/>
  <c r="AB23" i="1"/>
  <c r="J28" i="1"/>
  <c r="AB28" i="1"/>
  <c r="J32" i="1"/>
  <c r="AB32" i="1"/>
  <c r="AB37" i="1"/>
  <c r="N14" i="1"/>
  <c r="F18" i="1"/>
  <c r="N18" i="1" s="1"/>
  <c r="N25" i="1"/>
  <c r="N38" i="1"/>
  <c r="N11" i="1"/>
  <c r="AB38" i="1"/>
  <c r="AB17" i="1"/>
  <c r="N27" i="1"/>
  <c r="AB27" i="1"/>
  <c r="N39" i="1"/>
  <c r="AB39" i="1"/>
  <c r="J8" i="1"/>
  <c r="K11" i="1"/>
  <c r="J12" i="1"/>
  <c r="N16" i="1"/>
  <c r="H18" i="1"/>
  <c r="N20" i="1"/>
  <c r="K23" i="1"/>
  <c r="J24" i="1"/>
  <c r="N28" i="1"/>
  <c r="N32" i="1"/>
  <c r="K35" i="1"/>
  <c r="J36" i="1"/>
  <c r="N40" i="1"/>
  <c r="N15" i="1"/>
  <c r="AB15" i="1"/>
  <c r="N19" i="1"/>
  <c r="AB19" i="1"/>
  <c r="N31" i="1"/>
  <c r="AB31" i="1"/>
  <c r="E42" i="1"/>
  <c r="F42" i="1" s="1"/>
  <c r="K8" i="1"/>
  <c r="K12" i="1"/>
  <c r="J13" i="1"/>
  <c r="I18" i="1"/>
  <c r="K24" i="1"/>
  <c r="J25" i="1"/>
  <c r="K36" i="1"/>
  <c r="J37" i="1"/>
  <c r="AB34" i="1"/>
  <c r="H42" i="1"/>
  <c r="AB22" i="1"/>
  <c r="J15" i="1"/>
  <c r="C18" i="1"/>
  <c r="J19" i="1"/>
  <c r="J27" i="1"/>
  <c r="J31" i="1"/>
  <c r="N35" i="1"/>
  <c r="J39" i="1"/>
  <c r="I42" i="1"/>
  <c r="L42" i="1" s="1"/>
  <c r="D18" i="1"/>
  <c r="K19" i="1"/>
  <c r="N24" i="1"/>
  <c r="AB24" i="1"/>
  <c r="E29" i="1"/>
  <c r="N36" i="1"/>
  <c r="AB36" i="1"/>
  <c r="E18" i="1"/>
  <c r="K18" i="1" s="1"/>
  <c r="C42" i="1"/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L18" i="1"/>
  <c r="J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41" i="1"/>
  <c r="F41" i="1"/>
  <c r="AB41" i="1" s="1"/>
  <c r="AB29" i="1"/>
  <c r="AB18" i="1"/>
  <c r="G42" i="1"/>
  <c r="F14" i="1"/>
  <c r="F15" i="1" s="1"/>
  <c r="F16" i="1" s="1"/>
  <c r="F17" i="1" s="1"/>
  <c r="G18" i="1"/>
  <c r="K29" i="1"/>
  <c r="J29" i="1"/>
  <c r="J42" i="1"/>
  <c r="N42" i="1"/>
  <c r="AB42" i="1"/>
  <c r="G29" i="1"/>
  <c r="K42" i="1"/>
  <c r="J41" i="1" l="1"/>
  <c r="N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P6" authorId="0" shapeId="0" xr:uid="{5C7F9F14-2EE1-4124-8217-79B7BC4A82A6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此列和后续两列从炉料消耗接口中取值</t>
        </r>
      </text>
    </comment>
    <comment ref="P7" authorId="0" shapeId="0" xr:uid="{6F0576DC-C08E-41F8-B3AC-40868E7A28F5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此列和后续两列从炉料消耗接口中取值</t>
        </r>
      </text>
    </comment>
  </commentList>
</comments>
</file>

<file path=xl/sharedStrings.xml><?xml version="1.0" encoding="utf-8"?>
<sst xmlns="http://schemas.openxmlformats.org/spreadsheetml/2006/main" count="94" uniqueCount="81">
  <si>
    <t>当月天数</t>
  </si>
  <si>
    <t>高炉有效容积</t>
  </si>
  <si>
    <t>质   量</t>
  </si>
  <si>
    <t>每批理论出铁  t</t>
  </si>
  <si>
    <t>铁口合格次数</t>
  </si>
  <si>
    <t>按时出铁次数</t>
  </si>
  <si>
    <t>燃料消耗干量</t>
  </si>
  <si>
    <t>填写说明：</t>
  </si>
  <si>
    <t>1、铁水产量请填写毛铁产量，各项指标由公式自动按净铁计算；</t>
  </si>
  <si>
    <t>2、矿石消耗、燃料消耗等所有消耗请全部填写湿量，各项指标（矿耗、燃料比等）均已由公式自动折算成干量计算，若原燃料水分发生变化，各高炉可根据实际水分自行修改或联系生技室修改。</t>
  </si>
  <si>
    <t>产   量（t)</t>
    <phoneticPr fontId="1" type="noConversion"/>
  </si>
  <si>
    <t>毛重</t>
    <phoneticPr fontId="1" type="noConversion"/>
  </si>
  <si>
    <t>净重</t>
    <phoneticPr fontId="1" type="noConversion"/>
  </si>
  <si>
    <t>累计净重</t>
    <phoneticPr fontId="1" type="noConversion"/>
  </si>
  <si>
    <t>高炉风口个数</t>
    <phoneticPr fontId="1" type="noConversion"/>
  </si>
  <si>
    <t>综合干焦量</t>
    <phoneticPr fontId="1" type="noConversion"/>
  </si>
  <si>
    <t>焦炭负荷
t/t</t>
    <phoneticPr fontId="1" type="noConversion"/>
  </si>
  <si>
    <t>小块焦比
kg/t</t>
    <phoneticPr fontId="1" type="noConversion"/>
  </si>
  <si>
    <t>日
期</t>
    <phoneticPr fontId="1" type="noConversion"/>
  </si>
  <si>
    <t>批
数</t>
    <phoneticPr fontId="1" type="noConversion"/>
  </si>
  <si>
    <t>出铁 间批 数</t>
    <phoneticPr fontId="1" type="noConversion"/>
  </si>
  <si>
    <t>一级品率  %</t>
    <phoneticPr fontId="1" type="noConversion"/>
  </si>
  <si>
    <t xml:space="preserve">焦炭
</t>
    <phoneticPr fontId="1" type="noConversion"/>
  </si>
  <si>
    <t xml:space="preserve">综合
</t>
    <phoneticPr fontId="1" type="noConversion"/>
  </si>
  <si>
    <t>焦  比kg/t</t>
    <phoneticPr fontId="1" type="noConversion"/>
  </si>
  <si>
    <t>公式</t>
    <phoneticPr fontId="1" type="noConversion"/>
  </si>
  <si>
    <t>大+小</t>
    <phoneticPr fontId="1" type="noConversion"/>
  </si>
  <si>
    <t>计算值</t>
    <phoneticPr fontId="1" type="noConversion"/>
  </si>
  <si>
    <t>手输</t>
    <phoneticPr fontId="1" type="noConversion"/>
  </si>
  <si>
    <t>焦炭+焦丁</t>
    <phoneticPr fontId="1" type="noConversion"/>
  </si>
  <si>
    <t>http://10.11.11.4:9001/report/tagValue/getTagValueListByRange?startTime=当日0点0分0秒的时间戳&amp;endTime=当日0点0分0秒的时间戳&amp;granularity=day&amp;tagName=BF8_L2C_SH_CurrentBatch_1d_max</t>
    <phoneticPr fontId="1" type="noConversion"/>
  </si>
  <si>
    <t>等于批数</t>
    <phoneticPr fontId="1" type="noConversion"/>
  </si>
  <si>
    <t>空着，等工艺回复</t>
  </si>
  <si>
    <t>空着，等工艺回复</t>
    <phoneticPr fontId="1" type="noConversion"/>
  </si>
  <si>
    <t>暂空，没找到对应的</t>
    <phoneticPr fontId="1" type="noConversion"/>
  </si>
  <si>
    <t>空着，等工艺回复</t>
    <phoneticPr fontId="1" type="noConversion"/>
  </si>
  <si>
    <t>小块焦/铁量（E7）</t>
    <phoneticPr fontId="1" type="noConversion"/>
  </si>
  <si>
    <t>回用焦丁/铁量（E7）</t>
    <phoneticPr fontId="1" type="noConversion"/>
  </si>
  <si>
    <t>批数</t>
    <phoneticPr fontId="1" type="noConversion"/>
  </si>
  <si>
    <t>version</t>
    <phoneticPr fontId="1" type="noConversion"/>
  </si>
  <si>
    <t>干焦量</t>
    <phoneticPr fontId="1" type="noConversion"/>
  </si>
  <si>
    <t>干焦量</t>
    <phoneticPr fontId="1" type="noConversion"/>
  </si>
  <si>
    <t>回收  焦比
kg/t</t>
    <phoneticPr fontId="1" type="noConversion"/>
  </si>
  <si>
    <t>小块焦比</t>
    <phoneticPr fontId="1" type="noConversion"/>
  </si>
  <si>
    <t>焦炭负荷</t>
    <phoneticPr fontId="1" type="noConversion"/>
  </si>
  <si>
    <t>燃料比</t>
    <phoneticPr fontId="1" type="noConversion"/>
  </si>
  <si>
    <t>燃料比</t>
    <phoneticPr fontId="1" type="noConversion"/>
  </si>
  <si>
    <t>回收焦比</t>
    <phoneticPr fontId="1" type="noConversion"/>
  </si>
  <si>
    <r>
      <t>利用系数t/m</t>
    </r>
    <r>
      <rPr>
        <b/>
        <vertAlign val="superscript"/>
        <sz val="10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d</t>
    </r>
    <phoneticPr fontId="1" type="noConversion"/>
  </si>
  <si>
    <r>
      <t>冶炼强度t/m</t>
    </r>
    <r>
      <rPr>
        <b/>
        <vertAlign val="superscript"/>
        <sz val="10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d</t>
    </r>
    <phoneticPr fontId="1" type="noConversion"/>
  </si>
  <si>
    <t>茵巴 作业  率      %</t>
    <phoneticPr fontId="1" type="noConversion"/>
  </si>
  <si>
    <t>一级品铁量 t</t>
    <phoneticPr fontId="1" type="noConversion"/>
  </si>
  <si>
    <t>一级品累计量 t</t>
    <phoneticPr fontId="1" type="noConversion"/>
  </si>
  <si>
    <t>矿石重量/（大块焦+小块焦+回用焦丁）(Z7)</t>
    <phoneticPr fontId="1" type="noConversion"/>
  </si>
  <si>
    <t>http://10.11.11.4:9001/report/tagValue/getTagValueListByRange?startTime=当日0点0分0秒的时间戳&amp;endTime=当日0点0分0秒的时间戳&amp;granularity=day&amp;tagName=BF8_L2M_BX_FuelRate_1d_cur</t>
    <phoneticPr fontId="1" type="noConversion"/>
  </si>
  <si>
    <t xml:space="preserve">八高炉 %当前月份% 整 理 记 录 </t>
    <phoneticPr fontId="1" type="noConversion"/>
  </si>
  <si>
    <t>%当月天数%</t>
    <phoneticPr fontId="1" type="noConversion"/>
  </si>
  <si>
    <r>
      <rPr>
        <b/>
        <sz val="10"/>
        <color theme="1"/>
        <rFont val="宋体"/>
        <family val="3"/>
        <charset val="134"/>
      </rPr>
      <t>上旬</t>
    </r>
  </si>
  <si>
    <r>
      <rPr>
        <b/>
        <sz val="10"/>
        <color theme="1"/>
        <rFont val="宋体"/>
        <family val="3"/>
        <charset val="134"/>
      </rPr>
      <t>中旬</t>
    </r>
  </si>
  <si>
    <r>
      <rPr>
        <b/>
        <sz val="10"/>
        <color theme="1"/>
        <rFont val="宋体"/>
        <family val="3"/>
        <charset val="134"/>
      </rPr>
      <t>下旬</t>
    </r>
  </si>
  <si>
    <r>
      <rPr>
        <b/>
        <sz val="10"/>
        <color theme="1"/>
        <rFont val="宋体"/>
        <family val="3"/>
        <charset val="134"/>
      </rPr>
      <t>合计</t>
    </r>
  </si>
  <si>
    <t>http://10.11.11.4:9001/report/tap/getTapSummary?dateTime=1577808000000&amp;workShift=day</t>
    <phoneticPr fontId="1" type="noConversion"/>
  </si>
  <si>
    <t>http://10.11.11.4:9001/report/tap/getTapSummary?dateTime=1577808000000&amp;workShift=day</t>
    <phoneticPr fontId="1" type="noConversion"/>
  </si>
  <si>
    <t>毛重</t>
    <phoneticPr fontId="1" type="noConversion"/>
  </si>
  <si>
    <t>净重</t>
    <phoneticPr fontId="1" type="noConversion"/>
  </si>
  <si>
    <t>铁水温度
℃</t>
    <phoneticPr fontId="1" type="noConversion"/>
  </si>
  <si>
    <t>铁水温度</t>
    <phoneticPr fontId="1" type="noConversion"/>
  </si>
  <si>
    <t>出铁次数</t>
    <phoneticPr fontId="1" type="noConversion"/>
  </si>
  <si>
    <t>出铁次数</t>
    <phoneticPr fontId="1" type="noConversion"/>
  </si>
  <si>
    <t>铁量差(实-理)</t>
    <phoneticPr fontId="1" type="noConversion"/>
  </si>
  <si>
    <t>铁量差</t>
    <phoneticPr fontId="1" type="noConversion"/>
  </si>
  <si>
    <t>一级品率</t>
    <phoneticPr fontId="1" type="noConversion"/>
  </si>
  <si>
    <t>出铁间批数</t>
    <phoneticPr fontId="1" type="noConversion"/>
  </si>
  <si>
    <t>大块焦</t>
    <phoneticPr fontId="1" type="noConversion"/>
  </si>
  <si>
    <t>小块焦</t>
    <phoneticPr fontId="1" type="noConversion"/>
  </si>
  <si>
    <t>回用焦丁</t>
    <phoneticPr fontId="1" type="noConversion"/>
  </si>
  <si>
    <t>喷煤</t>
    <phoneticPr fontId="1" type="noConversion"/>
  </si>
  <si>
    <t>焦炭</t>
    <phoneticPr fontId="1" type="noConversion"/>
  </si>
  <si>
    <t>焦丁</t>
    <phoneticPr fontId="1" type="noConversion"/>
  </si>
  <si>
    <t>炼铁无烟煤+高挥发份烟煤</t>
    <phoneticPr fontId="1" type="noConversion"/>
  </si>
  <si>
    <t>茵巴作业率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</si>
</sst>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_);[Red]\(0.0\)"/>
    <numFmt numFmtId="178" formatCode="0.00_);[Red]\(0.00\)"/>
    <numFmt numFmtId="179" formatCode="0.0%"/>
    <numFmt numFmtId="180" formatCode="0.0_ "/>
    <numFmt numFmtId="181" formatCode="0.000_);[Red]\(0.000\)"/>
    <numFmt numFmtId="182" formatCode="0;[Red]0"/>
  </numFmts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仿宋_GB2312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2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b/>
      <vertAlign val="superscript"/>
      <sz val="10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4"/>
      <name val="宋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仿宋_GB2312"/>
      <family val="3"/>
      <charset val="134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176" fontId="5" fillId="0" borderId="0" xfId="0" applyNumberFormat="1" applyFont="1" applyFill="1" applyAlignment="1" applyProtection="1">
      <alignment horizontal="center" vertical="center"/>
      <protection locked="0"/>
    </xf>
    <xf numFmtId="177" fontId="5" fillId="0" borderId="0" xfId="0" applyNumberFormat="1" applyFont="1" applyFill="1" applyAlignment="1" applyProtection="1">
      <alignment horizontal="center" vertical="center"/>
      <protection locked="0"/>
    </xf>
    <xf numFmtId="178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81" fontId="5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176" fontId="13" fillId="0" borderId="0" xfId="0" applyNumberFormat="1" applyFont="1" applyFill="1" applyAlignment="1" applyProtection="1">
      <alignment horizontal="center" vertical="center"/>
      <protection locked="0"/>
    </xf>
    <xf numFmtId="179" fontId="13" fillId="0" borderId="0" xfId="0" applyNumberFormat="1" applyFont="1" applyFill="1" applyAlignment="1" applyProtection="1">
      <alignment horizontal="center" vertical="center"/>
      <protection locked="0"/>
    </xf>
    <xf numFmtId="180" fontId="13" fillId="0" borderId="0" xfId="0" applyNumberFormat="1" applyFont="1" applyFill="1" applyAlignment="1" applyProtection="1">
      <alignment horizontal="center" vertical="center"/>
      <protection locked="0"/>
    </xf>
    <xf numFmtId="0" fontId="15" fillId="0" borderId="1" xfId="1" applyFont="1" applyBorder="1"/>
    <xf numFmtId="0" fontId="16" fillId="3" borderId="1" xfId="0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176" fontId="21" fillId="0" borderId="3" xfId="0" applyNumberFormat="1" applyFont="1" applyFill="1" applyBorder="1" applyAlignment="1" applyProtection="1">
      <alignment horizontal="center" vertical="center"/>
      <protection locked="0" hidden="1"/>
    </xf>
    <xf numFmtId="177" fontId="21" fillId="0" borderId="3" xfId="0" applyNumberFormat="1" applyFont="1" applyFill="1" applyBorder="1" applyAlignment="1" applyProtection="1">
      <alignment horizontal="center" vertical="center"/>
      <protection hidden="1"/>
    </xf>
    <xf numFmtId="178" fontId="21" fillId="0" borderId="3" xfId="0" applyNumberFormat="1" applyFont="1" applyFill="1" applyBorder="1" applyAlignment="1" applyProtection="1">
      <alignment horizontal="center" vertical="center"/>
      <protection hidden="1"/>
    </xf>
    <xf numFmtId="177" fontId="21" fillId="0" borderId="3" xfId="0" applyNumberFormat="1" applyFont="1" applyFill="1" applyBorder="1" applyAlignment="1" applyProtection="1">
      <alignment horizontal="center" vertical="center"/>
      <protection locked="0" hidden="1"/>
    </xf>
    <xf numFmtId="181" fontId="21" fillId="0" borderId="3" xfId="0" applyNumberFormat="1" applyFont="1" applyFill="1" applyBorder="1" applyAlignment="1" applyProtection="1">
      <alignment horizontal="center" vertical="center"/>
      <protection hidden="1"/>
    </xf>
    <xf numFmtId="180" fontId="21" fillId="0" borderId="3" xfId="0" applyNumberFormat="1" applyFont="1" applyFill="1" applyBorder="1" applyAlignment="1" applyProtection="1">
      <alignment horizontal="center" vertical="center" wrapText="1"/>
      <protection hidden="1"/>
    </xf>
    <xf numFmtId="177" fontId="21" fillId="0" borderId="11" xfId="0" applyNumberFormat="1" applyFont="1" applyFill="1" applyBorder="1" applyAlignment="1" applyProtection="1">
      <alignment horizontal="center" vertical="center"/>
      <protection hidden="1"/>
    </xf>
    <xf numFmtId="0" fontId="20" fillId="0" borderId="5" xfId="0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1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21" fillId="0" borderId="1" xfId="0" applyNumberFormat="1" applyFont="1" applyFill="1" applyBorder="1" applyAlignment="1" applyProtection="1">
      <alignment horizontal="center" vertical="center"/>
      <protection hidden="1"/>
    </xf>
    <xf numFmtId="178" fontId="21" fillId="0" borderId="1" xfId="0" applyNumberFormat="1" applyFont="1" applyFill="1" applyBorder="1" applyAlignment="1" applyProtection="1">
      <alignment horizontal="center" vertical="center"/>
      <protection hidden="1"/>
    </xf>
    <xf numFmtId="177" fontId="21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1" fillId="0" borderId="1" xfId="0" applyNumberFormat="1" applyFont="1" applyFill="1" applyBorder="1" applyAlignment="1" applyProtection="1">
      <alignment horizontal="center" vertical="center"/>
      <protection hidden="1"/>
    </xf>
    <xf numFmtId="180" fontId="21" fillId="0" borderId="1" xfId="0" applyNumberFormat="1" applyFont="1" applyFill="1" applyBorder="1" applyAlignment="1" applyProtection="1">
      <alignment horizontal="center" vertical="center" wrapText="1"/>
      <protection hidden="1"/>
    </xf>
    <xf numFmtId="177" fontId="21" fillId="0" borderId="6" xfId="0" applyNumberFormat="1" applyFont="1" applyFill="1" applyBorder="1" applyAlignment="1" applyProtection="1">
      <alignment horizontal="center" vertical="center"/>
      <protection hidden="1"/>
    </xf>
    <xf numFmtId="0" fontId="20" fillId="3" borderId="5" xfId="0" applyFont="1" applyFill="1" applyBorder="1" applyAlignment="1">
      <alignment horizontal="center" vertical="center"/>
    </xf>
    <xf numFmtId="176" fontId="20" fillId="3" borderId="1" xfId="0" applyNumberFormat="1" applyFont="1" applyFill="1" applyBorder="1" applyAlignment="1" applyProtection="1">
      <alignment horizontal="center" vertical="center"/>
      <protection hidden="1"/>
    </xf>
    <xf numFmtId="180" fontId="20" fillId="3" borderId="1" xfId="0" applyNumberFormat="1" applyFont="1" applyFill="1" applyBorder="1" applyAlignment="1" applyProtection="1">
      <alignment horizontal="center" vertical="center"/>
      <protection hidden="1"/>
    </xf>
    <xf numFmtId="177" fontId="20" fillId="3" borderId="1" xfId="0" applyNumberFormat="1" applyFont="1" applyFill="1" applyBorder="1" applyAlignment="1" applyProtection="1">
      <alignment horizontal="center" vertical="center"/>
      <protection hidden="1"/>
    </xf>
    <xf numFmtId="178" fontId="20" fillId="3" borderId="1" xfId="0" applyNumberFormat="1" applyFont="1" applyFill="1" applyBorder="1" applyAlignment="1" applyProtection="1">
      <alignment horizontal="center" vertical="center"/>
      <protection hidden="1"/>
    </xf>
    <xf numFmtId="181" fontId="20" fillId="3" borderId="1" xfId="0" applyNumberFormat="1" applyFont="1" applyFill="1" applyBorder="1" applyAlignment="1" applyProtection="1">
      <alignment horizontal="center" vertical="center"/>
      <protection hidden="1"/>
    </xf>
    <xf numFmtId="180" fontId="20" fillId="3" borderId="1" xfId="0" applyNumberFormat="1" applyFont="1" applyFill="1" applyBorder="1" applyAlignment="1" applyProtection="1">
      <alignment horizontal="center" vertical="center" wrapText="1"/>
      <protection hidden="1"/>
    </xf>
    <xf numFmtId="177" fontId="20" fillId="3" borderId="6" xfId="0" applyNumberFormat="1" applyFont="1" applyFill="1" applyBorder="1" applyAlignment="1" applyProtection="1">
      <alignment horizontal="center" vertical="center"/>
      <protection hidden="1"/>
    </xf>
    <xf numFmtId="182" fontId="2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4" borderId="7" xfId="0" applyFont="1" applyFill="1" applyBorder="1" applyAlignment="1">
      <alignment horizontal="center" vertical="center"/>
    </xf>
    <xf numFmtId="176" fontId="20" fillId="4" borderId="8" xfId="0" applyNumberFormat="1" applyFont="1" applyFill="1" applyBorder="1" applyAlignment="1" applyProtection="1">
      <alignment horizontal="center" vertical="center"/>
      <protection hidden="1"/>
    </xf>
    <xf numFmtId="180" fontId="20" fillId="4" borderId="8" xfId="0" applyNumberFormat="1" applyFont="1" applyFill="1" applyBorder="1" applyAlignment="1" applyProtection="1">
      <alignment horizontal="center" vertical="center"/>
      <protection hidden="1"/>
    </xf>
    <xf numFmtId="177" fontId="20" fillId="4" borderId="8" xfId="0" applyNumberFormat="1" applyFont="1" applyFill="1" applyBorder="1" applyAlignment="1" applyProtection="1">
      <alignment horizontal="center" vertical="center"/>
      <protection hidden="1"/>
    </xf>
    <xf numFmtId="178" fontId="20" fillId="4" borderId="8" xfId="0" applyNumberFormat="1" applyFont="1" applyFill="1" applyBorder="1" applyAlignment="1" applyProtection="1">
      <alignment horizontal="center" vertical="center"/>
      <protection hidden="1"/>
    </xf>
    <xf numFmtId="181" fontId="20" fillId="4" borderId="8" xfId="0" applyNumberFormat="1" applyFont="1" applyFill="1" applyBorder="1" applyAlignment="1" applyProtection="1">
      <alignment horizontal="center" vertical="center"/>
      <protection hidden="1"/>
    </xf>
    <xf numFmtId="180" fontId="20" fillId="4" borderId="8" xfId="0" applyNumberFormat="1" applyFont="1" applyFill="1" applyBorder="1" applyAlignment="1" applyProtection="1">
      <alignment horizontal="center" vertical="center" wrapText="1"/>
      <protection hidden="1"/>
    </xf>
    <xf numFmtId="177" fontId="20" fillId="4" borderId="9" xfId="0" applyNumberFormat="1" applyFont="1" applyFill="1" applyBorder="1" applyAlignment="1" applyProtection="1">
      <alignment horizontal="center" vertical="center"/>
      <protection hidden="1"/>
    </xf>
    <xf numFmtId="180" fontId="23" fillId="0" borderId="3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2" fillId="3" borderId="1" xfId="0" applyFont="1" applyFill="1" applyBorder="1" applyAlignment="1">
      <alignment horizontal="center" vertical="center" wrapText="1"/>
    </xf>
    <xf numFmtId="180" fontId="8" fillId="3" borderId="19" xfId="0" applyNumberFormat="1" applyFont="1" applyFill="1" applyBorder="1" applyAlignment="1">
      <alignment horizontal="center" vertical="center" wrapText="1"/>
    </xf>
    <xf numFmtId="178" fontId="21" fillId="0" borderId="1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Fill="1" applyBorder="1" applyAlignment="1">
      <alignment horizontal="center" vertical="center" wrapText="1"/>
    </xf>
    <xf numFmtId="0" fontId="9" fillId="3" borderId="21" xfId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9" fontId="8" fillId="3" borderId="16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79" fontId="8" fillId="3" borderId="8" xfId="0" applyNumberFormat="1" applyFont="1" applyFill="1" applyBorder="1" applyAlignment="1">
      <alignment horizontal="center" vertical="center" wrapText="1"/>
    </xf>
    <xf numFmtId="180" fontId="8" fillId="3" borderId="16" xfId="0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80" fontId="8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15" fillId="3" borderId="22" xfId="1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18" fillId="2" borderId="13" xfId="0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1.11.4:9001/report/tagValue/getTagValueListByRange?startTime=&#24403;&#26085;0&#28857;0&#20998;0&#31186;&#30340;&#26102;&#38388;&#25139;&amp;endTime=&#24403;&#26085;0&#28857;0&#20998;0&#31186;&#30340;&#26102;&#38388;&#25139;&amp;granularity=day&amp;tagName=BF8_L2M_BX_FuelRate_1d_cur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10.11.11.4:9001/report/tagValue/getTagValueListByRange?startTime=&#24403;&#26085;0&#28857;0&#20998;0&#31186;&#30340;&#26102;&#38388;&#25139;&amp;endTime=&#24403;&#26085;0&#28857;0&#20998;0&#31186;&#30340;&#26102;&#38388;&#25139;&amp;granularity=day&amp;tagName=BF8_L2C_SH_CurrentBatch_1d_max" TargetMode="External"/><Relationship Id="rId1" Type="http://schemas.openxmlformats.org/officeDocument/2006/relationships/hyperlink" Target="http://10.11.11.4:9001/report/tap/getTapSummary?dateTime=1577808000000&amp;workShift=day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11.11.4:9001/report/tap/getTapSummary?dateTime=1577808000000&amp;workShift=d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topLeftCell="A4" workbookViewId="0">
      <selection activeCell="K9" sqref="K9"/>
    </sheetView>
  </sheetViews>
  <sheetFormatPr defaultRowHeight="15.6"/>
  <cols>
    <col min="1" max="1" width="5" style="25" customWidth="1"/>
    <col min="2" max="2" width="7" style="26" customWidth="1"/>
    <col min="3" max="3" width="6.33203125" style="27" customWidth="1"/>
    <col min="4" max="4" width="10.77734375" style="27" customWidth="1"/>
    <col min="5" max="5" width="11.33203125" style="28" customWidth="1"/>
    <col min="6" max="6" width="11.21875" style="29" customWidth="1"/>
    <col min="7" max="7" width="9.77734375" style="28" customWidth="1"/>
    <col min="8" max="8" width="9.6640625" style="28" customWidth="1"/>
    <col min="9" max="9" width="13" style="29" customWidth="1"/>
    <col min="10" max="10" width="12.33203125" style="30" customWidth="1"/>
    <col min="11" max="11" width="9.88671875" style="31" customWidth="1"/>
    <col min="12" max="12" width="8.21875" style="31" customWidth="1"/>
    <col min="13" max="13" width="10.44140625" style="31" customWidth="1"/>
    <col min="14" max="14" width="8.44140625" style="26" customWidth="1"/>
    <col min="15" max="16" width="8.109375" style="26" customWidth="1"/>
    <col min="17" max="17" width="8.6640625" style="29" customWidth="1"/>
    <col min="18" max="18" width="8.6640625" style="30" customWidth="1"/>
    <col min="19" max="19" width="7.44140625" style="26" customWidth="1"/>
    <col min="20" max="20" width="6.77734375" style="27" customWidth="1"/>
    <col min="21" max="21" width="5.77734375" style="27" customWidth="1"/>
    <col min="22" max="22" width="6.109375" style="27" customWidth="1"/>
    <col min="23" max="23" width="7.6640625" style="32" customWidth="1"/>
    <col min="24" max="24" width="8.21875" style="33" customWidth="1"/>
    <col min="25" max="25" width="9.109375" style="33" customWidth="1"/>
    <col min="26" max="27" width="11.109375" style="33" customWidth="1"/>
    <col min="28" max="28" width="10.33203125" style="34" customWidth="1"/>
    <col min="29" max="30" width="0" style="11" hidden="1" customWidth="1"/>
    <col min="31" max="31" width="11.88671875" style="11" hidden="1" customWidth="1"/>
    <col min="32" max="32" width="0" style="11" hidden="1" customWidth="1"/>
    <col min="33" max="16384" width="8.88671875" style="12"/>
  </cols>
  <sheetData>
    <row r="1" spans="1:32" s="6" customFormat="1" ht="21" customHeight="1" thickBot="1">
      <c r="A1" s="111" t="s">
        <v>0</v>
      </c>
      <c r="B1" s="111"/>
      <c r="C1" s="111"/>
      <c r="D1" s="111"/>
      <c r="E1" s="35" t="s">
        <v>56</v>
      </c>
      <c r="F1" s="111" t="s">
        <v>1</v>
      </c>
      <c r="G1" s="112"/>
      <c r="H1" s="112"/>
      <c r="I1" s="54">
        <v>4117</v>
      </c>
      <c r="J1" s="111" t="s">
        <v>14</v>
      </c>
      <c r="K1" s="112"/>
      <c r="L1" s="112"/>
      <c r="M1" s="54">
        <v>36</v>
      </c>
      <c r="N1" s="1"/>
      <c r="O1" s="42"/>
      <c r="P1" s="42"/>
      <c r="Q1" s="2"/>
      <c r="R1" s="3"/>
      <c r="S1" s="1"/>
      <c r="T1" s="42"/>
      <c r="U1" s="42"/>
      <c r="V1" s="42"/>
      <c r="W1" s="43"/>
      <c r="X1" s="44"/>
      <c r="Y1" s="44"/>
      <c r="Z1" s="44"/>
      <c r="AA1" s="44"/>
      <c r="AB1" s="4"/>
      <c r="AC1" s="5"/>
      <c r="AD1" s="5"/>
      <c r="AE1" s="5"/>
      <c r="AF1" s="5"/>
    </row>
    <row r="2" spans="1:32" s="8" customFormat="1" ht="37.5" customHeight="1" thickBot="1">
      <c r="A2" s="113" t="s">
        <v>55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5"/>
      <c r="AC2" s="7"/>
      <c r="AD2" s="7"/>
      <c r="AE2" s="7"/>
      <c r="AF2" s="7"/>
    </row>
    <row r="3" spans="1:32" s="10" customFormat="1" ht="17.399999999999999">
      <c r="A3" s="116" t="s">
        <v>18</v>
      </c>
      <c r="B3" s="98" t="s">
        <v>19</v>
      </c>
      <c r="C3" s="98" t="s">
        <v>20</v>
      </c>
      <c r="D3" s="98" t="s">
        <v>10</v>
      </c>
      <c r="E3" s="98"/>
      <c r="F3" s="98"/>
      <c r="G3" s="98" t="s">
        <v>2</v>
      </c>
      <c r="H3" s="98"/>
      <c r="I3" s="98"/>
      <c r="J3" s="98" t="s">
        <v>3</v>
      </c>
      <c r="K3" s="98" t="s">
        <v>48</v>
      </c>
      <c r="L3" s="98" t="s">
        <v>49</v>
      </c>
      <c r="M3" s="98"/>
      <c r="N3" s="98" t="s">
        <v>24</v>
      </c>
      <c r="O3" s="98"/>
      <c r="P3" s="98" t="s">
        <v>42</v>
      </c>
      <c r="Q3" s="98" t="s">
        <v>17</v>
      </c>
      <c r="R3" s="98" t="s">
        <v>16</v>
      </c>
      <c r="S3" s="98" t="s">
        <v>65</v>
      </c>
      <c r="T3" s="98" t="s">
        <v>67</v>
      </c>
      <c r="U3" s="98" t="s">
        <v>4</v>
      </c>
      <c r="V3" s="98" t="s">
        <v>5</v>
      </c>
      <c r="W3" s="101" t="s">
        <v>50</v>
      </c>
      <c r="X3" s="104" t="s">
        <v>69</v>
      </c>
      <c r="Y3" s="98" t="s">
        <v>40</v>
      </c>
      <c r="Z3" s="98" t="s">
        <v>15</v>
      </c>
      <c r="AA3" s="98" t="s">
        <v>6</v>
      </c>
      <c r="AB3" s="119" t="s">
        <v>45</v>
      </c>
      <c r="AC3" s="9"/>
      <c r="AD3" s="9"/>
      <c r="AE3" s="9"/>
      <c r="AF3" s="9"/>
    </row>
    <row r="4" spans="1:32" s="10" customFormat="1" ht="17.399999999999999">
      <c r="A4" s="117"/>
      <c r="B4" s="99"/>
      <c r="C4" s="99"/>
      <c r="D4" s="99" t="s">
        <v>11</v>
      </c>
      <c r="E4" s="99" t="s">
        <v>12</v>
      </c>
      <c r="F4" s="99" t="s">
        <v>13</v>
      </c>
      <c r="G4" s="99" t="s">
        <v>21</v>
      </c>
      <c r="H4" s="99" t="s">
        <v>51</v>
      </c>
      <c r="I4" s="99" t="s">
        <v>52</v>
      </c>
      <c r="J4" s="99"/>
      <c r="K4" s="99"/>
      <c r="L4" s="99" t="s">
        <v>22</v>
      </c>
      <c r="M4" s="99" t="s">
        <v>23</v>
      </c>
      <c r="N4" s="99" t="s">
        <v>22</v>
      </c>
      <c r="O4" s="99" t="s">
        <v>23</v>
      </c>
      <c r="P4" s="99"/>
      <c r="Q4" s="99"/>
      <c r="R4" s="99"/>
      <c r="S4" s="99"/>
      <c r="T4" s="99"/>
      <c r="U4" s="99"/>
      <c r="V4" s="99"/>
      <c r="W4" s="102"/>
      <c r="X4" s="105"/>
      <c r="Y4" s="99"/>
      <c r="Z4" s="99"/>
      <c r="AA4" s="99"/>
      <c r="AB4" s="120"/>
      <c r="AC4" s="9"/>
      <c r="AD4" s="9"/>
      <c r="AE4" s="9"/>
      <c r="AF4" s="9"/>
    </row>
    <row r="5" spans="1:32" s="36" customFormat="1" ht="18" thickBot="1">
      <c r="A5" s="118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3"/>
      <c r="X5" s="106"/>
      <c r="Y5" s="100"/>
      <c r="Z5" s="100"/>
      <c r="AA5" s="100"/>
      <c r="AB5" s="121"/>
      <c r="AC5" s="9"/>
      <c r="AD5" s="9"/>
      <c r="AE5" s="9"/>
      <c r="AF5" s="9"/>
    </row>
    <row r="6" spans="1:32" s="10" customFormat="1" ht="69.75" customHeight="1">
      <c r="A6" s="39"/>
      <c r="B6" s="45" t="s">
        <v>30</v>
      </c>
      <c r="C6" s="46" t="s">
        <v>31</v>
      </c>
      <c r="D6" s="96" t="s">
        <v>61</v>
      </c>
      <c r="E6" s="108"/>
      <c r="F6" s="39"/>
      <c r="G6" s="109" t="s">
        <v>33</v>
      </c>
      <c r="H6" s="110"/>
      <c r="I6" s="39"/>
      <c r="J6" s="39"/>
      <c r="K6" s="39"/>
      <c r="L6" s="109" t="s">
        <v>35</v>
      </c>
      <c r="M6" s="110"/>
      <c r="N6" s="39"/>
      <c r="O6" s="39" t="s">
        <v>34</v>
      </c>
      <c r="P6" s="38" t="s">
        <v>37</v>
      </c>
      <c r="Q6" s="38" t="s">
        <v>36</v>
      </c>
      <c r="R6" s="38" t="s">
        <v>53</v>
      </c>
      <c r="S6" s="96" t="s">
        <v>62</v>
      </c>
      <c r="T6" s="97"/>
      <c r="U6" s="39"/>
      <c r="V6" s="39"/>
      <c r="W6" s="47"/>
      <c r="X6" s="48"/>
      <c r="Y6" s="39" t="s">
        <v>26</v>
      </c>
      <c r="Z6" s="49" t="s">
        <v>29</v>
      </c>
      <c r="AA6" s="39" t="s">
        <v>32</v>
      </c>
      <c r="AB6" s="53" t="s">
        <v>54</v>
      </c>
      <c r="AC6" s="95" t="s">
        <v>77</v>
      </c>
      <c r="AD6" s="95" t="s">
        <v>78</v>
      </c>
      <c r="AE6" s="95" t="s">
        <v>75</v>
      </c>
      <c r="AF6" s="95" t="s">
        <v>79</v>
      </c>
    </row>
    <row r="7" spans="1:32" s="37" customFormat="1" ht="39" customHeight="1">
      <c r="A7" s="50"/>
      <c r="B7" s="40" t="s">
        <v>38</v>
      </c>
      <c r="C7" s="40" t="s">
        <v>72</v>
      </c>
      <c r="D7" s="92" t="s">
        <v>63</v>
      </c>
      <c r="E7" s="92" t="s">
        <v>64</v>
      </c>
      <c r="F7" s="38" t="s">
        <v>25</v>
      </c>
      <c r="G7" s="51" t="s">
        <v>71</v>
      </c>
      <c r="H7" s="51" t="s">
        <v>27</v>
      </c>
      <c r="I7" s="38" t="s">
        <v>25</v>
      </c>
      <c r="J7" s="38" t="s">
        <v>25</v>
      </c>
      <c r="K7" s="38" t="s">
        <v>25</v>
      </c>
      <c r="L7" s="38" t="s">
        <v>25</v>
      </c>
      <c r="M7" s="38" t="s">
        <v>25</v>
      </c>
      <c r="N7" s="38" t="s">
        <v>25</v>
      </c>
      <c r="O7" s="38" t="s">
        <v>25</v>
      </c>
      <c r="P7" s="55" t="s">
        <v>47</v>
      </c>
      <c r="Q7" s="55" t="s">
        <v>43</v>
      </c>
      <c r="R7" s="55" t="s">
        <v>44</v>
      </c>
      <c r="S7" s="92" t="s">
        <v>66</v>
      </c>
      <c r="T7" s="92" t="s">
        <v>68</v>
      </c>
      <c r="U7" s="51" t="s">
        <v>28</v>
      </c>
      <c r="V7" s="51" t="s">
        <v>28</v>
      </c>
      <c r="W7" s="51" t="s">
        <v>80</v>
      </c>
      <c r="X7" s="93" t="s">
        <v>70</v>
      </c>
      <c r="Y7" s="41" t="s">
        <v>41</v>
      </c>
      <c r="Z7" s="40" t="s">
        <v>15</v>
      </c>
      <c r="AA7" s="38" t="s">
        <v>25</v>
      </c>
      <c r="AB7" s="52" t="s">
        <v>46</v>
      </c>
      <c r="AC7" s="40" t="s">
        <v>73</v>
      </c>
      <c r="AD7" s="40" t="s">
        <v>74</v>
      </c>
      <c r="AE7" s="40" t="s">
        <v>75</v>
      </c>
      <c r="AF7" s="40" t="s">
        <v>76</v>
      </c>
    </row>
    <row r="8" spans="1:32" ht="19.5" customHeight="1">
      <c r="A8" s="56">
        <v>1</v>
      </c>
      <c r="B8" s="57"/>
      <c r="C8" s="57"/>
      <c r="D8" s="90"/>
      <c r="E8" s="58"/>
      <c r="F8" s="58" t="str">
        <f>IF(COUNT(E8)=1,SUM(F5+E8)," ")</f>
        <v xml:space="preserve"> </v>
      </c>
      <c r="G8" s="94"/>
      <c r="H8" s="60" t="str">
        <f>IF((G8*E8)=0,"",G8*E8/100)</f>
        <v/>
      </c>
      <c r="I8" s="58" t="str">
        <f>IF(COUNT(B8)=1,SUM(I5+H8)," ")</f>
        <v xml:space="preserve"> </v>
      </c>
      <c r="J8" s="59" t="str">
        <f t="shared" ref="J8:J17" si="0">IF(ISERROR(E8/C8),"",E8/B8)</f>
        <v/>
      </c>
      <c r="K8" s="61" t="str">
        <f t="shared" ref="K8:K40" si="1">IF((E8/$I$1)=0,"",E8/$I$1)</f>
        <v/>
      </c>
      <c r="L8" s="61" t="str">
        <f>IF((AC8/$I$1)=0,"",AC8/$I$1)</f>
        <v/>
      </c>
      <c r="M8" s="61" t="str">
        <f>IF(AC8=0, "",(0.99499*AC8 + 0.8*AD8*0.99499 + 0.8*AF8 + 0.969*AE8)/$I$1)</f>
        <v/>
      </c>
      <c r="N8" s="58" t="str">
        <f>IF(ISERROR(Y8/E8/1*1000),"",(Y8/E8/1*1000))</f>
        <v/>
      </c>
      <c r="O8" s="58" t="str">
        <f>IF(AC8=0, "", AC8/E8*1000 + AD8/E8*0.8*1000 + AF8/E8*0.8*1000 + AE8/E8*1000 )</f>
        <v/>
      </c>
      <c r="P8" s="62"/>
      <c r="Q8" s="58"/>
      <c r="R8" s="59"/>
      <c r="S8" s="57"/>
      <c r="T8" s="57"/>
      <c r="U8" s="57" t="str">
        <f>IF(T8=0,"",T8)</f>
        <v/>
      </c>
      <c r="V8" s="57" t="str">
        <f>IF(T8=0,"",T8)</f>
        <v/>
      </c>
      <c r="W8" s="60"/>
      <c r="X8" s="60"/>
      <c r="Y8" s="58"/>
      <c r="Z8" s="58"/>
      <c r="AA8" s="58" t="str">
        <f>IF(AC8=0, "",AF8 + 0.99499*(AC8+AE8) + 0.969*AD8 )</f>
        <v/>
      </c>
      <c r="AB8" s="63" t="str">
        <f t="shared" ref="AB8:AB28" si="2">IF(ISERROR(AA8/E8*1000),"",AA8/E8*1000)</f>
        <v/>
      </c>
    </row>
    <row r="9" spans="1:32" ht="19.5" customHeight="1">
      <c r="A9" s="64">
        <v>2</v>
      </c>
      <c r="B9" s="65"/>
      <c r="C9" s="65"/>
      <c r="D9" s="91"/>
      <c r="E9" s="67"/>
      <c r="F9" s="67" t="str">
        <f t="shared" ref="F9:F28" si="3">IF(COUNT(E9)=1,SUM(F8+E9)," ")</f>
        <v xml:space="preserve"> </v>
      </c>
      <c r="G9" s="68"/>
      <c r="H9" s="60" t="str">
        <f t="shared" ref="H9:H40" si="4">IF((G9*E9)=0,"",G9*E9/100)</f>
        <v/>
      </c>
      <c r="I9" s="67" t="str">
        <f>IF(COUNT(B9)=1,SUM(I8+H9)," ")</f>
        <v xml:space="preserve"> </v>
      </c>
      <c r="J9" s="68" t="str">
        <f t="shared" si="0"/>
        <v/>
      </c>
      <c r="K9" s="70" t="str">
        <f t="shared" si="1"/>
        <v/>
      </c>
      <c r="L9" s="61" t="str">
        <f t="shared" ref="L9:L17" si="5">IF((AC9/$I$1)=0,"",AC9/$I$1)</f>
        <v/>
      </c>
      <c r="M9" s="61" t="str">
        <f t="shared" ref="M9:M40" si="6">IF(AC9=0, "",(0.99499*AC9 + 0.8*AD9*0.99499 + 0.8*AF9 + 0.969*AE9)/$I$1)</f>
        <v/>
      </c>
      <c r="N9" s="67" t="str">
        <f>IF(ISERROR(Y9/E9/1*1000),"",(Y9/E9/1*1000))</f>
        <v/>
      </c>
      <c r="O9" s="58" t="str">
        <f t="shared" ref="O9:O40" si="7">IF(AC9=0, "", AC9/E9*1000 + AD9/E9*0.8*1000 + AF9/E9*0.8*1000 + AE9/E9*1000 )</f>
        <v/>
      </c>
      <c r="P9" s="71"/>
      <c r="Q9" s="67"/>
      <c r="R9" s="68"/>
      <c r="S9" s="65"/>
      <c r="T9" s="65"/>
      <c r="U9" s="57" t="str">
        <f t="shared" ref="U9:U40" si="8">IF(T9=0,"",T9)</f>
        <v/>
      </c>
      <c r="V9" s="57" t="str">
        <f t="shared" ref="V9:V16" si="9">IF(T9=0,"",T9)</f>
        <v/>
      </c>
      <c r="W9" s="69"/>
      <c r="X9" s="69"/>
      <c r="Y9" s="67"/>
      <c r="Z9" s="67"/>
      <c r="AA9" s="58" t="str">
        <f t="shared" ref="AA9:AA40" si="10">IF(AC9=0, "",AF9 + 0.99499*(AC9+AE9) + 0.969*AD9 )</f>
        <v/>
      </c>
      <c r="AB9" s="72" t="str">
        <f t="shared" si="2"/>
        <v/>
      </c>
    </row>
    <row r="10" spans="1:32" ht="19.5" customHeight="1">
      <c r="A10" s="64">
        <v>3</v>
      </c>
      <c r="B10" s="65"/>
      <c r="C10" s="65"/>
      <c r="D10" s="91"/>
      <c r="E10" s="67"/>
      <c r="F10" s="67" t="str">
        <f t="shared" si="3"/>
        <v xml:space="preserve"> </v>
      </c>
      <c r="G10" s="68"/>
      <c r="H10" s="60" t="str">
        <f t="shared" si="4"/>
        <v/>
      </c>
      <c r="I10" s="67" t="str">
        <f>IF(COUNT(B10)=1,SUM(I9+H10)," ")</f>
        <v xml:space="preserve"> </v>
      </c>
      <c r="J10" s="68" t="str">
        <f t="shared" si="0"/>
        <v/>
      </c>
      <c r="K10" s="70" t="str">
        <f t="shared" si="1"/>
        <v/>
      </c>
      <c r="L10" s="61" t="str">
        <f t="shared" si="5"/>
        <v/>
      </c>
      <c r="M10" s="61" t="str">
        <f t="shared" si="6"/>
        <v/>
      </c>
      <c r="N10" s="67" t="str">
        <f t="shared" ref="N10:N17" si="11">IF(ISERROR(Y10/E10/1*1000),"",(Y10/E10/1*1000))</f>
        <v/>
      </c>
      <c r="O10" s="58" t="str">
        <f t="shared" si="7"/>
        <v/>
      </c>
      <c r="P10" s="71"/>
      <c r="Q10" s="67"/>
      <c r="R10" s="68"/>
      <c r="S10" s="65"/>
      <c r="T10" s="65"/>
      <c r="U10" s="57" t="str">
        <f t="shared" si="8"/>
        <v/>
      </c>
      <c r="V10" s="57" t="str">
        <f t="shared" si="9"/>
        <v/>
      </c>
      <c r="W10" s="69"/>
      <c r="X10" s="69"/>
      <c r="Y10" s="67"/>
      <c r="Z10" s="67"/>
      <c r="AA10" s="58" t="str">
        <f t="shared" si="10"/>
        <v/>
      </c>
      <c r="AB10" s="72" t="str">
        <f t="shared" si="2"/>
        <v/>
      </c>
    </row>
    <row r="11" spans="1:32" ht="19.5" customHeight="1">
      <c r="A11" s="64">
        <v>4</v>
      </c>
      <c r="B11" s="65"/>
      <c r="C11" s="65"/>
      <c r="D11" s="66"/>
      <c r="E11" s="67"/>
      <c r="F11" s="67" t="str">
        <f t="shared" si="3"/>
        <v xml:space="preserve"> </v>
      </c>
      <c r="G11" s="68"/>
      <c r="H11" s="60" t="str">
        <f t="shared" si="4"/>
        <v/>
      </c>
      <c r="I11" s="67" t="str">
        <f t="shared" ref="I11:I17" si="12">IF(COUNT(B11)=1,SUM(I10+H11)," ")</f>
        <v xml:space="preserve"> </v>
      </c>
      <c r="J11" s="68" t="str">
        <f t="shared" si="0"/>
        <v/>
      </c>
      <c r="K11" s="70" t="str">
        <f t="shared" si="1"/>
        <v/>
      </c>
      <c r="L11" s="61" t="str">
        <f t="shared" si="5"/>
        <v/>
      </c>
      <c r="M11" s="61" t="str">
        <f t="shared" si="6"/>
        <v/>
      </c>
      <c r="N11" s="67" t="str">
        <f t="shared" si="11"/>
        <v/>
      </c>
      <c r="O11" s="58" t="str">
        <f t="shared" si="7"/>
        <v/>
      </c>
      <c r="P11" s="71"/>
      <c r="Q11" s="67"/>
      <c r="R11" s="68"/>
      <c r="S11" s="65"/>
      <c r="T11" s="65"/>
      <c r="U11" s="57" t="str">
        <f t="shared" si="8"/>
        <v/>
      </c>
      <c r="V11" s="57" t="str">
        <f t="shared" si="9"/>
        <v/>
      </c>
      <c r="W11" s="69"/>
      <c r="X11" s="69"/>
      <c r="Y11" s="67"/>
      <c r="Z11" s="67"/>
      <c r="AA11" s="58" t="str">
        <f t="shared" si="10"/>
        <v/>
      </c>
      <c r="AB11" s="72" t="str">
        <f t="shared" si="2"/>
        <v/>
      </c>
    </row>
    <row r="12" spans="1:32" ht="19.5" customHeight="1">
      <c r="A12" s="64">
        <v>5</v>
      </c>
      <c r="B12" s="65"/>
      <c r="C12" s="65"/>
      <c r="D12" s="66"/>
      <c r="E12" s="67"/>
      <c r="F12" s="67" t="str">
        <f t="shared" si="3"/>
        <v xml:space="preserve"> </v>
      </c>
      <c r="G12" s="68"/>
      <c r="H12" s="60" t="str">
        <f t="shared" si="4"/>
        <v/>
      </c>
      <c r="I12" s="67" t="str">
        <f t="shared" si="12"/>
        <v xml:space="preserve"> </v>
      </c>
      <c r="J12" s="68" t="str">
        <f t="shared" si="0"/>
        <v/>
      </c>
      <c r="K12" s="70" t="str">
        <f>IF((E12/$I$1)=0,"",E12/$I$1)</f>
        <v/>
      </c>
      <c r="L12" s="61" t="str">
        <f t="shared" si="5"/>
        <v/>
      </c>
      <c r="M12" s="61" t="str">
        <f t="shared" si="6"/>
        <v/>
      </c>
      <c r="N12" s="67" t="str">
        <f t="shared" si="11"/>
        <v/>
      </c>
      <c r="O12" s="58" t="str">
        <f t="shared" si="7"/>
        <v/>
      </c>
      <c r="P12" s="71"/>
      <c r="Q12" s="67"/>
      <c r="R12" s="68"/>
      <c r="S12" s="65"/>
      <c r="T12" s="65"/>
      <c r="U12" s="57" t="str">
        <f t="shared" si="8"/>
        <v/>
      </c>
      <c r="V12" s="57" t="str">
        <f t="shared" si="9"/>
        <v/>
      </c>
      <c r="W12" s="69"/>
      <c r="X12" s="69"/>
      <c r="Y12" s="67"/>
      <c r="Z12" s="67"/>
      <c r="AA12" s="58" t="str">
        <f t="shared" si="10"/>
        <v/>
      </c>
      <c r="AB12" s="72" t="str">
        <f t="shared" si="2"/>
        <v/>
      </c>
    </row>
    <row r="13" spans="1:32" ht="19.5" customHeight="1">
      <c r="A13" s="64">
        <v>6</v>
      </c>
      <c r="B13" s="65"/>
      <c r="C13" s="65"/>
      <c r="D13" s="66"/>
      <c r="E13" s="67"/>
      <c r="F13" s="67" t="str">
        <f t="shared" si="3"/>
        <v xml:space="preserve"> </v>
      </c>
      <c r="G13" s="94"/>
      <c r="H13" s="60" t="str">
        <f t="shared" si="4"/>
        <v/>
      </c>
      <c r="I13" s="67" t="str">
        <f t="shared" si="12"/>
        <v xml:space="preserve"> </v>
      </c>
      <c r="J13" s="68" t="str">
        <f t="shared" si="0"/>
        <v/>
      </c>
      <c r="K13" s="70" t="str">
        <f t="shared" si="1"/>
        <v/>
      </c>
      <c r="L13" s="61" t="str">
        <f t="shared" si="5"/>
        <v/>
      </c>
      <c r="M13" s="61" t="str">
        <f t="shared" si="6"/>
        <v/>
      </c>
      <c r="N13" s="67" t="str">
        <f t="shared" si="11"/>
        <v/>
      </c>
      <c r="O13" s="58" t="str">
        <f t="shared" si="7"/>
        <v/>
      </c>
      <c r="P13" s="71"/>
      <c r="Q13" s="67"/>
      <c r="R13" s="68"/>
      <c r="S13" s="65"/>
      <c r="T13" s="65"/>
      <c r="U13" s="57" t="str">
        <f t="shared" si="8"/>
        <v/>
      </c>
      <c r="V13" s="57" t="str">
        <f t="shared" si="9"/>
        <v/>
      </c>
      <c r="W13" s="69"/>
      <c r="X13" s="69"/>
      <c r="Y13" s="67"/>
      <c r="Z13" s="67"/>
      <c r="AA13" s="58" t="str">
        <f t="shared" si="10"/>
        <v/>
      </c>
      <c r="AB13" s="72" t="str">
        <f t="shared" si="2"/>
        <v/>
      </c>
    </row>
    <row r="14" spans="1:32" ht="19.5" customHeight="1">
      <c r="A14" s="64">
        <v>7</v>
      </c>
      <c r="B14" s="65"/>
      <c r="C14" s="65"/>
      <c r="D14" s="66"/>
      <c r="E14" s="67"/>
      <c r="F14" s="67" t="str">
        <f>IF(COUNT(E14)=1,SUM(F13+E14)," ")</f>
        <v xml:space="preserve"> </v>
      </c>
      <c r="G14" s="68"/>
      <c r="H14" s="60" t="str">
        <f t="shared" si="4"/>
        <v/>
      </c>
      <c r="I14" s="67" t="str">
        <f t="shared" si="12"/>
        <v xml:space="preserve"> </v>
      </c>
      <c r="J14" s="68" t="str">
        <f t="shared" si="0"/>
        <v/>
      </c>
      <c r="K14" s="70" t="str">
        <f t="shared" si="1"/>
        <v/>
      </c>
      <c r="L14" s="61" t="str">
        <f t="shared" si="5"/>
        <v/>
      </c>
      <c r="M14" s="61" t="str">
        <f t="shared" si="6"/>
        <v/>
      </c>
      <c r="N14" s="67" t="str">
        <f t="shared" si="11"/>
        <v/>
      </c>
      <c r="O14" s="58" t="str">
        <f t="shared" si="7"/>
        <v/>
      </c>
      <c r="P14" s="71"/>
      <c r="Q14" s="67"/>
      <c r="R14" s="68"/>
      <c r="S14" s="65"/>
      <c r="T14" s="65"/>
      <c r="U14" s="57" t="str">
        <f t="shared" si="8"/>
        <v/>
      </c>
      <c r="V14" s="57" t="str">
        <f t="shared" si="9"/>
        <v/>
      </c>
      <c r="W14" s="69"/>
      <c r="X14" s="69"/>
      <c r="Y14" s="67"/>
      <c r="Z14" s="67"/>
      <c r="AA14" s="58" t="str">
        <f t="shared" si="10"/>
        <v/>
      </c>
      <c r="AB14" s="72" t="str">
        <f t="shared" si="2"/>
        <v/>
      </c>
    </row>
    <row r="15" spans="1:32" ht="19.5" customHeight="1">
      <c r="A15" s="64">
        <v>8</v>
      </c>
      <c r="B15" s="65"/>
      <c r="C15" s="65"/>
      <c r="D15" s="66"/>
      <c r="E15" s="67"/>
      <c r="F15" s="67" t="str">
        <f t="shared" si="3"/>
        <v xml:space="preserve"> </v>
      </c>
      <c r="G15" s="68"/>
      <c r="H15" s="60" t="str">
        <f t="shared" si="4"/>
        <v/>
      </c>
      <c r="I15" s="67" t="str">
        <f t="shared" si="12"/>
        <v xml:space="preserve"> </v>
      </c>
      <c r="J15" s="68" t="str">
        <f t="shared" si="0"/>
        <v/>
      </c>
      <c r="K15" s="70" t="str">
        <f>IF((E15/$I$1)=0,"",E15/$I$1)</f>
        <v/>
      </c>
      <c r="L15" s="61" t="str">
        <f t="shared" si="5"/>
        <v/>
      </c>
      <c r="M15" s="61" t="str">
        <f t="shared" si="6"/>
        <v/>
      </c>
      <c r="N15" s="67" t="str">
        <f t="shared" si="11"/>
        <v/>
      </c>
      <c r="O15" s="58" t="str">
        <f t="shared" si="7"/>
        <v/>
      </c>
      <c r="P15" s="71"/>
      <c r="Q15" s="67"/>
      <c r="R15" s="68"/>
      <c r="S15" s="65"/>
      <c r="T15" s="65"/>
      <c r="U15" s="57" t="str">
        <f t="shared" si="8"/>
        <v/>
      </c>
      <c r="V15" s="57" t="str">
        <f t="shared" si="9"/>
        <v/>
      </c>
      <c r="W15" s="69"/>
      <c r="X15" s="69"/>
      <c r="Y15" s="67"/>
      <c r="Z15" s="67"/>
      <c r="AA15" s="58" t="str">
        <f t="shared" si="10"/>
        <v/>
      </c>
      <c r="AB15" s="72" t="str">
        <f t="shared" si="2"/>
        <v/>
      </c>
    </row>
    <row r="16" spans="1:32" ht="19.5" customHeight="1">
      <c r="A16" s="64">
        <v>9</v>
      </c>
      <c r="B16" s="65"/>
      <c r="C16" s="65"/>
      <c r="D16" s="66"/>
      <c r="E16" s="67"/>
      <c r="F16" s="67" t="str">
        <f t="shared" si="3"/>
        <v xml:space="preserve"> </v>
      </c>
      <c r="G16" s="68"/>
      <c r="H16" s="60" t="str">
        <f t="shared" si="4"/>
        <v/>
      </c>
      <c r="I16" s="67" t="str">
        <f t="shared" si="12"/>
        <v xml:space="preserve"> </v>
      </c>
      <c r="J16" s="68" t="str">
        <f t="shared" si="0"/>
        <v/>
      </c>
      <c r="K16" s="70" t="str">
        <f t="shared" si="1"/>
        <v/>
      </c>
      <c r="L16" s="61" t="str">
        <f t="shared" si="5"/>
        <v/>
      </c>
      <c r="M16" s="61" t="str">
        <f t="shared" si="6"/>
        <v/>
      </c>
      <c r="N16" s="67" t="str">
        <f t="shared" si="11"/>
        <v/>
      </c>
      <c r="O16" s="58" t="str">
        <f t="shared" si="7"/>
        <v/>
      </c>
      <c r="P16" s="71"/>
      <c r="Q16" s="67"/>
      <c r="R16" s="68"/>
      <c r="S16" s="65"/>
      <c r="T16" s="65"/>
      <c r="U16" s="57" t="str">
        <f t="shared" si="8"/>
        <v/>
      </c>
      <c r="V16" s="57" t="str">
        <f t="shared" si="9"/>
        <v/>
      </c>
      <c r="W16" s="69"/>
      <c r="X16" s="69"/>
      <c r="Y16" s="67"/>
      <c r="Z16" s="67"/>
      <c r="AA16" s="58" t="str">
        <f t="shared" si="10"/>
        <v/>
      </c>
      <c r="AB16" s="72" t="str">
        <f t="shared" si="2"/>
        <v/>
      </c>
    </row>
    <row r="17" spans="1:32" ht="19.5" customHeight="1">
      <c r="A17" s="64">
        <v>10</v>
      </c>
      <c r="B17" s="65"/>
      <c r="C17" s="65"/>
      <c r="D17" s="66"/>
      <c r="E17" s="67"/>
      <c r="F17" s="67" t="str">
        <f t="shared" si="3"/>
        <v xml:space="preserve"> </v>
      </c>
      <c r="G17" s="68"/>
      <c r="H17" s="60" t="str">
        <f t="shared" si="4"/>
        <v/>
      </c>
      <c r="I17" s="67" t="str">
        <f t="shared" si="12"/>
        <v xml:space="preserve"> </v>
      </c>
      <c r="J17" s="68" t="str">
        <f t="shared" si="0"/>
        <v/>
      </c>
      <c r="K17" s="70" t="str">
        <f>IF((E17/$I$1)=0,"",E17/$I$1)</f>
        <v/>
      </c>
      <c r="L17" s="61" t="str">
        <f t="shared" si="5"/>
        <v/>
      </c>
      <c r="M17" s="61" t="str">
        <f t="shared" si="6"/>
        <v/>
      </c>
      <c r="N17" s="67" t="str">
        <f t="shared" si="11"/>
        <v/>
      </c>
      <c r="O17" s="58" t="str">
        <f t="shared" si="7"/>
        <v/>
      </c>
      <c r="P17" s="71"/>
      <c r="Q17" s="67"/>
      <c r="R17" s="68"/>
      <c r="S17" s="65"/>
      <c r="T17" s="65"/>
      <c r="U17" s="65"/>
      <c r="V17" s="65"/>
      <c r="W17" s="65"/>
      <c r="X17" s="69"/>
      <c r="Y17" s="67"/>
      <c r="Z17" s="67"/>
      <c r="AA17" s="58" t="str">
        <f t="shared" si="10"/>
        <v/>
      </c>
      <c r="AB17" s="72" t="str">
        <f t="shared" si="2"/>
        <v/>
      </c>
    </row>
    <row r="18" spans="1:32" s="14" customFormat="1" ht="19.5" customHeight="1">
      <c r="A18" s="73" t="s">
        <v>57</v>
      </c>
      <c r="B18" s="74" t="str">
        <f>IF(SUM(B8:B17)=0,"",SUM(B8:B17))</f>
        <v/>
      </c>
      <c r="C18" s="74" t="str">
        <f>IF(COUNT(B18)=1,SUM(C8:C17),"")</f>
        <v/>
      </c>
      <c r="D18" s="75" t="str">
        <f>IF(COUNT(B18)=1,AVERAGE(D8:D17),"")</f>
        <v/>
      </c>
      <c r="E18" s="76" t="str">
        <f>IF(COUNT(B18)=1,AVERAGE(E8:E17),"")</f>
        <v/>
      </c>
      <c r="F18" s="76" t="str">
        <f>IF(COUNT(B18)=1,SUM(E8:E17)," ")</f>
        <v xml:space="preserve"> </v>
      </c>
      <c r="G18" s="77" t="str">
        <f t="shared" ref="G18:G42" si="13">IF(ISERROR(H18/E18),"",H18/E18*100)</f>
        <v/>
      </c>
      <c r="H18" s="76" t="str">
        <f>IF(COUNT(B18)=1,AVERAGE(H8:H17),"")</f>
        <v/>
      </c>
      <c r="I18" s="76" t="str">
        <f>IF(COUNT(B18)=1,SUM(H8:H17)," ")</f>
        <v xml:space="preserve"> </v>
      </c>
      <c r="J18" s="77" t="str">
        <f>IF(ISERROR(F18/C18),"",F18/B18)</f>
        <v/>
      </c>
      <c r="K18" s="78" t="str">
        <f>IF(COUNT(B18)=1,E18/$I$1,"")</f>
        <v/>
      </c>
      <c r="L18" s="76" t="str">
        <f>IF(COUNT(I18)=1,AVERAGE(L8:L17),"")</f>
        <v/>
      </c>
      <c r="M18" s="79" t="str">
        <f>IF(ISERROR(AVERAGE(M8:M17)),"",AVERAGE(M8:M17))</f>
        <v/>
      </c>
      <c r="N18" s="76" t="str">
        <f>IF(ISERROR(Y18/F18/1*1000),"",(Y18/F18/1*1000))</f>
        <v/>
      </c>
      <c r="O18" s="79" t="str">
        <f>IF(ISERROR(AVERAGE(O8:O17)),"",AVERAGE(O8:O17))</f>
        <v/>
      </c>
      <c r="P18" s="79" t="str">
        <f>IF(ISERROR(AVERAGE(P8:P17)),"",AVERAGE(P8:P17))</f>
        <v/>
      </c>
      <c r="Q18" s="79" t="str">
        <f>IF(ISERROR(AVERAGE(Q8:Q17)),"",AVERAGE(Q8:Q17))</f>
        <v/>
      </c>
      <c r="R18" s="79" t="str">
        <f>IF(ISERROR(AVERAGE(R8:R17)),"",AVERAGE(R8:R17))</f>
        <v/>
      </c>
      <c r="S18" s="79" t="str">
        <f>IF(ISERROR(AVERAGE(S8:S17)),"",AVERAGE(S8:S17))</f>
        <v/>
      </c>
      <c r="T18" s="79" t="str">
        <f t="shared" ref="T18:X18" si="14">IF(ISERROR(AVERAGE(T8:T17)),"",AVERAGE(T8:T17))</f>
        <v/>
      </c>
      <c r="U18" s="79" t="str">
        <f t="shared" si="14"/>
        <v/>
      </c>
      <c r="V18" s="79" t="str">
        <f t="shared" si="14"/>
        <v/>
      </c>
      <c r="W18" s="79" t="str">
        <f t="shared" si="14"/>
        <v/>
      </c>
      <c r="X18" s="79" t="str">
        <f t="shared" si="14"/>
        <v/>
      </c>
      <c r="Y18" s="79" t="str">
        <f t="shared" ref="Y18:AA18" si="15">IF(ISERROR(AVERAGE(Y8:Y17)),"",AVERAGE(Y8:Y17))</f>
        <v/>
      </c>
      <c r="Z18" s="79" t="str">
        <f t="shared" si="15"/>
        <v/>
      </c>
      <c r="AA18" s="79" t="str">
        <f t="shared" si="15"/>
        <v/>
      </c>
      <c r="AB18" s="80" t="str">
        <f>IF(ISERROR(AA18/F18*1000),"",AA18/F18*1000)</f>
        <v/>
      </c>
      <c r="AC18" s="13"/>
      <c r="AD18" s="13"/>
      <c r="AE18" s="13"/>
      <c r="AF18" s="13"/>
    </row>
    <row r="19" spans="1:32" ht="19.5" customHeight="1">
      <c r="A19" s="64">
        <v>11</v>
      </c>
      <c r="B19" s="65"/>
      <c r="C19" s="65"/>
      <c r="D19" s="66"/>
      <c r="E19" s="67"/>
      <c r="F19" s="67" t="str">
        <f t="shared" si="3"/>
        <v xml:space="preserve"> </v>
      </c>
      <c r="G19" s="68"/>
      <c r="H19" s="60" t="str">
        <f t="shared" si="4"/>
        <v/>
      </c>
      <c r="I19" s="67" t="str">
        <f>IF(COUNT(B19)=1,SUM(I18+H19)," ")</f>
        <v xml:space="preserve"> </v>
      </c>
      <c r="J19" s="68" t="str">
        <f>IF(ISERROR(E19/C19),"",E19/B19)</f>
        <v/>
      </c>
      <c r="K19" s="70" t="str">
        <f t="shared" si="1"/>
        <v/>
      </c>
      <c r="L19" s="61" t="str">
        <f>IF((AC19/$I$1)=0,"",AC19/$I$1)</f>
        <v/>
      </c>
      <c r="M19" s="61" t="str">
        <f t="shared" si="6"/>
        <v/>
      </c>
      <c r="N19" s="67" t="str">
        <f>IF(ISERROR(Y19/E19/1*1000),"",(Y19/E19/1*1000))</f>
        <v/>
      </c>
      <c r="O19" s="58" t="str">
        <f t="shared" si="7"/>
        <v/>
      </c>
      <c r="P19" s="71"/>
      <c r="Q19" s="67"/>
      <c r="R19" s="68"/>
      <c r="S19" s="65"/>
      <c r="T19" s="65"/>
      <c r="U19" s="57" t="str">
        <f t="shared" si="8"/>
        <v/>
      </c>
      <c r="V19" s="57" t="str">
        <f>IF(T19=0,"",T19)</f>
        <v/>
      </c>
      <c r="W19" s="69"/>
      <c r="X19" s="69"/>
      <c r="Y19" s="67"/>
      <c r="Z19" s="67"/>
      <c r="AA19" s="58" t="str">
        <f t="shared" si="10"/>
        <v/>
      </c>
      <c r="AB19" s="72" t="str">
        <f t="shared" si="2"/>
        <v/>
      </c>
    </row>
    <row r="20" spans="1:32" ht="18.75" customHeight="1">
      <c r="A20" s="64">
        <v>12</v>
      </c>
      <c r="B20" s="65"/>
      <c r="C20" s="65"/>
      <c r="D20" s="66"/>
      <c r="E20" s="67"/>
      <c r="F20" s="67" t="str">
        <f t="shared" si="3"/>
        <v xml:space="preserve"> </v>
      </c>
      <c r="G20" s="68"/>
      <c r="H20" s="60" t="str">
        <f t="shared" si="4"/>
        <v/>
      </c>
      <c r="I20" s="67" t="str">
        <f>IF(COUNT(B20)=1,SUM(I19+H20)," ")</f>
        <v xml:space="preserve"> </v>
      </c>
      <c r="J20" s="68" t="str">
        <f>IF(ISERROR(E20/C20),"",E20/B20)</f>
        <v/>
      </c>
      <c r="K20" s="70" t="str">
        <f t="shared" si="1"/>
        <v/>
      </c>
      <c r="L20" s="61" t="str">
        <f t="shared" ref="L20:L40" si="16">IF((AC20/$I$1)=0,"",AC20/$I$1)</f>
        <v/>
      </c>
      <c r="M20" s="61" t="str">
        <f t="shared" si="6"/>
        <v/>
      </c>
      <c r="N20" s="67" t="str">
        <f t="shared" ref="N20:N28" si="17">IF(ISERROR(Y20/E20/1*1000),"",(Y20/E20/1*1000))</f>
        <v/>
      </c>
      <c r="O20" s="58" t="str">
        <f t="shared" si="7"/>
        <v/>
      </c>
      <c r="P20" s="71"/>
      <c r="Q20" s="67"/>
      <c r="R20" s="68"/>
      <c r="S20" s="65"/>
      <c r="T20" s="65"/>
      <c r="U20" s="57" t="str">
        <f t="shared" si="8"/>
        <v/>
      </c>
      <c r="V20" s="57" t="str">
        <f t="shared" ref="V20:V40" si="18">IF(T20=0,"",T20)</f>
        <v/>
      </c>
      <c r="W20" s="69"/>
      <c r="X20" s="69"/>
      <c r="Y20" s="67"/>
      <c r="Z20" s="67"/>
      <c r="AA20" s="58" t="str">
        <f t="shared" si="10"/>
        <v/>
      </c>
      <c r="AB20" s="72" t="str">
        <f t="shared" si="2"/>
        <v/>
      </c>
    </row>
    <row r="21" spans="1:32" ht="19.5" customHeight="1">
      <c r="A21" s="64">
        <v>13</v>
      </c>
      <c r="B21" s="65"/>
      <c r="C21" s="65"/>
      <c r="D21" s="66"/>
      <c r="E21" s="67"/>
      <c r="F21" s="67" t="str">
        <f t="shared" si="3"/>
        <v xml:space="preserve"> </v>
      </c>
      <c r="G21" s="68"/>
      <c r="H21" s="60" t="str">
        <f t="shared" si="4"/>
        <v/>
      </c>
      <c r="I21" s="67" t="str">
        <f t="shared" ref="I21:I28" si="19">IF(COUNT(B21)=1,SUM(I20+H21)," ")</f>
        <v xml:space="preserve"> </v>
      </c>
      <c r="J21" s="68" t="str">
        <f>IF(ISERROR(E21/C21),"",E21/B21)</f>
        <v/>
      </c>
      <c r="K21" s="70" t="str">
        <f t="shared" si="1"/>
        <v/>
      </c>
      <c r="L21" s="61" t="str">
        <f t="shared" si="16"/>
        <v/>
      </c>
      <c r="M21" s="61" t="str">
        <f t="shared" si="6"/>
        <v/>
      </c>
      <c r="N21" s="67" t="str">
        <f t="shared" si="17"/>
        <v/>
      </c>
      <c r="O21" s="58" t="str">
        <f t="shared" si="7"/>
        <v/>
      </c>
      <c r="P21" s="71"/>
      <c r="Q21" s="67"/>
      <c r="R21" s="68"/>
      <c r="S21" s="65"/>
      <c r="T21" s="65"/>
      <c r="U21" s="57" t="str">
        <f t="shared" si="8"/>
        <v/>
      </c>
      <c r="V21" s="57" t="str">
        <f t="shared" si="18"/>
        <v/>
      </c>
      <c r="W21" s="69"/>
      <c r="X21" s="69"/>
      <c r="Y21" s="67"/>
      <c r="Z21" s="67"/>
      <c r="AA21" s="58" t="str">
        <f t="shared" si="10"/>
        <v/>
      </c>
      <c r="AB21" s="72" t="str">
        <f t="shared" si="2"/>
        <v/>
      </c>
    </row>
    <row r="22" spans="1:32" ht="19.5" customHeight="1">
      <c r="A22" s="64">
        <v>14</v>
      </c>
      <c r="B22" s="65"/>
      <c r="C22" s="65"/>
      <c r="D22" s="66"/>
      <c r="E22" s="67"/>
      <c r="F22" s="67" t="str">
        <f t="shared" si="3"/>
        <v xml:space="preserve"> </v>
      </c>
      <c r="G22" s="68"/>
      <c r="H22" s="60" t="str">
        <f t="shared" si="4"/>
        <v/>
      </c>
      <c r="I22" s="67" t="str">
        <f t="shared" si="19"/>
        <v xml:space="preserve"> </v>
      </c>
      <c r="J22" s="68" t="str">
        <f t="shared" ref="J22:J30" si="20">IF(ISERROR(E22/C22),"",E22/B22)</f>
        <v/>
      </c>
      <c r="K22" s="70" t="str">
        <f t="shared" si="1"/>
        <v/>
      </c>
      <c r="L22" s="61" t="str">
        <f t="shared" si="16"/>
        <v/>
      </c>
      <c r="M22" s="61" t="str">
        <f t="shared" si="6"/>
        <v/>
      </c>
      <c r="N22" s="67" t="str">
        <f t="shared" si="17"/>
        <v/>
      </c>
      <c r="O22" s="58" t="str">
        <f t="shared" si="7"/>
        <v/>
      </c>
      <c r="P22" s="71"/>
      <c r="Q22" s="67"/>
      <c r="R22" s="68"/>
      <c r="S22" s="65"/>
      <c r="T22" s="65"/>
      <c r="U22" s="57" t="str">
        <f t="shared" si="8"/>
        <v/>
      </c>
      <c r="V22" s="57" t="str">
        <f t="shared" si="18"/>
        <v/>
      </c>
      <c r="W22" s="69"/>
      <c r="X22" s="69"/>
      <c r="Y22" s="67"/>
      <c r="Z22" s="67"/>
      <c r="AA22" s="58" t="str">
        <f t="shared" si="10"/>
        <v/>
      </c>
      <c r="AB22" s="72" t="str">
        <f t="shared" si="2"/>
        <v/>
      </c>
    </row>
    <row r="23" spans="1:32" ht="19.5" customHeight="1">
      <c r="A23" s="64">
        <v>15</v>
      </c>
      <c r="B23" s="65"/>
      <c r="C23" s="65"/>
      <c r="D23" s="66"/>
      <c r="E23" s="67"/>
      <c r="F23" s="67" t="str">
        <f t="shared" si="3"/>
        <v xml:space="preserve"> </v>
      </c>
      <c r="G23" s="68"/>
      <c r="H23" s="60" t="str">
        <f t="shared" si="4"/>
        <v/>
      </c>
      <c r="I23" s="67" t="str">
        <f t="shared" si="19"/>
        <v xml:space="preserve"> </v>
      </c>
      <c r="J23" s="68" t="str">
        <f t="shared" si="20"/>
        <v/>
      </c>
      <c r="K23" s="70" t="str">
        <f t="shared" si="1"/>
        <v/>
      </c>
      <c r="L23" s="61" t="str">
        <f t="shared" si="16"/>
        <v/>
      </c>
      <c r="M23" s="61" t="str">
        <f t="shared" si="6"/>
        <v/>
      </c>
      <c r="N23" s="67" t="str">
        <f t="shared" si="17"/>
        <v/>
      </c>
      <c r="O23" s="58" t="str">
        <f t="shared" si="7"/>
        <v/>
      </c>
      <c r="P23" s="71"/>
      <c r="Q23" s="67"/>
      <c r="R23" s="68"/>
      <c r="S23" s="65"/>
      <c r="T23" s="65"/>
      <c r="U23" s="57" t="str">
        <f t="shared" si="8"/>
        <v/>
      </c>
      <c r="V23" s="57" t="str">
        <f t="shared" si="18"/>
        <v/>
      </c>
      <c r="W23" s="69"/>
      <c r="X23" s="66"/>
      <c r="Y23" s="67"/>
      <c r="Z23" s="67"/>
      <c r="AA23" s="58" t="str">
        <f t="shared" si="10"/>
        <v/>
      </c>
      <c r="AB23" s="72" t="str">
        <f t="shared" si="2"/>
        <v/>
      </c>
    </row>
    <row r="24" spans="1:32" ht="19.5" customHeight="1">
      <c r="A24" s="64">
        <v>16</v>
      </c>
      <c r="B24" s="65"/>
      <c r="C24" s="65"/>
      <c r="D24" s="66"/>
      <c r="E24" s="67"/>
      <c r="F24" s="67" t="str">
        <f t="shared" si="3"/>
        <v xml:space="preserve"> </v>
      </c>
      <c r="G24" s="68"/>
      <c r="H24" s="60" t="str">
        <f t="shared" si="4"/>
        <v/>
      </c>
      <c r="I24" s="67" t="str">
        <f t="shared" si="19"/>
        <v xml:space="preserve"> </v>
      </c>
      <c r="J24" s="68" t="str">
        <f t="shared" si="20"/>
        <v/>
      </c>
      <c r="K24" s="70" t="str">
        <f t="shared" si="1"/>
        <v/>
      </c>
      <c r="L24" s="61" t="str">
        <f t="shared" si="16"/>
        <v/>
      </c>
      <c r="M24" s="61" t="str">
        <f t="shared" si="6"/>
        <v/>
      </c>
      <c r="N24" s="67" t="str">
        <f t="shared" si="17"/>
        <v/>
      </c>
      <c r="O24" s="58" t="str">
        <f t="shared" si="7"/>
        <v/>
      </c>
      <c r="P24" s="71"/>
      <c r="Q24" s="67"/>
      <c r="R24" s="68"/>
      <c r="S24" s="65"/>
      <c r="T24" s="65"/>
      <c r="U24" s="57" t="str">
        <f t="shared" si="8"/>
        <v/>
      </c>
      <c r="V24" s="57" t="str">
        <f t="shared" si="18"/>
        <v/>
      </c>
      <c r="W24" s="69"/>
      <c r="X24" s="69"/>
      <c r="Y24" s="67"/>
      <c r="Z24" s="67"/>
      <c r="AA24" s="58" t="str">
        <f t="shared" si="10"/>
        <v/>
      </c>
      <c r="AB24" s="72" t="str">
        <f t="shared" si="2"/>
        <v/>
      </c>
    </row>
    <row r="25" spans="1:32" ht="19.5" customHeight="1">
      <c r="A25" s="64">
        <v>17</v>
      </c>
      <c r="B25" s="65"/>
      <c r="C25" s="65"/>
      <c r="D25" s="66"/>
      <c r="E25" s="67"/>
      <c r="F25" s="67" t="str">
        <f t="shared" si="3"/>
        <v xml:space="preserve"> </v>
      </c>
      <c r="G25" s="68"/>
      <c r="H25" s="60" t="str">
        <f t="shared" si="4"/>
        <v/>
      </c>
      <c r="I25" s="67" t="str">
        <f t="shared" si="19"/>
        <v xml:space="preserve"> </v>
      </c>
      <c r="J25" s="68" t="str">
        <f t="shared" si="20"/>
        <v/>
      </c>
      <c r="K25" s="70" t="str">
        <f t="shared" si="1"/>
        <v/>
      </c>
      <c r="L25" s="61" t="str">
        <f t="shared" si="16"/>
        <v/>
      </c>
      <c r="M25" s="61" t="str">
        <f t="shared" si="6"/>
        <v/>
      </c>
      <c r="N25" s="67" t="str">
        <f t="shared" si="17"/>
        <v/>
      </c>
      <c r="O25" s="58" t="str">
        <f t="shared" si="7"/>
        <v/>
      </c>
      <c r="P25" s="71"/>
      <c r="Q25" s="67"/>
      <c r="R25" s="68"/>
      <c r="S25" s="65"/>
      <c r="T25" s="65"/>
      <c r="U25" s="57" t="str">
        <f t="shared" si="8"/>
        <v/>
      </c>
      <c r="V25" s="57" t="str">
        <f t="shared" si="18"/>
        <v/>
      </c>
      <c r="W25" s="69"/>
      <c r="X25" s="66"/>
      <c r="Y25" s="67"/>
      <c r="Z25" s="67"/>
      <c r="AA25" s="58" t="str">
        <f t="shared" si="10"/>
        <v/>
      </c>
      <c r="AB25" s="72" t="str">
        <f t="shared" si="2"/>
        <v/>
      </c>
    </row>
    <row r="26" spans="1:32" ht="19.5" customHeight="1">
      <c r="A26" s="64">
        <v>18</v>
      </c>
      <c r="B26" s="65"/>
      <c r="C26" s="65"/>
      <c r="D26" s="66"/>
      <c r="E26" s="67"/>
      <c r="F26" s="67" t="str">
        <f t="shared" si="3"/>
        <v xml:space="preserve"> </v>
      </c>
      <c r="G26" s="68"/>
      <c r="H26" s="60" t="str">
        <f t="shared" si="4"/>
        <v/>
      </c>
      <c r="I26" s="67" t="str">
        <f t="shared" si="19"/>
        <v xml:space="preserve"> </v>
      </c>
      <c r="J26" s="68" t="str">
        <f t="shared" si="20"/>
        <v/>
      </c>
      <c r="K26" s="70" t="str">
        <f t="shared" si="1"/>
        <v/>
      </c>
      <c r="L26" s="61" t="str">
        <f t="shared" si="16"/>
        <v/>
      </c>
      <c r="M26" s="61" t="str">
        <f t="shared" si="6"/>
        <v/>
      </c>
      <c r="N26" s="67" t="str">
        <f t="shared" si="17"/>
        <v/>
      </c>
      <c r="O26" s="58" t="str">
        <f t="shared" si="7"/>
        <v/>
      </c>
      <c r="P26" s="71"/>
      <c r="Q26" s="67"/>
      <c r="R26" s="68"/>
      <c r="S26" s="65"/>
      <c r="T26" s="65"/>
      <c r="U26" s="57" t="str">
        <f t="shared" si="8"/>
        <v/>
      </c>
      <c r="V26" s="57" t="str">
        <f t="shared" si="18"/>
        <v/>
      </c>
      <c r="W26" s="69"/>
      <c r="X26" s="69"/>
      <c r="Y26" s="67"/>
      <c r="Z26" s="67"/>
      <c r="AA26" s="58" t="str">
        <f t="shared" si="10"/>
        <v/>
      </c>
      <c r="AB26" s="72" t="str">
        <f t="shared" si="2"/>
        <v/>
      </c>
    </row>
    <row r="27" spans="1:32" ht="19.5" customHeight="1">
      <c r="A27" s="64">
        <v>19</v>
      </c>
      <c r="B27" s="65"/>
      <c r="C27" s="65"/>
      <c r="D27" s="66"/>
      <c r="E27" s="67"/>
      <c r="F27" s="67" t="str">
        <f t="shared" si="3"/>
        <v xml:space="preserve"> </v>
      </c>
      <c r="G27" s="68"/>
      <c r="H27" s="60" t="str">
        <f t="shared" si="4"/>
        <v/>
      </c>
      <c r="I27" s="67" t="str">
        <f t="shared" si="19"/>
        <v xml:space="preserve"> </v>
      </c>
      <c r="J27" s="68" t="str">
        <f t="shared" si="20"/>
        <v/>
      </c>
      <c r="K27" s="70" t="str">
        <f t="shared" si="1"/>
        <v/>
      </c>
      <c r="L27" s="61" t="str">
        <f t="shared" si="16"/>
        <v/>
      </c>
      <c r="M27" s="61" t="str">
        <f t="shared" si="6"/>
        <v/>
      </c>
      <c r="N27" s="67" t="str">
        <f t="shared" si="17"/>
        <v/>
      </c>
      <c r="O27" s="58" t="str">
        <f t="shared" si="7"/>
        <v/>
      </c>
      <c r="P27" s="71"/>
      <c r="Q27" s="67"/>
      <c r="R27" s="68"/>
      <c r="S27" s="65"/>
      <c r="T27" s="65"/>
      <c r="U27" s="57" t="str">
        <f t="shared" si="8"/>
        <v/>
      </c>
      <c r="V27" s="57" t="str">
        <f t="shared" si="18"/>
        <v/>
      </c>
      <c r="W27" s="69"/>
      <c r="X27" s="69"/>
      <c r="Y27" s="67"/>
      <c r="Z27" s="67"/>
      <c r="AA27" s="58" t="str">
        <f t="shared" si="10"/>
        <v/>
      </c>
      <c r="AB27" s="72" t="str">
        <f t="shared" si="2"/>
        <v/>
      </c>
    </row>
    <row r="28" spans="1:32" ht="19.5" customHeight="1">
      <c r="A28" s="64">
        <v>20</v>
      </c>
      <c r="B28" s="65"/>
      <c r="C28" s="65"/>
      <c r="D28" s="66"/>
      <c r="E28" s="67"/>
      <c r="F28" s="67" t="str">
        <f t="shared" si="3"/>
        <v xml:space="preserve"> </v>
      </c>
      <c r="G28" s="68"/>
      <c r="H28" s="60" t="str">
        <f t="shared" si="4"/>
        <v/>
      </c>
      <c r="I28" s="67" t="str">
        <f t="shared" si="19"/>
        <v xml:space="preserve"> </v>
      </c>
      <c r="J28" s="68" t="str">
        <f t="shared" si="20"/>
        <v/>
      </c>
      <c r="K28" s="70" t="str">
        <f t="shared" si="1"/>
        <v/>
      </c>
      <c r="L28" s="61" t="str">
        <f t="shared" si="16"/>
        <v/>
      </c>
      <c r="M28" s="61" t="str">
        <f t="shared" si="6"/>
        <v/>
      </c>
      <c r="N28" s="67" t="str">
        <f t="shared" si="17"/>
        <v/>
      </c>
      <c r="O28" s="58" t="str">
        <f t="shared" si="7"/>
        <v/>
      </c>
      <c r="P28" s="71"/>
      <c r="Q28" s="67"/>
      <c r="R28" s="68"/>
      <c r="S28" s="65"/>
      <c r="T28" s="65"/>
      <c r="U28" s="57" t="str">
        <f t="shared" si="8"/>
        <v/>
      </c>
      <c r="V28" s="57" t="str">
        <f t="shared" si="18"/>
        <v/>
      </c>
      <c r="W28" s="69"/>
      <c r="X28" s="69"/>
      <c r="Y28" s="67"/>
      <c r="Z28" s="67"/>
      <c r="AA28" s="58" t="str">
        <f t="shared" si="10"/>
        <v/>
      </c>
      <c r="AB28" s="72" t="str">
        <f t="shared" si="2"/>
        <v/>
      </c>
    </row>
    <row r="29" spans="1:32" s="14" customFormat="1" ht="19.5" customHeight="1">
      <c r="A29" s="73" t="s">
        <v>58</v>
      </c>
      <c r="B29" s="74" t="str">
        <f>IF(SUM(B19:B28)=0,"",SUM(B19:B28))</f>
        <v/>
      </c>
      <c r="C29" s="74" t="str">
        <f>IF(COUNT(B29)=1,SUM(C19:C28),"")</f>
        <v/>
      </c>
      <c r="D29" s="75" t="str">
        <f>IF(COUNT(B29)=1,AVERAGE(D19:D28),"")</f>
        <v/>
      </c>
      <c r="E29" s="76" t="str">
        <f>IF(COUNT(B29)=1,AVERAGE(E19:E28),"")</f>
        <v/>
      </c>
      <c r="F29" s="76" t="str">
        <f>IF(COUNT(B29)=1,SUM(E19:E28)," ")</f>
        <v xml:space="preserve"> </v>
      </c>
      <c r="G29" s="77" t="str">
        <f t="shared" si="13"/>
        <v/>
      </c>
      <c r="H29" s="76" t="str">
        <f>IF(COUNT(B29)=1,AVERAGE(H19:H28),"")</f>
        <v/>
      </c>
      <c r="I29" s="76" t="str">
        <f>IF(COUNT(B29)=1,SUM(H19:H28)," ")</f>
        <v xml:space="preserve"> </v>
      </c>
      <c r="J29" s="77" t="str">
        <f t="shared" si="20"/>
        <v/>
      </c>
      <c r="K29" s="78" t="str">
        <f>IF(COUNT(B29)=1,E29/$I$1,"")</f>
        <v/>
      </c>
      <c r="L29" s="76" t="str">
        <f>IF(COUNT(I29)=1,AVERAGE(L19:L28),"")</f>
        <v/>
      </c>
      <c r="M29" s="79" t="str">
        <f>IF(ISERROR(AVERAGE(M19:M28)),"",AVERAGE(M19:M28))</f>
        <v/>
      </c>
      <c r="N29" s="76" t="str">
        <f>IF(ISERROR(Y29/F29/1*1000),"",(Y29/F29/1*1000))</f>
        <v/>
      </c>
      <c r="O29" s="79" t="str">
        <f>IF(ISERROR(AVERAGE(O19:O28)),"",AVERAGE(O19:O28))</f>
        <v/>
      </c>
      <c r="P29" s="79" t="str">
        <f>IF(ISERROR(AVERAGE(P19:P28)),"",AVERAGE(P19:P28))</f>
        <v/>
      </c>
      <c r="Q29" s="79" t="str">
        <f>IF(ISERROR(AVERAGE(Q19:Q28)),"",AVERAGE(Q19:Q28))</f>
        <v/>
      </c>
      <c r="R29" s="79" t="str">
        <f>IF(ISERROR(AVERAGE(R19:R28)),"",AVERAGE(R19:R28))</f>
        <v/>
      </c>
      <c r="S29" s="79" t="str">
        <f>IF(ISERROR(AVERAGE(S19:S28)),"",AVERAGE(S19:S28))</f>
        <v/>
      </c>
      <c r="T29" s="79" t="str">
        <f t="shared" ref="T29:X29" si="21">IF(ISERROR(AVERAGE(T19:T28)),"",AVERAGE(T19:T28))</f>
        <v/>
      </c>
      <c r="U29" s="79" t="str">
        <f t="shared" si="21"/>
        <v/>
      </c>
      <c r="V29" s="79" t="str">
        <f t="shared" si="21"/>
        <v/>
      </c>
      <c r="W29" s="79" t="str">
        <f t="shared" si="21"/>
        <v/>
      </c>
      <c r="X29" s="79" t="str">
        <f t="shared" si="21"/>
        <v/>
      </c>
      <c r="Y29" s="79" t="str">
        <f t="shared" ref="Y29:AA29" si="22">IF(ISERROR(AVERAGE(Y19:Y28)),"",AVERAGE(Y19:Y28))</f>
        <v/>
      </c>
      <c r="Z29" s="79" t="str">
        <f t="shared" si="22"/>
        <v/>
      </c>
      <c r="AA29" s="79" t="str">
        <f t="shared" si="22"/>
        <v/>
      </c>
      <c r="AB29" s="80" t="str">
        <f>IF(ISERROR(AA29/F29*1000),"",AA29/F29*1000)</f>
        <v/>
      </c>
      <c r="AC29" s="13"/>
      <c r="AD29" s="13"/>
      <c r="AE29" s="13"/>
      <c r="AF29" s="13"/>
    </row>
    <row r="30" spans="1:32" ht="19.5" customHeight="1">
      <c r="A30" s="64">
        <v>21</v>
      </c>
      <c r="B30" s="65"/>
      <c r="C30" s="65"/>
      <c r="D30" s="66"/>
      <c r="E30" s="67"/>
      <c r="F30" s="67" t="str">
        <f>IF(COUNT(E30)=1,SUM(F28+E30)," ")</f>
        <v xml:space="preserve"> </v>
      </c>
      <c r="G30" s="68"/>
      <c r="H30" s="60" t="str">
        <f t="shared" si="4"/>
        <v/>
      </c>
      <c r="I30" s="67" t="str">
        <f>IF(COUNT(B30)=1,SUM(I29+H30)," ")</f>
        <v xml:space="preserve"> </v>
      </c>
      <c r="J30" s="68" t="str">
        <f t="shared" si="20"/>
        <v/>
      </c>
      <c r="K30" s="70" t="str">
        <f t="shared" si="1"/>
        <v/>
      </c>
      <c r="L30" s="61" t="str">
        <f t="shared" si="16"/>
        <v/>
      </c>
      <c r="M30" s="61" t="str">
        <f t="shared" si="6"/>
        <v/>
      </c>
      <c r="N30" s="67" t="str">
        <f>IF(ISERROR(Y30/E30/1*1000),"",(Y30/E30/1*1000))</f>
        <v/>
      </c>
      <c r="O30" s="58" t="str">
        <f t="shared" si="7"/>
        <v/>
      </c>
      <c r="P30" s="71"/>
      <c r="Q30" s="67"/>
      <c r="R30" s="68"/>
      <c r="S30" s="65"/>
      <c r="T30" s="65"/>
      <c r="U30" s="57" t="str">
        <f t="shared" si="8"/>
        <v/>
      </c>
      <c r="V30" s="57" t="str">
        <f t="shared" si="18"/>
        <v/>
      </c>
      <c r="W30" s="69"/>
      <c r="X30" s="69"/>
      <c r="Y30" s="67"/>
      <c r="Z30" s="67"/>
      <c r="AA30" s="58" t="str">
        <f t="shared" si="10"/>
        <v/>
      </c>
      <c r="AB30" s="72" t="str">
        <f t="shared" ref="AB30:AB40" si="23">IF(ISERROR(AA30/E30*1000),"",AA30/E30*1000)</f>
        <v/>
      </c>
    </row>
    <row r="31" spans="1:32" ht="19.5" customHeight="1">
      <c r="A31" s="64">
        <v>22</v>
      </c>
      <c r="B31" s="65"/>
      <c r="C31" s="65"/>
      <c r="D31" s="66"/>
      <c r="E31" s="67"/>
      <c r="F31" s="67" t="str">
        <f>IF(COUNT(E31)=1,SUM(F30+E31)," ")</f>
        <v xml:space="preserve"> </v>
      </c>
      <c r="G31" s="68"/>
      <c r="H31" s="60" t="str">
        <f t="shared" si="4"/>
        <v/>
      </c>
      <c r="I31" s="67" t="str">
        <f t="shared" ref="I31:I40" si="24">IF(COUNT(B31)=1,SUM(I30+H31)," ")</f>
        <v xml:space="preserve"> </v>
      </c>
      <c r="J31" s="68" t="str">
        <f>IF(ISERROR(E31/C31),"",E31/C30)</f>
        <v/>
      </c>
      <c r="K31" s="70" t="str">
        <f>IF((E31/$I$1)=0,"",E31/$I$1)</f>
        <v/>
      </c>
      <c r="L31" s="61" t="str">
        <f t="shared" si="16"/>
        <v/>
      </c>
      <c r="M31" s="61" t="str">
        <f t="shared" si="6"/>
        <v/>
      </c>
      <c r="N31" s="67" t="str">
        <f t="shared" ref="N31:N40" si="25">IF(ISERROR(Y31/E31/1*1000),"",(Y31/E31/1*1000))</f>
        <v/>
      </c>
      <c r="O31" s="58" t="str">
        <f t="shared" si="7"/>
        <v/>
      </c>
      <c r="P31" s="71"/>
      <c r="Q31" s="67"/>
      <c r="R31" s="68"/>
      <c r="S31" s="65"/>
      <c r="T31" s="65"/>
      <c r="U31" s="57" t="str">
        <f t="shared" si="8"/>
        <v/>
      </c>
      <c r="V31" s="57" t="str">
        <f t="shared" si="18"/>
        <v/>
      </c>
      <c r="W31" s="69"/>
      <c r="X31" s="69"/>
      <c r="Y31" s="67"/>
      <c r="Z31" s="67"/>
      <c r="AA31" s="58" t="str">
        <f t="shared" si="10"/>
        <v/>
      </c>
      <c r="AB31" s="72" t="str">
        <f t="shared" si="23"/>
        <v/>
      </c>
    </row>
    <row r="32" spans="1:32" ht="19.5" customHeight="1">
      <c r="A32" s="64">
        <v>23</v>
      </c>
      <c r="B32" s="65"/>
      <c r="C32" s="65"/>
      <c r="D32" s="66"/>
      <c r="E32" s="67"/>
      <c r="F32" s="67" t="str">
        <f t="shared" ref="F32:F40" si="26">IF(COUNT(E32)=1,SUM(F31+E32)," ")</f>
        <v xml:space="preserve"> </v>
      </c>
      <c r="G32" s="68"/>
      <c r="H32" s="60" t="str">
        <f t="shared" si="4"/>
        <v/>
      </c>
      <c r="I32" s="67" t="str">
        <f t="shared" si="24"/>
        <v xml:space="preserve"> </v>
      </c>
      <c r="J32" s="68" t="str">
        <f>IF(ISERROR(E32/C32),"",E32/B32)</f>
        <v/>
      </c>
      <c r="K32" s="70" t="str">
        <f t="shared" si="1"/>
        <v/>
      </c>
      <c r="L32" s="61" t="str">
        <f t="shared" si="16"/>
        <v/>
      </c>
      <c r="M32" s="61" t="str">
        <f t="shared" si="6"/>
        <v/>
      </c>
      <c r="N32" s="67" t="str">
        <f t="shared" si="25"/>
        <v/>
      </c>
      <c r="O32" s="58" t="str">
        <f t="shared" si="7"/>
        <v/>
      </c>
      <c r="P32" s="71"/>
      <c r="Q32" s="67"/>
      <c r="R32" s="68"/>
      <c r="S32" s="65"/>
      <c r="T32" s="65"/>
      <c r="U32" s="57" t="str">
        <f t="shared" si="8"/>
        <v/>
      </c>
      <c r="V32" s="57" t="str">
        <f t="shared" si="18"/>
        <v/>
      </c>
      <c r="W32" s="69"/>
      <c r="X32" s="69"/>
      <c r="Y32" s="67"/>
      <c r="Z32" s="67"/>
      <c r="AA32" s="58" t="str">
        <f t="shared" si="10"/>
        <v/>
      </c>
      <c r="AB32" s="72" t="str">
        <f t="shared" si="23"/>
        <v/>
      </c>
    </row>
    <row r="33" spans="1:32" ht="19.5" customHeight="1">
      <c r="A33" s="64">
        <v>24</v>
      </c>
      <c r="B33" s="65"/>
      <c r="C33" s="65"/>
      <c r="D33" s="66"/>
      <c r="E33" s="67"/>
      <c r="F33" s="67" t="str">
        <f t="shared" si="26"/>
        <v xml:space="preserve"> </v>
      </c>
      <c r="G33" s="68"/>
      <c r="H33" s="60" t="str">
        <f t="shared" si="4"/>
        <v/>
      </c>
      <c r="I33" s="67" t="str">
        <f t="shared" si="24"/>
        <v xml:space="preserve"> </v>
      </c>
      <c r="J33" s="68" t="str">
        <f t="shared" ref="J33:J40" si="27">IF(ISERROR(E33/C33),"",E33/B33)</f>
        <v/>
      </c>
      <c r="K33" s="70" t="str">
        <f>IF((E33/$I$1)=0,"",E33/$I$1)</f>
        <v/>
      </c>
      <c r="L33" s="61" t="str">
        <f t="shared" si="16"/>
        <v/>
      </c>
      <c r="M33" s="61" t="str">
        <f t="shared" si="6"/>
        <v/>
      </c>
      <c r="N33" s="67" t="str">
        <f t="shared" si="25"/>
        <v/>
      </c>
      <c r="O33" s="58" t="str">
        <f t="shared" si="7"/>
        <v/>
      </c>
      <c r="P33" s="71"/>
      <c r="Q33" s="67"/>
      <c r="R33" s="68"/>
      <c r="S33" s="65"/>
      <c r="T33" s="65"/>
      <c r="U33" s="57" t="str">
        <f t="shared" si="8"/>
        <v/>
      </c>
      <c r="V33" s="57" t="str">
        <f t="shared" si="18"/>
        <v/>
      </c>
      <c r="W33" s="69"/>
      <c r="X33" s="69"/>
      <c r="Y33" s="67"/>
      <c r="Z33" s="67"/>
      <c r="AA33" s="58" t="str">
        <f t="shared" si="10"/>
        <v/>
      </c>
      <c r="AB33" s="72" t="str">
        <f t="shared" si="23"/>
        <v/>
      </c>
    </row>
    <row r="34" spans="1:32" ht="19.5" customHeight="1">
      <c r="A34" s="64">
        <v>25</v>
      </c>
      <c r="B34" s="65"/>
      <c r="C34" s="65"/>
      <c r="D34" s="66"/>
      <c r="E34" s="67"/>
      <c r="F34" s="67" t="str">
        <f t="shared" si="26"/>
        <v xml:space="preserve"> </v>
      </c>
      <c r="G34" s="68"/>
      <c r="H34" s="60" t="str">
        <f t="shared" si="4"/>
        <v/>
      </c>
      <c r="I34" s="67" t="str">
        <f t="shared" si="24"/>
        <v xml:space="preserve"> </v>
      </c>
      <c r="J34" s="68" t="str">
        <f t="shared" si="27"/>
        <v/>
      </c>
      <c r="K34" s="70" t="str">
        <f>IF((E34/$I$1)=0,"",E34/$I$1)</f>
        <v/>
      </c>
      <c r="L34" s="61" t="str">
        <f t="shared" si="16"/>
        <v/>
      </c>
      <c r="M34" s="61" t="str">
        <f t="shared" si="6"/>
        <v/>
      </c>
      <c r="N34" s="67" t="str">
        <f t="shared" si="25"/>
        <v/>
      </c>
      <c r="O34" s="58" t="str">
        <f t="shared" si="7"/>
        <v/>
      </c>
      <c r="P34" s="71"/>
      <c r="Q34" s="67"/>
      <c r="R34" s="68"/>
      <c r="S34" s="65"/>
      <c r="T34" s="65"/>
      <c r="U34" s="57" t="str">
        <f t="shared" si="8"/>
        <v/>
      </c>
      <c r="V34" s="57" t="str">
        <f t="shared" si="18"/>
        <v/>
      </c>
      <c r="W34" s="69"/>
      <c r="X34" s="69"/>
      <c r="Y34" s="67"/>
      <c r="Z34" s="67"/>
      <c r="AA34" s="58" t="str">
        <f t="shared" si="10"/>
        <v/>
      </c>
      <c r="AB34" s="72" t="str">
        <f t="shared" si="23"/>
        <v/>
      </c>
    </row>
    <row r="35" spans="1:32" ht="19.5" customHeight="1">
      <c r="A35" s="64">
        <v>26</v>
      </c>
      <c r="B35" s="65"/>
      <c r="C35" s="65"/>
      <c r="D35" s="66"/>
      <c r="E35" s="67"/>
      <c r="F35" s="67" t="str">
        <f t="shared" si="26"/>
        <v xml:space="preserve"> </v>
      </c>
      <c r="G35" s="68"/>
      <c r="H35" s="60" t="str">
        <f t="shared" si="4"/>
        <v/>
      </c>
      <c r="I35" s="67" t="str">
        <f t="shared" si="24"/>
        <v xml:space="preserve"> </v>
      </c>
      <c r="J35" s="68" t="str">
        <f t="shared" si="27"/>
        <v/>
      </c>
      <c r="K35" s="70" t="str">
        <f>IF((E35/$I$1)=0,"",E35/$I$1)</f>
        <v/>
      </c>
      <c r="L35" s="61" t="str">
        <f t="shared" si="16"/>
        <v/>
      </c>
      <c r="M35" s="61" t="str">
        <f t="shared" si="6"/>
        <v/>
      </c>
      <c r="N35" s="67" t="str">
        <f t="shared" si="25"/>
        <v/>
      </c>
      <c r="O35" s="58" t="str">
        <f t="shared" si="7"/>
        <v/>
      </c>
      <c r="P35" s="71"/>
      <c r="Q35" s="67"/>
      <c r="R35" s="68"/>
      <c r="S35" s="65"/>
      <c r="T35" s="65"/>
      <c r="U35" s="57" t="str">
        <f t="shared" si="8"/>
        <v/>
      </c>
      <c r="V35" s="57" t="str">
        <f t="shared" si="18"/>
        <v/>
      </c>
      <c r="W35" s="69"/>
      <c r="X35" s="69"/>
      <c r="Y35" s="67"/>
      <c r="Z35" s="67"/>
      <c r="AA35" s="58" t="str">
        <f t="shared" si="10"/>
        <v/>
      </c>
      <c r="AB35" s="72" t="str">
        <f t="shared" si="23"/>
        <v/>
      </c>
    </row>
    <row r="36" spans="1:32" ht="19.5" customHeight="1">
      <c r="A36" s="64">
        <v>27</v>
      </c>
      <c r="B36" s="65"/>
      <c r="C36" s="65"/>
      <c r="D36" s="66"/>
      <c r="E36" s="67"/>
      <c r="F36" s="67" t="str">
        <f t="shared" si="26"/>
        <v xml:space="preserve"> </v>
      </c>
      <c r="G36" s="68"/>
      <c r="H36" s="60" t="str">
        <f t="shared" si="4"/>
        <v/>
      </c>
      <c r="I36" s="67" t="str">
        <f t="shared" si="24"/>
        <v xml:space="preserve"> </v>
      </c>
      <c r="J36" s="68" t="str">
        <f t="shared" si="27"/>
        <v/>
      </c>
      <c r="K36" s="70" t="str">
        <f t="shared" si="1"/>
        <v/>
      </c>
      <c r="L36" s="61" t="str">
        <f t="shared" si="16"/>
        <v/>
      </c>
      <c r="M36" s="61" t="str">
        <f t="shared" si="6"/>
        <v/>
      </c>
      <c r="N36" s="67" t="str">
        <f t="shared" si="25"/>
        <v/>
      </c>
      <c r="O36" s="58" t="str">
        <f t="shared" si="7"/>
        <v/>
      </c>
      <c r="P36" s="71"/>
      <c r="Q36" s="67"/>
      <c r="R36" s="68"/>
      <c r="S36" s="65"/>
      <c r="T36" s="65"/>
      <c r="U36" s="57" t="str">
        <f t="shared" si="8"/>
        <v/>
      </c>
      <c r="V36" s="57" t="str">
        <f t="shared" si="18"/>
        <v/>
      </c>
      <c r="W36" s="69"/>
      <c r="X36" s="69"/>
      <c r="Y36" s="67"/>
      <c r="Z36" s="67"/>
      <c r="AA36" s="58" t="str">
        <f t="shared" si="10"/>
        <v/>
      </c>
      <c r="AB36" s="72" t="str">
        <f t="shared" si="23"/>
        <v/>
      </c>
    </row>
    <row r="37" spans="1:32" ht="19.5" customHeight="1">
      <c r="A37" s="64">
        <v>28</v>
      </c>
      <c r="B37" s="65"/>
      <c r="C37" s="65"/>
      <c r="D37" s="66"/>
      <c r="E37" s="67"/>
      <c r="F37" s="67" t="str">
        <f t="shared" si="26"/>
        <v xml:space="preserve"> </v>
      </c>
      <c r="G37" s="68"/>
      <c r="H37" s="60" t="str">
        <f t="shared" si="4"/>
        <v/>
      </c>
      <c r="I37" s="67" t="str">
        <f t="shared" si="24"/>
        <v xml:space="preserve"> </v>
      </c>
      <c r="J37" s="68" t="str">
        <f t="shared" si="27"/>
        <v/>
      </c>
      <c r="K37" s="70" t="str">
        <f t="shared" si="1"/>
        <v/>
      </c>
      <c r="L37" s="61" t="str">
        <f t="shared" si="16"/>
        <v/>
      </c>
      <c r="M37" s="61" t="str">
        <f t="shared" si="6"/>
        <v/>
      </c>
      <c r="N37" s="67" t="str">
        <f t="shared" si="25"/>
        <v/>
      </c>
      <c r="O37" s="58" t="str">
        <f t="shared" si="7"/>
        <v/>
      </c>
      <c r="P37" s="71"/>
      <c r="Q37" s="67"/>
      <c r="R37" s="68"/>
      <c r="S37" s="65"/>
      <c r="T37" s="65"/>
      <c r="U37" s="57" t="str">
        <f t="shared" si="8"/>
        <v/>
      </c>
      <c r="V37" s="57" t="str">
        <f t="shared" si="18"/>
        <v/>
      </c>
      <c r="W37" s="69"/>
      <c r="X37" s="69"/>
      <c r="Y37" s="67"/>
      <c r="Z37" s="67"/>
      <c r="AA37" s="58" t="str">
        <f t="shared" si="10"/>
        <v/>
      </c>
      <c r="AB37" s="72" t="str">
        <f t="shared" si="23"/>
        <v/>
      </c>
    </row>
    <row r="38" spans="1:32" ht="19.5" customHeight="1">
      <c r="A38" s="64">
        <v>29</v>
      </c>
      <c r="B38" s="65"/>
      <c r="C38" s="65"/>
      <c r="D38" s="66"/>
      <c r="E38" s="67"/>
      <c r="F38" s="67" t="str">
        <f t="shared" si="26"/>
        <v xml:space="preserve"> </v>
      </c>
      <c r="G38" s="68"/>
      <c r="H38" s="60" t="str">
        <f t="shared" si="4"/>
        <v/>
      </c>
      <c r="I38" s="67" t="str">
        <f t="shared" si="24"/>
        <v xml:space="preserve"> </v>
      </c>
      <c r="J38" s="68" t="str">
        <f t="shared" si="27"/>
        <v/>
      </c>
      <c r="K38" s="70" t="str">
        <f t="shared" si="1"/>
        <v/>
      </c>
      <c r="L38" s="61" t="str">
        <f t="shared" si="16"/>
        <v/>
      </c>
      <c r="M38" s="61" t="str">
        <f t="shared" si="6"/>
        <v/>
      </c>
      <c r="N38" s="67" t="str">
        <f t="shared" si="25"/>
        <v/>
      </c>
      <c r="O38" s="58" t="str">
        <f t="shared" si="7"/>
        <v/>
      </c>
      <c r="P38" s="71"/>
      <c r="Q38" s="67"/>
      <c r="R38" s="68"/>
      <c r="S38" s="65"/>
      <c r="T38" s="65"/>
      <c r="U38" s="57" t="str">
        <f t="shared" si="8"/>
        <v/>
      </c>
      <c r="V38" s="57" t="str">
        <f t="shared" si="18"/>
        <v/>
      </c>
      <c r="W38" s="69"/>
      <c r="X38" s="69"/>
      <c r="Y38" s="67"/>
      <c r="Z38" s="67"/>
      <c r="AA38" s="58" t="str">
        <f t="shared" si="10"/>
        <v/>
      </c>
      <c r="AB38" s="72" t="str">
        <f t="shared" si="23"/>
        <v/>
      </c>
    </row>
    <row r="39" spans="1:32" ht="19.5" customHeight="1">
      <c r="A39" s="64">
        <v>30</v>
      </c>
      <c r="B39" s="65"/>
      <c r="C39" s="81"/>
      <c r="D39" s="66"/>
      <c r="E39" s="67"/>
      <c r="F39" s="67" t="str">
        <f t="shared" si="26"/>
        <v xml:space="preserve"> </v>
      </c>
      <c r="G39" s="68"/>
      <c r="H39" s="60" t="str">
        <f t="shared" si="4"/>
        <v/>
      </c>
      <c r="I39" s="67" t="str">
        <f t="shared" si="24"/>
        <v xml:space="preserve"> </v>
      </c>
      <c r="J39" s="68" t="str">
        <f t="shared" si="27"/>
        <v/>
      </c>
      <c r="K39" s="70" t="str">
        <f t="shared" si="1"/>
        <v/>
      </c>
      <c r="L39" s="61" t="str">
        <f t="shared" si="16"/>
        <v/>
      </c>
      <c r="M39" s="61" t="str">
        <f t="shared" si="6"/>
        <v/>
      </c>
      <c r="N39" s="67" t="str">
        <f t="shared" si="25"/>
        <v/>
      </c>
      <c r="O39" s="58" t="str">
        <f t="shared" si="7"/>
        <v/>
      </c>
      <c r="P39" s="71"/>
      <c r="Q39" s="67"/>
      <c r="R39" s="68"/>
      <c r="S39" s="65"/>
      <c r="T39" s="65"/>
      <c r="U39" s="57" t="str">
        <f t="shared" si="8"/>
        <v/>
      </c>
      <c r="V39" s="57" t="str">
        <f t="shared" si="18"/>
        <v/>
      </c>
      <c r="W39" s="69"/>
      <c r="X39" s="66"/>
      <c r="Y39" s="67"/>
      <c r="Z39" s="67"/>
      <c r="AA39" s="58" t="str">
        <f t="shared" si="10"/>
        <v/>
      </c>
      <c r="AB39" s="72" t="str">
        <f t="shared" si="23"/>
        <v/>
      </c>
    </row>
    <row r="40" spans="1:32" ht="19.5" customHeight="1">
      <c r="A40" s="64">
        <v>31</v>
      </c>
      <c r="B40" s="65"/>
      <c r="C40" s="65"/>
      <c r="D40" s="66"/>
      <c r="E40" s="67"/>
      <c r="F40" s="67" t="str">
        <f t="shared" si="26"/>
        <v xml:space="preserve"> </v>
      </c>
      <c r="G40" s="68"/>
      <c r="H40" s="60" t="str">
        <f t="shared" si="4"/>
        <v/>
      </c>
      <c r="I40" s="67" t="str">
        <f t="shared" si="24"/>
        <v xml:space="preserve"> </v>
      </c>
      <c r="J40" s="68" t="str">
        <f t="shared" si="27"/>
        <v/>
      </c>
      <c r="K40" s="70" t="str">
        <f t="shared" si="1"/>
        <v/>
      </c>
      <c r="L40" s="61" t="str">
        <f t="shared" si="16"/>
        <v/>
      </c>
      <c r="M40" s="61" t="str">
        <f t="shared" si="6"/>
        <v/>
      </c>
      <c r="N40" s="67" t="str">
        <f t="shared" si="25"/>
        <v/>
      </c>
      <c r="O40" s="58" t="str">
        <f t="shared" si="7"/>
        <v/>
      </c>
      <c r="P40" s="71"/>
      <c r="Q40" s="67"/>
      <c r="R40" s="68"/>
      <c r="S40" s="65"/>
      <c r="T40" s="65"/>
      <c r="U40" s="57" t="str">
        <f t="shared" si="8"/>
        <v/>
      </c>
      <c r="V40" s="57" t="str">
        <f t="shared" si="18"/>
        <v/>
      </c>
      <c r="W40" s="69"/>
      <c r="X40" s="69"/>
      <c r="Y40" s="67"/>
      <c r="Z40" s="67"/>
      <c r="AA40" s="58" t="str">
        <f t="shared" si="10"/>
        <v/>
      </c>
      <c r="AB40" s="72" t="str">
        <f t="shared" si="23"/>
        <v/>
      </c>
    </row>
    <row r="41" spans="1:32" s="14" customFormat="1" ht="19.5" customHeight="1">
      <c r="A41" s="73" t="s">
        <v>59</v>
      </c>
      <c r="B41" s="74" t="str">
        <f>IF(SUM(B30:B40)=0,"",SUM(B30:B40))</f>
        <v/>
      </c>
      <c r="C41" s="74" t="str">
        <f>IF(COUNT(B41)=1,SUM(C30:C40),"")</f>
        <v/>
      </c>
      <c r="D41" s="75" t="str">
        <f>IF(COUNT(B41)=1,AVERAGE(D30:D40),"")</f>
        <v/>
      </c>
      <c r="E41" s="76" t="str">
        <f>IF(COUNT(B41)=1,AVERAGE(E30:E40),"")</f>
        <v/>
      </c>
      <c r="F41" s="76" t="str">
        <f>IF(COUNT(E41)=1,SUM(E30:E40)," ")</f>
        <v xml:space="preserve"> </v>
      </c>
      <c r="G41" s="77" t="str">
        <f t="shared" si="13"/>
        <v/>
      </c>
      <c r="H41" s="76" t="str">
        <f>IF(COUNT(B41)=1,AVERAGE(H30:H40),"")</f>
        <v/>
      </c>
      <c r="I41" s="76" t="str">
        <f>IF(COUNT(B41)=1,SUM(H30:H40)," ")</f>
        <v xml:space="preserve"> </v>
      </c>
      <c r="J41" s="77" t="str">
        <f>IF(ISERROR(F41/C41),"",F41/B41)</f>
        <v/>
      </c>
      <c r="K41" s="78" t="str">
        <f>IF(COUNT(B41)=1,E41/$I$1,"")</f>
        <v/>
      </c>
      <c r="L41" s="76" t="str">
        <f>IF(COUNT(I41)=1,AVERAGE(L30:L40),"")</f>
        <v/>
      </c>
      <c r="M41" s="79" t="str">
        <f>IF(ISERROR(AVERAGE(M31:M40)),"",AVERAGE(M31:M40))</f>
        <v/>
      </c>
      <c r="N41" s="76" t="str">
        <f>IF(ISERROR(Y41/F41/1*1000),"",(Y41/F41/1*1000))</f>
        <v/>
      </c>
      <c r="O41" s="79" t="str">
        <f>IF(ISERROR(AVERAGE(O31:O40)),"",AVERAGE(O31:O40))</f>
        <v/>
      </c>
      <c r="P41" s="79" t="str">
        <f>IF(ISERROR(AVERAGE(P31:P40)),"",AVERAGE(P31:P40))</f>
        <v/>
      </c>
      <c r="Q41" s="79" t="str">
        <f>IF(ISERROR(AVERAGE(Q31:Q40)),"",AVERAGE(Q31:Q40))</f>
        <v/>
      </c>
      <c r="R41" s="79" t="str">
        <f>IF(ISERROR(AVERAGE(R31:R40)),"",AVERAGE(R31:R40))</f>
        <v/>
      </c>
      <c r="S41" s="79" t="str">
        <f>IF(ISERROR(AVERAGE(S31:S40)),"",AVERAGE(S31:S40))</f>
        <v/>
      </c>
      <c r="T41" s="79" t="str">
        <f t="shared" ref="T41:X41" si="28">IF(ISERROR(AVERAGE(T31:T40)),"",AVERAGE(T31:T40))</f>
        <v/>
      </c>
      <c r="U41" s="79" t="str">
        <f t="shared" si="28"/>
        <v/>
      </c>
      <c r="V41" s="79" t="str">
        <f t="shared" si="28"/>
        <v/>
      </c>
      <c r="W41" s="79" t="str">
        <f t="shared" si="28"/>
        <v/>
      </c>
      <c r="X41" s="79" t="str">
        <f t="shared" si="28"/>
        <v/>
      </c>
      <c r="Y41" s="79" t="str">
        <f t="shared" ref="Y41:AA41" si="29">IF(ISERROR(AVERAGE(Y31:Y40)),"",AVERAGE(Y31:Y40))</f>
        <v/>
      </c>
      <c r="Z41" s="79" t="str">
        <f t="shared" si="29"/>
        <v/>
      </c>
      <c r="AA41" s="79" t="str">
        <f t="shared" si="29"/>
        <v/>
      </c>
      <c r="AB41" s="80" t="str">
        <f>IF(ISERROR(AA41/F41*1000),"",AA41/F41*1000)</f>
        <v/>
      </c>
      <c r="AC41" s="13"/>
      <c r="AD41" s="13"/>
      <c r="AE41" s="13"/>
      <c r="AF41" s="13"/>
    </row>
    <row r="42" spans="1:32" s="15" customFormat="1" ht="19.5" customHeight="1" thickBot="1">
      <c r="A42" s="82" t="s">
        <v>60</v>
      </c>
      <c r="B42" s="83" t="str">
        <f>IF(SUM(B8:B17,B19:B28,B30:B40)=0,"",SUM(B8:B17,B19:B28,B30:B40))</f>
        <v/>
      </c>
      <c r="C42" s="83" t="str">
        <f>IF(COUNT(B42)=1,SUM(C8:C17,C19:C28,C30:C40),"")</f>
        <v/>
      </c>
      <c r="D42" s="84" t="str">
        <f>IF(COUNT(B42)=1,AVERAGE(D8:D17,D19:D28,D30:D40),"")</f>
        <v/>
      </c>
      <c r="E42" s="85" t="str">
        <f>IF(COUNT(B42)=1,AVERAGE(E8:E17,E19:E28,E30:E40),"")</f>
        <v/>
      </c>
      <c r="F42" s="85" t="str">
        <f>IF(COUNT(E42)=1,SUM(E8:E17,E19:E28,E30:E40)," ")</f>
        <v xml:space="preserve"> </v>
      </c>
      <c r="G42" s="86" t="str">
        <f t="shared" si="13"/>
        <v/>
      </c>
      <c r="H42" s="85" t="str">
        <f>IF(COUNT(B42)=1,AVERAGE(H8:H17,H19:H28,H30:H40),"")</f>
        <v/>
      </c>
      <c r="I42" s="85" t="str">
        <f>IF(COUNT(B42)=1,SUM(H8:H17,H19:H28,H30:H40)," ")</f>
        <v xml:space="preserve"> </v>
      </c>
      <c r="J42" s="86" t="str">
        <f>IF(ISERROR(F42/C42),"",F42/B42)</f>
        <v/>
      </c>
      <c r="K42" s="87" t="str">
        <f>IF(COUNT(B42)=1,E42/$I$1,"")</f>
        <v/>
      </c>
      <c r="L42" s="85" t="str">
        <f>IF(COUNT(I42)=1,AVERAGE(L8:L17,L19:L28,L30:L40),"")</f>
        <v/>
      </c>
      <c r="M42" s="88" t="str">
        <f>IF(ISERROR(AVERAGE(M18,M29,M41)),"",AVERAGE(M18,M29,M41))</f>
        <v/>
      </c>
      <c r="N42" s="85" t="str">
        <f>IF(ISERROR(Y42/F42/1*1000),"",(Y42/F42/1*1000))</f>
        <v/>
      </c>
      <c r="O42" s="88" t="str">
        <f>IF(ISERROR(AVERAGE(O18,O29,O41)),"",AVERAGE(O18,O29,O41))</f>
        <v/>
      </c>
      <c r="P42" s="88" t="str">
        <f>IF(ISERROR(AVERAGE(P18,P29,P41)),"",AVERAGE(P18,P29,P41))</f>
        <v/>
      </c>
      <c r="Q42" s="88" t="str">
        <f>IF(ISERROR(AVERAGE(Q18,Q29,Q41)),"",AVERAGE(Q18,Q29,Q41))</f>
        <v/>
      </c>
      <c r="R42" s="88" t="str">
        <f>IF(ISERROR(AVERAGE(R18,R29,R41)),"",AVERAGE(R18,R29,R41))</f>
        <v/>
      </c>
      <c r="S42" s="88" t="str">
        <f>IF(ISERROR(AVERAGE(S18,S29,S41)),"",AVERAGE(S18,S29,S41))</f>
        <v/>
      </c>
      <c r="T42" s="88" t="str">
        <f t="shared" ref="T42:X42" si="30">IF(ISERROR(AVERAGE(T18,T29,T41)),"",AVERAGE(T18,T29,T41))</f>
        <v/>
      </c>
      <c r="U42" s="88" t="str">
        <f t="shared" si="30"/>
        <v/>
      </c>
      <c r="V42" s="88" t="str">
        <f t="shared" si="30"/>
        <v/>
      </c>
      <c r="W42" s="88" t="str">
        <f t="shared" si="30"/>
        <v/>
      </c>
      <c r="X42" s="88" t="str">
        <f t="shared" si="30"/>
        <v/>
      </c>
      <c r="Y42" s="88" t="str">
        <f t="shared" ref="Y42:AA42" si="31">IF(ISERROR(AVERAGE(Y18,Y29,Y41)),"",AVERAGE(Y18,Y29,Y41))</f>
        <v/>
      </c>
      <c r="Z42" s="88" t="str">
        <f t="shared" si="31"/>
        <v/>
      </c>
      <c r="AA42" s="88" t="str">
        <f t="shared" si="31"/>
        <v/>
      </c>
      <c r="AB42" s="89" t="str">
        <f>IF(ISERROR(AA42/F42*1000),"",AA42/F42*1000)</f>
        <v/>
      </c>
      <c r="AC42" s="13"/>
      <c r="AD42" s="13"/>
      <c r="AE42" s="13"/>
      <c r="AF42" s="13"/>
    </row>
    <row r="43" spans="1:32" s="11" customFormat="1" ht="14.25" customHeight="1">
      <c r="A43" s="16"/>
      <c r="B43" s="17"/>
      <c r="C43" s="18"/>
      <c r="D43" s="18"/>
      <c r="E43" s="19"/>
      <c r="F43" s="20"/>
      <c r="G43" s="19"/>
      <c r="H43" s="19"/>
      <c r="I43" s="20"/>
      <c r="J43" s="21"/>
      <c r="K43" s="22"/>
      <c r="L43" s="22"/>
      <c r="M43" s="22"/>
      <c r="N43" s="17"/>
      <c r="O43" s="17"/>
      <c r="P43" s="17"/>
      <c r="Q43" s="20"/>
      <c r="R43" s="21"/>
      <c r="S43" s="18"/>
      <c r="T43" s="18"/>
      <c r="U43" s="18"/>
      <c r="V43" s="18"/>
      <c r="W43" s="23"/>
      <c r="X43" s="24"/>
      <c r="Y43" s="24"/>
      <c r="Z43" s="24"/>
      <c r="AA43" s="24"/>
      <c r="AB43" s="13"/>
    </row>
    <row r="44" spans="1:32" s="11" customFormat="1" ht="20.100000000000001" customHeight="1">
      <c r="A44" s="107" t="s">
        <v>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7"/>
      <c r="O44" s="17"/>
      <c r="P44" s="17"/>
      <c r="Q44" s="20"/>
      <c r="R44" s="21"/>
      <c r="S44" s="18"/>
      <c r="T44" s="18"/>
      <c r="U44" s="18"/>
      <c r="V44" s="18"/>
      <c r="W44" s="23"/>
      <c r="X44" s="24"/>
      <c r="Y44" s="24"/>
      <c r="Z44" s="24"/>
      <c r="AA44" s="24"/>
      <c r="AB44" s="13"/>
    </row>
    <row r="45" spans="1:32" s="11" customFormat="1" ht="26.1" customHeight="1">
      <c r="A45" s="107" t="s">
        <v>8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7"/>
      <c r="O45" s="17"/>
      <c r="P45" s="17"/>
      <c r="Q45" s="20"/>
      <c r="R45" s="21"/>
      <c r="S45" s="18"/>
      <c r="T45" s="18"/>
      <c r="U45" s="18"/>
      <c r="V45" s="18"/>
      <c r="W45" s="23"/>
      <c r="X45" s="24"/>
      <c r="Y45" s="24"/>
      <c r="Z45" s="24"/>
      <c r="AA45" s="24"/>
      <c r="AB45" s="13"/>
    </row>
    <row r="46" spans="1:32" s="11" customFormat="1" ht="39" customHeight="1">
      <c r="A46" s="107" t="s">
        <v>9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7"/>
      <c r="O46" s="17"/>
      <c r="P46" s="17"/>
      <c r="Q46" s="20"/>
      <c r="R46" s="21"/>
      <c r="S46" s="18"/>
      <c r="T46" s="18"/>
      <c r="U46" s="18"/>
      <c r="V46" s="18"/>
      <c r="W46" s="23"/>
      <c r="X46" s="24"/>
      <c r="Y46" s="24"/>
      <c r="Z46" s="24"/>
      <c r="AA46" s="24"/>
      <c r="AB46" s="13"/>
    </row>
  </sheetData>
  <protectedRanges>
    <protectedRange sqref="B29:C29 B41:C41 K41 S40:T40 E5:E6 B5:C7 W40:X40" name="区域1"/>
    <protectedRange sqref="T31:T34 S39:T39 T36 S11:T16 S31:S37 S19:T27 S5:V6 U7:W7" name="区域3"/>
    <protectedRange sqref="C14:E14 B11:C11 B13:B17 C17:E17 E13 C12 C15" name="区域1_1"/>
    <protectedRange sqref="E26:E28 E20:E24 C22:C26 B19:B24 B26:B28 C19:D19" name="区域1_6"/>
    <protectedRange sqref="C40 C28 C31:C36" name="区域1_8"/>
    <protectedRange sqref="B9:E10" name="区域1_2"/>
    <protectedRange sqref="B8" name="区域1_1_1"/>
    <protectedRange sqref="H8:H17 H19:H28 H30:H40" name="区域2_1_1"/>
    <protectedRange sqref="S9:T9" name="区域3_1"/>
    <protectedRange sqref="S8:V8 U9:V16 U19:V28 U30:V40" name="区域3_1_1"/>
    <protectedRange sqref="D5:D6" name="区域1_3"/>
    <protectedRange sqref="E19" name="区域1_1_2"/>
    <protectedRange sqref="E30" name="区域1_6_1"/>
    <protectedRange sqref="E7" name="区域1_4"/>
    <protectedRange sqref="D7" name="区域1_3_1"/>
    <protectedRange sqref="S7:T7" name="区域3_2"/>
  </protectedRanges>
  <mergeCells count="43">
    <mergeCell ref="G4:G5"/>
    <mergeCell ref="T3:T5"/>
    <mergeCell ref="U3:U5"/>
    <mergeCell ref="A1:D1"/>
    <mergeCell ref="F1:H1"/>
    <mergeCell ref="J1:L1"/>
    <mergeCell ref="A2:AB2"/>
    <mergeCell ref="A3:A5"/>
    <mergeCell ref="B3:B5"/>
    <mergeCell ref="C3:C5"/>
    <mergeCell ref="D3:F3"/>
    <mergeCell ref="G3:I3"/>
    <mergeCell ref="J3:J5"/>
    <mergeCell ref="AA3:AA5"/>
    <mergeCell ref="AB3:AB5"/>
    <mergeCell ref="Z3:Z5"/>
    <mergeCell ref="A44:M44"/>
    <mergeCell ref="A45:M45"/>
    <mergeCell ref="A46:M46"/>
    <mergeCell ref="Y3:Y5"/>
    <mergeCell ref="L4:L5"/>
    <mergeCell ref="M4:M5"/>
    <mergeCell ref="D6:E6"/>
    <mergeCell ref="G6:H6"/>
    <mergeCell ref="L6:M6"/>
    <mergeCell ref="D4:D5"/>
    <mergeCell ref="E4:E5"/>
    <mergeCell ref="K3:K5"/>
    <mergeCell ref="L3:M3"/>
    <mergeCell ref="H4:H5"/>
    <mergeCell ref="I4:I5"/>
    <mergeCell ref="F4:F5"/>
    <mergeCell ref="N3:O3"/>
    <mergeCell ref="P3:P5"/>
    <mergeCell ref="Q3:Q5"/>
    <mergeCell ref="R3:R5"/>
    <mergeCell ref="N4:N5"/>
    <mergeCell ref="O4:O5"/>
    <mergeCell ref="S6:T6"/>
    <mergeCell ref="V3:V5"/>
    <mergeCell ref="W3:W5"/>
    <mergeCell ref="X3:X5"/>
    <mergeCell ref="S3:S5"/>
  </mergeCells>
  <phoneticPr fontId="1" type="noConversion"/>
  <hyperlinks>
    <hyperlink ref="D6" r:id="rId1" xr:uid="{00000000-0004-0000-0000-000001000000}"/>
    <hyperlink ref="B6" r:id="rId2" xr:uid="{00000000-0004-0000-0000-000000000000}"/>
    <hyperlink ref="AB6" r:id="rId3" xr:uid="{CFAB43D6-90C2-4F36-A21A-0A537FF3DA4D}"/>
    <hyperlink ref="S6" r:id="rId4" xr:uid="{445CD6C0-FB8E-4A35-8A08-B81F1C1993D7}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BD5E-FEA3-45CF-A913-6C935498232C}">
  <dimension ref="A1"/>
  <sheetViews>
    <sheetView workbookViewId="0">
      <selection activeCell="G18" sqref="G18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537-DC74-43BA-AAC2-FAE30F7D75FE}">
  <dimension ref="A1"/>
  <sheetViews>
    <sheetView workbookViewId="0">
      <selection activeCell="M20" sqref="M20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7950-3F61-42C2-ABBB-35DCC652029F}">
  <dimension ref="A1:B1"/>
  <sheetViews>
    <sheetView workbookViewId="0">
      <selection activeCell="M20" sqref="M20"/>
    </sheetView>
  </sheetViews>
  <sheetFormatPr defaultRowHeight="13.8"/>
  <sheetData>
    <row r="1" spans="1:2">
      <c r="A1" t="s">
        <v>39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经济技术指标</vt:lpstr>
      <vt:lpstr>_jjjs_dayno_all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Blair</cp:lastModifiedBy>
  <dcterms:created xsi:type="dcterms:W3CDTF">2015-06-05T18:17:20Z</dcterms:created>
  <dcterms:modified xsi:type="dcterms:W3CDTF">2020-06-06T08:51:07Z</dcterms:modified>
</cp:coreProperties>
</file>