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peiliao_day_each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<sst xmlns="http://schemas.openxmlformats.org/spreadsheetml/2006/main" count="101" uniqueCount="62">
  <si>
    <r>
      <rPr>
        <b/>
        <sz val="18"/>
        <rFont val="Arial"/>
        <charset val="134"/>
        <scheme val="minor"/>
      </rPr>
      <t xml:space="preserve">6BF </t>
    </r>
    <r>
      <rPr>
        <b/>
        <sz val="18"/>
        <rFont val="微软雅黑"/>
        <charset val="134"/>
      </rPr>
      <t xml:space="preserve"> 变  料  单  </t>
    </r>
    <r>
      <rPr>
        <b/>
        <sz val="18"/>
        <rFont val="Arial"/>
        <charset val="134"/>
        <scheme val="minor"/>
      </rPr>
      <t xml:space="preserve">SGSSG-BSMCSA30-G009-04A </t>
    </r>
  </si>
  <si>
    <t>料制</t>
  </si>
  <si>
    <t>1）K2↓（ABY）（AY）（AXY）↓         +0）K2↓（AYQ）（AYT）（AYF）↓</t>
  </si>
  <si>
    <t>所输入字母所在位置</t>
  </si>
  <si>
    <t>结果</t>
  </si>
  <si>
    <t>C</t>
  </si>
  <si>
    <r>
      <rPr>
        <sz val="11"/>
        <rFont val="Arial"/>
        <charset val="134"/>
        <scheme val="minor"/>
      </rPr>
      <t>角度</t>
    </r>
  </si>
  <si>
    <t>O</t>
  </si>
  <si>
    <t>系数</t>
  </si>
  <si>
    <r>
      <rPr>
        <sz val="11"/>
        <rFont val="Arial"/>
        <charset val="134"/>
        <scheme val="minor"/>
      </rPr>
      <t>档位</t>
    </r>
  </si>
  <si>
    <r>
      <rPr>
        <sz val="11"/>
        <rFont val="Arial"/>
        <charset val="134"/>
        <scheme val="minor"/>
      </rPr>
      <t>圈数</t>
    </r>
  </si>
  <si>
    <t>料线与
探尺</t>
  </si>
  <si>
    <t>矿石料线：</t>
  </si>
  <si>
    <t>mm</t>
  </si>
  <si>
    <t>料流阀开度</t>
  </si>
  <si>
    <t>矿石</t>
  </si>
  <si>
    <t>焦炭料线：</t>
  </si>
  <si>
    <t>焦炭</t>
  </si>
  <si>
    <t xml:space="preserve">料批组成 </t>
  </si>
  <si>
    <t>A</t>
  </si>
  <si>
    <t>烧结矿</t>
  </si>
  <si>
    <t>kg</t>
  </si>
  <si>
    <t>w(%)</t>
  </si>
  <si>
    <t>全负荷焦炭</t>
  </si>
  <si>
    <t>水分焦</t>
  </si>
  <si>
    <t>东</t>
  </si>
  <si>
    <t>%</t>
  </si>
  <si>
    <t>西</t>
  </si>
  <si>
    <t>X</t>
  </si>
  <si>
    <t>球团矿</t>
  </si>
  <si>
    <t>熟比</t>
  </si>
  <si>
    <t>B</t>
  </si>
  <si>
    <t>矿批</t>
  </si>
  <si>
    <t>t</t>
  </si>
  <si>
    <t>Y</t>
  </si>
  <si>
    <t>生  矿</t>
  </si>
  <si>
    <t>负荷</t>
  </si>
  <si>
    <t>t/t</t>
  </si>
  <si>
    <t>小粒烧</t>
  </si>
  <si>
    <t>石灰石</t>
  </si>
  <si>
    <t>白云石</t>
  </si>
  <si>
    <t>硅石</t>
  </si>
  <si>
    <t>锰矿</t>
  </si>
  <si>
    <t>F</t>
  </si>
  <si>
    <t>废钢</t>
  </si>
  <si>
    <t>开始批次</t>
  </si>
  <si>
    <t>批</t>
  </si>
  <si>
    <t>日期</t>
  </si>
  <si>
    <t>时间</t>
  </si>
  <si>
    <t>开单工长</t>
  </si>
  <si>
    <t xml:space="preserve">      时      分</t>
  </si>
  <si>
    <t>工长确认</t>
  </si>
  <si>
    <t xml:space="preserve">  时     分</t>
  </si>
  <si>
    <t>运转操作</t>
  </si>
  <si>
    <t>运转确认</t>
  </si>
  <si>
    <t>中信球</t>
  </si>
  <si>
    <t>钒钛球</t>
  </si>
  <si>
    <t>PB块矿</t>
  </si>
  <si>
    <t>宾利块矿</t>
  </si>
  <si>
    <t>T</t>
  </si>
  <si>
    <t>K</t>
  </si>
  <si>
    <t>version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</si>
</sst>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F400]h:mm:ss\ AM/PM"/>
    <numFmt numFmtId="177" formatCode="0.0_ "/>
    <numFmt numFmtId="178" formatCode="0.00_ "/>
    <numFmt numFmtId="179" formatCode="h:mm:ss;@"/>
  </numFmts>
  <fonts count="32">
    <font>
      <sz val="11"/>
      <color theme="1"/>
      <name val="Arial"/>
      <charset val="134"/>
      <scheme val="minor"/>
    </font>
    <font>
      <b/>
      <sz val="28"/>
      <name val="微软雅黑"/>
      <charset val="134"/>
    </font>
    <font>
      <sz val="16"/>
      <name val="微软雅黑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b/>
      <sz val="11"/>
      <name val="微软雅黑"/>
      <charset val="134"/>
    </font>
    <font>
      <b/>
      <sz val="14"/>
      <name val="Arial"/>
      <charset val="134"/>
      <scheme val="minor"/>
    </font>
    <font>
      <sz val="11"/>
      <name val="Arial"/>
      <charset val="134"/>
      <scheme val="minor"/>
    </font>
    <font>
      <sz val="11"/>
      <name val="微软雅黑"/>
      <charset val="134"/>
    </font>
    <font>
      <b/>
      <sz val="11"/>
      <name val="Arial"/>
      <charset val="134"/>
      <scheme val="minor"/>
    </font>
    <font>
      <sz val="16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2"/>
      <name val="宋体"/>
      <charset val="134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176" fontId="24" fillId="0" borderId="0"/>
    <xf numFmtId="0" fontId="19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9" fillId="25" borderId="20" applyNumberFormat="0" applyAlignment="0" applyProtection="0">
      <alignment vertical="center"/>
    </xf>
    <xf numFmtId="0" fontId="23" fillId="25" borderId="16" applyNumberFormat="0" applyAlignment="0" applyProtection="0">
      <alignment vertical="center"/>
    </xf>
    <xf numFmtId="0" fontId="27" fillId="30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/>
    </xf>
    <xf numFmtId="0" fontId="5" fillId="0" borderId="3" xfId="2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8" fillId="0" borderId="4" xfId="2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 shrinkToFit="1"/>
    </xf>
    <xf numFmtId="177" fontId="9" fillId="2" borderId="4" xfId="0" applyNumberFormat="1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20" applyNumberFormat="1" applyFont="1" applyBorder="1" applyAlignment="1">
      <alignment horizontal="center" vertical="center"/>
    </xf>
    <xf numFmtId="0" fontId="8" fillId="0" borderId="0" xfId="20" applyNumberFormat="1" applyFont="1" applyAlignment="1">
      <alignment horizontal="center" vertical="center"/>
    </xf>
    <xf numFmtId="0" fontId="5" fillId="0" borderId="8" xfId="0" applyFont="1" applyBorder="1" applyAlignment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7" fillId="0" borderId="4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179" fontId="8" fillId="0" borderId="11" xfId="0" applyNumberFormat="1" applyFont="1" applyBorder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9"/>
  <sheetViews>
    <sheetView tabSelected="1" workbookViewId="0">
      <selection activeCell="U1" sqref="U$1:AA$1048576"/>
    </sheetView>
  </sheetViews>
  <sheetFormatPr defaultColWidth="9" defaultRowHeight="16.5"/>
  <cols>
    <col min="1" max="1" width="9" style="4"/>
    <col min="2" max="2" width="9.75" style="4" customWidth="1"/>
    <col min="3" max="3" width="8.875" style="4" customWidth="1"/>
    <col min="4" max="4" width="7.25" style="4" customWidth="1"/>
    <col min="5" max="6" width="9.875" style="4" customWidth="1"/>
    <col min="7" max="7" width="6.75" style="4" customWidth="1"/>
    <col min="8" max="10" width="6.125" style="4" customWidth="1"/>
    <col min="11" max="11" width="5.375" style="4" hidden="1" customWidth="1"/>
    <col min="12" max="12" width="6.75" style="4" customWidth="1"/>
    <col min="13" max="13" width="12.75" style="4" customWidth="1"/>
    <col min="14" max="14" width="6.625" style="4" customWidth="1"/>
    <col min="15" max="15" width="6.125" style="4" customWidth="1"/>
    <col min="16" max="16" width="6.25" style="4" customWidth="1"/>
    <col min="17" max="17" width="7.125" style="4" customWidth="1"/>
    <col min="18" max="18" width="6.125" style="4" customWidth="1"/>
    <col min="19" max="19" width="5.875" style="4" customWidth="1"/>
    <col min="20" max="20" width="14.375" style="4" customWidth="1"/>
    <col min="21" max="21" width="11.875" style="4" hidden="1" customWidth="1"/>
    <col min="22" max="22" width="45.5" style="4" hidden="1" customWidth="1"/>
    <col min="23" max="23" width="34" style="4" hidden="1" customWidth="1"/>
    <col min="24" max="24" width="9.25" style="4" hidden="1" customWidth="1"/>
    <col min="25" max="25" width="28.25" style="4" hidden="1" customWidth="1"/>
    <col min="26" max="26" width="11.375" style="4" hidden="1" customWidth="1"/>
    <col min="27" max="27" width="9" style="4" hidden="1" customWidth="1"/>
    <col min="28" max="28" width="9" style="4" customWidth="1"/>
    <col min="29" max="16384" width="9" style="4"/>
  </cols>
  <sheetData>
    <row r="1" s="2" customFormat="1" ht="25.5" customHeight="1" spans="2:20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33"/>
      <c r="T1" s="34"/>
    </row>
    <row r="2" s="3" customFormat="1" ht="32.25" customHeight="1" spans="2:26">
      <c r="B2" s="7" t="s">
        <v>1</v>
      </c>
      <c r="C2" s="8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35"/>
      <c r="T2" s="36"/>
      <c r="V2" s="37" t="str">
        <f>LEFT(C2,FIND("+",C2)-1)</f>
        <v>1）K2↓（ABY）（AY）（AXY）↓         </v>
      </c>
      <c r="W2" s="3" t="str">
        <f>RIGHT(C2,LEN(C2)-FIND("+",C2))</f>
        <v>0）K2↓（AYQ）（AYT）（AYF）↓</v>
      </c>
      <c r="Y2" s="37" t="s">
        <v>3</v>
      </c>
      <c r="Z2" s="3" t="s">
        <v>4</v>
      </c>
    </row>
    <row r="3" s="3" customFormat="1" ht="17.25" customHeight="1" spans="2:24">
      <c r="B3" s="9" t="s">
        <v>5</v>
      </c>
      <c r="C3" s="10" t="s">
        <v>6</v>
      </c>
      <c r="D3" s="10" t="str">
        <f>IF(_peiliao_day_each!A3="","",_peiliao_day_each!A3)</f>
        <v/>
      </c>
      <c r="E3" s="10" t="str">
        <f>IF(_peiliao_day_each!B3="","",_peiliao_day_each!B3)</f>
        <v/>
      </c>
      <c r="F3" s="10" t="str">
        <f>IF(_peiliao_day_each!C3="","",_peiliao_day_each!C3)</f>
        <v/>
      </c>
      <c r="G3" s="10" t="str">
        <f>IF(_peiliao_day_each!D3="","",_peiliao_day_each!D3)</f>
        <v/>
      </c>
      <c r="H3" s="10" t="str">
        <f>IF(_peiliao_day_each!E3="","",_peiliao_day_each!E3)</f>
        <v/>
      </c>
      <c r="I3" s="10" t="str">
        <f>IF(_peiliao_day_each!F3="","",_peiliao_day_each!F3)</f>
        <v/>
      </c>
      <c r="J3" s="10" t="str">
        <f>IF(_peiliao_day_each!G3="","",_peiliao_day_each!G3)</f>
        <v/>
      </c>
      <c r="K3" s="10" t="str">
        <f>IF(_peiliao_day_each!H3="","",_peiliao_day_each!H3)</f>
        <v/>
      </c>
      <c r="L3" s="24" t="s">
        <v>7</v>
      </c>
      <c r="M3" s="10" t="str">
        <f>IF(_peiliao_day_each!A6="","",_peiliao_day_each!A6)</f>
        <v/>
      </c>
      <c r="N3" s="10" t="str">
        <f>IF(_peiliao_day_each!B6="","",_peiliao_day_each!B6)</f>
        <v/>
      </c>
      <c r="O3" s="10" t="str">
        <f>IF(_peiliao_day_each!C6="","",_peiliao_day_each!C6)</f>
        <v/>
      </c>
      <c r="P3" s="10" t="str">
        <f>IF(_peiliao_day_each!D6="","",_peiliao_day_each!D6)</f>
        <v/>
      </c>
      <c r="Q3" s="10" t="str">
        <f>IF(_peiliao_day_each!E6="","",_peiliao_day_each!E6)</f>
        <v/>
      </c>
      <c r="R3" s="10" t="str">
        <f>IF(_peiliao_day_each!F6="","",_peiliao_day_each!F6)</f>
        <v/>
      </c>
      <c r="S3" s="38" t="str">
        <f>IF(_peiliao_day_each!G6="","",_peiliao_day_each!G6)</f>
        <v/>
      </c>
      <c r="T3" s="39"/>
      <c r="U3" s="3" t="s">
        <v>8</v>
      </c>
      <c r="V3" s="3">
        <f>IFERROR(INT(LEFT(V2,1)),1)</f>
        <v>1</v>
      </c>
      <c r="W3" s="3">
        <f>IFERROR(INT(LEFT(W2,1)),1)</f>
        <v>0</v>
      </c>
      <c r="X3" s="3">
        <f>V3+W3</f>
        <v>1</v>
      </c>
    </row>
    <row r="4" s="3" customFormat="1" ht="15" customHeight="1" spans="2:27">
      <c r="B4" s="9"/>
      <c r="C4" s="10" t="s">
        <v>9</v>
      </c>
      <c r="D4" s="10" t="str">
        <f>IF(_peiliao_day_each!A2="","",_peiliao_day_each!A2)</f>
        <v/>
      </c>
      <c r="E4" s="10" t="str">
        <f>IF(_peiliao_day_each!B2="","",_peiliao_day_each!B2)</f>
        <v/>
      </c>
      <c r="F4" s="10" t="str">
        <f>IF(_peiliao_day_each!C2="","",_peiliao_day_each!C2)</f>
        <v/>
      </c>
      <c r="G4" s="10" t="str">
        <f>IF(_peiliao_day_each!D2="","",_peiliao_day_each!D2)</f>
        <v/>
      </c>
      <c r="H4" s="10" t="str">
        <f>IF(_peiliao_day_each!E2="","",_peiliao_day_each!E2)</f>
        <v/>
      </c>
      <c r="I4" s="10" t="str">
        <f>IF(_peiliao_day_each!F2="","",_peiliao_day_each!F2)</f>
        <v/>
      </c>
      <c r="J4" s="10" t="str">
        <f>IF(_peiliao_day_each!G2="","",_peiliao_day_each!G2)</f>
        <v/>
      </c>
      <c r="K4" s="10" t="str">
        <f>IF(_peiliao_day_each!H2="","",_peiliao_day_each!H2)</f>
        <v/>
      </c>
      <c r="L4" s="24"/>
      <c r="M4" s="10" t="str">
        <f>IF(_peiliao_day_each!A5="","",_peiliao_day_each!A5)</f>
        <v/>
      </c>
      <c r="N4" s="10" t="str">
        <f>IF(_peiliao_day_each!B5="","",_peiliao_day_each!B5)</f>
        <v/>
      </c>
      <c r="O4" s="10" t="str">
        <f>IF(_peiliao_day_each!C5="","",_peiliao_day_each!C5)</f>
        <v/>
      </c>
      <c r="P4" s="10" t="str">
        <f>IF(_peiliao_day_each!D5="","",_peiliao_day_each!D5)</f>
        <v/>
      </c>
      <c r="Q4" s="10" t="str">
        <f>IF(_peiliao_day_each!E5="","",_peiliao_day_each!E5)</f>
        <v/>
      </c>
      <c r="R4" s="10" t="str">
        <f>IF(_peiliao_day_each!F5="","",_peiliao_day_each!F5)</f>
        <v/>
      </c>
      <c r="S4" s="38" t="str">
        <f>IF(_peiliao_day_each!G5="","",_peiliao_day_each!G5)</f>
        <v/>
      </c>
      <c r="T4" s="39"/>
      <c r="U4" s="3" t="str">
        <f>B$25</f>
        <v>A</v>
      </c>
      <c r="V4" s="3">
        <f t="shared" ref="V4:V21" si="0">LEN($V$2)-LEN(SUBSTITUTE($V$2,U4,""))</f>
        <v>3</v>
      </c>
      <c r="W4" s="3">
        <f t="shared" ref="W4:W21" si="1">LEN($W$2)-LEN(SUBSTITUTE($W$2,U4,""))</f>
        <v>3</v>
      </c>
      <c r="X4" s="3">
        <f>$V$3*V4+$W$3*W4</f>
        <v>3</v>
      </c>
      <c r="Y4" s="3">
        <f t="shared" ref="Y4:Y15" si="2">IF(B9="","",IFERROR(MATCH(B9,$25:$25,0),""))</f>
        <v>2</v>
      </c>
      <c r="Z4" s="3" t="str">
        <f ca="1" t="shared" ref="Z4:Z22" si="3">IFERROR((AA4*$X$3)/INDIRECT(ADDRESS(Y4+2,COLUMN($X:$X))),"")</f>
        <v/>
      </c>
      <c r="AA4" s="3" t="str">
        <f>IF(_peiliao_day_each!B9="","",IF(_peiliao_day_each!B9=0,"",_peiliao_day_each!B9))</f>
        <v/>
      </c>
    </row>
    <row r="5" s="3" customFormat="1" ht="15" customHeight="1" spans="2:27">
      <c r="B5" s="9"/>
      <c r="C5" s="10" t="s">
        <v>10</v>
      </c>
      <c r="D5" s="10" t="str">
        <f>IF(_peiliao_day_each!A4="","",_peiliao_day_each!A4)</f>
        <v/>
      </c>
      <c r="E5" s="10" t="str">
        <f>IF(_peiliao_day_each!B4="","",_peiliao_day_each!B4)</f>
        <v/>
      </c>
      <c r="F5" s="10" t="str">
        <f>IF(_peiliao_day_each!C4="","",_peiliao_day_each!C4)</f>
        <v/>
      </c>
      <c r="G5" s="10" t="str">
        <f>IF(_peiliao_day_each!D4="","",_peiliao_day_each!D4)</f>
        <v/>
      </c>
      <c r="H5" s="10" t="str">
        <f>IF(_peiliao_day_each!E4="","",_peiliao_day_each!E4)</f>
        <v/>
      </c>
      <c r="I5" s="10" t="str">
        <f>IF(_peiliao_day_each!F4="","",_peiliao_day_each!F4)</f>
        <v/>
      </c>
      <c r="J5" s="10" t="str">
        <f>IF(_peiliao_day_each!G4="","",_peiliao_day_each!G4)</f>
        <v/>
      </c>
      <c r="K5" s="10" t="str">
        <f>IF(_peiliao_day_each!H4="","",_peiliao_day_each!H4)</f>
        <v/>
      </c>
      <c r="L5" s="24"/>
      <c r="M5" s="10" t="str">
        <f>IF(_peiliao_day_each!A7="","",_peiliao_day_each!A7)</f>
        <v/>
      </c>
      <c r="N5" s="10" t="str">
        <f>IF(_peiliao_day_each!B7="","",_peiliao_day_each!B7)</f>
        <v/>
      </c>
      <c r="O5" s="10" t="str">
        <f>IF(_peiliao_day_each!C7="","",_peiliao_day_each!C7)</f>
        <v/>
      </c>
      <c r="P5" s="10" t="str">
        <f>IF(_peiliao_day_each!D7="","",_peiliao_day_each!D7)</f>
        <v/>
      </c>
      <c r="Q5" s="10" t="str">
        <f>IF(_peiliao_day_each!E7="","",_peiliao_day_each!E7)</f>
        <v/>
      </c>
      <c r="R5" s="10" t="str">
        <f>IF(_peiliao_day_each!F7="","",_peiliao_day_each!F7)</f>
        <v/>
      </c>
      <c r="S5" s="38" t="str">
        <f>IF(_peiliao_day_each!G7="","",_peiliao_day_each!G7)</f>
        <v/>
      </c>
      <c r="T5" s="39"/>
      <c r="U5" s="3" t="str">
        <f>C$25</f>
        <v>X</v>
      </c>
      <c r="V5" s="3">
        <f t="shared" si="0"/>
        <v>1</v>
      </c>
      <c r="W5" s="3">
        <f t="shared" si="1"/>
        <v>0</v>
      </c>
      <c r="X5" s="3">
        <f>$V$3*V5+$W$3*W5</f>
        <v>1</v>
      </c>
      <c r="Y5" s="3" t="str">
        <f t="shared" si="2"/>
        <v/>
      </c>
      <c r="Z5" s="3" t="str">
        <f ca="1" t="shared" si="3"/>
        <v/>
      </c>
      <c r="AA5" s="3" t="str">
        <f>IF(_peiliao_day_each!B10="","",IF(_peiliao_day_each!B10=0,"",_peiliao_day_each!B10))</f>
        <v/>
      </c>
    </row>
    <row r="6" s="3" customFormat="1" ht="18" customHeight="1" spans="2:27">
      <c r="B6" s="11" t="s">
        <v>11</v>
      </c>
      <c r="C6" s="12" t="s">
        <v>12</v>
      </c>
      <c r="D6" s="12"/>
      <c r="E6" s="13" t="str">
        <f>IF(_peiliao_day_each!G1="","",_peiliao_day_each!G1)</f>
        <v/>
      </c>
      <c r="F6" s="13"/>
      <c r="G6" s="12" t="s">
        <v>13</v>
      </c>
      <c r="H6" s="12"/>
      <c r="I6" s="12"/>
      <c r="J6" s="12"/>
      <c r="K6" s="12"/>
      <c r="L6" s="12"/>
      <c r="M6" s="12"/>
      <c r="N6" s="25" t="s">
        <v>14</v>
      </c>
      <c r="O6" s="25"/>
      <c r="P6" s="25"/>
      <c r="Q6" s="12" t="s">
        <v>15</v>
      </c>
      <c r="R6" s="25"/>
      <c r="S6" s="40"/>
      <c r="T6" s="41"/>
      <c r="U6" s="3" t="str">
        <f>D$25</f>
        <v>B</v>
      </c>
      <c r="V6" s="3">
        <f t="shared" si="0"/>
        <v>1</v>
      </c>
      <c r="W6" s="3">
        <f t="shared" si="1"/>
        <v>0</v>
      </c>
      <c r="X6" s="3">
        <f>$V$3*V6+$W$3*W6</f>
        <v>1</v>
      </c>
      <c r="Y6" s="3">
        <f t="shared" si="2"/>
        <v>3</v>
      </c>
      <c r="Z6" s="3" t="str">
        <f ca="1" t="shared" si="3"/>
        <v/>
      </c>
      <c r="AA6" s="3" t="str">
        <f>IF(_peiliao_day_each!B11="","",IF(_peiliao_day_each!B11=0,"",_peiliao_day_each!B11))</f>
        <v/>
      </c>
    </row>
    <row r="7" s="3" customFormat="1" ht="18" customHeight="1" spans="2:27">
      <c r="B7" s="11"/>
      <c r="C7" s="12" t="s">
        <v>16</v>
      </c>
      <c r="D7" s="12"/>
      <c r="E7" s="13" t="str">
        <f>IF(_peiliao_day_each!H1="","",_peiliao_day_each!H1)</f>
        <v/>
      </c>
      <c r="F7" s="13"/>
      <c r="G7" s="12" t="s">
        <v>13</v>
      </c>
      <c r="H7" s="12"/>
      <c r="I7" s="12"/>
      <c r="J7" s="12"/>
      <c r="K7" s="12"/>
      <c r="L7" s="12"/>
      <c r="M7" s="12"/>
      <c r="N7" s="25"/>
      <c r="O7" s="25"/>
      <c r="P7" s="25"/>
      <c r="Q7" s="12" t="s">
        <v>17</v>
      </c>
      <c r="R7" s="25"/>
      <c r="S7" s="40"/>
      <c r="T7" s="41"/>
      <c r="U7" s="3" t="str">
        <f>E$25</f>
        <v>Y</v>
      </c>
      <c r="V7" s="3">
        <f t="shared" si="0"/>
        <v>3</v>
      </c>
      <c r="W7" s="3">
        <f t="shared" si="1"/>
        <v>3</v>
      </c>
      <c r="X7" s="3">
        <f>$V$3*V7+$W$3*W7</f>
        <v>3</v>
      </c>
      <c r="Y7" s="3">
        <f t="shared" si="2"/>
        <v>4</v>
      </c>
      <c r="Z7" s="3" t="str">
        <f ca="1" t="shared" si="3"/>
        <v/>
      </c>
      <c r="AA7" s="3" t="str">
        <f>IF(_peiliao_day_each!B12="","",IF(_peiliao_day_each!B12=0,"",_peiliao_day_each!B12))</f>
        <v/>
      </c>
    </row>
    <row r="8" s="3" customFormat="1" ht="17.25" customHeight="1" spans="2:27">
      <c r="B8" s="14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42"/>
      <c r="T8" s="43"/>
      <c r="U8" s="3" t="str">
        <f>F$25</f>
        <v>T</v>
      </c>
      <c r="V8" s="3">
        <f t="shared" si="0"/>
        <v>0</v>
      </c>
      <c r="W8" s="3">
        <f t="shared" si="1"/>
        <v>1</v>
      </c>
      <c r="X8" s="3">
        <f>$V$3*V8+$W$3*W8</f>
        <v>0</v>
      </c>
      <c r="Y8" s="3">
        <f t="shared" si="2"/>
        <v>5</v>
      </c>
      <c r="Z8" s="3" t="str">
        <f ca="1" t="shared" si="3"/>
        <v/>
      </c>
      <c r="AA8" s="3" t="str">
        <f>IF(_peiliao_day_each!B13="","",IF(_peiliao_day_each!B13=0,"",_peiliao_day_each!B13))</f>
        <v/>
      </c>
    </row>
    <row r="9" s="3" customFormat="1" ht="24.75" customHeight="1" spans="2:27">
      <c r="B9" s="16" t="s">
        <v>19</v>
      </c>
      <c r="C9" s="12" t="s">
        <v>20</v>
      </c>
      <c r="D9" s="17" t="str">
        <f>IF(_peiliao_day_each!A9="","",_peiliao_day_each!A9)</f>
        <v/>
      </c>
      <c r="E9" s="17"/>
      <c r="F9" s="18" t="str">
        <f ca="1" t="shared" ref="F9:F20" si="4">IF(Z4="","",Z4*1000)</f>
        <v/>
      </c>
      <c r="G9" s="10" t="s">
        <v>21</v>
      </c>
      <c r="H9" s="10" t="s">
        <v>22</v>
      </c>
      <c r="I9" s="26" t="str">
        <f>IF(_peiliao_day_each!C9="","",IF(_peiliao_day_each!C9=0,"",_peiliao_day_each!C9))</f>
        <v/>
      </c>
      <c r="J9" s="26"/>
      <c r="K9" s="27" t="str">
        <f ca="1" t="shared" ref="K9:K20" si="5">IFERROR(F9/J9,"")</f>
        <v/>
      </c>
      <c r="L9" s="28"/>
      <c r="M9" s="17" t="s">
        <v>23</v>
      </c>
      <c r="N9" s="18" t="str">
        <f ca="1">IF(Z22="","",Z22*1000)</f>
        <v/>
      </c>
      <c r="O9" s="18"/>
      <c r="P9" s="10" t="s">
        <v>21</v>
      </c>
      <c r="Q9" s="44"/>
      <c r="R9" s="45"/>
      <c r="S9" s="46"/>
      <c r="T9" s="47"/>
      <c r="U9" s="3" t="str">
        <f>G$25</f>
        <v>K</v>
      </c>
      <c r="V9" s="3">
        <f t="shared" si="0"/>
        <v>1</v>
      </c>
      <c r="W9" s="3">
        <f t="shared" si="1"/>
        <v>1</v>
      </c>
      <c r="X9" s="3">
        <f>$V$3*V9*2+$W$3*W9*2</f>
        <v>2</v>
      </c>
      <c r="Y9" s="3" t="str">
        <f t="shared" si="2"/>
        <v/>
      </c>
      <c r="Z9" s="3" t="str">
        <f ca="1" t="shared" si="3"/>
        <v/>
      </c>
      <c r="AA9" s="3" t="str">
        <f>IF(_peiliao_day_each!B14="","",IF(_peiliao_day_each!B14=0,"",_peiliao_day_each!B14))</f>
        <v/>
      </c>
    </row>
    <row r="10" s="3" customFormat="1" ht="21" customHeight="1" spans="2:27">
      <c r="B10" s="16"/>
      <c r="C10" s="12" t="s">
        <v>20</v>
      </c>
      <c r="D10" s="17" t="str">
        <f>IF(_peiliao_day_each!A10="","",_peiliao_day_each!A10)</f>
        <v/>
      </c>
      <c r="E10" s="17"/>
      <c r="F10" s="18" t="str">
        <f ca="1" t="shared" si="4"/>
        <v/>
      </c>
      <c r="G10" s="10" t="s">
        <v>21</v>
      </c>
      <c r="H10" s="10" t="s">
        <v>22</v>
      </c>
      <c r="I10" s="26" t="str">
        <f>IF(_peiliao_day_each!C10="","",IF(_peiliao_day_each!C10=0,"",_peiliao_day_each!C10))</f>
        <v/>
      </c>
      <c r="J10" s="26"/>
      <c r="K10" s="27" t="str">
        <f ca="1" t="shared" si="5"/>
        <v/>
      </c>
      <c r="L10" s="28"/>
      <c r="M10" s="29" t="s">
        <v>24</v>
      </c>
      <c r="N10" s="12" t="s">
        <v>25</v>
      </c>
      <c r="O10" s="13" t="str">
        <f>IF(_peiliao_day_each!D12="","",IF(_peiliao_day_each!D12=0,"",_peiliao_day_each!D12))</f>
        <v/>
      </c>
      <c r="P10" s="10" t="s">
        <v>26</v>
      </c>
      <c r="Q10" s="12" t="s">
        <v>27</v>
      </c>
      <c r="R10" s="13" t="str">
        <f>IF(_peiliao_day_each!D12="","",IF(_peiliao_day_each!D12=0,"",_peiliao_day_each!D12))</f>
        <v/>
      </c>
      <c r="S10" s="38" t="s">
        <v>26</v>
      </c>
      <c r="T10" s="39"/>
      <c r="U10" s="3" t="str">
        <f>H$25</f>
        <v>F</v>
      </c>
      <c r="V10" s="3">
        <f t="shared" si="0"/>
        <v>0</v>
      </c>
      <c r="W10" s="3">
        <f t="shared" si="1"/>
        <v>1</v>
      </c>
      <c r="X10" s="3">
        <f t="shared" ref="X10:X15" si="6">$V$3*V10+$W$3*W10</f>
        <v>0</v>
      </c>
      <c r="Y10" s="3" t="str">
        <f t="shared" si="2"/>
        <v/>
      </c>
      <c r="Z10" s="3" t="str">
        <f ca="1" t="shared" si="3"/>
        <v/>
      </c>
      <c r="AA10" s="3" t="str">
        <f>IF(_peiliao_day_each!B15="","",IF(_peiliao_day_each!B15=0,"",_peiliao_day_each!B15))</f>
        <v/>
      </c>
    </row>
    <row r="11" s="3" customFormat="1" ht="21.75" customHeight="1" spans="2:27">
      <c r="B11" s="16" t="s">
        <v>28</v>
      </c>
      <c r="C11" s="12" t="s">
        <v>29</v>
      </c>
      <c r="D11" s="17" t="str">
        <f>IF(_peiliao_day_each!A11="","",_peiliao_day_each!A11)</f>
        <v/>
      </c>
      <c r="E11" s="17"/>
      <c r="F11" s="18" t="str">
        <f ca="1" t="shared" si="4"/>
        <v/>
      </c>
      <c r="G11" s="10" t="s">
        <v>21</v>
      </c>
      <c r="H11" s="10" t="s">
        <v>22</v>
      </c>
      <c r="I11" s="26" t="str">
        <f>IF(_peiliao_day_each!C11="","",IF(_peiliao_day_each!C11=0,"",_peiliao_day_each!C11))</f>
        <v/>
      </c>
      <c r="J11" s="26"/>
      <c r="K11" s="27" t="str">
        <f ca="1" t="shared" si="5"/>
        <v/>
      </c>
      <c r="L11" s="28"/>
      <c r="M11" s="17" t="s">
        <v>30</v>
      </c>
      <c r="N11" s="30" t="str">
        <f>IF(_peiliao_day_each!D14="","",IF(_peiliao_day_each!D14=0,"",_peiliao_day_each!D14))</f>
        <v/>
      </c>
      <c r="O11" s="30"/>
      <c r="P11" s="10" t="s">
        <v>26</v>
      </c>
      <c r="Q11" s="48"/>
      <c r="R11" s="49"/>
      <c r="S11" s="50"/>
      <c r="T11" s="39"/>
      <c r="U11" s="3">
        <f>I$25</f>
        <v>0</v>
      </c>
      <c r="V11" s="3">
        <f t="shared" si="0"/>
        <v>0</v>
      </c>
      <c r="W11" s="3">
        <f t="shared" si="1"/>
        <v>1</v>
      </c>
      <c r="X11" s="3">
        <f t="shared" si="6"/>
        <v>0</v>
      </c>
      <c r="Y11" s="3" t="str">
        <f t="shared" si="2"/>
        <v/>
      </c>
      <c r="Z11" s="3" t="str">
        <f ca="1" t="shared" si="3"/>
        <v/>
      </c>
      <c r="AA11" s="3" t="str">
        <f>IF(_peiliao_day_each!B16="","",IF(_peiliao_day_each!B16=0,"",_peiliao_day_each!B16))</f>
        <v/>
      </c>
    </row>
    <row r="12" s="3" customFormat="1" ht="21.75" customHeight="1" spans="2:27">
      <c r="B12" s="16" t="s">
        <v>31</v>
      </c>
      <c r="C12" s="12" t="s">
        <v>29</v>
      </c>
      <c r="D12" s="17" t="str">
        <f>IF(_peiliao_day_each!A12="","",_peiliao_day_each!A12)</f>
        <v/>
      </c>
      <c r="E12" s="17"/>
      <c r="F12" s="18" t="str">
        <f ca="1" t="shared" si="4"/>
        <v/>
      </c>
      <c r="G12" s="10" t="s">
        <v>21</v>
      </c>
      <c r="H12" s="10" t="s">
        <v>22</v>
      </c>
      <c r="I12" s="26" t="str">
        <f>IF(_peiliao_day_each!C12="","",IF(_peiliao_day_each!C12=0,"",_peiliao_day_each!C12))</f>
        <v/>
      </c>
      <c r="J12" s="26"/>
      <c r="K12" s="27" t="str">
        <f ca="1" t="shared" si="5"/>
        <v/>
      </c>
      <c r="L12" s="28"/>
      <c r="M12" s="17" t="s">
        <v>32</v>
      </c>
      <c r="N12" s="31" t="str">
        <f>IF(_peiliao_day_each!D15="","",IF(_peiliao_day_each!D15=0,"",_peiliao_day_each!D15))</f>
        <v/>
      </c>
      <c r="O12" s="31"/>
      <c r="P12" s="10" t="s">
        <v>33</v>
      </c>
      <c r="Q12" s="51"/>
      <c r="R12" s="51"/>
      <c r="S12" s="52"/>
      <c r="T12" s="39"/>
      <c r="U12" s="3">
        <f>J$25</f>
        <v>0</v>
      </c>
      <c r="V12" s="3">
        <f t="shared" si="0"/>
        <v>0</v>
      </c>
      <c r="W12" s="3">
        <f t="shared" si="1"/>
        <v>1</v>
      </c>
      <c r="X12" s="3">
        <f t="shared" si="6"/>
        <v>0</v>
      </c>
      <c r="Y12" s="3" t="str">
        <f t="shared" si="2"/>
        <v/>
      </c>
      <c r="Z12" s="3" t="str">
        <f ca="1" t="shared" si="3"/>
        <v/>
      </c>
      <c r="AA12" s="3" t="str">
        <f>IF(_peiliao_day_each!B17="","",IF(_peiliao_day_each!B17=0,"",_peiliao_day_each!B17))</f>
        <v/>
      </c>
    </row>
    <row r="13" s="3" customFormat="1" ht="24" customHeight="1" spans="2:27">
      <c r="B13" s="16" t="s">
        <v>34</v>
      </c>
      <c r="C13" s="12" t="s">
        <v>35</v>
      </c>
      <c r="D13" s="17" t="str">
        <f>IF(_peiliao_day_each!A13="","",_peiliao_day_each!A13)</f>
        <v/>
      </c>
      <c r="E13" s="17"/>
      <c r="F13" s="18" t="str">
        <f ca="1" t="shared" si="4"/>
        <v/>
      </c>
      <c r="G13" s="10" t="s">
        <v>21</v>
      </c>
      <c r="H13" s="10" t="s">
        <v>22</v>
      </c>
      <c r="I13" s="26" t="str">
        <f>IF(_peiliao_day_each!C13="","",IF(_peiliao_day_each!C13=0,"",_peiliao_day_each!C13))</f>
        <v/>
      </c>
      <c r="J13" s="26"/>
      <c r="K13" s="27" t="str">
        <f ca="1" t="shared" si="5"/>
        <v/>
      </c>
      <c r="L13" s="28"/>
      <c r="M13" s="17" t="s">
        <v>36</v>
      </c>
      <c r="N13" s="31" t="str">
        <f>IF(_peiliao_day_each!D16="","",IF(_peiliao_day_each!D16=0,"",_peiliao_day_each!D16))</f>
        <v/>
      </c>
      <c r="O13" s="31"/>
      <c r="P13" s="10" t="s">
        <v>37</v>
      </c>
      <c r="Q13" s="51"/>
      <c r="R13" s="51"/>
      <c r="S13" s="52"/>
      <c r="T13" s="39"/>
      <c r="U13" s="3">
        <f>K$25</f>
        <v>0</v>
      </c>
      <c r="V13" s="3">
        <f t="shared" si="0"/>
        <v>0</v>
      </c>
      <c r="W13" s="3">
        <f t="shared" si="1"/>
        <v>1</v>
      </c>
      <c r="X13" s="3">
        <f t="shared" si="6"/>
        <v>0</v>
      </c>
      <c r="Y13" s="3" t="str">
        <f t="shared" si="2"/>
        <v/>
      </c>
      <c r="Z13" s="3" t="str">
        <f ca="1" t="shared" si="3"/>
        <v/>
      </c>
      <c r="AA13" s="3" t="str">
        <f>IF(_peiliao_day_each!B18="","",IF(_peiliao_day_each!B18=0,"",_peiliao_day_each!B18))</f>
        <v/>
      </c>
    </row>
    <row r="14" s="3" customFormat="1" ht="18.75" customHeight="1" spans="2:27">
      <c r="B14" s="16"/>
      <c r="C14" s="12" t="s">
        <v>35</v>
      </c>
      <c r="D14" s="17" t="str">
        <f>IF(_peiliao_day_each!A14="","",_peiliao_day_each!A14)</f>
        <v/>
      </c>
      <c r="E14" s="17"/>
      <c r="F14" s="18" t="str">
        <f ca="1" t="shared" si="4"/>
        <v/>
      </c>
      <c r="G14" s="10" t="s">
        <v>21</v>
      </c>
      <c r="H14" s="10" t="s">
        <v>22</v>
      </c>
      <c r="I14" s="13" t="str">
        <f>IF(_peiliao_day_each!C14="","",IF(_peiliao_day_each!C14=0,"",_peiliao_day_each!C14))</f>
        <v/>
      </c>
      <c r="J14" s="26"/>
      <c r="K14" s="27" t="str">
        <f ca="1" t="shared" si="5"/>
        <v/>
      </c>
      <c r="L14" s="28"/>
      <c r="M14" s="28"/>
      <c r="N14" s="10"/>
      <c r="O14" s="10"/>
      <c r="P14" s="10"/>
      <c r="Q14" s="10"/>
      <c r="R14" s="10"/>
      <c r="S14" s="38"/>
      <c r="T14" s="39"/>
      <c r="U14" s="3">
        <f>L$25</f>
        <v>0</v>
      </c>
      <c r="V14" s="3">
        <f t="shared" si="0"/>
        <v>0</v>
      </c>
      <c r="W14" s="3">
        <f t="shared" si="1"/>
        <v>1</v>
      </c>
      <c r="X14" s="3">
        <f t="shared" si="6"/>
        <v>0</v>
      </c>
      <c r="Y14" s="3" t="str">
        <f t="shared" si="2"/>
        <v/>
      </c>
      <c r="Z14" s="3" t="str">
        <f ca="1" t="shared" si="3"/>
        <v/>
      </c>
      <c r="AA14" s="3" t="str">
        <f>IF(_peiliao_day_each!B19="","",IF(_peiliao_day_each!B19=0,"",_peiliao_day_each!B19))</f>
        <v/>
      </c>
    </row>
    <row r="15" s="3" customFormat="1" ht="18" customHeight="1" spans="2:27">
      <c r="B15" s="16"/>
      <c r="C15" s="12" t="s">
        <v>38</v>
      </c>
      <c r="D15" s="17" t="str">
        <f>IF(_peiliao_day_each!A15="","",_peiliao_day_each!A15)</f>
        <v/>
      </c>
      <c r="E15" s="17"/>
      <c r="F15" s="18" t="str">
        <f ca="1" t="shared" si="4"/>
        <v/>
      </c>
      <c r="G15" s="10" t="s">
        <v>21</v>
      </c>
      <c r="H15" s="10" t="s">
        <v>22</v>
      </c>
      <c r="I15" s="26" t="str">
        <f>IF(_peiliao_day_each!C15="","",IF(_peiliao_day_each!C15=0,"",_peiliao_day_each!C15))</f>
        <v/>
      </c>
      <c r="J15" s="26"/>
      <c r="K15" s="27" t="str">
        <f ca="1" t="shared" si="5"/>
        <v/>
      </c>
      <c r="L15" s="28"/>
      <c r="M15" s="28"/>
      <c r="N15" s="10"/>
      <c r="O15" s="10"/>
      <c r="P15" s="10"/>
      <c r="Q15" s="10"/>
      <c r="R15" s="10"/>
      <c r="S15" s="38"/>
      <c r="T15" s="39"/>
      <c r="U15" s="3">
        <f>M$25</f>
        <v>0</v>
      </c>
      <c r="V15" s="3">
        <f t="shared" si="0"/>
        <v>0</v>
      </c>
      <c r="W15" s="3">
        <f t="shared" si="1"/>
        <v>1</v>
      </c>
      <c r="X15" s="3">
        <f t="shared" si="6"/>
        <v>0</v>
      </c>
      <c r="Y15" s="3">
        <f t="shared" si="2"/>
        <v>8</v>
      </c>
      <c r="Z15" s="3" t="str">
        <f ca="1" t="shared" si="3"/>
        <v/>
      </c>
      <c r="AA15" s="3" t="str">
        <f>IF(_peiliao_day_each!B20="","",IF(_peiliao_day_each!B20=0,"",_peiliao_day_each!B20))</f>
        <v/>
      </c>
    </row>
    <row r="16" s="3" customFormat="1" ht="18.75" customHeight="1" spans="2:26">
      <c r="B16" s="16"/>
      <c r="C16" s="12" t="s">
        <v>39</v>
      </c>
      <c r="D16" s="17" t="str">
        <f>IF(_peiliao_day_each!A16="","",_peiliao_day_each!A16)</f>
        <v/>
      </c>
      <c r="E16" s="17"/>
      <c r="F16" s="18" t="str">
        <f ca="1" t="shared" si="4"/>
        <v/>
      </c>
      <c r="G16" s="10" t="s">
        <v>21</v>
      </c>
      <c r="H16" s="10" t="s">
        <v>22</v>
      </c>
      <c r="I16" s="26" t="str">
        <f>IF(_peiliao_day_each!C16="","",IF(_peiliao_day_each!C16=0,"",_peiliao_day_each!C16))</f>
        <v/>
      </c>
      <c r="J16" s="26"/>
      <c r="K16" s="27" t="str">
        <f ca="1" t="shared" si="5"/>
        <v/>
      </c>
      <c r="L16" s="28"/>
      <c r="M16" s="28"/>
      <c r="N16" s="10"/>
      <c r="O16" s="10"/>
      <c r="P16" s="10"/>
      <c r="Q16" s="10"/>
      <c r="R16" s="10"/>
      <c r="S16" s="38"/>
      <c r="T16" s="39"/>
      <c r="U16" s="3">
        <f>N$25</f>
        <v>0</v>
      </c>
      <c r="V16" s="3">
        <f t="shared" si="0"/>
        <v>0</v>
      </c>
      <c r="W16" s="3">
        <f t="shared" si="1"/>
        <v>1</v>
      </c>
      <c r="X16" s="3">
        <f t="shared" ref="X16:X21" si="7">$V$3*V16*2+$W$3*W16*2</f>
        <v>0</v>
      </c>
      <c r="Z16" s="3" t="str">
        <f ca="1" t="shared" si="3"/>
        <v/>
      </c>
    </row>
    <row r="17" s="3" customFormat="1" ht="19.5" customHeight="1" spans="2:26">
      <c r="B17" s="16"/>
      <c r="C17" s="12" t="s">
        <v>40</v>
      </c>
      <c r="D17" s="17" t="str">
        <f>IF(_peiliao_day_each!A17="","",_peiliao_day_each!A17)</f>
        <v/>
      </c>
      <c r="E17" s="17"/>
      <c r="F17" s="18" t="str">
        <f ca="1" t="shared" si="4"/>
        <v/>
      </c>
      <c r="G17" s="10" t="s">
        <v>21</v>
      </c>
      <c r="H17" s="10" t="s">
        <v>22</v>
      </c>
      <c r="I17" s="26" t="str">
        <f>IF(_peiliao_day_each!C17="","",IF(_peiliao_day_each!C17=0,"",_peiliao_day_each!C17))</f>
        <v/>
      </c>
      <c r="J17" s="26"/>
      <c r="K17" s="27" t="str">
        <f ca="1" t="shared" si="5"/>
        <v/>
      </c>
      <c r="L17" s="28"/>
      <c r="M17" s="28"/>
      <c r="N17" s="10"/>
      <c r="O17" s="10"/>
      <c r="P17" s="10"/>
      <c r="Q17" s="10"/>
      <c r="R17" s="10"/>
      <c r="S17" s="38"/>
      <c r="T17" s="39"/>
      <c r="U17" s="3">
        <f>O$25</f>
        <v>0</v>
      </c>
      <c r="V17" s="3">
        <f t="shared" si="0"/>
        <v>0</v>
      </c>
      <c r="W17" s="3">
        <f t="shared" si="1"/>
        <v>1</v>
      </c>
      <c r="X17" s="3">
        <f t="shared" si="7"/>
        <v>0</v>
      </c>
      <c r="Z17" s="3" t="str">
        <f ca="1" t="shared" si="3"/>
        <v/>
      </c>
    </row>
    <row r="18" s="3" customFormat="1" ht="20.25" customHeight="1" spans="2:26">
      <c r="B18" s="16"/>
      <c r="C18" s="12" t="s">
        <v>41</v>
      </c>
      <c r="D18" s="17" t="str">
        <f>IF(_peiliao_day_each!A18="","",_peiliao_day_each!A18)</f>
        <v/>
      </c>
      <c r="E18" s="17"/>
      <c r="F18" s="18" t="str">
        <f ca="1" t="shared" si="4"/>
        <v/>
      </c>
      <c r="G18" s="10" t="s">
        <v>21</v>
      </c>
      <c r="H18" s="10" t="s">
        <v>22</v>
      </c>
      <c r="I18" s="26" t="str">
        <f>IF(_peiliao_day_each!C18="","",IF(_peiliao_day_each!C18=0,"",_peiliao_day_each!C18))</f>
        <v/>
      </c>
      <c r="J18" s="26"/>
      <c r="K18" s="27" t="str">
        <f ca="1" t="shared" si="5"/>
        <v/>
      </c>
      <c r="L18" s="28"/>
      <c r="M18" s="28"/>
      <c r="N18" s="10"/>
      <c r="O18" s="10"/>
      <c r="P18" s="10"/>
      <c r="Q18" s="10"/>
      <c r="R18" s="10"/>
      <c r="S18" s="38"/>
      <c r="T18" s="39"/>
      <c r="U18" s="3">
        <f>P$25</f>
        <v>0</v>
      </c>
      <c r="V18" s="3">
        <f t="shared" si="0"/>
        <v>0</v>
      </c>
      <c r="W18" s="3">
        <f t="shared" si="1"/>
        <v>1</v>
      </c>
      <c r="X18" s="3">
        <f t="shared" si="7"/>
        <v>0</v>
      </c>
      <c r="Z18" s="3" t="str">
        <f ca="1" t="shared" si="3"/>
        <v/>
      </c>
    </row>
    <row r="19" s="3" customFormat="1" ht="22.5" spans="2:26">
      <c r="B19" s="16"/>
      <c r="C19" s="12" t="s">
        <v>42</v>
      </c>
      <c r="D19" s="17" t="str">
        <f>IF(_peiliao_day_each!A19="","",_peiliao_day_each!A19)</f>
        <v/>
      </c>
      <c r="E19" s="17"/>
      <c r="F19" s="18" t="str">
        <f ca="1" t="shared" si="4"/>
        <v/>
      </c>
      <c r="G19" s="10" t="s">
        <v>21</v>
      </c>
      <c r="H19" s="10" t="s">
        <v>22</v>
      </c>
      <c r="I19" s="26" t="str">
        <f>IF(_peiliao_day_each!C19="","",IF(_peiliao_day_each!C19=0,"",_peiliao_day_each!C19))</f>
        <v/>
      </c>
      <c r="J19" s="26"/>
      <c r="K19" s="27" t="str">
        <f ca="1" t="shared" si="5"/>
        <v/>
      </c>
      <c r="L19" s="28"/>
      <c r="M19" s="28"/>
      <c r="N19" s="10"/>
      <c r="O19" s="10"/>
      <c r="P19" s="10"/>
      <c r="Q19" s="10"/>
      <c r="R19" s="10"/>
      <c r="S19" s="38"/>
      <c r="T19" s="39"/>
      <c r="U19" s="3">
        <f>Q$25</f>
        <v>0</v>
      </c>
      <c r="V19" s="3">
        <f t="shared" si="0"/>
        <v>0</v>
      </c>
      <c r="W19" s="3">
        <f t="shared" si="1"/>
        <v>1</v>
      </c>
      <c r="X19" s="3">
        <f t="shared" si="7"/>
        <v>0</v>
      </c>
      <c r="Z19" s="3" t="str">
        <f ca="1" t="shared" si="3"/>
        <v/>
      </c>
    </row>
    <row r="20" s="3" customFormat="1" ht="18.75" customHeight="1" spans="2:26">
      <c r="B20" s="16" t="s">
        <v>43</v>
      </c>
      <c r="C20" s="12" t="s">
        <v>44</v>
      </c>
      <c r="D20" s="17" t="str">
        <f>IF(_peiliao_day_each!A20="","",_peiliao_day_each!A20)</f>
        <v/>
      </c>
      <c r="E20" s="17"/>
      <c r="F20" s="18" t="str">
        <f ca="1" t="shared" si="4"/>
        <v/>
      </c>
      <c r="G20" s="10" t="s">
        <v>21</v>
      </c>
      <c r="H20" s="10" t="s">
        <v>22</v>
      </c>
      <c r="I20" s="26" t="str">
        <f>IF(_peiliao_day_each!C20="","",IF(_peiliao_day_each!C20=0,"",_peiliao_day_each!C20))</f>
        <v/>
      </c>
      <c r="J20" s="26"/>
      <c r="K20" s="27" t="str">
        <f ca="1" t="shared" si="5"/>
        <v/>
      </c>
      <c r="L20" s="28"/>
      <c r="M20" s="28"/>
      <c r="N20" s="10"/>
      <c r="O20" s="10"/>
      <c r="P20" s="10"/>
      <c r="Q20" s="10"/>
      <c r="R20" s="10"/>
      <c r="S20" s="38"/>
      <c r="T20" s="39"/>
      <c r="U20" s="3">
        <f>R$25</f>
        <v>0</v>
      </c>
      <c r="V20" s="3">
        <f t="shared" si="0"/>
        <v>0</v>
      </c>
      <c r="W20" s="3">
        <f t="shared" si="1"/>
        <v>1</v>
      </c>
      <c r="X20" s="3">
        <f t="shared" si="7"/>
        <v>0</v>
      </c>
      <c r="Z20" s="3" t="str">
        <f ca="1" t="shared" si="3"/>
        <v/>
      </c>
    </row>
    <row r="21" s="3" customFormat="1" ht="20.25" customHeight="1" spans="2:26">
      <c r="B21" s="19" t="s">
        <v>45</v>
      </c>
      <c r="C21" s="20"/>
      <c r="D21" s="20"/>
      <c r="E21" s="20" t="s">
        <v>46</v>
      </c>
      <c r="F21" s="12"/>
      <c r="G21" s="12"/>
      <c r="H21" s="12"/>
      <c r="I21" s="12"/>
      <c r="J21" s="20" t="s">
        <v>47</v>
      </c>
      <c r="K21" s="12" t="str">
        <f>IF(_metadata!B2="","",_metadata!B2)</f>
        <v/>
      </c>
      <c r="L21" s="12"/>
      <c r="M21" s="12"/>
      <c r="N21" s="12"/>
      <c r="O21" s="12"/>
      <c r="P21" s="20" t="s">
        <v>48</v>
      </c>
      <c r="Q21" s="53" t="str">
        <f>IF(_metadata!B1="","",_metadata!B1)</f>
        <v/>
      </c>
      <c r="R21" s="54"/>
      <c r="S21" s="55"/>
      <c r="T21" s="56"/>
      <c r="U21" s="3">
        <f>S$25</f>
        <v>0</v>
      </c>
      <c r="V21" s="3">
        <f t="shared" si="0"/>
        <v>0</v>
      </c>
      <c r="W21" s="3">
        <f t="shared" si="1"/>
        <v>1</v>
      </c>
      <c r="X21" s="3">
        <f t="shared" si="7"/>
        <v>0</v>
      </c>
      <c r="Z21" s="3" t="str">
        <f ca="1" t="shared" si="3"/>
        <v/>
      </c>
    </row>
    <row r="22" s="3" customFormat="1" ht="19.5" customHeight="1" spans="2:27">
      <c r="B22" s="19" t="s">
        <v>49</v>
      </c>
      <c r="C22" s="12"/>
      <c r="D22" s="12"/>
      <c r="E22" s="12"/>
      <c r="F22" s="12" t="s">
        <v>50</v>
      </c>
      <c r="G22" s="12"/>
      <c r="H22" s="12"/>
      <c r="I22" s="12"/>
      <c r="J22" s="12"/>
      <c r="K22" s="12"/>
      <c r="L22" s="12"/>
      <c r="M22" s="17" t="s">
        <v>51</v>
      </c>
      <c r="N22" s="12"/>
      <c r="O22" s="12"/>
      <c r="P22" s="12" t="s">
        <v>52</v>
      </c>
      <c r="Q22" s="12"/>
      <c r="R22" s="12"/>
      <c r="S22" s="57"/>
      <c r="T22" s="39"/>
      <c r="Y22" s="3">
        <f>IFERROR(MATCH(U9,$25:$25,0),"")</f>
        <v>7</v>
      </c>
      <c r="Z22" s="3" t="str">
        <f ca="1" t="shared" si="3"/>
        <v/>
      </c>
      <c r="AA22" s="3" t="str">
        <f>IF(_peiliao_day_each!J1="","",IF(_peiliao_day_each!J1=0,"",_peiliao_day_each!J1))</f>
        <v/>
      </c>
    </row>
    <row r="23" s="3" customFormat="1" ht="20.25" customHeight="1" spans="2:20">
      <c r="B23" s="19" t="s">
        <v>53</v>
      </c>
      <c r="C23" s="12"/>
      <c r="D23" s="12"/>
      <c r="E23" s="12"/>
      <c r="F23" s="12" t="s">
        <v>50</v>
      </c>
      <c r="G23" s="12"/>
      <c r="H23" s="12"/>
      <c r="I23" s="12"/>
      <c r="J23" s="12"/>
      <c r="K23" s="12"/>
      <c r="L23" s="12"/>
      <c r="M23" s="17" t="s">
        <v>54</v>
      </c>
      <c r="N23" s="12"/>
      <c r="O23" s="12"/>
      <c r="P23" s="12" t="s">
        <v>52</v>
      </c>
      <c r="Q23" s="12"/>
      <c r="R23" s="12"/>
      <c r="S23" s="57"/>
      <c r="T23" s="39"/>
    </row>
    <row r="24" ht="21.75" customHeight="1" spans="2:19">
      <c r="B24" s="19" t="s">
        <v>20</v>
      </c>
      <c r="C24" s="17" t="s">
        <v>55</v>
      </c>
      <c r="D24" s="17" t="s">
        <v>56</v>
      </c>
      <c r="E24" s="17" t="s">
        <v>57</v>
      </c>
      <c r="F24" s="17" t="s">
        <v>58</v>
      </c>
      <c r="G24" s="17" t="s">
        <v>17</v>
      </c>
      <c r="H24" s="17" t="s">
        <v>44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58"/>
    </row>
    <row r="25" customHeight="1" spans="2:19">
      <c r="B25" s="21" t="s">
        <v>19</v>
      </c>
      <c r="C25" s="22" t="s">
        <v>28</v>
      </c>
      <c r="D25" s="22" t="s">
        <v>31</v>
      </c>
      <c r="E25" s="22" t="s">
        <v>34</v>
      </c>
      <c r="F25" s="22" t="s">
        <v>59</v>
      </c>
      <c r="G25" s="22" t="s">
        <v>60</v>
      </c>
      <c r="H25" s="22" t="s">
        <v>43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9"/>
    </row>
    <row r="26" ht="22.5" spans="7:9">
      <c r="G26" s="23"/>
      <c r="H26" s="23"/>
      <c r="I26" s="32"/>
    </row>
    <row r="27" ht="22.5" spans="7:9">
      <c r="G27" s="23"/>
      <c r="H27" s="23"/>
      <c r="I27" s="32"/>
    </row>
    <row r="29" ht="22.5" spans="7:9">
      <c r="G29" s="23"/>
      <c r="H29" s="23"/>
      <c r="I29" s="32"/>
    </row>
  </sheetData>
  <mergeCells count="58">
    <mergeCell ref="B1:S1"/>
    <mergeCell ref="C2:S2"/>
    <mergeCell ref="C6:D6"/>
    <mergeCell ref="E6:F6"/>
    <mergeCell ref="R6:S6"/>
    <mergeCell ref="C7:D7"/>
    <mergeCell ref="E7:F7"/>
    <mergeCell ref="R7:S7"/>
    <mergeCell ref="B8:S8"/>
    <mergeCell ref="D9:E9"/>
    <mergeCell ref="N9:O9"/>
    <mergeCell ref="R9:S9"/>
    <mergeCell ref="D10:E10"/>
    <mergeCell ref="D11:E11"/>
    <mergeCell ref="N11:O11"/>
    <mergeCell ref="R11:S11"/>
    <mergeCell ref="D12:E12"/>
    <mergeCell ref="N12:O12"/>
    <mergeCell ref="D13:E13"/>
    <mergeCell ref="N13:O13"/>
    <mergeCell ref="D14:E14"/>
    <mergeCell ref="N14:O14"/>
    <mergeCell ref="Q14:S14"/>
    <mergeCell ref="D15:E15"/>
    <mergeCell ref="N15:O15"/>
    <mergeCell ref="Q15:S15"/>
    <mergeCell ref="D16:E16"/>
    <mergeCell ref="N16:O16"/>
    <mergeCell ref="Q16:S16"/>
    <mergeCell ref="D17:E17"/>
    <mergeCell ref="N17:O17"/>
    <mergeCell ref="Q17:S17"/>
    <mergeCell ref="D18:E18"/>
    <mergeCell ref="N18:O18"/>
    <mergeCell ref="Q18:S18"/>
    <mergeCell ref="D19:E19"/>
    <mergeCell ref="N19:O19"/>
    <mergeCell ref="Q19:S19"/>
    <mergeCell ref="D20:E20"/>
    <mergeCell ref="N20:O20"/>
    <mergeCell ref="Q20:S20"/>
    <mergeCell ref="C21:D21"/>
    <mergeCell ref="F21:I21"/>
    <mergeCell ref="K21:O21"/>
    <mergeCell ref="Q21:S21"/>
    <mergeCell ref="D22:E22"/>
    <mergeCell ref="F22:L22"/>
    <mergeCell ref="N22:O22"/>
    <mergeCell ref="P22:S22"/>
    <mergeCell ref="D23:E23"/>
    <mergeCell ref="F23:L23"/>
    <mergeCell ref="N23:O23"/>
    <mergeCell ref="P23:S23"/>
    <mergeCell ref="B3:B5"/>
    <mergeCell ref="B6:B7"/>
    <mergeCell ref="L3:L5"/>
    <mergeCell ref="H6:M7"/>
    <mergeCell ref="N6:P7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G18" sqref="$A1:$XFD1048576"/>
    </sheetView>
  </sheetViews>
  <sheetFormatPr defaultColWidth="9" defaultRowHeight="17.1" customHeight="1"/>
  <cols>
    <col min="1" max="1" width="19.875" customWidth="1"/>
  </cols>
  <sheetData>
    <row r="1"/>
    <row r="2"/>
    <row r="3"/>
    <row r="4"/>
    <row r="5"/>
    <row r="6"/>
    <row r="7"/>
    <row r="9"/>
    <row r="10"/>
    <row r="11"/>
    <row r="12"/>
    <row r="13"/>
    <row r="14"/>
    <row r="15"/>
    <row r="16"/>
    <row r="18"/>
    <row r="20"/>
    <row r="24"/>
    <row r="25"/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2" sqref="F12"/>
    </sheetView>
  </sheetViews>
  <sheetFormatPr defaultColWidth="9" defaultRowHeight="14.25" outlineLevelCol="1"/>
  <sheetData>
    <row r="1" spans="1:2">
      <c r="A1" t="s">
        <v>61</v>
      </c>
      <c r="B1">
        <v>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4:A16384"/>
  <sheetViews>
    <sheetView workbookViewId="0">
      <selection activeCell="G12" sqref="$A1:$XFD1048576"/>
    </sheetView>
  </sheetViews>
  <sheetFormatPr defaultColWidth="9" defaultRowHeight="14.25"/>
  <sheetData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rintOptions gridLines="1"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_peiliao_day_each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夹夹橙</cp:lastModifiedBy>
  <dcterms:created xsi:type="dcterms:W3CDTF">2019-05-27T01:50:00Z</dcterms:created>
  <dcterms:modified xsi:type="dcterms:W3CDTF">2019-05-29T07:02:47Z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