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BF6管控指标" sheetId="1" r:id="rId1"/>
    <sheet name="_guankong6_day_all" sheetId="2" r:id="rId2"/>
    <sheet name="_dictionary" sheetId="3" state="hidden" r:id="rId3"/>
    <sheet name="_metadata" sheetId="4" state="hidden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测温实际值的平均值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每炉铁测2次，达标次数除以总测温次数</t>
        </r>
      </text>
    </comment>
  </commentList>
</comments>
</file>

<file path=xl/sharedStrings.xml><?xml version="1.0" encoding="utf-8"?>
<sst xmlns="http://schemas.openxmlformats.org/spreadsheetml/2006/main" count="66">
  <si>
    <t>6号高炉主要管控指标完成情况分析</t>
  </si>
  <si>
    <t>序号</t>
  </si>
  <si>
    <t>项目</t>
  </si>
  <si>
    <t>目标</t>
  </si>
  <si>
    <t>昨日实际</t>
  </si>
  <si>
    <t>对比目标</t>
  </si>
  <si>
    <t>本月累计</t>
  </si>
  <si>
    <t>备注</t>
  </si>
  <si>
    <t>铁水PT(℃)</t>
  </si>
  <si>
    <t>1505-1520</t>
  </si>
  <si>
    <t>铁水PT命中率(1500-1525)</t>
  </si>
  <si>
    <t>铁水Si0.3%-0.5%命中率(%)</t>
  </si>
  <si>
    <r>
      <rPr>
        <sz val="11"/>
        <color theme="1"/>
        <rFont val="宋体"/>
        <charset val="134"/>
        <scheme val="minor"/>
      </rPr>
      <t>铁水si</t>
    </r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0.3%比例(%)</t>
    </r>
  </si>
  <si>
    <t>燃料比(kg/t)</t>
  </si>
  <si>
    <t>焦比(kg/t)</t>
  </si>
  <si>
    <t>渣碱度R</t>
  </si>
  <si>
    <t>1.17-1.24</t>
  </si>
  <si>
    <t>铁口深度（m）</t>
  </si>
  <si>
    <t>3600-3900</t>
  </si>
  <si>
    <t>煤气利用率(%)</t>
  </si>
  <si>
    <r>
      <rPr>
        <sz val="11"/>
        <color theme="1"/>
        <rFont val="Arial"/>
        <charset val="0"/>
      </rPr>
      <t>≥</t>
    </r>
    <r>
      <rPr>
        <sz val="11"/>
        <color theme="1"/>
        <rFont val="宋体"/>
        <charset val="134"/>
        <scheme val="minor"/>
      </rPr>
      <t>48.5</t>
    </r>
  </si>
  <si>
    <t>加减风次数（次/d）</t>
  </si>
  <si>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</si>
  <si>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风温(</t>
    </r>
    <r>
      <rPr>
        <sz val="11"/>
        <color indexed="8"/>
        <rFont val="SimSun"/>
        <charset val="134"/>
      </rPr>
      <t>℃</t>
    </r>
    <r>
      <rPr>
        <sz val="11"/>
        <color theme="1"/>
        <rFont val="宋体"/>
        <charset val="134"/>
        <scheme val="minor"/>
      </rPr>
      <t>)</t>
    </r>
  </si>
  <si>
    <t>≥1150</t>
  </si>
  <si>
    <t>湿分(mg)</t>
  </si>
  <si>
    <t>15-20</t>
  </si>
  <si>
    <t>Q值</t>
  </si>
  <si>
    <r>
      <rPr>
        <sz val="11"/>
        <color theme="1"/>
        <rFont val="Arial"/>
        <charset val="0"/>
      </rPr>
      <t>≤</t>
    </r>
    <r>
      <rPr>
        <sz val="11"/>
        <color theme="1"/>
        <rFont val="宋体"/>
        <charset val="134"/>
        <scheme val="minor"/>
      </rPr>
      <t>11000</t>
    </r>
  </si>
  <si>
    <t>风量(m3/min)</t>
  </si>
  <si>
    <r>
      <rPr>
        <sz val="11"/>
        <color theme="1"/>
        <rFont val="Arial"/>
        <charset val="0"/>
      </rPr>
      <t>≥</t>
    </r>
    <r>
      <rPr>
        <sz val="11"/>
        <color theme="1"/>
        <rFont val="宋体"/>
        <charset val="134"/>
        <scheme val="minor"/>
      </rPr>
      <t>5750</t>
    </r>
  </si>
  <si>
    <t>影响铁水PT及命中率主要问题分析（主要从工长某个具体的操作方面进行评价和分析）</t>
  </si>
  <si>
    <t>1、</t>
  </si>
  <si>
    <t>2、</t>
  </si>
  <si>
    <t>3、</t>
  </si>
  <si>
    <t>4、</t>
  </si>
  <si>
    <t>5、</t>
  </si>
  <si>
    <t>提高铁水PT及命中率分析措施（措施要具体和量化并要求工长改善落实的措施）</t>
  </si>
  <si>
    <t>预期目标：（措施到位后当日预期目标）</t>
  </si>
  <si>
    <t>其他指标分析和措施（重点是铁口深度）</t>
  </si>
  <si>
    <t>BF6_L2C_HMTemp_1d_avg</t>
  </si>
  <si>
    <t>BF6_L2M_HMTempTargetRatio_1d_cur</t>
  </si>
  <si>
    <t>BF6_L2M_HMSiTargetRatio1_1d_cur</t>
  </si>
  <si>
    <t>BF6_L2M_HMSiTargetRatio2_1d_cur</t>
  </si>
  <si>
    <t>BF6_L2M_FuelRate_1d_avg</t>
  </si>
  <si>
    <t>BF6_L2M_CokeRate_1d_avg</t>
  </si>
  <si>
    <t>BF6_L2C_AnalysisRValue_1d_avg</t>
  </si>
  <si>
    <t/>
  </si>
  <si>
    <t>BF6_L2C_BD_GasUtilization_1d_avg</t>
  </si>
  <si>
    <t>BF6_L2C_BD_HotBlastTemp_1d_avg</t>
  </si>
  <si>
    <t>BF6_L2C_BD_BH_1d_avg</t>
  </si>
  <si>
    <t>BF6_L2C_BD_WT6_Q_1d_avg</t>
  </si>
  <si>
    <t>BF6_L2C_BD_ColdBlastFlow_1d_avg</t>
  </si>
  <si>
    <t>BF6_L2C_HMTemp_1d_acc</t>
  </si>
  <si>
    <t>BF6_L2M_HMTempTargetRatio_1d_acc</t>
  </si>
  <si>
    <t>BF6_L2M_HMSiTargetRatio1_1d_acc</t>
  </si>
  <si>
    <t>BF6_L2M_HMSiTargetRatio2_1d_acc</t>
  </si>
  <si>
    <t>BF6_L2M_FuelRate_1d_acc</t>
  </si>
  <si>
    <t>BF6_L2M_CokeRate_1d_acc</t>
  </si>
  <si>
    <t>BF6_L2C_AnalysisRValue_1d_acc</t>
  </si>
  <si>
    <t>BF6_L2C_BD_GasUtilization_1d_acc</t>
  </si>
  <si>
    <t>BF6_L2C_BD_HotBlastTemp_1d_acc</t>
  </si>
  <si>
    <t>BF6_L2C_BD_BH_1d_acc</t>
  </si>
  <si>
    <t>BF6_L2C_BD_WT6_Q_1d_acc</t>
  </si>
  <si>
    <t>BF6_L2C_BD_ColdBlastFlow_1d_acc</t>
  </si>
  <si>
    <t>version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</si>
</sst>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Arial"/>
      <charset val="0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Border="1" applyAlignment="1">
      <alignment horizontal="distributed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1"/>
    </sheetView>
  </sheetViews>
  <sheetFormatPr defaultColWidth="9" defaultRowHeight="13.5" outlineLevelCol="7"/>
  <cols>
    <col min="1" max="1" width="15.375" customWidth="1"/>
    <col min="2" max="2" width="20.875" customWidth="1"/>
    <col min="3" max="3" width="16" customWidth="1"/>
    <col min="4" max="4" width="15" customWidth="1"/>
    <col min="5" max="5" width="17.25" customWidth="1"/>
    <col min="6" max="6" width="22.75" customWidth="1"/>
    <col min="7" max="7" width="23.125" customWidth="1"/>
    <col min="8" max="8" width="26" customWidth="1"/>
  </cols>
  <sheetData>
    <row r="1" ht="20.25" spans="1:8">
      <c r="A1" s="3" t="str">
        <f>IF(_metadata!B2="","",_metadata!B2)</f>
        <v/>
      </c>
      <c r="B1" s="4" t="s">
        <v>0</v>
      </c>
      <c r="C1" s="5"/>
      <c r="D1" s="5"/>
      <c r="E1" s="5"/>
      <c r="F1" s="5"/>
      <c r="G1" s="5"/>
      <c r="H1" s="6"/>
    </row>
    <row r="2" ht="14.25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5</v>
      </c>
      <c r="H2" s="8" t="s">
        <v>7</v>
      </c>
    </row>
    <row r="3" ht="30" customHeight="1" spans="1:8">
      <c r="A3" s="9">
        <v>1</v>
      </c>
      <c r="B3" s="10" t="s">
        <v>8</v>
      </c>
      <c r="C3" s="10" t="s">
        <v>9</v>
      </c>
      <c r="D3" s="11" t="str">
        <f>IF(_guankong6_day_all!B1="","",_guankong6_day_all!B1)</f>
        <v/>
      </c>
      <c r="E3" s="11" t="str">
        <f>IFERROR(IF(AND(D3&gt;=1505,D3&lt;=1520),0,IF(D3&gt;1520,D3-1520,D3-1505)),"")</f>
        <v/>
      </c>
      <c r="F3" s="11" t="str">
        <f>IF(_guankong6_day_all!B15="","",_guankong6_day_all!B15)</f>
        <v/>
      </c>
      <c r="G3" s="11" t="str">
        <f>IFERROR(IF(AND(F3&gt;=1505,F3&lt;=1520),0,IF(F3&gt;1520,F3-1520,F3-1505)),"")</f>
        <v/>
      </c>
      <c r="H3" s="10"/>
    </row>
    <row r="4" ht="30" customHeight="1" spans="1:8">
      <c r="A4" s="9">
        <v>2</v>
      </c>
      <c r="B4" s="10" t="s">
        <v>10</v>
      </c>
      <c r="C4" s="12">
        <v>0.85</v>
      </c>
      <c r="D4" s="12" t="str">
        <f>IF(_guankong6_day_all!B2="","",_guankong6_day_all!B2/100)</f>
        <v/>
      </c>
      <c r="E4" s="12" t="str">
        <f t="shared" ref="E4:E8" si="0">IFERROR(D4-C4,"")</f>
        <v/>
      </c>
      <c r="F4" s="12" t="str">
        <f>IF(_guankong6_day_all!B16="","",_guankong6_day_all!B16/100)</f>
        <v/>
      </c>
      <c r="G4" s="12" t="str">
        <f t="shared" ref="G4:G8" si="1">IFERROR(F4-C4,"")</f>
        <v/>
      </c>
      <c r="H4" s="10"/>
    </row>
    <row r="5" ht="30" customHeight="1" spans="1:8">
      <c r="A5" s="9">
        <v>3</v>
      </c>
      <c r="B5" s="10" t="s">
        <v>11</v>
      </c>
      <c r="C5" s="12">
        <v>0.9</v>
      </c>
      <c r="D5" s="12" t="str">
        <f>IF(_guankong6_day_all!B3="","",_guankong6_day_all!B3/100)</f>
        <v/>
      </c>
      <c r="E5" s="12" t="str">
        <f t="shared" si="0"/>
        <v/>
      </c>
      <c r="F5" s="12" t="str">
        <f>IF(_guankong6_day_all!B17="","",_guankong6_day_all!B17/100)</f>
        <v/>
      </c>
      <c r="G5" s="12" t="str">
        <f t="shared" si="1"/>
        <v/>
      </c>
      <c r="H5" s="10"/>
    </row>
    <row r="6" ht="30" customHeight="1" spans="1:8">
      <c r="A6" s="9">
        <v>4</v>
      </c>
      <c r="B6" s="10" t="s">
        <v>12</v>
      </c>
      <c r="C6" s="12">
        <v>0.05</v>
      </c>
      <c r="D6" s="12" t="str">
        <f>IF(_guankong6_day_all!B4="","",_guankong6_day_all!B4/100)</f>
        <v/>
      </c>
      <c r="E6" s="12" t="str">
        <f t="shared" si="0"/>
        <v/>
      </c>
      <c r="F6" s="12" t="str">
        <f>IF(_guankong6_day_all!B18="","",_guankong6_day_all!B18/100)</f>
        <v/>
      </c>
      <c r="G6" s="12" t="str">
        <f t="shared" si="1"/>
        <v/>
      </c>
      <c r="H6" s="10"/>
    </row>
    <row r="7" ht="30" customHeight="1" spans="1:8">
      <c r="A7" s="9">
        <v>5</v>
      </c>
      <c r="B7" s="10" t="s">
        <v>13</v>
      </c>
      <c r="C7" s="10">
        <v>510</v>
      </c>
      <c r="D7" s="11" t="str">
        <f>IF(_guankong6_day_all!B5="","",_guankong6_day_all!B5)</f>
        <v/>
      </c>
      <c r="E7" s="11" t="str">
        <f t="shared" si="0"/>
        <v/>
      </c>
      <c r="F7" s="11" t="str">
        <f>IF(_guankong6_day_all!B19="","",_guankong6_day_all!B19)</f>
        <v/>
      </c>
      <c r="G7" s="11" t="str">
        <f t="shared" si="1"/>
        <v/>
      </c>
      <c r="H7" s="10"/>
    </row>
    <row r="8" ht="30" customHeight="1" spans="1:8">
      <c r="A8" s="9">
        <v>6</v>
      </c>
      <c r="B8" s="10" t="s">
        <v>14</v>
      </c>
      <c r="C8" s="10">
        <v>365</v>
      </c>
      <c r="D8" s="11" t="str">
        <f>IF(_guankong6_day_all!B6="","",_guankong6_day_all!B6)</f>
        <v/>
      </c>
      <c r="E8" s="11" t="str">
        <f t="shared" si="0"/>
        <v/>
      </c>
      <c r="F8" s="11" t="str">
        <f>IF(_guankong6_day_all!B20="","",_guankong6_day_all!B20)</f>
        <v/>
      </c>
      <c r="G8" s="11" t="str">
        <f t="shared" si="1"/>
        <v/>
      </c>
      <c r="H8" s="10"/>
    </row>
    <row r="9" ht="30" customHeight="1" spans="1:8">
      <c r="A9" s="9">
        <v>7</v>
      </c>
      <c r="B9" s="10" t="s">
        <v>15</v>
      </c>
      <c r="C9" s="10" t="s">
        <v>16</v>
      </c>
      <c r="D9" s="13" t="str">
        <f>IF(_guankong6_day_all!B7="","",_guankong6_day_all!B7)</f>
        <v/>
      </c>
      <c r="E9" s="13" t="str">
        <f>IFERROR(IF(AND(D9&gt;=1.17,D9&lt;=1.24),0,IF(D9&gt;1.24,D9-1.24,D9-1.17)),"")</f>
        <v/>
      </c>
      <c r="F9" s="13" t="str">
        <f>IF(_guankong6_day_all!B21="","",_guankong6_day_all!B21)</f>
        <v/>
      </c>
      <c r="G9" s="13" t="str">
        <f>IFERROR(IF(AND(F9&gt;=1.17,F9&lt;=1.24),0,IF(F9&gt;1.24,F9-1.24,F9-1.17)),"")</f>
        <v/>
      </c>
      <c r="H9" s="10"/>
    </row>
    <row r="10" ht="30" customHeight="1" spans="1:8">
      <c r="A10" s="9">
        <v>8</v>
      </c>
      <c r="B10" s="10" t="s">
        <v>17</v>
      </c>
      <c r="C10" s="10" t="s">
        <v>18</v>
      </c>
      <c r="D10" s="10" t="str">
        <f>IF(_guankong6_day_all!B8="","",_guankong6_day_all!B8)</f>
        <v/>
      </c>
      <c r="E10" s="10"/>
      <c r="F10" s="10" t="str">
        <f>IF(_guankong6_day_all!B22="","",_guankong6_day_all!B22)</f>
        <v/>
      </c>
      <c r="G10" s="10"/>
      <c r="H10" s="10"/>
    </row>
    <row r="11" ht="30" customHeight="1" spans="1:8">
      <c r="A11" s="9">
        <v>9</v>
      </c>
      <c r="B11" s="10" t="s">
        <v>19</v>
      </c>
      <c r="C11" s="14" t="s">
        <v>20</v>
      </c>
      <c r="D11" s="15" t="str">
        <f>IF(_guankong6_day_all!B9="","",_guankong6_day_all!B9)</f>
        <v/>
      </c>
      <c r="E11" s="15" t="str">
        <f>IFERROR(D11-48.5,"")</f>
        <v/>
      </c>
      <c r="F11" s="15" t="str">
        <f>IF(_guankong6_day_all!B23="","",_guankong6_day_all!B23)</f>
        <v/>
      </c>
      <c r="G11" s="15" t="str">
        <f>IFERROR(F11-48.5,"")</f>
        <v/>
      </c>
      <c r="H11" s="10"/>
    </row>
    <row r="12" ht="30" customHeight="1" spans="1:8">
      <c r="A12" s="9">
        <v>10</v>
      </c>
      <c r="B12" s="10" t="s">
        <v>21</v>
      </c>
      <c r="C12" s="14" t="s">
        <v>22</v>
      </c>
      <c r="D12" s="10" t="str">
        <f>IF(_guankong6_day_all!B10="","",_guankong6_day_all!B10)</f>
        <v/>
      </c>
      <c r="E12" s="10"/>
      <c r="F12" s="10" t="str">
        <f>IF(_guankong6_day_all!B24="","",_guankong6_day_all!B24)</f>
        <v/>
      </c>
      <c r="G12" s="10"/>
      <c r="H12" s="10"/>
    </row>
    <row r="13" ht="30" customHeight="1" spans="1:8">
      <c r="A13" s="9">
        <v>11</v>
      </c>
      <c r="B13" s="10" t="s">
        <v>23</v>
      </c>
      <c r="C13" s="10" t="s">
        <v>24</v>
      </c>
      <c r="D13" s="11" t="str">
        <f>IF(_guankong6_day_all!B11="","",_guankong6_day_all!B11)</f>
        <v/>
      </c>
      <c r="E13" s="11" t="str">
        <f>IFERROR(D13-1150,"")</f>
        <v/>
      </c>
      <c r="F13" s="11" t="str">
        <f>IF(_guankong6_day_all!B25="","",_guankong6_day_all!B25)</f>
        <v/>
      </c>
      <c r="G13" s="11" t="str">
        <f>IFERROR(F13-1150,"")</f>
        <v/>
      </c>
      <c r="H13" s="10"/>
    </row>
    <row r="14" ht="30" customHeight="1" spans="1:8">
      <c r="A14" s="9">
        <v>12</v>
      </c>
      <c r="B14" s="10" t="s">
        <v>25</v>
      </c>
      <c r="C14" s="10" t="s">
        <v>26</v>
      </c>
      <c r="D14" s="11" t="str">
        <f>IF(_guankong6_day_all!B12="","",_guankong6_day_all!B12)</f>
        <v/>
      </c>
      <c r="E14" s="11" t="str">
        <f>IFERROR(IF(AND(D14&gt;=15,D14&lt;=20),0,IF(D14&gt;20,D14-20,D14-15)),"")</f>
        <v/>
      </c>
      <c r="F14" s="11" t="str">
        <f>IF(_guankong6_day_all!B26="","",_guankong6_day_all!B26)</f>
        <v/>
      </c>
      <c r="G14" s="11" t="str">
        <f>IFERROR(IF(AND(F14&gt;=15,F14&lt;=20),0,IF(F14&gt;20,F14-20,F14-15)),"")</f>
        <v/>
      </c>
      <c r="H14" s="10"/>
    </row>
    <row r="15" ht="30" customHeight="1" spans="1:8">
      <c r="A15" s="9">
        <v>13</v>
      </c>
      <c r="B15" s="10" t="s">
        <v>27</v>
      </c>
      <c r="C15" s="14" t="s">
        <v>28</v>
      </c>
      <c r="D15" s="11" t="str">
        <f>IF(_guankong6_day_all!B13="","",_guankong6_day_all!B13)</f>
        <v/>
      </c>
      <c r="E15" s="11" t="str">
        <f>IFERROR(11000-D15,"")</f>
        <v/>
      </c>
      <c r="F15" s="11" t="str">
        <f>IF(_guankong6_day_all!B27="","",_guankong6_day_all!B27)</f>
        <v/>
      </c>
      <c r="G15" s="11" t="str">
        <f>IFERROR(11000-F15,"")</f>
        <v/>
      </c>
      <c r="H15" s="10"/>
    </row>
    <row r="16" ht="30" customHeight="1" spans="1:8">
      <c r="A16" s="9">
        <v>14</v>
      </c>
      <c r="B16" s="10" t="s">
        <v>29</v>
      </c>
      <c r="C16" s="14" t="s">
        <v>30</v>
      </c>
      <c r="D16" s="11" t="str">
        <f>IF(_guankong6_day_all!B14="","",_guankong6_day_all!B14)</f>
        <v/>
      </c>
      <c r="E16" s="11" t="str">
        <f>IFERROR(D16-5750,"")</f>
        <v/>
      </c>
      <c r="F16" s="11" t="str">
        <f>IF(_guankong6_day_all!B28="","",_guankong6_day_all!B28)</f>
        <v/>
      </c>
      <c r="G16" s="11" t="str">
        <f>IFERROR(F16-5750,"")</f>
        <v/>
      </c>
      <c r="H16" s="10"/>
    </row>
    <row r="17" spans="1:8">
      <c r="A17" s="9">
        <v>15</v>
      </c>
      <c r="B17" s="10" t="s">
        <v>31</v>
      </c>
      <c r="C17" s="16" t="s">
        <v>32</v>
      </c>
      <c r="D17" s="16"/>
      <c r="E17" s="16"/>
      <c r="F17" s="16"/>
      <c r="G17" s="16"/>
      <c r="H17" s="16"/>
    </row>
    <row r="18" spans="1:8">
      <c r="A18" s="9"/>
      <c r="B18" s="10"/>
      <c r="C18" s="16" t="s">
        <v>33</v>
      </c>
      <c r="D18" s="16"/>
      <c r="E18" s="16"/>
      <c r="F18" s="16"/>
      <c r="G18" s="16"/>
      <c r="H18" s="16"/>
    </row>
    <row r="19" spans="1:8">
      <c r="A19" s="9"/>
      <c r="B19" s="10"/>
      <c r="C19" s="16" t="s">
        <v>34</v>
      </c>
      <c r="D19" s="16"/>
      <c r="E19" s="16"/>
      <c r="F19" s="16"/>
      <c r="G19" s="16"/>
      <c r="H19" s="16"/>
    </row>
    <row r="20" spans="1:8">
      <c r="A20" s="9"/>
      <c r="B20" s="10"/>
      <c r="C20" s="16" t="s">
        <v>35</v>
      </c>
      <c r="D20" s="16"/>
      <c r="E20" s="16"/>
      <c r="F20" s="16"/>
      <c r="G20" s="16"/>
      <c r="H20" s="16"/>
    </row>
    <row r="21" spans="1:8">
      <c r="A21" s="9"/>
      <c r="B21" s="10"/>
      <c r="C21" s="16" t="s">
        <v>36</v>
      </c>
      <c r="D21" s="16"/>
      <c r="E21" s="16"/>
      <c r="F21" s="16"/>
      <c r="G21" s="16"/>
      <c r="H21" s="16"/>
    </row>
    <row r="22" spans="1:8">
      <c r="A22" s="9">
        <v>16</v>
      </c>
      <c r="B22" s="10" t="s">
        <v>37</v>
      </c>
      <c r="C22" s="17" t="s">
        <v>32</v>
      </c>
      <c r="D22" s="17"/>
      <c r="E22" s="17"/>
      <c r="F22" s="17"/>
      <c r="G22" s="17"/>
      <c r="H22" s="17"/>
    </row>
    <row r="23" spans="1:8">
      <c r="A23" s="9"/>
      <c r="B23" s="10"/>
      <c r="C23" s="17" t="s">
        <v>33</v>
      </c>
      <c r="D23" s="17"/>
      <c r="E23" s="17"/>
      <c r="F23" s="17"/>
      <c r="G23" s="17"/>
      <c r="H23" s="17"/>
    </row>
    <row r="24" spans="1:8">
      <c r="A24" s="9"/>
      <c r="B24" s="10"/>
      <c r="C24" s="17" t="s">
        <v>34</v>
      </c>
      <c r="D24" s="17"/>
      <c r="E24" s="17"/>
      <c r="F24" s="17"/>
      <c r="G24" s="17"/>
      <c r="H24" s="17"/>
    </row>
    <row r="25" spans="1:8">
      <c r="A25" s="9"/>
      <c r="B25" s="10"/>
      <c r="C25" s="17" t="s">
        <v>35</v>
      </c>
      <c r="D25" s="17"/>
      <c r="E25" s="17"/>
      <c r="F25" s="17"/>
      <c r="G25" s="17"/>
      <c r="H25" s="17"/>
    </row>
    <row r="26" spans="1:8">
      <c r="A26" s="9"/>
      <c r="B26" s="10"/>
      <c r="C26" s="17" t="s">
        <v>38</v>
      </c>
      <c r="D26" s="17"/>
      <c r="E26" s="17"/>
      <c r="F26" s="17"/>
      <c r="G26" s="17"/>
      <c r="H26" s="17"/>
    </row>
    <row r="27" spans="1:8">
      <c r="A27" s="9">
        <v>17</v>
      </c>
      <c r="B27" s="10" t="s">
        <v>39</v>
      </c>
      <c r="C27" s="9"/>
      <c r="D27" s="9"/>
      <c r="E27" s="9"/>
      <c r="F27" s="9"/>
      <c r="G27" s="9"/>
      <c r="H27" s="9"/>
    </row>
    <row r="28" spans="1:8">
      <c r="A28" s="9"/>
      <c r="B28" s="10"/>
      <c r="C28" s="9"/>
      <c r="D28" s="9"/>
      <c r="E28" s="9"/>
      <c r="F28" s="9"/>
      <c r="G28" s="9"/>
      <c r="H28" s="9"/>
    </row>
    <row r="29" spans="1:8">
      <c r="A29" s="9"/>
      <c r="B29" s="10"/>
      <c r="C29" s="9"/>
      <c r="D29" s="9"/>
      <c r="E29" s="9"/>
      <c r="F29" s="9"/>
      <c r="G29" s="9"/>
      <c r="H29" s="9"/>
    </row>
  </sheetData>
  <mergeCells count="20">
    <mergeCell ref="B1:H1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A17:A21"/>
    <mergeCell ref="A22:A26"/>
    <mergeCell ref="A27:A29"/>
    <mergeCell ref="B17:B21"/>
    <mergeCell ref="B22:B26"/>
    <mergeCell ref="B27:B29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opLeftCell="A19" workbookViewId="0">
      <selection activeCell="A25" sqref="A25"/>
    </sheetView>
  </sheetViews>
  <sheetFormatPr defaultColWidth="9" defaultRowHeight="13.5"/>
  <sheetData>
    <row r="1" ht="42.75" spans="1:1">
      <c r="A1" s="2" t="s">
        <v>40</v>
      </c>
    </row>
    <row r="2" ht="57" spans="1:1">
      <c r="A2" s="2" t="s">
        <v>41</v>
      </c>
    </row>
    <row r="3" ht="57" spans="1:1">
      <c r="A3" s="2" t="s">
        <v>42</v>
      </c>
    </row>
    <row r="4" ht="57" spans="1:1">
      <c r="A4" s="2" t="s">
        <v>43</v>
      </c>
    </row>
    <row r="5" ht="42.75" spans="1:1">
      <c r="A5" s="2" t="s">
        <v>44</v>
      </c>
    </row>
    <row r="6" ht="42.75" spans="1:1">
      <c r="A6" s="2" t="s">
        <v>45</v>
      </c>
    </row>
    <row r="7" ht="57" spans="1:1">
      <c r="A7" s="2" t="s">
        <v>46</v>
      </c>
    </row>
    <row r="8" ht="14.25" spans="1:1">
      <c r="A8" s="2" t="s">
        <v>47</v>
      </c>
    </row>
    <row r="9" ht="57" spans="1:1">
      <c r="A9" s="2" t="s">
        <v>48</v>
      </c>
    </row>
    <row r="10" ht="14.25" spans="1:1">
      <c r="A10" s="2" t="s">
        <v>47</v>
      </c>
    </row>
    <row r="11" ht="57" spans="1:1">
      <c r="A11" s="2" t="s">
        <v>49</v>
      </c>
    </row>
    <row r="12" ht="42.75" spans="1:1">
      <c r="A12" s="2" t="s">
        <v>50</v>
      </c>
    </row>
    <row r="13" ht="42.75" spans="1:1">
      <c r="A13" s="2" t="s">
        <v>51</v>
      </c>
    </row>
    <row r="14" ht="57" spans="1:1">
      <c r="A14" s="2" t="s">
        <v>52</v>
      </c>
    </row>
    <row r="15" ht="42.75" spans="1:1">
      <c r="A15" s="2" t="s">
        <v>53</v>
      </c>
    </row>
    <row r="16" ht="57" spans="1:1">
      <c r="A16" s="2" t="s">
        <v>54</v>
      </c>
    </row>
    <row r="17" ht="57" spans="1:1">
      <c r="A17" s="2" t="s">
        <v>55</v>
      </c>
    </row>
    <row r="18" ht="57" spans="1:1">
      <c r="A18" s="2" t="s">
        <v>56</v>
      </c>
    </row>
    <row r="19" ht="42.75" spans="1:1">
      <c r="A19" s="2" t="s">
        <v>57</v>
      </c>
    </row>
    <row r="20" ht="42.75" spans="1:1">
      <c r="A20" s="2" t="s">
        <v>58</v>
      </c>
    </row>
    <row r="21" ht="57" spans="1:1">
      <c r="A21" s="2" t="s">
        <v>59</v>
      </c>
    </row>
    <row r="22" ht="14.25" spans="1:1">
      <c r="A22" s="2" t="s">
        <v>47</v>
      </c>
    </row>
    <row r="23" ht="57" spans="1:1">
      <c r="A23" s="2" t="s">
        <v>60</v>
      </c>
    </row>
    <row r="24" ht="14.25" spans="1:1">
      <c r="A24" s="2" t="s">
        <v>47</v>
      </c>
    </row>
    <row r="25" ht="57" spans="1:1">
      <c r="A25" s="2" t="s">
        <v>61</v>
      </c>
    </row>
    <row r="26" ht="42.75" spans="1:1">
      <c r="A26" s="2" t="s">
        <v>62</v>
      </c>
    </row>
    <row r="27" ht="42.75" spans="1:1">
      <c r="A27" s="2" t="s">
        <v>63</v>
      </c>
    </row>
    <row r="28" ht="57" spans="1:1">
      <c r="A28" s="2" t="s">
        <v>64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sheetData>
    <row r="1" spans="1:2">
      <c r="A1" s="1" t="s">
        <v>65</v>
      </c>
      <c r="B1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BF6管控指标</vt:lpstr>
      <vt:lpstr>_guankong6_day_all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2019-02-22T01:45:00Z</dcterms:created>
  <dcterms:modified xsi:type="dcterms:W3CDTF">2019-02-25T09:16:09Z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