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1\Desktop\UNI\3ºano\IPC\phase3\"/>
    </mc:Choice>
  </mc:AlternateContent>
  <xr:revisionPtr revIDLastSave="0" documentId="13_ncr:1_{DBABCD85-0FE6-458C-9F59-F75073EF354E}" xr6:coauthVersionLast="47" xr6:coauthVersionMax="47" xr10:uidLastSave="{00000000-0000-0000-0000-000000000000}"/>
  <bookViews>
    <workbookView xWindow="28680" yWindow="1185" windowWidth="29040" windowHeight="15720" xr2:uid="{6DF166B9-DCAC-479D-8E65-FC409164BF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64" i="1" l="1"/>
  <c r="AI65" i="1"/>
  <c r="AH64" i="1"/>
  <c r="AH65" i="1"/>
  <c r="AG64" i="1"/>
  <c r="AG65" i="1"/>
  <c r="AF64" i="1"/>
  <c r="AF65" i="1"/>
  <c r="AJ64" i="1"/>
  <c r="AF63" i="1"/>
  <c r="AJ63" i="1"/>
  <c r="AJ65" i="1"/>
  <c r="AI63" i="1"/>
  <c r="AH63" i="1"/>
  <c r="AG63" i="1"/>
  <c r="I69" i="1"/>
  <c r="I70" i="1"/>
  <c r="I68" i="1"/>
  <c r="H70" i="1"/>
  <c r="H69" i="1"/>
  <c r="H68" i="1"/>
  <c r="G70" i="1"/>
  <c r="G69" i="1"/>
  <c r="G68" i="1"/>
  <c r="J68" i="1"/>
  <c r="W8" i="1"/>
  <c r="W7" i="1"/>
  <c r="W6" i="1"/>
  <c r="R8" i="1"/>
  <c r="R7" i="1"/>
  <c r="R6" i="1"/>
  <c r="L8" i="1"/>
  <c r="L7" i="1"/>
  <c r="L6" i="1"/>
  <c r="F7" i="1"/>
  <c r="U17" i="1"/>
  <c r="U16" i="1"/>
  <c r="U15" i="1"/>
  <c r="Q17" i="1"/>
  <c r="Q20" i="1" s="1"/>
  <c r="Q16" i="1"/>
  <c r="Q19" i="1" s="1"/>
  <c r="Q15" i="1"/>
  <c r="Q18" i="1" s="1"/>
  <c r="P17" i="1"/>
  <c r="L15" i="1"/>
  <c r="L18" i="1" s="1"/>
  <c r="P16" i="1"/>
  <c r="P15" i="1"/>
  <c r="K17" i="1"/>
  <c r="M15" i="1"/>
  <c r="L17" i="1"/>
  <c r="L20" i="1" s="1"/>
  <c r="L16" i="1"/>
  <c r="L19" i="1" s="1"/>
  <c r="K16" i="1"/>
  <c r="K15" i="1"/>
  <c r="J17" i="1"/>
  <c r="J16" i="1"/>
  <c r="J15" i="1"/>
  <c r="I17" i="1"/>
  <c r="I16" i="1"/>
  <c r="I15" i="1"/>
  <c r="H17" i="1"/>
  <c r="H16" i="1"/>
  <c r="H15" i="1"/>
  <c r="G17" i="1"/>
  <c r="G20" i="1" s="1"/>
  <c r="G16" i="1"/>
  <c r="G19" i="1" s="1"/>
  <c r="G15" i="1"/>
  <c r="G18" i="1" s="1"/>
  <c r="F16" i="1"/>
  <c r="B16" i="1"/>
  <c r="B19" i="1" s="1"/>
  <c r="C16" i="1"/>
  <c r="E16" i="1"/>
  <c r="T17" i="1"/>
  <c r="T16" i="1"/>
  <c r="T15" i="1"/>
  <c r="S17" i="1"/>
  <c r="S16" i="1"/>
  <c r="S15" i="1"/>
  <c r="R17" i="1"/>
  <c r="R16" i="1"/>
  <c r="R15" i="1"/>
  <c r="O17" i="1"/>
  <c r="O16" i="1"/>
  <c r="O15" i="1"/>
  <c r="N17" i="1"/>
  <c r="N16" i="1"/>
  <c r="N15" i="1"/>
  <c r="M17" i="1"/>
  <c r="M16" i="1"/>
  <c r="D16" i="1"/>
  <c r="D7" i="1"/>
  <c r="B32" i="1"/>
  <c r="D6" i="1" s="1"/>
  <c r="J32" i="1"/>
  <c r="E8" i="1" s="1"/>
  <c r="P6" i="1"/>
  <c r="J6" i="1"/>
  <c r="Q6" i="1"/>
  <c r="B70" i="1"/>
  <c r="C70" i="1"/>
  <c r="D70" i="1"/>
  <c r="E70" i="1"/>
  <c r="F70" i="1"/>
  <c r="F69" i="1"/>
  <c r="E69" i="1"/>
  <c r="D69" i="1"/>
  <c r="C69" i="1"/>
  <c r="J69" i="1"/>
  <c r="B69" i="1"/>
  <c r="N68" i="1"/>
  <c r="M68" i="1"/>
  <c r="L68" i="1"/>
  <c r="K68" i="1"/>
  <c r="F68" i="1"/>
  <c r="D117" i="1"/>
  <c r="E117" i="1"/>
  <c r="F117" i="1"/>
  <c r="D116" i="1"/>
  <c r="E116" i="1"/>
  <c r="F116" i="1"/>
  <c r="C117" i="1"/>
  <c r="C116" i="1"/>
  <c r="B116" i="1"/>
  <c r="B117" i="1"/>
  <c r="D115" i="1"/>
  <c r="E115" i="1"/>
  <c r="F115" i="1"/>
  <c r="C115" i="1"/>
  <c r="B115" i="1"/>
  <c r="D114" i="1"/>
  <c r="E114" i="1"/>
  <c r="F114" i="1"/>
  <c r="C114" i="1"/>
  <c r="B114" i="1"/>
  <c r="D113" i="1"/>
  <c r="E113" i="1"/>
  <c r="F113" i="1"/>
  <c r="C113" i="1"/>
  <c r="B113" i="1"/>
  <c r="E112" i="1"/>
  <c r="F112" i="1"/>
  <c r="D112" i="1"/>
  <c r="C112" i="1"/>
  <c r="B112" i="1"/>
  <c r="N69" i="1"/>
  <c r="N70" i="1"/>
  <c r="L69" i="1"/>
  <c r="M69" i="1"/>
  <c r="K69" i="1"/>
  <c r="L70" i="1"/>
  <c r="M70" i="1"/>
  <c r="K70" i="1"/>
  <c r="J70" i="1"/>
  <c r="E68" i="1"/>
  <c r="D68" i="1"/>
  <c r="C68" i="1"/>
  <c r="B68" i="1"/>
  <c r="K7" i="1"/>
  <c r="V8" i="1"/>
  <c r="V7" i="1"/>
  <c r="V6" i="1"/>
  <c r="U8" i="1"/>
  <c r="U7" i="1"/>
  <c r="U6" i="1"/>
  <c r="T8" i="1"/>
  <c r="T7" i="1"/>
  <c r="T6" i="1"/>
  <c r="Q8" i="1"/>
  <c r="Q7" i="1"/>
  <c r="P8" i="1"/>
  <c r="P7" i="1"/>
  <c r="N8" i="1"/>
  <c r="N7" i="1"/>
  <c r="N6" i="1"/>
  <c r="K8" i="1"/>
  <c r="K6" i="1"/>
  <c r="J8" i="1"/>
  <c r="H8" i="1"/>
  <c r="H6" i="1"/>
  <c r="E7" i="1"/>
  <c r="D8" i="1"/>
  <c r="B7" i="1"/>
  <c r="F6" i="1" l="1"/>
  <c r="E6" i="1"/>
  <c r="F8" i="1"/>
  <c r="R19" i="1"/>
  <c r="C19" i="1"/>
  <c r="K19" i="1"/>
  <c r="I19" i="1"/>
  <c r="O19" i="1"/>
  <c r="T18" i="1"/>
  <c r="J18" i="1"/>
  <c r="M19" i="1"/>
  <c r="R18" i="1"/>
  <c r="I18" i="1"/>
  <c r="N20" i="1"/>
  <c r="S19" i="1"/>
  <c r="F19" i="1"/>
  <c r="O18" i="1"/>
  <c r="S20" i="1"/>
  <c r="I20" i="1"/>
  <c r="M18" i="1"/>
  <c r="K20" i="1"/>
  <c r="D19" i="1"/>
  <c r="P20" i="1"/>
  <c r="U19" i="1"/>
  <c r="U18" i="1"/>
  <c r="N18" i="1"/>
  <c r="T19" i="1"/>
  <c r="J19" i="1"/>
  <c r="P18" i="1"/>
  <c r="O20" i="1"/>
  <c r="T20" i="1"/>
  <c r="H18" i="1"/>
  <c r="J20" i="1"/>
  <c r="M20" i="1"/>
  <c r="E19" i="1"/>
  <c r="H19" i="1"/>
  <c r="K18" i="1"/>
  <c r="R20" i="1"/>
  <c r="H20" i="1"/>
  <c r="N19" i="1"/>
  <c r="S18" i="1"/>
  <c r="U20" i="1"/>
  <c r="P19" i="1"/>
  <c r="B17" i="1"/>
  <c r="B20" i="1" s="1"/>
  <c r="E15" i="1"/>
  <c r="F17" i="1"/>
  <c r="E17" i="1"/>
  <c r="C15" i="1"/>
  <c r="F15" i="1"/>
  <c r="C17" i="1"/>
  <c r="B15" i="1"/>
  <c r="B18" i="1" s="1"/>
  <c r="D15" i="1"/>
  <c r="D17" i="1"/>
  <c r="B6" i="1"/>
  <c r="G6" i="1" s="1"/>
  <c r="G7" i="1"/>
  <c r="B8" i="1"/>
  <c r="G8" i="1" s="1"/>
  <c r="S7" i="1"/>
  <c r="M8" i="1"/>
  <c r="S6" i="1"/>
  <c r="S8" i="1"/>
  <c r="X6" i="1"/>
  <c r="X7" i="1"/>
  <c r="X8" i="1"/>
  <c r="M6" i="1"/>
  <c r="J7" i="1"/>
  <c r="H7" i="1"/>
  <c r="C18" i="1" l="1"/>
  <c r="C20" i="1"/>
  <c r="F18" i="1"/>
  <c r="E20" i="1"/>
  <c r="E18" i="1"/>
  <c r="F20" i="1"/>
  <c r="D20" i="1"/>
  <c r="D18" i="1"/>
  <c r="M7" i="1"/>
</calcChain>
</file>

<file path=xl/sharedStrings.xml><?xml version="1.0" encoding="utf-8"?>
<sst xmlns="http://schemas.openxmlformats.org/spreadsheetml/2006/main" count="306" uniqueCount="74">
  <si>
    <t>Tarefa 1</t>
  </si>
  <si>
    <t>Tarefa 2</t>
  </si>
  <si>
    <t>Tarefa 3</t>
  </si>
  <si>
    <t>Tempo (s)</t>
  </si>
  <si>
    <t>Erros</t>
  </si>
  <si>
    <t>Ajudas</t>
  </si>
  <si>
    <t>Média</t>
  </si>
  <si>
    <t>Desvio Padrão</t>
  </si>
  <si>
    <t>Mediana</t>
  </si>
  <si>
    <t>Cliques</t>
  </si>
  <si>
    <t>Teste 1</t>
  </si>
  <si>
    <t>Teste 2</t>
  </si>
  <si>
    <t>Teste 3</t>
  </si>
  <si>
    <t>Teste 4</t>
  </si>
  <si>
    <t>Teste 5</t>
  </si>
  <si>
    <t>Teste 6</t>
  </si>
  <si>
    <t>Teste 7</t>
  </si>
  <si>
    <t>Teste 8</t>
  </si>
  <si>
    <t>Teste 9</t>
  </si>
  <si>
    <t>Teste 10</t>
  </si>
  <si>
    <t>IC(95%)</t>
  </si>
  <si>
    <t>Eficácia</t>
  </si>
  <si>
    <t>Satisfação</t>
  </si>
  <si>
    <t>Muito eficaz</t>
  </si>
  <si>
    <t>Eficaz</t>
  </si>
  <si>
    <t>Neutro</t>
  </si>
  <si>
    <t>Pouco eficaz</t>
  </si>
  <si>
    <t>Muito pouco eficaz</t>
  </si>
  <si>
    <t>Muito satisfeito</t>
  </si>
  <si>
    <t>Satisfeito</t>
  </si>
  <si>
    <t>Insatisfeito</t>
  </si>
  <si>
    <t>Muito insatisfeito</t>
  </si>
  <si>
    <t>Análise Estatística</t>
  </si>
  <si>
    <r>
      <rPr>
        <b/>
        <sz val="11"/>
        <color theme="1"/>
        <rFont val="Calibri"/>
        <family val="2"/>
        <scheme val="minor"/>
      </rPr>
      <t>Teste 2:</t>
    </r>
    <r>
      <rPr>
        <sz val="11"/>
        <color theme="1"/>
        <rFont val="Calibri"/>
        <family val="2"/>
        <scheme val="minor"/>
      </rPr>
      <t xml:space="preserve"> Tarefa 2 - O tempo para reservar deveria ter até quando queremos fazer a reserva e não a quantidade de tempo.</t>
    </r>
  </si>
  <si>
    <t>Escala de usabilidade</t>
  </si>
  <si>
    <t>Recomendaria.</t>
  </si>
  <si>
    <t>Gostaria de o usar.</t>
  </si>
  <si>
    <t>É consistente.</t>
  </si>
  <si>
    <t>É fácil de usar.</t>
  </si>
  <si>
    <t>É desnecessáriamente complexo.</t>
  </si>
  <si>
    <t>Tem um excelente design.</t>
  </si>
  <si>
    <t>1 -</t>
  </si>
  <si>
    <t>2 -</t>
  </si>
  <si>
    <t>4 -</t>
  </si>
  <si>
    <t>3 -</t>
  </si>
  <si>
    <t>5 -</t>
  </si>
  <si>
    <t>6 -</t>
  </si>
  <si>
    <t>Discordo parcialmente</t>
  </si>
  <si>
    <t>Concordo parcialmente</t>
  </si>
  <si>
    <t>Concordo totalmente</t>
  </si>
  <si>
    <t>Nota:</t>
  </si>
  <si>
    <t>A primeira tarefa realizada pelos utilizadores foi a 3 e a última foi a 1.</t>
  </si>
  <si>
    <t>Discordo totalmente</t>
  </si>
  <si>
    <t>Sugestões/Feedback</t>
  </si>
  <si>
    <t>Muit eficaz</t>
  </si>
  <si>
    <t>Req. Utilização</t>
  </si>
  <si>
    <t>Q1</t>
  </si>
  <si>
    <t>Q2</t>
  </si>
  <si>
    <t>Q3</t>
  </si>
  <si>
    <t>Min</t>
  </si>
  <si>
    <t>Max</t>
  </si>
  <si>
    <t>Dif 1</t>
  </si>
  <si>
    <t>Dif 2</t>
  </si>
  <si>
    <t>Dif 3</t>
  </si>
  <si>
    <t>T1</t>
  </si>
  <si>
    <t>T2</t>
  </si>
  <si>
    <t>T3</t>
  </si>
  <si>
    <t>Moda</t>
  </si>
  <si>
    <t>-</t>
  </si>
  <si>
    <t>Sum</t>
  </si>
  <si>
    <t>Average</t>
  </si>
  <si>
    <t>Running Total</t>
  </si>
  <si>
    <t>Count</t>
  </si>
  <si>
    <t>(Tabela Auxiliar)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</si>
</sst>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F3F3F3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CFE2F3"/>
      </patternFill>
    </fill>
    <fill>
      <patternFill patternType="solid">
        <fgColor theme="8" tint="0.39997558519241921"/>
        <bgColor rgb="FFA4C2F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FE2F3"/>
        <bgColor indexed="64"/>
      </patternFill>
    </fill>
  </fills>
  <borders count="8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auto="1"/>
      </bottom>
      <diagonal/>
    </border>
    <border>
      <left/>
      <right style="medium">
        <color rgb="FF000000"/>
      </right>
      <top style="thin">
        <color rgb="FF00000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81">
    <xf numFmtId="0" fontId="0" fillId="0" borderId="0" xfId="0"/>
    <xf numFmtId="2" fontId="1" fillId="3" borderId="1" xfId="0" applyNumberFormat="1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2" fontId="1" fillId="4" borderId="2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1" fillId="4" borderId="9" xfId="0" applyNumberFormat="1" applyFont="1" applyFill="1" applyBorder="1" applyAlignment="1">
      <alignment horizontal="center"/>
    </xf>
    <xf numFmtId="2" fontId="1" fillId="4" borderId="10" xfId="0" applyNumberFormat="1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2" fontId="1" fillId="3" borderId="10" xfId="0" applyNumberFormat="1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12" xfId="0" applyBorder="1"/>
    <xf numFmtId="2" fontId="1" fillId="3" borderId="13" xfId="0" applyNumberFormat="1" applyFont="1" applyFill="1" applyBorder="1" applyAlignment="1">
      <alignment horizontal="center"/>
    </xf>
    <xf numFmtId="2" fontId="1" fillId="4" borderId="13" xfId="0" applyNumberFormat="1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2" fontId="1" fillId="4" borderId="14" xfId="0" applyNumberFormat="1" applyFont="1" applyFill="1" applyBorder="1" applyAlignment="1">
      <alignment horizontal="center"/>
    </xf>
    <xf numFmtId="2" fontId="1" fillId="4" borderId="15" xfId="0" applyNumberFormat="1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2" fontId="1" fillId="3" borderId="17" xfId="0" applyNumberFormat="1" applyFont="1" applyFill="1" applyBorder="1" applyAlignment="1">
      <alignment horizontal="center"/>
    </xf>
    <xf numFmtId="2" fontId="1" fillId="3" borderId="15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2" fontId="1" fillId="4" borderId="17" xfId="0" applyNumberFormat="1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9" fontId="1" fillId="4" borderId="28" xfId="1" applyFont="1" applyFill="1" applyBorder="1" applyAlignment="1">
      <alignment horizontal="center"/>
    </xf>
    <xf numFmtId="9" fontId="1" fillId="4" borderId="26" xfId="1" applyFont="1" applyFill="1" applyBorder="1" applyAlignment="1">
      <alignment horizontal="center"/>
    </xf>
    <xf numFmtId="9" fontId="1" fillId="4" borderId="29" xfId="1" applyFont="1" applyFill="1" applyBorder="1" applyAlignment="1">
      <alignment horizontal="center"/>
    </xf>
    <xf numFmtId="9" fontId="1" fillId="3" borderId="17" xfId="1" applyFont="1" applyFill="1" applyBorder="1" applyAlignment="1">
      <alignment horizontal="center"/>
    </xf>
    <xf numFmtId="9" fontId="1" fillId="3" borderId="16" xfId="1" applyFont="1" applyFill="1" applyBorder="1" applyAlignment="1">
      <alignment horizontal="center"/>
    </xf>
    <xf numFmtId="9" fontId="1" fillId="4" borderId="3" xfId="1" applyFont="1" applyFill="1" applyBorder="1" applyAlignment="1">
      <alignment horizontal="center"/>
    </xf>
    <xf numFmtId="9" fontId="1" fillId="4" borderId="2" xfId="1" applyFont="1" applyFill="1" applyBorder="1" applyAlignment="1">
      <alignment horizontal="center"/>
    </xf>
    <xf numFmtId="9" fontId="1" fillId="4" borderId="5" xfId="1" applyFont="1" applyFill="1" applyBorder="1" applyAlignment="1">
      <alignment horizontal="center"/>
    </xf>
    <xf numFmtId="9" fontId="1" fillId="3" borderId="1" xfId="1" applyFont="1" applyFill="1" applyBorder="1" applyAlignment="1">
      <alignment horizontal="center"/>
    </xf>
    <xf numFmtId="9" fontId="1" fillId="3" borderId="5" xfId="1" applyFont="1" applyFill="1" applyBorder="1" applyAlignment="1">
      <alignment horizontal="center"/>
    </xf>
    <xf numFmtId="9" fontId="1" fillId="4" borderId="21" xfId="1" applyFont="1" applyFill="1" applyBorder="1" applyAlignment="1">
      <alignment horizontal="center"/>
    </xf>
    <xf numFmtId="9" fontId="1" fillId="4" borderId="27" xfId="1" applyFont="1" applyFill="1" applyBorder="1" applyAlignment="1">
      <alignment horizontal="center"/>
    </xf>
    <xf numFmtId="9" fontId="1" fillId="4" borderId="8" xfId="1" applyFont="1" applyFill="1" applyBorder="1" applyAlignment="1">
      <alignment horizontal="center"/>
    </xf>
    <xf numFmtId="9" fontId="1" fillId="3" borderId="13" xfId="1" applyFont="1" applyFill="1" applyBorder="1" applyAlignment="1">
      <alignment horizontal="center"/>
    </xf>
    <xf numFmtId="9" fontId="1" fillId="3" borderId="8" xfId="1" applyFont="1" applyFill="1" applyBorder="1" applyAlignment="1">
      <alignment horizontal="center"/>
    </xf>
    <xf numFmtId="0" fontId="0" fillId="8" borderId="0" xfId="0" applyFill="1"/>
    <xf numFmtId="0" fontId="7" fillId="8" borderId="0" xfId="0" applyFont="1" applyFill="1" applyAlignment="1">
      <alignment horizontal="right"/>
    </xf>
    <xf numFmtId="0" fontId="5" fillId="4" borderId="30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31" xfId="0" applyFont="1" applyFill="1" applyBorder="1" applyAlignment="1">
      <alignment horizontal="center"/>
    </xf>
    <xf numFmtId="0" fontId="0" fillId="9" borderId="0" xfId="0" applyFill="1"/>
    <xf numFmtId="0" fontId="7" fillId="9" borderId="0" xfId="0" applyFont="1" applyFill="1" applyAlignment="1">
      <alignment horizontal="right"/>
    </xf>
    <xf numFmtId="9" fontId="1" fillId="4" borderId="32" xfId="1" applyFont="1" applyFill="1" applyBorder="1" applyAlignment="1">
      <alignment horizontal="center"/>
    </xf>
    <xf numFmtId="0" fontId="2" fillId="6" borderId="33" xfId="0" applyFont="1" applyFill="1" applyBorder="1" applyAlignment="1">
      <alignment horizontal="center"/>
    </xf>
    <xf numFmtId="0" fontId="0" fillId="0" borderId="34" xfId="0" applyBorder="1"/>
    <xf numFmtId="9" fontId="1" fillId="4" borderId="16" xfId="1" applyFont="1" applyFill="1" applyBorder="1" applyAlignment="1">
      <alignment horizontal="center"/>
    </xf>
    <xf numFmtId="0" fontId="4" fillId="6" borderId="25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/>
    </xf>
    <xf numFmtId="0" fontId="4" fillId="6" borderId="24" xfId="0" applyFont="1" applyFill="1" applyBorder="1" applyAlignment="1">
      <alignment horizontal="center"/>
    </xf>
    <xf numFmtId="0" fontId="1" fillId="0" borderId="12" xfId="0" applyFont="1" applyBorder="1"/>
    <xf numFmtId="0" fontId="1" fillId="0" borderId="0" xfId="0" applyFont="1"/>
    <xf numFmtId="0" fontId="0" fillId="10" borderId="0" xfId="0" applyFill="1"/>
    <xf numFmtId="2" fontId="0" fillId="0" borderId="0" xfId="0" applyNumberFormat="1"/>
    <xf numFmtId="0" fontId="8" fillId="5" borderId="0" xfId="0" applyFont="1" applyFill="1"/>
    <xf numFmtId="0" fontId="7" fillId="5" borderId="0" xfId="0" applyFont="1" applyFill="1"/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4" fillId="2" borderId="3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4" fillId="2" borderId="38" xfId="0" applyFont="1" applyFill="1" applyBorder="1" applyAlignment="1">
      <alignment horizontal="center"/>
    </xf>
    <xf numFmtId="0" fontId="4" fillId="2" borderId="39" xfId="0" applyFont="1" applyFill="1" applyBorder="1" applyAlignment="1">
      <alignment horizontal="center"/>
    </xf>
    <xf numFmtId="0" fontId="4" fillId="2" borderId="40" xfId="0" applyFont="1" applyFill="1" applyBorder="1" applyAlignment="1">
      <alignment horizontal="center"/>
    </xf>
    <xf numFmtId="0" fontId="4" fillId="2" borderId="41" xfId="0" applyFont="1" applyFill="1" applyBorder="1" applyAlignment="1">
      <alignment horizontal="center"/>
    </xf>
    <xf numFmtId="2" fontId="1" fillId="3" borderId="36" xfId="0" applyNumberFormat="1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2" fontId="1" fillId="4" borderId="30" xfId="0" applyNumberFormat="1" applyFont="1" applyFill="1" applyBorder="1" applyAlignment="1">
      <alignment horizontal="center"/>
    </xf>
    <xf numFmtId="2" fontId="1" fillId="4" borderId="31" xfId="0" applyNumberFormat="1" applyFont="1" applyFill="1" applyBorder="1" applyAlignment="1">
      <alignment horizontal="center"/>
    </xf>
    <xf numFmtId="2" fontId="1" fillId="4" borderId="46" xfId="0" applyNumberFormat="1" applyFont="1" applyFill="1" applyBorder="1" applyAlignment="1">
      <alignment horizontal="center"/>
    </xf>
    <xf numFmtId="2" fontId="1" fillId="4" borderId="47" xfId="0" applyNumberFormat="1" applyFont="1" applyFill="1" applyBorder="1" applyAlignment="1">
      <alignment horizontal="center"/>
    </xf>
    <xf numFmtId="2" fontId="1" fillId="4" borderId="48" xfId="0" applyNumberFormat="1" applyFont="1" applyFill="1" applyBorder="1" applyAlignment="1">
      <alignment horizontal="center"/>
    </xf>
    <xf numFmtId="2" fontId="1" fillId="3" borderId="5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2" fontId="1" fillId="4" borderId="50" xfId="0" applyNumberFormat="1" applyFont="1" applyFill="1" applyBorder="1" applyAlignment="1">
      <alignment horizontal="center"/>
    </xf>
    <xf numFmtId="2" fontId="1" fillId="3" borderId="44" xfId="0" applyNumberFormat="1" applyFont="1" applyFill="1" applyBorder="1" applyAlignment="1">
      <alignment horizontal="center"/>
    </xf>
    <xf numFmtId="2" fontId="1" fillId="4" borderId="54" xfId="0" applyNumberFormat="1" applyFont="1" applyFill="1" applyBorder="1" applyAlignment="1">
      <alignment horizontal="center"/>
    </xf>
    <xf numFmtId="2" fontId="5" fillId="4" borderId="52" xfId="0" applyNumberFormat="1" applyFont="1" applyFill="1" applyBorder="1" applyAlignment="1">
      <alignment horizontal="center"/>
    </xf>
    <xf numFmtId="0" fontId="1" fillId="3" borderId="51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3" borderId="44" xfId="0" applyFont="1" applyFill="1" applyBorder="1" applyAlignment="1">
      <alignment horizontal="center"/>
    </xf>
    <xf numFmtId="0" fontId="2" fillId="6" borderId="55" xfId="0" applyFont="1" applyFill="1" applyBorder="1" applyAlignment="1">
      <alignment horizontal="center"/>
    </xf>
    <xf numFmtId="0" fontId="4" fillId="6" borderId="55" xfId="0" applyFont="1" applyFill="1" applyBorder="1" applyAlignment="1">
      <alignment horizontal="center"/>
    </xf>
    <xf numFmtId="2" fontId="1" fillId="4" borderId="57" xfId="0" applyNumberFormat="1" applyFont="1" applyFill="1" applyBorder="1" applyAlignment="1">
      <alignment horizontal="center"/>
    </xf>
    <xf numFmtId="2" fontId="1" fillId="4" borderId="58" xfId="0" applyNumberFormat="1" applyFont="1" applyFill="1" applyBorder="1" applyAlignment="1">
      <alignment horizontal="center"/>
    </xf>
    <xf numFmtId="2" fontId="1" fillId="4" borderId="59" xfId="0" applyNumberFormat="1" applyFont="1" applyFill="1" applyBorder="1" applyAlignment="1">
      <alignment horizontal="center"/>
    </xf>
    <xf numFmtId="2" fontId="1" fillId="4" borderId="60" xfId="0" applyNumberFormat="1" applyFont="1" applyFill="1" applyBorder="1" applyAlignment="1">
      <alignment horizontal="center"/>
    </xf>
    <xf numFmtId="2" fontId="1" fillId="3" borderId="58" xfId="0" applyNumberFormat="1" applyFont="1" applyFill="1" applyBorder="1" applyAlignment="1">
      <alignment horizontal="center"/>
    </xf>
    <xf numFmtId="2" fontId="1" fillId="3" borderId="59" xfId="0" applyNumberFormat="1" applyFont="1" applyFill="1" applyBorder="1" applyAlignment="1">
      <alignment horizontal="center"/>
    </xf>
    <xf numFmtId="2" fontId="1" fillId="3" borderId="49" xfId="0" applyNumberFormat="1" applyFont="1" applyFill="1" applyBorder="1" applyAlignment="1">
      <alignment horizontal="center"/>
    </xf>
    <xf numFmtId="0" fontId="1" fillId="3" borderId="58" xfId="0" applyFont="1" applyFill="1" applyBorder="1" applyAlignment="1">
      <alignment horizontal="center"/>
    </xf>
    <xf numFmtId="0" fontId="1" fillId="3" borderId="59" xfId="0" applyFont="1" applyFill="1" applyBorder="1" applyAlignment="1">
      <alignment horizontal="center"/>
    </xf>
    <xf numFmtId="0" fontId="1" fillId="3" borderId="49" xfId="0" applyFont="1" applyFill="1" applyBorder="1" applyAlignment="1">
      <alignment horizontal="center"/>
    </xf>
    <xf numFmtId="2" fontId="1" fillId="3" borderId="61" xfId="0" applyNumberFormat="1" applyFont="1" applyFill="1" applyBorder="1" applyAlignment="1">
      <alignment horizontal="center"/>
    </xf>
    <xf numFmtId="0" fontId="4" fillId="6" borderId="56" xfId="0" applyFont="1" applyFill="1" applyBorder="1" applyAlignment="1">
      <alignment horizontal="center"/>
    </xf>
    <xf numFmtId="2" fontId="0" fillId="0" borderId="62" xfId="0" applyNumberFormat="1" applyBorder="1"/>
    <xf numFmtId="2" fontId="0" fillId="0" borderId="63" xfId="0" applyNumberFormat="1" applyBorder="1"/>
    <xf numFmtId="2" fontId="0" fillId="0" borderId="64" xfId="0" applyNumberFormat="1" applyBorder="1"/>
    <xf numFmtId="2" fontId="0" fillId="0" borderId="3" xfId="0" applyNumberFormat="1" applyBorder="1"/>
    <xf numFmtId="2" fontId="0" fillId="0" borderId="44" xfId="0" applyNumberFormat="1" applyBorder="1"/>
    <xf numFmtId="2" fontId="0" fillId="0" borderId="65" xfId="0" applyNumberFormat="1" applyBorder="1"/>
    <xf numFmtId="2" fontId="0" fillId="0" borderId="21" xfId="0" applyNumberFormat="1" applyBorder="1"/>
    <xf numFmtId="2" fontId="0" fillId="0" borderId="45" xfId="0" applyNumberFormat="1" applyBorder="1"/>
    <xf numFmtId="2" fontId="0" fillId="0" borderId="53" xfId="0" applyNumberFormat="1" applyBorder="1"/>
    <xf numFmtId="2" fontId="0" fillId="0" borderId="66" xfId="0" applyNumberFormat="1" applyBorder="1"/>
    <xf numFmtId="2" fontId="0" fillId="0" borderId="67" xfId="0" applyNumberFormat="1" applyBorder="1"/>
    <xf numFmtId="2" fontId="0" fillId="0" borderId="72" xfId="0" applyNumberFormat="1" applyBorder="1" applyAlignment="1">
      <alignment horizontal="center"/>
    </xf>
    <xf numFmtId="2" fontId="0" fillId="0" borderId="70" xfId="0" applyNumberFormat="1" applyBorder="1" applyAlignment="1">
      <alignment horizontal="center"/>
    </xf>
    <xf numFmtId="2" fontId="0" fillId="0" borderId="71" xfId="0" applyNumberFormat="1" applyBorder="1" applyAlignment="1">
      <alignment horizontal="center"/>
    </xf>
    <xf numFmtId="2" fontId="0" fillId="0" borderId="73" xfId="0" applyNumberFormat="1" applyBorder="1" applyAlignment="1">
      <alignment horizontal="center"/>
    </xf>
    <xf numFmtId="2" fontId="0" fillId="0" borderId="74" xfId="0" applyNumberFormat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37" xfId="0" applyFont="1" applyFill="1" applyBorder="1" applyAlignment="1">
      <alignment horizontal="center"/>
    </xf>
    <xf numFmtId="0" fontId="4" fillId="7" borderId="18" xfId="0" applyFont="1" applyFill="1" applyBorder="1" applyAlignment="1">
      <alignment horizontal="center"/>
    </xf>
    <xf numFmtId="0" fontId="4" fillId="7" borderId="19" xfId="0" applyFont="1" applyFill="1" applyBorder="1" applyAlignment="1">
      <alignment horizontal="center"/>
    </xf>
    <xf numFmtId="0" fontId="4" fillId="7" borderId="20" xfId="0" applyFont="1" applyFill="1" applyBorder="1" applyAlignment="1">
      <alignment horizontal="center"/>
    </xf>
    <xf numFmtId="0" fontId="4" fillId="7" borderId="75" xfId="0" applyFont="1" applyFill="1" applyBorder="1" applyAlignment="1">
      <alignment horizontal="center"/>
    </xf>
    <xf numFmtId="0" fontId="4" fillId="7" borderId="42" xfId="0" applyFont="1" applyFill="1" applyBorder="1" applyAlignment="1">
      <alignment horizontal="center"/>
    </xf>
    <xf numFmtId="0" fontId="4" fillId="7" borderId="43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4" fillId="6" borderId="19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4" fillId="2" borderId="76" xfId="0" applyFont="1" applyFill="1" applyBorder="1" applyAlignment="1">
      <alignment horizontal="center"/>
    </xf>
    <xf numFmtId="2" fontId="1" fillId="3" borderId="15" xfId="1" applyNumberFormat="1" applyFont="1" applyFill="1" applyBorder="1" applyAlignment="1">
      <alignment horizontal="center"/>
    </xf>
    <xf numFmtId="2" fontId="1" fillId="3" borderId="2" xfId="1" applyNumberFormat="1" applyFont="1" applyFill="1" applyBorder="1" applyAlignment="1">
      <alignment horizontal="center"/>
    </xf>
    <xf numFmtId="2" fontId="1" fillId="3" borderId="10" xfId="1" applyNumberFormat="1" applyFont="1" applyFill="1" applyBorder="1" applyAlignment="1">
      <alignment horizontal="center"/>
    </xf>
    <xf numFmtId="2" fontId="0" fillId="0" borderId="82" xfId="0" applyNumberFormat="1" applyBorder="1"/>
    <xf numFmtId="2" fontId="0" fillId="0" borderId="81" xfId="0" applyNumberFormat="1" applyBorder="1"/>
    <xf numFmtId="2" fontId="0" fillId="0" borderId="70" xfId="0" applyNumberFormat="1" applyBorder="1"/>
    <xf numFmtId="0" fontId="7" fillId="5" borderId="78" xfId="0" applyFont="1" applyFill="1" applyBorder="1" applyAlignment="1">
      <alignment horizontal="center"/>
    </xf>
    <xf numFmtId="0" fontId="7" fillId="5" borderId="79" xfId="0" applyFont="1" applyFill="1" applyBorder="1" applyAlignment="1">
      <alignment horizontal="center"/>
    </xf>
    <xf numFmtId="0" fontId="7" fillId="5" borderId="80" xfId="0" applyFont="1" applyFill="1" applyBorder="1" applyAlignment="1">
      <alignment horizontal="center"/>
    </xf>
    <xf numFmtId="0" fontId="7" fillId="11" borderId="68" xfId="0" applyFont="1" applyFill="1" applyBorder="1" applyAlignment="1">
      <alignment horizontal="center"/>
    </xf>
    <xf numFmtId="0" fontId="7" fillId="11" borderId="42" xfId="0" applyFont="1" applyFill="1" applyBorder="1" applyAlignment="1">
      <alignment horizontal="center"/>
    </xf>
    <xf numFmtId="0" fontId="7" fillId="5" borderId="69" xfId="0" applyFont="1" applyFill="1" applyBorder="1" applyAlignment="1">
      <alignment horizontal="center"/>
    </xf>
    <xf numFmtId="0" fontId="7" fillId="5" borderId="70" xfId="0" applyFont="1" applyFill="1" applyBorder="1" applyAlignment="1">
      <alignment horizontal="center"/>
    </xf>
    <xf numFmtId="0" fontId="7" fillId="5" borderId="71" xfId="0" applyFont="1" applyFill="1" applyBorder="1" applyAlignment="1">
      <alignment horizontal="center"/>
    </xf>
    <xf numFmtId="0" fontId="7" fillId="0" borderId="83" xfId="0" applyFont="1" applyBorder="1" applyAlignment="1">
      <alignment horizontal="center"/>
    </xf>
    <xf numFmtId="2" fontId="0" fillId="0" borderId="77" xfId="0" applyNumberFormat="1" applyBorder="1" applyAlignment="1">
      <alignment horizontal="center"/>
    </xf>
    <xf numFmtId="2" fontId="0" fillId="0" borderId="80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898989"/>
      <color rgb="FF002060"/>
      <color rgb="FFCFE2F3"/>
      <color rgb="FFDD3609"/>
      <color rgb="FFD63E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Eficácia das Tarefas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Sheet1!$B$67</c:f>
              <c:strCache>
                <c:ptCount val="1"/>
                <c:pt idx="0">
                  <c:v>Muito eficaz</c:v>
                </c:pt>
              </c:strCache>
            </c:strRef>
          </c:tx>
          <c:spPr>
            <a:solidFill>
              <a:srgbClr val="548235"/>
            </a:solidFill>
          </c:spPr>
          <c:invertIfNegative val="1"/>
          <c:cat>
            <c:strRef>
              <c:f>Sheet1!$A$68:$A$70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Sheet1!$B$68:$B$70</c:f>
              <c:numCache>
                <c:formatCode>0%</c:formatCode>
                <c:ptCount val="3"/>
                <c:pt idx="0">
                  <c:v>0.7</c:v>
                </c:pt>
                <c:pt idx="1">
                  <c:v>0.7</c:v>
                </c:pt>
                <c:pt idx="2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FF3D-4665-9F75-94DD7D721888}"/>
            </c:ext>
          </c:extLst>
        </c:ser>
        <c:ser>
          <c:idx val="1"/>
          <c:order val="1"/>
          <c:tx>
            <c:strRef>
              <c:f>Sheet1!$C$67</c:f>
              <c:strCache>
                <c:ptCount val="1"/>
                <c:pt idx="0">
                  <c:v>Eficaz</c:v>
                </c:pt>
              </c:strCache>
            </c:strRef>
          </c:tx>
          <c:spPr>
            <a:solidFill>
              <a:srgbClr val="A9D18E"/>
            </a:solidFill>
          </c:spPr>
          <c:invertIfNegative val="1"/>
          <c:cat>
            <c:strRef>
              <c:f>Sheet1!$A$68:$A$70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Sheet1!$C$68:$C$70</c:f>
              <c:numCache>
                <c:formatCode>0%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6-FF3D-4665-9F75-94DD7D721888}"/>
            </c:ext>
          </c:extLst>
        </c:ser>
        <c:ser>
          <c:idx val="2"/>
          <c:order val="2"/>
          <c:tx>
            <c:strRef>
              <c:f>Sheet1!$D$67</c:f>
              <c:strCache>
                <c:ptCount val="1"/>
                <c:pt idx="0">
                  <c:v>Neutro</c:v>
                </c:pt>
              </c:strCache>
            </c:strRef>
          </c:tx>
          <c:invertIfNegative val="1"/>
          <c:cat>
            <c:strRef>
              <c:f>Sheet1!$A$68:$A$70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Sheet1!$D$68:$D$70</c:f>
              <c:numCache>
                <c:formatCode>0%</c:formatCode>
                <c:ptCount val="3"/>
                <c:pt idx="0">
                  <c:v>0.1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3D-4665-9F75-94DD7D721888}"/>
            </c:ext>
          </c:extLst>
        </c:ser>
        <c:ser>
          <c:idx val="3"/>
          <c:order val="3"/>
          <c:tx>
            <c:strRef>
              <c:f>Sheet1!$E$67</c:f>
              <c:strCache>
                <c:ptCount val="1"/>
                <c:pt idx="0">
                  <c:v>Pouco eficaz</c:v>
                </c:pt>
              </c:strCache>
            </c:strRef>
          </c:tx>
          <c:spPr>
            <a:solidFill>
              <a:srgbClr val="F4B183"/>
            </a:solidFill>
          </c:spPr>
          <c:invertIfNegative val="1"/>
          <c:cat>
            <c:strRef>
              <c:f>Sheet1!$A$68:$A$70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Sheet1!$E$68:$E$70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8-FF3D-4665-9F75-94DD7D721888}"/>
            </c:ext>
          </c:extLst>
        </c:ser>
        <c:ser>
          <c:idx val="4"/>
          <c:order val="4"/>
          <c:tx>
            <c:strRef>
              <c:f>Sheet1!$F$67</c:f>
              <c:strCache>
                <c:ptCount val="1"/>
                <c:pt idx="0">
                  <c:v>Muito pouco eficaz</c:v>
                </c:pt>
              </c:strCache>
            </c:strRef>
          </c:tx>
          <c:spPr>
            <a:solidFill>
              <a:srgbClr val="DD3609"/>
            </a:solidFill>
          </c:spPr>
          <c:invertIfNegative val="0"/>
          <c:cat>
            <c:strRef>
              <c:f>Sheet1!$A$68:$A$70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Sheet1!$F$68:$F$70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3D-4665-9F75-94DD7D721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</c:barChart>
      <c:catAx>
        <c:axId val="1476527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765276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chemeClr val="dk1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Satisfação das Tarefas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Sheet1!$J$67</c:f>
              <c:strCache>
                <c:ptCount val="1"/>
                <c:pt idx="0">
                  <c:v>Muito satisfeito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Sheet1!$A$68:$A$70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Sheet1!$J$68:$J$70</c:f>
              <c:numCache>
                <c:formatCode>0%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6-4E7E-A6DE-9B6633E1EA43}"/>
            </c:ext>
          </c:extLst>
        </c:ser>
        <c:ser>
          <c:idx val="1"/>
          <c:order val="1"/>
          <c:tx>
            <c:strRef>
              <c:f>Sheet1!$K$67</c:f>
              <c:strCache>
                <c:ptCount val="1"/>
                <c:pt idx="0">
                  <c:v>Satisfeito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Sheet1!$A$68:$A$70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Sheet1!$K$68:$K$70</c:f>
              <c:numCache>
                <c:formatCode>0%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6-4E7E-A6DE-9B6633E1EA43}"/>
            </c:ext>
          </c:extLst>
        </c:ser>
        <c:ser>
          <c:idx val="2"/>
          <c:order val="2"/>
          <c:tx>
            <c:strRef>
              <c:f>Sheet1!$L$67</c:f>
              <c:strCache>
                <c:ptCount val="1"/>
                <c:pt idx="0">
                  <c:v>Neutro</c:v>
                </c:pt>
              </c:strCache>
            </c:strRef>
          </c:tx>
          <c:invertIfNegative val="0"/>
          <c:cat>
            <c:strRef>
              <c:f>Sheet1!$A$68:$A$70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Sheet1!$L$68:$L$70</c:f>
              <c:numCache>
                <c:formatCode>0%</c:formatCode>
                <c:ptCount val="3"/>
                <c:pt idx="0">
                  <c:v>0.1</c:v>
                </c:pt>
                <c:pt idx="1">
                  <c:v>0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D6-4E7E-A6DE-9B6633E1EA43}"/>
            </c:ext>
          </c:extLst>
        </c:ser>
        <c:ser>
          <c:idx val="3"/>
          <c:order val="3"/>
          <c:tx>
            <c:strRef>
              <c:f>Sheet1!$M$67</c:f>
              <c:strCache>
                <c:ptCount val="1"/>
                <c:pt idx="0">
                  <c:v>Insatisfeito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Sheet1!$A$68:$A$70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Sheet1!$M$68:$M$70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D6-4E7E-A6DE-9B6633E1EA43}"/>
            </c:ext>
          </c:extLst>
        </c:ser>
        <c:ser>
          <c:idx val="4"/>
          <c:order val="4"/>
          <c:tx>
            <c:strRef>
              <c:f>Sheet1!$N$67</c:f>
              <c:strCache>
                <c:ptCount val="1"/>
                <c:pt idx="0">
                  <c:v>Muito insatisfeito</c:v>
                </c:pt>
              </c:strCache>
            </c:strRef>
          </c:tx>
          <c:spPr>
            <a:solidFill>
              <a:srgbClr val="DD3609"/>
            </a:solidFill>
          </c:spPr>
          <c:invertIfNegative val="0"/>
          <c:cat>
            <c:strRef>
              <c:f>Sheet1!$A$68:$A$70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Sheet1!$N$68:$N$70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D6-4E7E-A6DE-9B6633E1E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</c:barChart>
      <c:catAx>
        <c:axId val="1476527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765276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chemeClr val="dk1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Usabiblidade do Sistema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Sheet1!$B$111</c:f>
              <c:strCache>
                <c:ptCount val="1"/>
                <c:pt idx="0">
                  <c:v>Discordo totalmente</c:v>
                </c:pt>
              </c:strCache>
            </c:strRef>
          </c:tx>
          <c:spPr>
            <a:solidFill>
              <a:srgbClr val="DD3609"/>
            </a:solidFill>
          </c:spPr>
          <c:invertIfNegative val="1"/>
          <c:cat>
            <c:numRef>
              <c:f>Sheet1!$A$112:$A$117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Sheet1!$B$112:$B$117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306-4794-A63B-18C7FF1D4A77}"/>
            </c:ext>
          </c:extLst>
        </c:ser>
        <c:ser>
          <c:idx val="1"/>
          <c:order val="1"/>
          <c:tx>
            <c:strRef>
              <c:f>Sheet1!$C$111</c:f>
              <c:strCache>
                <c:ptCount val="1"/>
                <c:pt idx="0">
                  <c:v>Discordo parcialmente</c:v>
                </c:pt>
              </c:strCache>
            </c:strRef>
          </c:tx>
          <c:spPr>
            <a:solidFill>
              <a:srgbClr val="F4B183"/>
            </a:solidFill>
          </c:spPr>
          <c:invertIfNegative val="1"/>
          <c:cat>
            <c:numRef>
              <c:f>Sheet1!$A$112:$A$117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Sheet1!$C$112:$C$117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306-4794-A63B-18C7FF1D4A77}"/>
            </c:ext>
          </c:extLst>
        </c:ser>
        <c:ser>
          <c:idx val="2"/>
          <c:order val="2"/>
          <c:tx>
            <c:strRef>
              <c:f>Sheet1!$D$111</c:f>
              <c:strCache>
                <c:ptCount val="1"/>
                <c:pt idx="0">
                  <c:v>Neutro</c:v>
                </c:pt>
              </c:strCache>
            </c:strRef>
          </c:tx>
          <c:invertIfNegative val="1"/>
          <c:cat>
            <c:numRef>
              <c:f>Sheet1!$A$112:$A$117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Sheet1!$D$112:$D$117</c:f>
              <c:numCache>
                <c:formatCode>0%</c:formatCode>
                <c:ptCount val="6"/>
                <c:pt idx="0">
                  <c:v>0.4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06-4794-A63B-18C7FF1D4A77}"/>
            </c:ext>
          </c:extLst>
        </c:ser>
        <c:ser>
          <c:idx val="3"/>
          <c:order val="3"/>
          <c:tx>
            <c:strRef>
              <c:f>Sheet1!$E$111</c:f>
              <c:strCache>
                <c:ptCount val="1"/>
                <c:pt idx="0">
                  <c:v>Concordo parcialmente</c:v>
                </c:pt>
              </c:strCache>
            </c:strRef>
          </c:tx>
          <c:spPr>
            <a:solidFill>
              <a:srgbClr val="A9D18E"/>
            </a:solidFill>
          </c:spPr>
          <c:invertIfNegative val="1"/>
          <c:cat>
            <c:numRef>
              <c:f>Sheet1!$A$112:$A$117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Sheet1!$E$112:$E$117</c:f>
              <c:numCache>
                <c:formatCode>0%</c:formatCode>
                <c:ptCount val="6"/>
                <c:pt idx="0">
                  <c:v>0.3</c:v>
                </c:pt>
                <c:pt idx="1">
                  <c:v>0.6</c:v>
                </c:pt>
                <c:pt idx="2">
                  <c:v>0.3</c:v>
                </c:pt>
                <c:pt idx="3">
                  <c:v>0.4</c:v>
                </c:pt>
                <c:pt idx="4">
                  <c:v>0</c:v>
                </c:pt>
                <c:pt idx="5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9306-4794-A63B-18C7FF1D4A77}"/>
            </c:ext>
          </c:extLst>
        </c:ser>
        <c:ser>
          <c:idx val="4"/>
          <c:order val="4"/>
          <c:tx>
            <c:strRef>
              <c:f>Sheet1!$F$111</c:f>
              <c:strCache>
                <c:ptCount val="1"/>
                <c:pt idx="0">
                  <c:v>Concordo totalmente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numRef>
              <c:f>Sheet1!$A$112:$A$117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Sheet1!$F$112:$F$117</c:f>
              <c:numCache>
                <c:formatCode>0%</c:formatCode>
                <c:ptCount val="6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0.4</c:v>
                </c:pt>
                <c:pt idx="4">
                  <c:v>0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06-4794-A63B-18C7FF1D4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</c:barChart>
      <c:catAx>
        <c:axId val="1476527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7652765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Média Tempo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Sheet1!$B$5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Sheet1!$AF$63:$AF$65</c:f>
                <c:numCache>
                  <c:formatCode>General</c:formatCode>
                  <c:ptCount val="3"/>
                  <c:pt idx="0">
                    <c:v>8.9400000000000013</c:v>
                  </c:pt>
                  <c:pt idx="1">
                    <c:v>7.519999999999996</c:v>
                  </c:pt>
                  <c:pt idx="2">
                    <c:v>8.3000000000000043</c:v>
                  </c:pt>
                </c:numCache>
              </c:numRef>
            </c:plus>
            <c:minus>
              <c:numRef>
                <c:f>Sheet1!$AF$63:$AF$65</c:f>
                <c:numCache>
                  <c:formatCode>General</c:formatCode>
                  <c:ptCount val="3"/>
                  <c:pt idx="0">
                    <c:v>8.9400000000000013</c:v>
                  </c:pt>
                  <c:pt idx="1">
                    <c:v>7.519999999999996</c:v>
                  </c:pt>
                  <c:pt idx="2">
                    <c:v>8.3000000000000043</c:v>
                  </c:pt>
                </c:numCache>
              </c:numRef>
            </c:minus>
            <c:spPr>
              <a:ln w="12700">
                <a:solidFill>
                  <a:srgbClr val="002060"/>
                </a:solidFill>
              </a:ln>
            </c:spPr>
          </c:errBars>
          <c:cat>
            <c:strRef>
              <c:f>Sheet1!$A$6:$A$8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Sheet1!$B$6:$B$8</c:f>
              <c:numCache>
                <c:formatCode>0.00</c:formatCode>
                <c:ptCount val="3"/>
                <c:pt idx="0">
                  <c:v>31.1</c:v>
                </c:pt>
                <c:pt idx="1">
                  <c:v>40.9</c:v>
                </c:pt>
                <c:pt idx="2">
                  <c:v>34.200000000000003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D-4B68-9907-39A142700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  <c:extLst/>
      </c:barChart>
      <c:lineChart>
        <c:grouping val="standard"/>
        <c:varyColors val="1"/>
        <c:ser>
          <c:idx val="1"/>
          <c:order val="1"/>
          <c:tx>
            <c:strRef>
              <c:f>Sheet1!$C$5</c:f>
              <c:strCache>
                <c:ptCount val="1"/>
                <c:pt idx="0">
                  <c:v>Req. Utilização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Sheet1!$A$6:$A$8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Sheet1!$C$6:$C$8</c:f>
              <c:numCache>
                <c:formatCode>0.00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ED3D-4B68-9907-39A142700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527654"/>
        <c:axId val="153409426"/>
      </c:lineChart>
      <c:catAx>
        <c:axId val="147652765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  <c:max val="50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7652765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Média Cliques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5"/>
          <c:order val="5"/>
          <c:tx>
            <c:strRef>
              <c:f>Sheet1!$H$5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Sheet1!$AG$63:$AG$65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0.23000000000000043</c:v>
                  </c:pt>
                  <c:pt idx="2">
                    <c:v>1.3099999999999996</c:v>
                  </c:pt>
                </c:numCache>
              </c:numRef>
            </c:plus>
            <c:minus>
              <c:numRef>
                <c:f>Sheet1!$AG$63:$AG$65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0.23000000000000043</c:v>
                  </c:pt>
                  <c:pt idx="2">
                    <c:v>1.3099999999999996</c:v>
                  </c:pt>
                </c:numCache>
              </c:numRef>
            </c:minus>
            <c:spPr>
              <a:ln>
                <a:solidFill>
                  <a:srgbClr val="002060"/>
                </a:solidFill>
              </a:ln>
            </c:spPr>
          </c:errBars>
          <c:cat>
            <c:strRef>
              <c:f>Sheet1!$A$6:$A$8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Sheet1!$H$6:$H$8</c:f>
              <c:numCache>
                <c:formatCode>0.00</c:formatCode>
                <c:ptCount val="3"/>
                <c:pt idx="0">
                  <c:v>9</c:v>
                </c:pt>
                <c:pt idx="1">
                  <c:v>14.1</c:v>
                </c:pt>
                <c:pt idx="2">
                  <c:v>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E5E5-45DE-AFFA-847A41F83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Sheet1!$B$5</c15:sqref>
                        </c15:formulaRef>
                      </c:ext>
                    </c:extLst>
                    <c:strCache>
                      <c:ptCount val="1"/>
                      <c:pt idx="0">
                        <c:v>Média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Sheet1!$B$6:$B$8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31.1</c:v>
                      </c:pt>
                      <c:pt idx="1">
                        <c:v>40.9</c:v>
                      </c:pt>
                      <c:pt idx="2">
                        <c:v>34.200000000000003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5E5-45DE-AFFA-847A41F835A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Sheet1!$C$5</c15:sqref>
                        </c15:formulaRef>
                      </c:ext>
                    </c:extLst>
                    <c:strCache>
                      <c:ptCount val="1"/>
                      <c:pt idx="0">
                        <c:v>Req. Utilização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Sheet1!$C$6:$C$8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10</c:v>
                      </c:pt>
                      <c:pt idx="1">
                        <c:v>30</c:v>
                      </c:pt>
                      <c:pt idx="2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5E5-45DE-AFFA-847A41F835A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Sheet1!$D$5</c15:sqref>
                        </c15:formulaRef>
                      </c:ext>
                    </c:extLst>
                    <c:strCache>
                      <c:ptCount val="1"/>
                      <c:pt idx="0">
                        <c:v>Desvio Padrão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Sheet1!$D$6:$D$8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12.493998559308384</c:v>
                      </c:pt>
                      <c:pt idx="1">
                        <c:v>10.514011814927954</c:v>
                      </c:pt>
                      <c:pt idx="2">
                        <c:v>11.602681682362155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E5-45DE-AFFA-847A41F835A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Sheet1!$E$5</c15:sqref>
                        </c15:formulaRef>
                      </c:ext>
                    </c:extLst>
                    <c:strCache>
                      <c:ptCount val="1"/>
                      <c:pt idx="0">
                        <c:v>Mediana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Sheet1!$E$6:$E$8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29.5</c:v>
                      </c:pt>
                      <c:pt idx="1">
                        <c:v>40.5</c:v>
                      </c:pt>
                      <c:pt idx="2">
                        <c:v>34.5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E5-45DE-AFFA-847A41F835A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Sheet1!$G$5</c15:sqref>
                        </c15:formulaRef>
                      </c:ext>
                    </c:extLst>
                    <c:strCache>
                      <c:ptCount val="1"/>
                      <c:pt idx="0">
                        <c:v>IC(95%)</c:v>
                      </c:pt>
                    </c:strCache>
                  </c:strRef>
                </c:tx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Sheet1!#REF!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Sheet1!$AG$63:$AG$65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</c:v>
                        </c:pt>
                        <c:pt idx="1">
                          <c:v>0.23000000000000043</c:v>
                        </c:pt>
                        <c:pt idx="2">
                          <c:v>1.3099999999999996</c:v>
                        </c:pt>
                      </c:numCache>
                    </c:numRef>
                  </c:minus>
                  <c:spPr>
                    <a:ln w="12700">
                      <a:solidFill>
                        <a:srgbClr val="002060"/>
                      </a:solidFill>
                    </a:ln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Sheet1!$G$6:$G$8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E5-45DE-AFFA-847A41F835A6}"/>
                  </c:ext>
                </c:extLst>
              </c15:ser>
            </c15:filteredBarSeries>
          </c:ext>
        </c:extLst>
      </c:barChart>
      <c:lineChart>
        <c:grouping val="standard"/>
        <c:varyColors val="1"/>
        <c:ser>
          <c:idx val="6"/>
          <c:order val="6"/>
          <c:tx>
            <c:strRef>
              <c:f>Sheet1!$I$5</c:f>
              <c:strCache>
                <c:ptCount val="1"/>
                <c:pt idx="0">
                  <c:v>Req. Utilização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Sheet1!$A$6:$A$8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Sheet1!$I$6:$I$8</c:f>
              <c:numCache>
                <c:formatCode>0.00</c:formatCode>
                <c:ptCount val="3"/>
                <c:pt idx="0">
                  <c:v>3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E5E5-45DE-AFFA-847A41F83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527654"/>
        <c:axId val="153409426"/>
      </c:lineChart>
      <c:catAx>
        <c:axId val="1476527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  <c:max val="16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76527654"/>
        <c:crosses val="autoZero"/>
        <c:crossBetween val="between"/>
        <c:majorUnit val="2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Média Erros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10"/>
          <c:order val="10"/>
          <c:tx>
            <c:strRef>
              <c:f>Sheet1!$N$5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Sheet1!$AH$63:$AH$65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0.30000000000000004</c:v>
                  </c:pt>
                  <c:pt idx="2">
                    <c:v>0.5</c:v>
                  </c:pt>
                </c:numCache>
              </c:numRef>
            </c:plus>
            <c:minus>
              <c:numRef>
                <c:f>Sheet1!$AH$63:$AH$65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0.30000000000000004</c:v>
                  </c:pt>
                  <c:pt idx="2">
                    <c:v>0.5</c:v>
                  </c:pt>
                </c:numCache>
              </c:numRef>
            </c:minus>
            <c:spPr>
              <a:ln>
                <a:solidFill>
                  <a:srgbClr val="002060"/>
                </a:solidFill>
              </a:ln>
            </c:spPr>
          </c:errBars>
          <c:cat>
            <c:strRef>
              <c:f>Sheet1!$A$6:$A$8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Sheet1!$N$6:$N$8</c:f>
              <c:numCache>
                <c:formatCode>0.00</c:formatCode>
                <c:ptCount val="3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77-42FC-9CE4-2A917C489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Sheet1!$B$5</c15:sqref>
                        </c15:formulaRef>
                      </c:ext>
                    </c:extLst>
                    <c:strCache>
                      <c:ptCount val="1"/>
                      <c:pt idx="0">
                        <c:v>Média</c:v>
                      </c:pt>
                    </c:strCache>
                  </c:strRef>
                </c:tx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Sheet1!$AK$3:$AK$5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Sheet1!$AH$63:$AH$65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</c:v>
                        </c:pt>
                        <c:pt idx="1">
                          <c:v>0.30000000000000004</c:v>
                        </c:pt>
                        <c:pt idx="2">
                          <c:v>0.5</c:v>
                        </c:pt>
                      </c:numCache>
                    </c:numRef>
                  </c:minus>
                  <c:spPr>
                    <a:ln w="12700">
                      <a:solidFill>
                        <a:srgbClr val="002060"/>
                      </a:solidFill>
                    </a:ln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Sheet1!$B$6:$B$8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31.1</c:v>
                      </c:pt>
                      <c:pt idx="1">
                        <c:v>40.9</c:v>
                      </c:pt>
                      <c:pt idx="2">
                        <c:v>34.200000000000003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9307-4B67-80B8-7B60F5D2A66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Sheet1!$C$5</c15:sqref>
                        </c15:formulaRef>
                      </c:ext>
                    </c:extLst>
                    <c:strCache>
                      <c:ptCount val="1"/>
                      <c:pt idx="0">
                        <c:v>Req. Utilização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Sheet1!$C$6:$C$8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10</c:v>
                      </c:pt>
                      <c:pt idx="1">
                        <c:v>30</c:v>
                      </c:pt>
                      <c:pt idx="2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307-4B67-80B8-7B60F5D2A66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Sheet1!$D$5</c15:sqref>
                        </c15:formulaRef>
                      </c:ext>
                    </c:extLst>
                    <c:strCache>
                      <c:ptCount val="1"/>
                      <c:pt idx="0">
                        <c:v>Desvio Padrão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Sheet1!$D$6:$D$8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12.493998559308384</c:v>
                      </c:pt>
                      <c:pt idx="1">
                        <c:v>10.514011814927954</c:v>
                      </c:pt>
                      <c:pt idx="2">
                        <c:v>11.602681682362155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307-4B67-80B8-7B60F5D2A66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Sheet1!$E$5</c15:sqref>
                        </c15:formulaRef>
                      </c:ext>
                    </c:extLst>
                    <c:strCache>
                      <c:ptCount val="1"/>
                      <c:pt idx="0">
                        <c:v>Mediana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Sheet1!$E$6:$E$8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29.5</c:v>
                      </c:pt>
                      <c:pt idx="1">
                        <c:v>40.5</c:v>
                      </c:pt>
                      <c:pt idx="2">
                        <c:v>34.5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307-4B67-80B8-7B60F5D2A66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Sheet1!$G$5</c15:sqref>
                        </c15:formulaRef>
                      </c:ext>
                    </c:extLst>
                    <c:strCache>
                      <c:ptCount val="1"/>
                      <c:pt idx="0">
                        <c:v>IC(95%)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Sheet1!$G$6:$G$8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577-42FC-9CE4-2A917C489CC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Sheet1!$H$5</c15:sqref>
                        </c15:formulaRef>
                      </c:ext>
                    </c:extLst>
                    <c:strCache>
                      <c:ptCount val="1"/>
                      <c:pt idx="0">
                        <c:v>Média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Sheet1!$H$6:$H$8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9</c:v>
                      </c:pt>
                      <c:pt idx="1">
                        <c:v>14.1</c:v>
                      </c:pt>
                      <c:pt idx="2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577-42FC-9CE4-2A917C489CC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Sheet1!$I$5</c15:sqref>
                        </c15:formulaRef>
                      </c:ext>
                    </c:extLst>
                    <c:strCache>
                      <c:ptCount val="1"/>
                      <c:pt idx="0">
                        <c:v>Req. Utilização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Sheet1!$I$6:$I$8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3</c:v>
                      </c:pt>
                      <c:pt idx="1">
                        <c:v>4</c:v>
                      </c:pt>
                      <c:pt idx="2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577-42FC-9CE4-2A917C489CC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Sheet1!$J$5</c15:sqref>
                        </c15:formulaRef>
                      </c:ext>
                    </c:extLst>
                    <c:strCache>
                      <c:ptCount val="1"/>
                      <c:pt idx="0">
                        <c:v>Desvio Padrão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Sheet1!$J$6:$J$8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</c:v>
                      </c:pt>
                      <c:pt idx="1">
                        <c:v>0.31622776601683789</c:v>
                      </c:pt>
                      <c:pt idx="2">
                        <c:v>1.8257418583505538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577-42FC-9CE4-2A917C489CC3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Sheet1!$K$5</c15:sqref>
                        </c15:formulaRef>
                      </c:ext>
                    </c:extLst>
                    <c:strCache>
                      <c:ptCount val="1"/>
                      <c:pt idx="0">
                        <c:v>Mediana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Sheet1!$K$6:$K$8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</c:v>
                      </c:pt>
                      <c:pt idx="1">
                        <c:v>14</c:v>
                      </c:pt>
                      <c:pt idx="2">
                        <c:v>7.5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577-42FC-9CE4-2A917C489CC3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Sheet1!$M$5</c15:sqref>
                        </c15:formulaRef>
                      </c:ext>
                    </c:extLst>
                    <c:strCache>
                      <c:ptCount val="1"/>
                      <c:pt idx="0">
                        <c:v>IC(95%)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Sheet1!$M$6:$M$8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577-42FC-9CE4-2A917C489CC3}"/>
                  </c:ext>
                </c:extLst>
              </c15:ser>
            </c15:filteredBarSeries>
          </c:ext>
        </c:extLst>
      </c:barChart>
      <c:lineChart>
        <c:grouping val="standard"/>
        <c:varyColors val="1"/>
        <c:ser>
          <c:idx val="11"/>
          <c:order val="11"/>
          <c:tx>
            <c:strRef>
              <c:f>Sheet1!$O$5</c:f>
              <c:strCache>
                <c:ptCount val="1"/>
                <c:pt idx="0">
                  <c:v>Req. Utilização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Sheet1!$A$6:$A$8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Sheet1!$O$6:$O$8</c:f>
              <c:numCache>
                <c:formatCode>0.00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77-42FC-9CE4-2A917C489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527654"/>
        <c:axId val="153409426"/>
      </c:lineChart>
      <c:catAx>
        <c:axId val="1476527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76527654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Média Ajudas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12"/>
          <c:order val="12"/>
          <c:tx>
            <c:strRef>
              <c:f>Sheet1!$N$4:$N$5</c:f>
              <c:strCache>
                <c:ptCount val="2"/>
                <c:pt idx="0">
                  <c:v>Erros</c:v>
                </c:pt>
                <c:pt idx="1">
                  <c:v>Média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Sheet1!$AI$63:$AI$65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0.35</c:v>
                  </c:pt>
                </c:numCache>
              </c:numRef>
            </c:plus>
            <c:minus>
              <c:numRef>
                <c:f>Sheet1!$AI$63:$AI$65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0.35</c:v>
                  </c:pt>
                </c:numCache>
              </c:numRef>
            </c:minus>
            <c:spPr>
              <a:ln w="12700">
                <a:solidFill>
                  <a:srgbClr val="002060"/>
                </a:solidFill>
              </a:ln>
            </c:spPr>
          </c:errBars>
          <c:cat>
            <c:strRef>
              <c:f>Sheet1!$A$6:$A$8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Sheet1!$T$6:$T$8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9CD-480A-8488-71DA40307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Sheet1!$B$4:$B$5</c15:sqref>
                        </c15:formulaRef>
                      </c:ext>
                    </c:extLst>
                    <c:strCache>
                      <c:ptCount val="2"/>
                      <c:pt idx="0">
                        <c:v>Tempo (s)</c:v>
                      </c:pt>
                      <c:pt idx="1">
                        <c:v>Média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Sheet1!$B$6:$B$8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31.1</c:v>
                      </c:pt>
                      <c:pt idx="1">
                        <c:v>40.9</c:v>
                      </c:pt>
                      <c:pt idx="2">
                        <c:v>34.200000000000003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9CD-480A-8488-71DA40307F4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Sheet1!$C$4:$C$5</c15:sqref>
                        </c15:formulaRef>
                      </c:ext>
                    </c:extLst>
                    <c:strCache>
                      <c:ptCount val="2"/>
                      <c:pt idx="0">
                        <c:v>Tempo (s)</c:v>
                      </c:pt>
                      <c:pt idx="1">
                        <c:v>Req. Utilização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Sheet1!$D$6:$D$8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12.493998559308384</c:v>
                      </c:pt>
                      <c:pt idx="1">
                        <c:v>10.514011814927954</c:v>
                      </c:pt>
                      <c:pt idx="2">
                        <c:v>11.602681682362155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9CD-480A-8488-71DA40307F4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Sheet1!$D$4:$D$5</c15:sqref>
                        </c15:formulaRef>
                      </c:ext>
                    </c:extLst>
                    <c:strCache>
                      <c:ptCount val="2"/>
                      <c:pt idx="0">
                        <c:v>Tempo (s)</c:v>
                      </c:pt>
                      <c:pt idx="1">
                        <c:v>Desvio Padrão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Sheet1!$E$6:$E$8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29.5</c:v>
                      </c:pt>
                      <c:pt idx="1">
                        <c:v>40.5</c:v>
                      </c:pt>
                      <c:pt idx="2">
                        <c:v>34.5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9CD-480A-8488-71DA40307F4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Sheet1!$E$4:$E$5</c15:sqref>
                        </c15:formulaRef>
                      </c:ext>
                    </c:extLst>
                    <c:strCache>
                      <c:ptCount val="2"/>
                      <c:pt idx="0">
                        <c:v>Tempo (s)</c:v>
                      </c:pt>
                      <c:pt idx="1">
                        <c:v>Mediana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Sheet1!$G$6:$G$8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9CD-480A-8488-71DA40307F4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Sheet1!$F$4:$F$5</c15:sqref>
                        </c15:formulaRef>
                      </c:ext>
                    </c:extLst>
                    <c:strCache>
                      <c:ptCount val="2"/>
                      <c:pt idx="0">
                        <c:v>Tempo (s)</c:v>
                      </c:pt>
                      <c:pt idx="1">
                        <c:v>Moda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Sheet1!$H$6:$H$8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9</c:v>
                      </c:pt>
                      <c:pt idx="1">
                        <c:v>14.1</c:v>
                      </c:pt>
                      <c:pt idx="2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9CD-480A-8488-71DA40307F4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Sheet1!$G$4:$G$5</c15:sqref>
                        </c15:formulaRef>
                      </c:ext>
                    </c:extLst>
                    <c:strCache>
                      <c:ptCount val="2"/>
                      <c:pt idx="0">
                        <c:v>Tempo (s)</c:v>
                      </c:pt>
                      <c:pt idx="1">
                        <c:v>IC(95%)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Sheet1!$J$6:$J$8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</c:v>
                      </c:pt>
                      <c:pt idx="1">
                        <c:v>0.31622776601683789</c:v>
                      </c:pt>
                      <c:pt idx="2">
                        <c:v>1.8257418583505538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9CD-480A-8488-71DA40307F4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Sheet1!$H$4:$H$5</c15:sqref>
                        </c15:formulaRef>
                      </c:ext>
                    </c:extLst>
                    <c:strCache>
                      <c:ptCount val="2"/>
                      <c:pt idx="0">
                        <c:v>Cliques</c:v>
                      </c:pt>
                      <c:pt idx="1">
                        <c:v>Média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Sheet1!$K$6:$K$8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</c:v>
                      </c:pt>
                      <c:pt idx="1">
                        <c:v>14</c:v>
                      </c:pt>
                      <c:pt idx="2">
                        <c:v>7.5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9CD-480A-8488-71DA40307F4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Sheet1!$I$4:$I$5</c15:sqref>
                        </c15:formulaRef>
                      </c:ext>
                    </c:extLst>
                    <c:strCache>
                      <c:ptCount val="2"/>
                      <c:pt idx="0">
                        <c:v>Cliques</c:v>
                      </c:pt>
                      <c:pt idx="1">
                        <c:v>Req. Utilização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Sheet1!$M$6:$M$8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9CD-480A-8488-71DA40307F4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Sheet1!$J$4:$J$5</c15:sqref>
                        </c15:formulaRef>
                      </c:ext>
                    </c:extLst>
                    <c:strCache>
                      <c:ptCount val="2"/>
                      <c:pt idx="0">
                        <c:v>Cliques</c:v>
                      </c:pt>
                      <c:pt idx="1">
                        <c:v>Desvio Padrão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Sheet1!$N$6:$N$8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</c:v>
                      </c:pt>
                      <c:pt idx="1">
                        <c:v>0.2</c:v>
                      </c:pt>
                      <c:pt idx="2">
                        <c:v>0.6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9CD-480A-8488-71DA40307F4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Sheet1!$K$4:$K$5</c15:sqref>
                        </c15:formulaRef>
                      </c:ext>
                    </c:extLst>
                    <c:strCache>
                      <c:ptCount val="2"/>
                      <c:pt idx="0">
                        <c:v>Cliques</c:v>
                      </c:pt>
                      <c:pt idx="1">
                        <c:v>Mediana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Sheet1!$P$6:$P$8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</c:v>
                      </c:pt>
                      <c:pt idx="1">
                        <c:v>0.4216370213557839</c:v>
                      </c:pt>
                      <c:pt idx="2">
                        <c:v>0.69920589878010109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9CD-480A-8488-71DA40307F4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Sheet1!$L$4:$L$4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Sheet1!$Q$6:$Q$8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9CD-480A-8488-71DA40307F42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Sheet1!$S$6:$S$8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9CD-480A-8488-71DA40307F42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Sheet1!$O$4:$O$5</c15:sqref>
                        </c15:formulaRef>
                      </c:ext>
                    </c:extLst>
                    <c:strCache>
                      <c:ptCount val="2"/>
                      <c:pt idx="0">
                        <c:v>Erros</c:v>
                      </c:pt>
                      <c:pt idx="1">
                        <c:v>Req. Utilização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Sheet1!$U$6:$U$8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0.48304589153964789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9CD-480A-8488-71DA40307F42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Sheet1!$P$4:$P$5</c15:sqref>
                        </c15:formulaRef>
                      </c:ext>
                    </c:extLst>
                    <c:strCache>
                      <c:ptCount val="2"/>
                      <c:pt idx="0">
                        <c:v>Erros</c:v>
                      </c:pt>
                      <c:pt idx="1">
                        <c:v>Desvio Padrão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Sheet1!$V$6:$V$8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9CD-480A-8488-71DA40307F42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Sheet1!$Q$4:$Q$5</c15:sqref>
                        </c15:formulaRef>
                      </c:ext>
                    </c:extLst>
                    <c:strCache>
                      <c:ptCount val="2"/>
                      <c:pt idx="0">
                        <c:v>Erros</c:v>
                      </c:pt>
                      <c:pt idx="1">
                        <c:v>Mediana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Sheet1!$X$6:$X$8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9CD-480A-8488-71DA40307F42}"/>
                  </c:ext>
                </c:extLst>
              </c15:ser>
            </c15:filteredBarSeries>
          </c:ext>
        </c:extLst>
      </c:barChart>
      <c:catAx>
        <c:axId val="1476527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76527654"/>
        <c:crosses val="autoZero"/>
        <c:crossBetween val="between"/>
      </c:valAx>
    </c:plotArea>
    <c:plotVisOnly val="1"/>
    <c:dispBlanksAs val="zero"/>
    <c:showDLblsOverMax val="1"/>
  </c:chart>
  <c:spPr>
    <a:ln>
      <a:solidFill>
        <a:srgbClr val="898989"/>
      </a:solidFill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aseline="0"/>
              <a:t>Tempo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Sheet1!$A$15:$A$17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Sheet1!$B$18:$B$20</c:f>
              <c:numCache>
                <c:formatCode>0.00</c:formatCode>
                <c:ptCount val="3"/>
                <c:pt idx="0">
                  <c:v>15</c:v>
                </c:pt>
                <c:pt idx="1">
                  <c:v>29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7-4E09-8083-EA16EAD8C31E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Sheet1!$C$18:$C$20</c:f>
                <c:numCache>
                  <c:formatCode>General</c:formatCode>
                  <c:ptCount val="3"/>
                  <c:pt idx="0">
                    <c:v>8.5</c:v>
                  </c:pt>
                  <c:pt idx="1">
                    <c:v>2.25</c:v>
                  </c:pt>
                  <c:pt idx="2">
                    <c:v>9.25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Sheet1!$A$15:$A$17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Sheet1!$C$18:$C$20</c:f>
              <c:numCache>
                <c:formatCode>0.00</c:formatCode>
                <c:ptCount val="3"/>
                <c:pt idx="0">
                  <c:v>8.5</c:v>
                </c:pt>
                <c:pt idx="1">
                  <c:v>2.25</c:v>
                </c:pt>
                <c:pt idx="2">
                  <c:v>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A7-4E09-8083-EA16EAD8C31E}"/>
            </c:ext>
          </c:extLst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Sheet1!$A$15:$A$17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Sheet1!$D$18:$D$20</c:f>
              <c:numCache>
                <c:formatCode>0.00</c:formatCode>
                <c:ptCount val="3"/>
                <c:pt idx="0">
                  <c:v>6</c:v>
                </c:pt>
                <c:pt idx="1">
                  <c:v>9.25</c:v>
                </c:pt>
                <c:pt idx="2">
                  <c:v>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A7-4E09-8083-EA16EAD8C31E}"/>
            </c:ext>
          </c:extLst>
        </c:ser>
        <c:ser>
          <c:idx val="3"/>
          <c:order val="3"/>
          <c:tx>
            <c:strRef>
              <c:f>Sheet1!$E$14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Sheet1!$F$18:$F$20</c:f>
                <c:numCache>
                  <c:formatCode>General</c:formatCode>
                  <c:ptCount val="3"/>
                  <c:pt idx="0">
                    <c:v>25</c:v>
                  </c:pt>
                  <c:pt idx="1">
                    <c:v>10</c:v>
                  </c:pt>
                  <c:pt idx="2">
                    <c:v>13.5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Sheet1!$A$15:$A$17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Sheet1!$E$18:$E$20</c:f>
              <c:numCache>
                <c:formatCode>0.00</c:formatCode>
                <c:ptCount val="3"/>
                <c:pt idx="0">
                  <c:v>4.5</c:v>
                </c:pt>
                <c:pt idx="1">
                  <c:v>7.5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A7-4E09-8083-EA16EAD8C31E}"/>
            </c:ext>
          </c:extLst>
        </c:ser>
        <c:ser>
          <c:idx val="4"/>
          <c:order val="4"/>
          <c:tx>
            <c:strRef>
              <c:f>Sheet1!$F$14</c:f>
              <c:strCache>
                <c:ptCount val="1"/>
                <c:pt idx="0">
                  <c:v>Max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Sheet1!$A$15:$A$17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Sheet1!$F$18:$F$20</c:f>
              <c:numCache>
                <c:formatCode>0.00</c:formatCode>
                <c:ptCount val="3"/>
                <c:pt idx="0">
                  <c:v>25</c:v>
                </c:pt>
                <c:pt idx="1">
                  <c:v>10</c:v>
                </c:pt>
                <c:pt idx="2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A7-4E09-8083-EA16EAD8C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496480"/>
        <c:axId val="971497728"/>
      </c:barChart>
      <c:catAx>
        <c:axId val="97149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1497728"/>
        <c:crosses val="autoZero"/>
        <c:auto val="1"/>
        <c:lblAlgn val="ctr"/>
        <c:lblOffset val="100"/>
        <c:noMultiLvlLbl val="0"/>
      </c:catAx>
      <c:valAx>
        <c:axId val="97149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149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rgbClr val="898989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Satisfação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5"/>
          <c:order val="5"/>
          <c:tx>
            <c:strRef>
              <c:f>Sheet1!$G$67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Sheet1!$AJ$63:$AJ$65</c:f>
                <c:numCache>
                  <c:formatCode>General</c:formatCode>
                  <c:ptCount val="3"/>
                  <c:pt idx="0">
                    <c:v>0.48000000000000043</c:v>
                  </c:pt>
                  <c:pt idx="1">
                    <c:v>0.35000000000000053</c:v>
                  </c:pt>
                  <c:pt idx="2">
                    <c:v>0.50999999999999979</c:v>
                  </c:pt>
                </c:numCache>
              </c:numRef>
            </c:plus>
            <c:minus>
              <c:numRef>
                <c:f>Sheet1!$AJ$63:$AJ$65</c:f>
                <c:numCache>
                  <c:formatCode>General</c:formatCode>
                  <c:ptCount val="3"/>
                  <c:pt idx="0">
                    <c:v>0.48000000000000043</c:v>
                  </c:pt>
                  <c:pt idx="1">
                    <c:v>0.35000000000000053</c:v>
                  </c:pt>
                  <c:pt idx="2">
                    <c:v>0.50999999999999979</c:v>
                  </c:pt>
                </c:numCache>
              </c:numRef>
            </c:minus>
            <c:spPr>
              <a:ln>
                <a:solidFill>
                  <a:srgbClr val="002060"/>
                </a:solidFill>
              </a:ln>
            </c:spPr>
          </c:errBars>
          <c:cat>
            <c:strRef>
              <c:f>Sheet1!$A$68:$A$70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Sheet1!$G$68:$G$70</c:f>
              <c:numCache>
                <c:formatCode>0.00</c:formatCode>
                <c:ptCount val="3"/>
                <c:pt idx="0">
                  <c:v>4.7</c:v>
                </c:pt>
                <c:pt idx="1">
                  <c:v>4.7</c:v>
                </c:pt>
                <c:pt idx="2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F4-4031-9BAC-3F8BA97C7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Sheet1!$B$67</c15:sqref>
                        </c15:formulaRef>
                      </c:ext>
                    </c:extLst>
                    <c:strCache>
                      <c:ptCount val="1"/>
                      <c:pt idx="0">
                        <c:v>Muito eficaz</c:v>
                      </c:pt>
                    </c:strCache>
                  </c:strRef>
                </c:tx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Sheet1!$AF$63:$AF$65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8.9400000000000013</c:v>
                        </c:pt>
                        <c:pt idx="1">
                          <c:v>7.519999999999996</c:v>
                        </c:pt>
                        <c:pt idx="2">
                          <c:v>8.3000000000000043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Sheet1!$AF$63:$AF$65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8.9400000000000013</c:v>
                        </c:pt>
                        <c:pt idx="1">
                          <c:v>7.519999999999996</c:v>
                        </c:pt>
                        <c:pt idx="2">
                          <c:v>8.3000000000000043</c:v>
                        </c:pt>
                      </c:numCache>
                    </c:numRef>
                  </c:minus>
                  <c:spPr>
                    <a:ln w="12700">
                      <a:solidFill>
                        <a:srgbClr val="002060"/>
                      </a:solidFill>
                    </a:ln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Sheet1!$A$68:$A$70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Sheet1!$B$68:$B$70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0.7</c:v>
                      </c:pt>
                      <c:pt idx="1">
                        <c:v>0.7</c:v>
                      </c:pt>
                      <c:pt idx="2">
                        <c:v>0.3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0F4-4031-9BAC-3F8BA97C7E5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Sheet1!$C$67</c15:sqref>
                        </c15:formulaRef>
                      </c:ext>
                    </c:extLst>
                    <c:strCache>
                      <c:ptCount val="1"/>
                      <c:pt idx="0">
                        <c:v>Eficaz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Sheet1!$A$68:$A$70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Sheet1!$C$68:$C$70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</c:v>
                      </c:pt>
                      <c:pt idx="1">
                        <c:v>0.3</c:v>
                      </c:pt>
                      <c:pt idx="2">
                        <c:v>0.7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0F4-4031-9BAC-3F8BA97C7E5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Sheet1!$D$67</c15:sqref>
                        </c15:formulaRef>
                      </c:ext>
                    </c:extLst>
                    <c:strCache>
                      <c:ptCount val="1"/>
                      <c:pt idx="0">
                        <c:v>Neutro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Sheet1!$A$68:$A$70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Sheet1!$D$68:$D$70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0F4-4031-9BAC-3F8BA97C7E5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Sheet1!$E$67</c15:sqref>
                        </c15:formulaRef>
                      </c:ext>
                    </c:extLst>
                    <c:strCache>
                      <c:ptCount val="1"/>
                      <c:pt idx="0">
                        <c:v>Pouco eficaz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Sheet1!$A$68:$A$70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Sheet1!$E$68:$E$70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0F4-4031-9BAC-3F8BA97C7E5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Sheet1!$F$67</c15:sqref>
                        </c15:formulaRef>
                      </c:ext>
                    </c:extLst>
                    <c:strCache>
                      <c:ptCount val="1"/>
                      <c:pt idx="0">
                        <c:v>Muito pouco eficaz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Sheet1!$A$68:$A$70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Sheet1!$F$68:$F$70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0F4-4031-9BAC-3F8BA97C7E55}"/>
                  </c:ext>
                </c:extLst>
              </c15:ser>
            </c15:filteredBarSeries>
          </c:ext>
        </c:extLst>
      </c:barChart>
      <c:catAx>
        <c:axId val="147652765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  <c:max val="6"/>
          <c:min val="0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7652765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190502</xdr:colOff>
      <xdr:row>86</xdr:row>
      <xdr:rowOff>10982</xdr:rowOff>
    </xdr:from>
    <xdr:ext cx="5715000" cy="353377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8E6D7758-7F3B-4B39-8402-A59897968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789902</xdr:colOff>
      <xdr:row>86</xdr:row>
      <xdr:rowOff>11205</xdr:rowOff>
    </xdr:from>
    <xdr:ext cx="5715000" cy="3533775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7F5B9108-1F7B-47B6-92F3-19D7BA872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216498</xdr:colOff>
      <xdr:row>133</xdr:row>
      <xdr:rowOff>29809</xdr:rowOff>
    </xdr:from>
    <xdr:ext cx="5715000" cy="3533775"/>
    <xdr:graphicFrame macro="">
      <xdr:nvGraphicFramePr>
        <xdr:cNvPr id="7" name="Chart 6" title="Gráfico">
          <a:extLst>
            <a:ext uri="{FF2B5EF4-FFF2-40B4-BE49-F238E27FC236}">
              <a16:creationId xmlns:a16="http://schemas.microsoft.com/office/drawing/2014/main" id="{AA0B1512-EF6C-4DA8-9152-5C42001A7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39</xdr:row>
      <xdr:rowOff>162113</xdr:rowOff>
    </xdr:from>
    <xdr:ext cx="5715000" cy="3533775"/>
    <xdr:graphicFrame macro="">
      <xdr:nvGraphicFramePr>
        <xdr:cNvPr id="9" name="Chart 8" title="Gráfico">
          <a:extLst>
            <a:ext uri="{FF2B5EF4-FFF2-40B4-BE49-F238E27FC236}">
              <a16:creationId xmlns:a16="http://schemas.microsoft.com/office/drawing/2014/main" id="{E4320C3A-3328-4646-AFD2-CF936A1F5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5</xdr:col>
      <xdr:colOff>567187</xdr:colOff>
      <xdr:row>40</xdr:row>
      <xdr:rowOff>79238</xdr:rowOff>
    </xdr:from>
    <xdr:ext cx="5715000" cy="3533775"/>
    <xdr:graphicFrame macro="">
      <xdr:nvGraphicFramePr>
        <xdr:cNvPr id="11" name="Chart 10" title="Gráfico">
          <a:extLst>
            <a:ext uri="{FF2B5EF4-FFF2-40B4-BE49-F238E27FC236}">
              <a16:creationId xmlns:a16="http://schemas.microsoft.com/office/drawing/2014/main" id="{DCDE85B0-B0D6-4562-B60A-7053E86BF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11</xdr:col>
      <xdr:colOff>99786</xdr:colOff>
      <xdr:row>40</xdr:row>
      <xdr:rowOff>125187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7E58050-E9AB-49AB-82AE-1453B097D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16</xdr:col>
      <xdr:colOff>762909</xdr:colOff>
      <xdr:row>41</xdr:row>
      <xdr:rowOff>15693</xdr:rowOff>
    </xdr:from>
    <xdr:ext cx="5715000" cy="3533775"/>
    <xdr:graphicFrame macro="">
      <xdr:nvGraphicFramePr>
        <xdr:cNvPr id="6" name="Chart 5" title="Gráfico">
          <a:extLst>
            <a:ext uri="{FF2B5EF4-FFF2-40B4-BE49-F238E27FC236}">
              <a16:creationId xmlns:a16="http://schemas.microsoft.com/office/drawing/2014/main" id="{B79F2ACA-3AAE-4961-BEC4-8CFF51752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twoCellAnchor>
    <xdr:from>
      <xdr:col>22</xdr:col>
      <xdr:colOff>289197</xdr:colOff>
      <xdr:row>41</xdr:row>
      <xdr:rowOff>545</xdr:rowOff>
    </xdr:from>
    <xdr:to>
      <xdr:col>27</xdr:col>
      <xdr:colOff>705970</xdr:colOff>
      <xdr:row>60</xdr:row>
      <xdr:rowOff>123265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CBA8B6-A075-B95F-8D24-DC0C743D2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11</xdr:col>
      <xdr:colOff>450273</xdr:colOff>
      <xdr:row>85</xdr:row>
      <xdr:rowOff>146538</xdr:rowOff>
    </xdr:from>
    <xdr:ext cx="5715000" cy="3533775"/>
    <xdr:graphicFrame macro="">
      <xdr:nvGraphicFramePr>
        <xdr:cNvPr id="12" name="Chart 11" title="Gráfico">
          <a:extLst>
            <a:ext uri="{FF2B5EF4-FFF2-40B4-BE49-F238E27FC236}">
              <a16:creationId xmlns:a16="http://schemas.microsoft.com/office/drawing/2014/main" id="{AF8562B0-6B0E-4603-9C21-DA52147A7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87B9C-46B6-48DF-892A-073BDF9D62B0}">
  <dimension ref="A1:AQ168"/>
  <sheetViews>
    <sheetView tabSelected="1" zoomScale="40" zoomScaleNormal="40" workbookViewId="0">
      <selection activeCell="Y67" sqref="Y67"/>
    </sheetView>
  </sheetViews>
  <sheetFormatPr defaultRowHeight="14.4" x14ac:dyDescent="0.3"/>
  <cols>
    <col min="1" max="36" width="15.77734375" customWidth="1"/>
  </cols>
  <sheetData>
    <row r="1" spans="1:43" ht="25.8" x14ac:dyDescent="0.5">
      <c r="A1" s="83" t="s">
        <v>32</v>
      </c>
      <c r="B1" s="84"/>
      <c r="D1" s="71" t="s">
        <v>50</v>
      </c>
      <c r="E1" s="70" t="s">
        <v>51</v>
      </c>
      <c r="F1" s="70"/>
      <c r="G1" s="70"/>
      <c r="H1" s="70"/>
      <c r="I1" s="70"/>
    </row>
    <row r="3" spans="1:43" ht="15" thickBot="1" x14ac:dyDescent="0.35">
      <c r="AK3" s="82"/>
      <c r="AM3" s="82"/>
    </row>
    <row r="4" spans="1:43" ht="15" thickBot="1" x14ac:dyDescent="0.35">
      <c r="A4" s="80"/>
      <c r="B4" s="157" t="s">
        <v>3</v>
      </c>
      <c r="C4" s="158"/>
      <c r="D4" s="158"/>
      <c r="E4" s="158"/>
      <c r="F4" s="158"/>
      <c r="G4" s="158"/>
      <c r="H4" s="148" t="s">
        <v>9</v>
      </c>
      <c r="I4" s="149"/>
      <c r="J4" s="149"/>
      <c r="K4" s="149"/>
      <c r="L4" s="149"/>
      <c r="M4" s="149"/>
      <c r="N4" s="148" t="s">
        <v>4</v>
      </c>
      <c r="O4" s="149"/>
      <c r="P4" s="149"/>
      <c r="Q4" s="149"/>
      <c r="R4" s="149"/>
      <c r="S4" s="150"/>
      <c r="T4" s="151" t="s">
        <v>5</v>
      </c>
      <c r="U4" s="152"/>
      <c r="V4" s="152"/>
      <c r="W4" s="152"/>
      <c r="X4" s="153"/>
      <c r="AK4" s="82"/>
      <c r="AM4" s="82"/>
    </row>
    <row r="5" spans="1:43" ht="15" thickBot="1" x14ac:dyDescent="0.35">
      <c r="B5" s="46" t="s">
        <v>6</v>
      </c>
      <c r="C5" s="47" t="s">
        <v>55</v>
      </c>
      <c r="D5" s="49" t="s">
        <v>7</v>
      </c>
      <c r="E5" s="49" t="s">
        <v>8</v>
      </c>
      <c r="F5" s="92" t="s">
        <v>67</v>
      </c>
      <c r="G5" s="99" t="s">
        <v>20</v>
      </c>
      <c r="H5" s="96" t="s">
        <v>6</v>
      </c>
      <c r="I5" s="96" t="s">
        <v>55</v>
      </c>
      <c r="J5" s="97" t="s">
        <v>7</v>
      </c>
      <c r="K5" s="97" t="s">
        <v>8</v>
      </c>
      <c r="L5" s="92" t="s">
        <v>67</v>
      </c>
      <c r="M5" s="99" t="s">
        <v>20</v>
      </c>
      <c r="N5" s="96" t="s">
        <v>6</v>
      </c>
      <c r="O5" s="96" t="s">
        <v>55</v>
      </c>
      <c r="P5" s="97" t="s">
        <v>7</v>
      </c>
      <c r="Q5" s="98" t="s">
        <v>8</v>
      </c>
      <c r="R5" s="98" t="s">
        <v>67</v>
      </c>
      <c r="S5" s="48" t="s">
        <v>20</v>
      </c>
      <c r="T5" s="96" t="s">
        <v>6</v>
      </c>
      <c r="U5" s="97" t="s">
        <v>7</v>
      </c>
      <c r="V5" s="98" t="s">
        <v>8</v>
      </c>
      <c r="W5" s="98" t="s">
        <v>67</v>
      </c>
      <c r="X5" s="99" t="s">
        <v>20</v>
      </c>
      <c r="AO5" s="82"/>
      <c r="AQ5" s="82"/>
    </row>
    <row r="6" spans="1:43" x14ac:dyDescent="0.3">
      <c r="A6" s="18" t="s">
        <v>0</v>
      </c>
      <c r="B6" s="33">
        <f>AVERAGE(B28:B37)</f>
        <v>31.1</v>
      </c>
      <c r="C6" s="40">
        <v>10</v>
      </c>
      <c r="D6" s="34">
        <f>_xlfn.STDEV.S(B28:B37)</f>
        <v>12.493998559308384</v>
      </c>
      <c r="E6" s="35">
        <f>MEDIAN(B28:B37)</f>
        <v>29.5</v>
      </c>
      <c r="F6" s="146" t="str">
        <f>IF(ISERROR(MODE(B28:B37)),"-",MODE(B28:B37))</f>
        <v>-</v>
      </c>
      <c r="G6" s="36" t="str">
        <f>IF(OR(ISERROR(ROUND(B6-_xlfn.CONFIDENCE.T(0.05,D6,10),2)), ISERROR(ROUND(B6+_xlfn.CONFIDENCE.T(0.05,D6,10),2))),"-","[" &amp; ROUND(B6-_xlfn.CONFIDENCE.T(0.05,D6,10),2) &amp;" - " &amp; ROUND(B6+_xlfn.CONFIDENCE.T(0.05,D6,10),2) &amp;"]")</f>
        <v>[22,16 - 40,04]</v>
      </c>
      <c r="H6" s="37">
        <f>AVERAGE(C28:C37)</f>
        <v>9</v>
      </c>
      <c r="I6" s="40">
        <v>3</v>
      </c>
      <c r="J6" s="38">
        <f>_xlfn.STDEV.S(C28:C37)</f>
        <v>0</v>
      </c>
      <c r="K6" s="39">
        <f>MEDIAN(C28:C37)</f>
        <v>9</v>
      </c>
      <c r="L6" s="146">
        <f>IF(ISERROR(MODE(C28:C37)),"-",MODE(C28:C37))</f>
        <v>9</v>
      </c>
      <c r="M6" s="36" t="str">
        <f>IF(OR(ISERROR(ROUND(H6-_xlfn.CONFIDENCE.T(0.05,J6,10),2)), ISERROR(ROUND(H6+_xlfn.CONFIDENCE.T(0.05,J6,10),2))),"-","[" &amp; ROUND(H6-_xlfn.CONFIDENCE.T(0.05,J6,10),2) &amp;" - " &amp; ROUND(H6+_xlfn.CONFIDENCE.T(0.05,J6,10),2) &amp;"]")</f>
        <v>-</v>
      </c>
      <c r="N6" s="40">
        <f>AVERAGE(D28:D37)</f>
        <v>0</v>
      </c>
      <c r="O6" s="40">
        <v>2</v>
      </c>
      <c r="P6" s="34">
        <f>_xlfn.STDEV.S(D28:D37)</f>
        <v>0</v>
      </c>
      <c r="Q6" s="91">
        <f>MEDIAN(D28:D37)</f>
        <v>0</v>
      </c>
      <c r="R6" s="146">
        <f>IF(ISERROR(MODE(D28:D37)),"-",MODE(D28:D37))</f>
        <v>0</v>
      </c>
      <c r="S6" s="36" t="str">
        <f>IF(OR(ISERROR(ROUND(N6-_xlfn.CONFIDENCE.T(0.05,P6,10),2)), ISERROR(ROUND(N6+_xlfn.CONFIDENCE.T(0.05,P6,10),2))),"-","[" &amp; ROUND(N6-_xlfn.CONFIDENCE.T(0.05,P6,10),2) &amp;" - " &amp; ROUND(N6+_xlfn.CONFIDENCE.T(0.05,P6,10),2) &amp;"]")</f>
        <v>-</v>
      </c>
      <c r="T6" s="37">
        <f>AVERAGE(E28:E37)</f>
        <v>0</v>
      </c>
      <c r="U6" s="38">
        <f>_xlfn.STDEV.S(E28:E37)</f>
        <v>0</v>
      </c>
      <c r="V6" s="93">
        <f>MEDIAN(E28:E37)</f>
        <v>0</v>
      </c>
      <c r="W6" s="93">
        <f>IF(ISERROR(MODE(E28:E37)),"-",MODE(E28:E37))</f>
        <v>0</v>
      </c>
      <c r="X6" s="36" t="str">
        <f>IF(OR(ISERROR(ROUND(T6-_xlfn.CONFIDENCE.T(0.05,U6,10),2)), ISERROR(ROUND(T6+_xlfn.CONFIDENCE.T(0.05,U6,10),2))),"-","[" &amp; ROUND(T6-_xlfn.CONFIDENCE.T(0.05,U6,10),2) &amp;" - " &amp; ROUND(T6+_xlfn.CONFIDENCE.T(0.05,U6,10),2) &amp;"]")</f>
        <v>-</v>
      </c>
    </row>
    <row r="7" spans="1:43" x14ac:dyDescent="0.3">
      <c r="A7" s="16" t="s">
        <v>1</v>
      </c>
      <c r="B7" s="4">
        <f>AVERAGE(F28:F37)</f>
        <v>40.9</v>
      </c>
      <c r="C7" s="8">
        <v>30</v>
      </c>
      <c r="D7" s="5">
        <f>_xlfn.STDEV.S(F28:F37)</f>
        <v>10.514011814927954</v>
      </c>
      <c r="E7" s="6">
        <f>MEDIAN(F28:F37)</f>
        <v>40.5</v>
      </c>
      <c r="F7" s="146">
        <f>IF(ISERROR(MODE(F28:F37)),"-",MODE(F28:F37))</f>
        <v>48</v>
      </c>
      <c r="G7" s="36" t="str">
        <f>IF(OR(ISERROR(ROUND(B7-_xlfn.CONFIDENCE.T(0.05,D7,10),2)), ISERROR(ROUND(B7+_xlfn.CONFIDENCE.T(0.05,D7,10),2))),"-","[" &amp; ROUND(B7-_xlfn.CONFIDENCE.T(0.05,D7,10),2) &amp;" - " &amp; ROUND(B7+_xlfn.CONFIDENCE.T(0.05,D7,10),2) &amp;"]")</f>
        <v>[33,38 - 48,42]</v>
      </c>
      <c r="H7" s="1">
        <f>AVERAGE(G28:G37)</f>
        <v>14.1</v>
      </c>
      <c r="I7" s="8">
        <v>4</v>
      </c>
      <c r="J7" s="2">
        <f>_xlfn.STDEV.S(G28:G37)</f>
        <v>0.31622776601683789</v>
      </c>
      <c r="K7" s="3">
        <f>MEDIAN(G28:G37)</f>
        <v>14</v>
      </c>
      <c r="L7" s="146">
        <f>IF(ISERROR(MODE(G28:G37)),"-",MODE(G28:G37))</f>
        <v>14</v>
      </c>
      <c r="M7" s="36" t="str">
        <f>IF(OR(ISERROR(ROUND(H7-_xlfn.CONFIDENCE.T(0.05,J7,10),2)), ISERROR(ROUND(H7+_xlfn.CONFIDENCE.T(0.05,J7,10),2))),"-","[" &amp; ROUND(H7-_xlfn.CONFIDENCE.T(0.05,J7,10),2) &amp;" - " &amp; ROUND(H7+_xlfn.CONFIDENCE.T(0.05,J7,10),2) &amp;"]")</f>
        <v>[13,87 - 14,33]</v>
      </c>
      <c r="N7" s="8">
        <f>AVERAGE(H28:H37)</f>
        <v>0.2</v>
      </c>
      <c r="O7" s="8">
        <v>2</v>
      </c>
      <c r="P7" s="5">
        <f>_xlfn.STDEV.S(H28:H37)</f>
        <v>0.4216370213557839</v>
      </c>
      <c r="Q7" s="6">
        <f>MEDIAN(H28:H37)</f>
        <v>0</v>
      </c>
      <c r="R7" s="146">
        <f>IF(ISERROR(MODE(H28:H37)),"-",MODE(H28:H37))</f>
        <v>0</v>
      </c>
      <c r="S7" s="36" t="str">
        <f>IF(OR(ISERROR(ROUND(N7-_xlfn.CONFIDENCE.T(0.05,P7,10),2)), ISERROR(ROUND(N7+_xlfn.CONFIDENCE.T(0.05,P7,10),2))),"-","[" &amp; ROUND(N7-_xlfn.CONFIDENCE.T(0.05,P7,10),2) &amp;" - " &amp; ROUND(N7+_xlfn.CONFIDENCE.T(0.05,P7,10),2) &amp;"]")</f>
        <v>[-0,1 - 0,5]</v>
      </c>
      <c r="T7" s="1">
        <f>AVERAGE(I28:I37)</f>
        <v>0</v>
      </c>
      <c r="U7" s="2">
        <f>_xlfn.STDEV.S(I28:I37)</f>
        <v>0</v>
      </c>
      <c r="V7" s="94">
        <f>MEDIAN(I28:I37)</f>
        <v>0</v>
      </c>
      <c r="W7" s="93">
        <f>IF(ISERROR(MODE(I28:I37)),"-",MODE(I28:I37))</f>
        <v>0</v>
      </c>
      <c r="X7" s="36" t="str">
        <f>IF(OR(ISERROR(ROUND(T7-_xlfn.CONFIDENCE.T(0.05,U7,10),2)), ISERROR(ROUND(T7+_xlfn.CONFIDENCE.T(0.05,U7,10),2))),"-","[" &amp; ROUND(T7-_xlfn.CONFIDENCE.T(0.05,U7,10),2) &amp;" - " &amp; ROUND(T7+_xlfn.CONFIDENCE.T(0.05,U7,10),2) &amp;"]")</f>
        <v>-</v>
      </c>
    </row>
    <row r="8" spans="1:43" ht="15" thickBot="1" x14ac:dyDescent="0.35">
      <c r="A8" s="17" t="s">
        <v>2</v>
      </c>
      <c r="B8" s="10">
        <f>AVERAGE(J28:J37)</f>
        <v>34.200000000000003</v>
      </c>
      <c r="C8" s="25">
        <v>10</v>
      </c>
      <c r="D8" s="11">
        <f>_xlfn.STDEV.S(J28:J37)</f>
        <v>11.602681682362155</v>
      </c>
      <c r="E8" s="12">
        <f>MEDIAN(J28:J37)</f>
        <v>34.5</v>
      </c>
      <c r="F8" s="147" t="str">
        <f>IF(ISERROR(MODE(J28:J37)),"-",MODE(J28:J37))</f>
        <v>-</v>
      </c>
      <c r="G8" s="13" t="str">
        <f>IF(OR(ISERROR(ROUND(B8-_xlfn.CONFIDENCE.T(0.05,D8,10),2)), ISERROR(ROUND(B8+_xlfn.CONFIDENCE.T(0.05,D8,10),2))),"-","[" &amp; ROUND(B8-_xlfn.CONFIDENCE.T(0.05,D8,10),2) &amp;" - " &amp; ROUND(B8+_xlfn.CONFIDENCE.T(0.05,D8,10),2) &amp;"]")</f>
        <v>[25,9 - 42,5]</v>
      </c>
      <c r="H8" s="24">
        <f>AVERAGE(K28:K37)</f>
        <v>8</v>
      </c>
      <c r="I8" s="25">
        <v>3</v>
      </c>
      <c r="J8" s="14">
        <f>_xlfn.STDEV.S(K28:K37)</f>
        <v>1.8257418583505538</v>
      </c>
      <c r="K8" s="15">
        <f>MEDIAN(K28:K37)</f>
        <v>7.5</v>
      </c>
      <c r="L8" s="12">
        <f>IF(ISERROR(MODE(K28:K37)),"-",MODE(K28:K37))</f>
        <v>7</v>
      </c>
      <c r="M8" s="13" t="str">
        <f>IF(OR(ISERROR(ROUND(H8-_xlfn.CONFIDENCE.T(0.05,J8,10),2)), ISERROR(ROUND(H8+_xlfn.CONFIDENCE.T(0.05,J8,10),2))),"-","[" &amp; ROUND(H8-_xlfn.CONFIDENCE.T(0.05,J8,10),2) &amp;" - " &amp; ROUND(H8+_xlfn.CONFIDENCE.T(0.05,J8,10),2) &amp;"]")</f>
        <v>[6,69 - 9,31]</v>
      </c>
      <c r="N8" s="25">
        <f>AVERAGE(L28:L37)</f>
        <v>0.6</v>
      </c>
      <c r="O8" s="25">
        <v>2</v>
      </c>
      <c r="P8" s="11">
        <f>_xlfn.STDEV.S(L28:L37)</f>
        <v>0.69920589878010109</v>
      </c>
      <c r="Q8" s="12">
        <f>MEDIAN(L28:L37)</f>
        <v>0.5</v>
      </c>
      <c r="R8" s="147">
        <f>IF(ISERROR(MODE(L28:L37)),"-",MODE(L28:L37))</f>
        <v>0</v>
      </c>
      <c r="S8" s="13" t="str">
        <f>IF(OR(ISERROR(ROUND(N8-_xlfn.CONFIDENCE.T(0.05,P8,10),2)), ISERROR(ROUND(N8+_xlfn.CONFIDENCE.T(0.05,P8,10),2))),"-","[" &amp; ROUND(N8-_xlfn.CONFIDENCE.T(0.05,P8,10),2) &amp;" - " &amp; ROUND(N8+_xlfn.CONFIDENCE.T(0.05,P8,10),2) &amp;"]")</f>
        <v>[0,1 - 1,1]</v>
      </c>
      <c r="T8" s="24">
        <f>AVERAGE(M28:M37)</f>
        <v>0.7</v>
      </c>
      <c r="U8" s="14">
        <f>_xlfn.STDEV.S(M28:M37)</f>
        <v>0.48304589153964789</v>
      </c>
      <c r="V8" s="95">
        <f>MEDIAN(M28:M37)</f>
        <v>1</v>
      </c>
      <c r="W8" s="95">
        <f>IF(ISERROR(MODE(M28:M37)),"-",MODE(M28:M37))</f>
        <v>1</v>
      </c>
      <c r="X8" s="13" t="str">
        <f>IF(OR(ISERROR(ROUND(T8-_xlfn.CONFIDENCE.T(0.05,U8,10),2)), ISERROR(ROUND(T8+_xlfn.CONFIDENCE.T(0.05,U8,10),2))),"-","[" &amp; ROUND(T8-_xlfn.CONFIDENCE.T(0.05,U8,10),2) &amp;" - " &amp; ROUND(T8+_xlfn.CONFIDENCE.T(0.05,U8,10),2) &amp;"]")</f>
        <v>[0,35 - 1,05]</v>
      </c>
    </row>
    <row r="12" spans="1:43" ht="15" thickBot="1" x14ac:dyDescent="0.35"/>
    <row r="13" spans="1:43" ht="14.4" customHeight="1" thickBot="1" x14ac:dyDescent="0.35">
      <c r="A13" s="80"/>
      <c r="B13" s="157" t="s">
        <v>3</v>
      </c>
      <c r="C13" s="158"/>
      <c r="D13" s="158"/>
      <c r="E13" s="158"/>
      <c r="F13" s="159"/>
      <c r="G13" s="157" t="s">
        <v>9</v>
      </c>
      <c r="H13" s="158"/>
      <c r="I13" s="158"/>
      <c r="J13" s="158"/>
      <c r="K13" s="159"/>
      <c r="L13" s="148" t="s">
        <v>4</v>
      </c>
      <c r="M13" s="149"/>
      <c r="N13" s="149"/>
      <c r="O13" s="149"/>
      <c r="P13" s="150"/>
      <c r="Q13" s="148" t="s">
        <v>5</v>
      </c>
      <c r="R13" s="149"/>
      <c r="S13" s="149"/>
      <c r="T13" s="149"/>
      <c r="U13" s="150"/>
    </row>
    <row r="14" spans="1:43" ht="15" thickBot="1" x14ac:dyDescent="0.35">
      <c r="B14" s="46" t="s">
        <v>59</v>
      </c>
      <c r="C14" s="49" t="s">
        <v>56</v>
      </c>
      <c r="D14" s="49" t="s">
        <v>57</v>
      </c>
      <c r="E14" s="49" t="s">
        <v>58</v>
      </c>
      <c r="F14" s="101" t="s">
        <v>60</v>
      </c>
      <c r="G14" s="46" t="s">
        <v>59</v>
      </c>
      <c r="H14" s="47" t="s">
        <v>56</v>
      </c>
      <c r="I14" s="47" t="s">
        <v>57</v>
      </c>
      <c r="J14" s="92" t="s">
        <v>58</v>
      </c>
      <c r="K14" s="48" t="s">
        <v>60</v>
      </c>
      <c r="L14" s="46" t="s">
        <v>59</v>
      </c>
      <c r="M14" s="47" t="s">
        <v>56</v>
      </c>
      <c r="N14" s="47" t="s">
        <v>57</v>
      </c>
      <c r="O14" s="92" t="s">
        <v>58</v>
      </c>
      <c r="P14" s="48" t="s">
        <v>60</v>
      </c>
      <c r="Q14" s="46" t="s">
        <v>59</v>
      </c>
      <c r="R14" s="49" t="s">
        <v>56</v>
      </c>
      <c r="S14" s="49" t="s">
        <v>57</v>
      </c>
      <c r="T14" s="49" t="s">
        <v>58</v>
      </c>
      <c r="U14" s="48" t="s">
        <v>60</v>
      </c>
    </row>
    <row r="15" spans="1:43" x14ac:dyDescent="0.3">
      <c r="A15" s="18" t="s">
        <v>0</v>
      </c>
      <c r="B15" s="104">
        <f>MIN(B28:B37)</f>
        <v>15</v>
      </c>
      <c r="C15" s="109">
        <f>QUARTILE($B28:$B37,1)</f>
        <v>23.5</v>
      </c>
      <c r="D15" s="103">
        <f>QUARTILE($B28:$B37,2)</f>
        <v>29.5</v>
      </c>
      <c r="E15" s="103">
        <f>QUARTILE($B28:$B37,3)</f>
        <v>34</v>
      </c>
      <c r="F15" s="111">
        <f>MAX(B28:B37)</f>
        <v>59</v>
      </c>
      <c r="G15" s="104">
        <f>MIN(C28:C37)</f>
        <v>9</v>
      </c>
      <c r="H15" s="105">
        <f>QUARTILE($C28:$C37,1)</f>
        <v>9</v>
      </c>
      <c r="I15" s="105">
        <f>QUARTILE($C28:$C37,2)</f>
        <v>9</v>
      </c>
      <c r="J15" s="105">
        <f>QUARTILE($C28:$C37,3)</f>
        <v>9</v>
      </c>
      <c r="K15" s="105">
        <f>MAX($C28:$C37)</f>
        <v>9</v>
      </c>
      <c r="L15" s="104">
        <f>MIN(D28:D37)</f>
        <v>0</v>
      </c>
      <c r="M15" s="114">
        <f>QUARTILE($D28:$D37,1)</f>
        <v>0</v>
      </c>
      <c r="N15" s="108">
        <f>QUARTILE($D28:$D37,2)</f>
        <v>0</v>
      </c>
      <c r="O15" s="113">
        <f>QUARTILE($D28:$D37,3)</f>
        <v>0</v>
      </c>
      <c r="P15" s="106">
        <f>MAX($D28:$D37)</f>
        <v>0</v>
      </c>
      <c r="Q15" s="104">
        <f>MIN(E28:E37)</f>
        <v>0</v>
      </c>
      <c r="R15" s="103">
        <f>QUARTILE($E28:$E37,1)</f>
        <v>0</v>
      </c>
      <c r="S15" s="103">
        <f>QUARTILE($E28:$E37,2)</f>
        <v>0</v>
      </c>
      <c r="T15" s="103">
        <f>QUARTILE($E28:$E37,3)</f>
        <v>0</v>
      </c>
      <c r="U15" s="106">
        <f>MAX($E28:$E37)</f>
        <v>0</v>
      </c>
    </row>
    <row r="16" spans="1:43" x14ac:dyDescent="0.3">
      <c r="A16" s="16" t="s">
        <v>1</v>
      </c>
      <c r="B16" s="33">
        <f>MIN(F28:F37)</f>
        <v>29</v>
      </c>
      <c r="C16" s="102">
        <f>QUARTILE($F28:$F37,1)</f>
        <v>31.25</v>
      </c>
      <c r="D16" s="5">
        <f>QUARTILE($F28:$F37,2)</f>
        <v>40.5</v>
      </c>
      <c r="E16" s="34">
        <f>QUARTILE($F28:$F37,3)</f>
        <v>48</v>
      </c>
      <c r="F16" s="112">
        <f>MAX($F28:$F37)</f>
        <v>58</v>
      </c>
      <c r="G16" s="33">
        <f>MIN(G28:G37)</f>
        <v>14</v>
      </c>
      <c r="H16" s="110">
        <f>QUARTILE($G28:$G37,1)</f>
        <v>14</v>
      </c>
      <c r="I16" s="2">
        <f>QUARTILE($G28:$G37,2)</f>
        <v>14</v>
      </c>
      <c r="J16" s="100">
        <f>QUARTILE($G28:$G37,3)</f>
        <v>14</v>
      </c>
      <c r="K16" s="100">
        <f>MAX($G28:$G37)</f>
        <v>15</v>
      </c>
      <c r="L16" s="33">
        <f>MIN(H28:H37)</f>
        <v>0</v>
      </c>
      <c r="M16" s="115">
        <f>QUARTILE($H28:$H37,1)</f>
        <v>0</v>
      </c>
      <c r="N16" s="3">
        <f>QUARTILE($H28:$H37,2)</f>
        <v>0</v>
      </c>
      <c r="O16" s="94">
        <f>QUARTILE($H28:$H37,3)</f>
        <v>0</v>
      </c>
      <c r="P16" s="107">
        <f>MAX($H28:$H37)</f>
        <v>1</v>
      </c>
      <c r="Q16" s="33">
        <f>MIN(I28:I37)</f>
        <v>0</v>
      </c>
      <c r="R16" s="5">
        <f>QUARTILE($I28:$I37,1)</f>
        <v>0</v>
      </c>
      <c r="S16" s="5">
        <f>QUARTILE($I28:$I37,2)</f>
        <v>0</v>
      </c>
      <c r="T16" s="5">
        <f>QUARTILE($I28:$I37,3)</f>
        <v>0</v>
      </c>
      <c r="U16" s="107">
        <f>MAX($I28:$I37)</f>
        <v>0</v>
      </c>
    </row>
    <row r="17" spans="1:21" ht="15" thickBot="1" x14ac:dyDescent="0.35">
      <c r="A17" s="116" t="s">
        <v>2</v>
      </c>
      <c r="B17" s="118">
        <f>MIN(J28:J37)</f>
        <v>16</v>
      </c>
      <c r="C17" s="119">
        <f>QUARTILE($J28:$J37,1)</f>
        <v>25.25</v>
      </c>
      <c r="D17" s="120">
        <f>QUARTILE($J28:$J37,2)</f>
        <v>34.5</v>
      </c>
      <c r="E17" s="120">
        <f>QUARTILE($J28:$J37,3)</f>
        <v>41.5</v>
      </c>
      <c r="F17" s="121">
        <f>MAX($J28:$J37)</f>
        <v>55</v>
      </c>
      <c r="G17" s="118">
        <f>MIN(K28:K37)</f>
        <v>7</v>
      </c>
      <c r="H17" s="122">
        <f>QUARTILE($K28:$K37,1)</f>
        <v>7</v>
      </c>
      <c r="I17" s="123">
        <f>QUARTILE($K28:$K37,2)</f>
        <v>7.5</v>
      </c>
      <c r="J17" s="124">
        <f>QUARTILE($K28:$K37,3)</f>
        <v>8</v>
      </c>
      <c r="K17" s="124">
        <f>MAX($K28:$K37)</f>
        <v>13</v>
      </c>
      <c r="L17" s="118">
        <f>MIN(L28:L37)</f>
        <v>0</v>
      </c>
      <c r="M17" s="125">
        <f>QUARTILE($L28:$L37,1)</f>
        <v>0</v>
      </c>
      <c r="N17" s="126">
        <f>QUARTILE($L28:$L37,2)</f>
        <v>0.5</v>
      </c>
      <c r="O17" s="127">
        <f>QUARTILE($L28:$L37,3)</f>
        <v>1</v>
      </c>
      <c r="P17" s="128">
        <f>MAX($L28:$L37)</f>
        <v>2</v>
      </c>
      <c r="Q17" s="118">
        <f>MIN(M28:M37)</f>
        <v>0</v>
      </c>
      <c r="R17" s="120">
        <f>QUARTILE($M28:$M37,1)</f>
        <v>0.25</v>
      </c>
      <c r="S17" s="120">
        <f>QUARTILE($M28:$M37,2)</f>
        <v>1</v>
      </c>
      <c r="T17" s="120">
        <f>QUARTILE($M28:$M37,3)</f>
        <v>1</v>
      </c>
      <c r="U17" s="128">
        <f>MAX($M28:$M37)</f>
        <v>1</v>
      </c>
    </row>
    <row r="18" spans="1:21" ht="15" thickTop="1" x14ac:dyDescent="0.3">
      <c r="A18" s="129" t="s">
        <v>61</v>
      </c>
      <c r="B18" s="130">
        <f>B15</f>
        <v>15</v>
      </c>
      <c r="C18" s="131">
        <f>C15-B15</f>
        <v>8.5</v>
      </c>
      <c r="D18" s="131">
        <f t="shared" ref="D18:F18" si="0">D15-C15</f>
        <v>6</v>
      </c>
      <c r="E18" s="131">
        <f t="shared" si="0"/>
        <v>4.5</v>
      </c>
      <c r="F18" s="132">
        <f t="shared" si="0"/>
        <v>25</v>
      </c>
      <c r="G18" s="131">
        <f>G15</f>
        <v>9</v>
      </c>
      <c r="H18" s="131">
        <f>H15-G15</f>
        <v>0</v>
      </c>
      <c r="I18" s="131">
        <f t="shared" ref="I18:K18" si="1">I15-H15</f>
        <v>0</v>
      </c>
      <c r="J18" s="131">
        <f t="shared" si="1"/>
        <v>0</v>
      </c>
      <c r="K18" s="132">
        <f t="shared" si="1"/>
        <v>0</v>
      </c>
      <c r="L18" s="131">
        <f>L15</f>
        <v>0</v>
      </c>
      <c r="M18" s="131">
        <f>M15-L15</f>
        <v>0</v>
      </c>
      <c r="N18" s="131">
        <f t="shared" ref="N18:P18" si="2">N15-M15</f>
        <v>0</v>
      </c>
      <c r="O18" s="131">
        <f t="shared" si="2"/>
        <v>0</v>
      </c>
      <c r="P18" s="132">
        <f t="shared" si="2"/>
        <v>0</v>
      </c>
      <c r="Q18" s="131">
        <f>Q15</f>
        <v>0</v>
      </c>
      <c r="R18" s="131">
        <f>R15-Q15</f>
        <v>0</v>
      </c>
      <c r="S18" s="131">
        <f t="shared" ref="S18:U18" si="3">S15-R15</f>
        <v>0</v>
      </c>
      <c r="T18" s="131">
        <f t="shared" si="3"/>
        <v>0</v>
      </c>
      <c r="U18" s="132">
        <f t="shared" si="3"/>
        <v>0</v>
      </c>
    </row>
    <row r="19" spans="1:21" x14ac:dyDescent="0.3">
      <c r="A19" s="117" t="s">
        <v>62</v>
      </c>
      <c r="B19" s="133">
        <f>B16</f>
        <v>29</v>
      </c>
      <c r="C19" s="134">
        <f t="shared" ref="C19:F20" si="4">C16-B16</f>
        <v>2.25</v>
      </c>
      <c r="D19" s="134">
        <f t="shared" si="4"/>
        <v>9.25</v>
      </c>
      <c r="E19" s="134">
        <f t="shared" si="4"/>
        <v>7.5</v>
      </c>
      <c r="F19" s="135">
        <f t="shared" si="4"/>
        <v>10</v>
      </c>
      <c r="G19" s="134">
        <f>G16</f>
        <v>14</v>
      </c>
      <c r="H19" s="134">
        <f t="shared" ref="H19:K20" si="5">H16-G16</f>
        <v>0</v>
      </c>
      <c r="I19" s="134">
        <f t="shared" si="5"/>
        <v>0</v>
      </c>
      <c r="J19" s="134">
        <f t="shared" si="5"/>
        <v>0</v>
      </c>
      <c r="K19" s="135">
        <f t="shared" si="5"/>
        <v>1</v>
      </c>
      <c r="L19" s="134">
        <f t="shared" ref="L19:L20" si="6">L16</f>
        <v>0</v>
      </c>
      <c r="M19" s="134">
        <f t="shared" ref="M19:P20" si="7">M16-L16</f>
        <v>0</v>
      </c>
      <c r="N19" s="134">
        <f t="shared" si="7"/>
        <v>0</v>
      </c>
      <c r="O19" s="134">
        <f t="shared" si="7"/>
        <v>0</v>
      </c>
      <c r="P19" s="135">
        <f t="shared" si="7"/>
        <v>1</v>
      </c>
      <c r="Q19" s="134">
        <f t="shared" ref="Q19:Q20" si="8">Q16</f>
        <v>0</v>
      </c>
      <c r="R19" s="134">
        <f t="shared" ref="R19:U20" si="9">R16-Q16</f>
        <v>0</v>
      </c>
      <c r="S19" s="134">
        <f t="shared" si="9"/>
        <v>0</v>
      </c>
      <c r="T19" s="134">
        <f t="shared" si="9"/>
        <v>0</v>
      </c>
      <c r="U19" s="135">
        <f t="shared" si="9"/>
        <v>0</v>
      </c>
    </row>
    <row r="20" spans="1:21" ht="15" thickBot="1" x14ac:dyDescent="0.35">
      <c r="A20" s="21" t="s">
        <v>63</v>
      </c>
      <c r="B20" s="136">
        <f t="shared" ref="B20" si="10">B17</f>
        <v>16</v>
      </c>
      <c r="C20" s="137">
        <f t="shared" si="4"/>
        <v>9.25</v>
      </c>
      <c r="D20" s="137">
        <f t="shared" si="4"/>
        <v>9.25</v>
      </c>
      <c r="E20" s="137">
        <f t="shared" si="4"/>
        <v>7</v>
      </c>
      <c r="F20" s="138">
        <f t="shared" si="4"/>
        <v>13.5</v>
      </c>
      <c r="G20" s="137">
        <f t="shared" ref="G20" si="11">G17</f>
        <v>7</v>
      </c>
      <c r="H20" s="137">
        <f t="shared" si="5"/>
        <v>0</v>
      </c>
      <c r="I20" s="137">
        <f t="shared" si="5"/>
        <v>0.5</v>
      </c>
      <c r="J20" s="137">
        <f t="shared" si="5"/>
        <v>0.5</v>
      </c>
      <c r="K20" s="138">
        <f t="shared" si="5"/>
        <v>5</v>
      </c>
      <c r="L20" s="137">
        <f t="shared" si="6"/>
        <v>0</v>
      </c>
      <c r="M20" s="137">
        <f t="shared" si="7"/>
        <v>0</v>
      </c>
      <c r="N20" s="137">
        <f t="shared" si="7"/>
        <v>0.5</v>
      </c>
      <c r="O20" s="137">
        <f t="shared" si="7"/>
        <v>0.5</v>
      </c>
      <c r="P20" s="138">
        <f t="shared" si="7"/>
        <v>1</v>
      </c>
      <c r="Q20" s="137">
        <f t="shared" si="8"/>
        <v>0</v>
      </c>
      <c r="R20" s="139">
        <f t="shared" si="9"/>
        <v>0.25</v>
      </c>
      <c r="S20" s="139">
        <f t="shared" si="9"/>
        <v>0.75</v>
      </c>
      <c r="T20" s="139">
        <f>T17-S17</f>
        <v>0</v>
      </c>
      <c r="U20" s="140">
        <f t="shared" si="9"/>
        <v>0</v>
      </c>
    </row>
    <row r="25" spans="1:21" ht="15" thickBot="1" x14ac:dyDescent="0.35"/>
    <row r="26" spans="1:21" ht="15" thickBot="1" x14ac:dyDescent="0.35">
      <c r="A26" s="79"/>
      <c r="B26" s="160" t="s">
        <v>0</v>
      </c>
      <c r="C26" s="161"/>
      <c r="D26" s="161"/>
      <c r="E26" s="162"/>
      <c r="F26" s="160" t="s">
        <v>1</v>
      </c>
      <c r="G26" s="161"/>
      <c r="H26" s="161"/>
      <c r="I26" s="162"/>
      <c r="J26" s="160" t="s">
        <v>2</v>
      </c>
      <c r="K26" s="161"/>
      <c r="L26" s="161"/>
      <c r="M26" s="162"/>
    </row>
    <row r="27" spans="1:21" ht="15" thickBot="1" x14ac:dyDescent="0.35">
      <c r="A27" s="23"/>
      <c r="B27" s="46" t="s">
        <v>3</v>
      </c>
      <c r="C27" s="49" t="s">
        <v>9</v>
      </c>
      <c r="D27" s="49" t="s">
        <v>4</v>
      </c>
      <c r="E27" s="48" t="s">
        <v>5</v>
      </c>
      <c r="F27" s="47" t="s">
        <v>3</v>
      </c>
      <c r="G27" s="49" t="s">
        <v>9</v>
      </c>
      <c r="H27" s="49" t="s">
        <v>4</v>
      </c>
      <c r="I27" s="48" t="s">
        <v>5</v>
      </c>
      <c r="J27" s="47" t="s">
        <v>3</v>
      </c>
      <c r="K27" s="49" t="s">
        <v>9</v>
      </c>
      <c r="L27" s="49" t="s">
        <v>4</v>
      </c>
      <c r="M27" s="48" t="s">
        <v>5</v>
      </c>
    </row>
    <row r="28" spans="1:21" x14ac:dyDescent="0.3">
      <c r="A28" s="20" t="s">
        <v>10</v>
      </c>
      <c r="B28" s="41">
        <v>31</v>
      </c>
      <c r="C28" s="35">
        <v>9</v>
      </c>
      <c r="D28" s="35">
        <v>0</v>
      </c>
      <c r="E28" s="85">
        <v>0</v>
      </c>
      <c r="F28" s="41">
        <v>30</v>
      </c>
      <c r="G28" s="86">
        <v>14</v>
      </c>
      <c r="H28" s="35">
        <v>0</v>
      </c>
      <c r="I28" s="36">
        <v>0</v>
      </c>
      <c r="J28" s="41">
        <v>16</v>
      </c>
      <c r="K28" s="35">
        <v>7</v>
      </c>
      <c r="L28" s="35">
        <v>0</v>
      </c>
      <c r="M28" s="85">
        <v>1</v>
      </c>
    </row>
    <row r="29" spans="1:21" x14ac:dyDescent="0.3">
      <c r="A29" s="19" t="s">
        <v>11</v>
      </c>
      <c r="B29" s="9">
        <v>29</v>
      </c>
      <c r="C29" s="87">
        <v>9</v>
      </c>
      <c r="D29" s="6">
        <v>0</v>
      </c>
      <c r="E29" s="7">
        <v>0</v>
      </c>
      <c r="F29" s="9">
        <v>36</v>
      </c>
      <c r="G29" s="87">
        <v>14</v>
      </c>
      <c r="H29" s="6">
        <v>1</v>
      </c>
      <c r="I29" s="7">
        <v>0</v>
      </c>
      <c r="J29" s="9">
        <v>29</v>
      </c>
      <c r="K29" s="87">
        <v>8</v>
      </c>
      <c r="L29" s="6">
        <v>1</v>
      </c>
      <c r="M29" s="7">
        <v>1</v>
      </c>
    </row>
    <row r="30" spans="1:21" x14ac:dyDescent="0.3">
      <c r="A30" s="19" t="s">
        <v>12</v>
      </c>
      <c r="B30" s="9">
        <v>30</v>
      </c>
      <c r="C30" s="87">
        <v>9</v>
      </c>
      <c r="D30" s="6">
        <v>0</v>
      </c>
      <c r="E30" s="7">
        <v>0</v>
      </c>
      <c r="F30" s="9">
        <v>48</v>
      </c>
      <c r="G30" s="87">
        <v>14</v>
      </c>
      <c r="H30" s="6">
        <v>0</v>
      </c>
      <c r="I30" s="7">
        <v>0</v>
      </c>
      <c r="J30" s="9">
        <v>40</v>
      </c>
      <c r="K30" s="87">
        <v>8</v>
      </c>
      <c r="L30" s="6">
        <v>1</v>
      </c>
      <c r="M30" s="7">
        <v>1</v>
      </c>
    </row>
    <row r="31" spans="1:21" x14ac:dyDescent="0.3">
      <c r="A31" s="19" t="s">
        <v>13</v>
      </c>
      <c r="B31" s="9">
        <v>25</v>
      </c>
      <c r="C31" s="87">
        <v>9</v>
      </c>
      <c r="D31" s="6">
        <v>0</v>
      </c>
      <c r="E31" s="7">
        <v>0</v>
      </c>
      <c r="F31" s="9">
        <v>58</v>
      </c>
      <c r="G31" s="87">
        <v>15</v>
      </c>
      <c r="H31" s="6">
        <v>1</v>
      </c>
      <c r="I31" s="7">
        <v>0</v>
      </c>
      <c r="J31" s="9">
        <v>34</v>
      </c>
      <c r="K31" s="87">
        <v>7</v>
      </c>
      <c r="L31" s="6">
        <v>0</v>
      </c>
      <c r="M31" s="7">
        <v>0</v>
      </c>
    </row>
    <row r="32" spans="1:21" x14ac:dyDescent="0.3">
      <c r="A32" s="19" t="s">
        <v>14</v>
      </c>
      <c r="B32" s="9">
        <f>48-5</f>
        <v>43</v>
      </c>
      <c r="C32" s="87">
        <v>9</v>
      </c>
      <c r="D32" s="6">
        <v>0</v>
      </c>
      <c r="E32" s="7">
        <v>0</v>
      </c>
      <c r="F32" s="9">
        <v>48</v>
      </c>
      <c r="G32" s="87">
        <v>14</v>
      </c>
      <c r="H32" s="6">
        <v>0</v>
      </c>
      <c r="I32" s="7">
        <v>0</v>
      </c>
      <c r="J32" s="9">
        <f>37-2</f>
        <v>35</v>
      </c>
      <c r="K32" s="87">
        <v>7</v>
      </c>
      <c r="L32" s="6">
        <v>0</v>
      </c>
      <c r="M32" s="7">
        <v>0</v>
      </c>
    </row>
    <row r="33" spans="1:13" x14ac:dyDescent="0.3">
      <c r="A33" s="19" t="s">
        <v>15</v>
      </c>
      <c r="B33" s="9">
        <v>23</v>
      </c>
      <c r="C33" s="87">
        <v>9</v>
      </c>
      <c r="D33" s="6">
        <v>0</v>
      </c>
      <c r="E33" s="7">
        <v>0</v>
      </c>
      <c r="F33" s="9">
        <v>45</v>
      </c>
      <c r="G33" s="87">
        <v>14</v>
      </c>
      <c r="H33" s="6">
        <v>0</v>
      </c>
      <c r="I33" s="7">
        <v>0</v>
      </c>
      <c r="J33" s="9">
        <v>55</v>
      </c>
      <c r="K33" s="87">
        <v>8</v>
      </c>
      <c r="L33" s="6">
        <v>1</v>
      </c>
      <c r="M33" s="7">
        <v>1</v>
      </c>
    </row>
    <row r="34" spans="1:13" x14ac:dyDescent="0.3">
      <c r="A34" s="19" t="s">
        <v>16</v>
      </c>
      <c r="B34" s="9">
        <v>15</v>
      </c>
      <c r="C34" s="87">
        <v>9</v>
      </c>
      <c r="D34" s="6">
        <v>0</v>
      </c>
      <c r="E34" s="7">
        <v>0</v>
      </c>
      <c r="F34" s="9">
        <v>29</v>
      </c>
      <c r="G34" s="87">
        <v>14</v>
      </c>
      <c r="H34" s="6">
        <v>0</v>
      </c>
      <c r="I34" s="7">
        <v>0</v>
      </c>
      <c r="J34" s="9">
        <v>23</v>
      </c>
      <c r="K34" s="87">
        <v>7</v>
      </c>
      <c r="L34" s="6">
        <v>0</v>
      </c>
      <c r="M34" s="7">
        <v>0</v>
      </c>
    </row>
    <row r="35" spans="1:13" x14ac:dyDescent="0.3">
      <c r="A35" s="19" t="s">
        <v>17</v>
      </c>
      <c r="B35" s="9">
        <v>35</v>
      </c>
      <c r="C35" s="87">
        <v>9</v>
      </c>
      <c r="D35" s="6">
        <v>0</v>
      </c>
      <c r="E35" s="7">
        <v>0</v>
      </c>
      <c r="F35" s="9">
        <v>52</v>
      </c>
      <c r="G35" s="87">
        <v>14</v>
      </c>
      <c r="H35" s="6">
        <v>0</v>
      </c>
      <c r="I35" s="7">
        <v>0</v>
      </c>
      <c r="J35" s="9">
        <v>42</v>
      </c>
      <c r="K35" s="87">
        <v>7</v>
      </c>
      <c r="L35" s="6">
        <v>0</v>
      </c>
      <c r="M35" s="7">
        <v>1</v>
      </c>
    </row>
    <row r="36" spans="1:13" x14ac:dyDescent="0.3">
      <c r="A36" s="19" t="s">
        <v>18</v>
      </c>
      <c r="B36" s="9">
        <v>21</v>
      </c>
      <c r="C36" s="87">
        <v>9</v>
      </c>
      <c r="D36" s="6">
        <v>0</v>
      </c>
      <c r="E36" s="7">
        <v>0</v>
      </c>
      <c r="F36" s="9">
        <v>32</v>
      </c>
      <c r="G36" s="87">
        <v>14</v>
      </c>
      <c r="H36" s="6">
        <v>0</v>
      </c>
      <c r="I36" s="7">
        <v>0</v>
      </c>
      <c r="J36" s="9">
        <v>44</v>
      </c>
      <c r="K36" s="87">
        <v>13</v>
      </c>
      <c r="L36" s="87">
        <v>2</v>
      </c>
      <c r="M36" s="7">
        <v>1</v>
      </c>
    </row>
    <row r="37" spans="1:13" ht="15" thickBot="1" x14ac:dyDescent="0.35">
      <c r="A37" s="21" t="s">
        <v>19</v>
      </c>
      <c r="B37" s="22">
        <v>59</v>
      </c>
      <c r="C37" s="88">
        <v>9</v>
      </c>
      <c r="D37" s="12">
        <v>0</v>
      </c>
      <c r="E37" s="89">
        <v>0</v>
      </c>
      <c r="F37" s="90">
        <v>31</v>
      </c>
      <c r="G37" s="88">
        <v>14</v>
      </c>
      <c r="H37" s="88">
        <v>0</v>
      </c>
      <c r="I37" s="89">
        <v>0</v>
      </c>
      <c r="J37" s="90">
        <v>24</v>
      </c>
      <c r="K37" s="88">
        <v>8</v>
      </c>
      <c r="L37" s="88">
        <v>1</v>
      </c>
      <c r="M37" s="89">
        <v>1</v>
      </c>
    </row>
    <row r="38" spans="1:13" ht="14.4" customHeight="1" x14ac:dyDescent="0.3"/>
    <row r="60" spans="1:36" ht="15" thickBot="1" x14ac:dyDescent="0.35">
      <c r="AF60" s="178" t="s">
        <v>73</v>
      </c>
      <c r="AG60" s="178"/>
      <c r="AH60" s="178"/>
      <c r="AI60" s="178"/>
      <c r="AJ60" s="178"/>
    </row>
    <row r="61" spans="1:36" ht="15" thickBot="1" x14ac:dyDescent="0.35">
      <c r="AF61" s="170" t="s">
        <v>20</v>
      </c>
      <c r="AG61" s="171"/>
      <c r="AH61" s="171"/>
      <c r="AI61" s="171"/>
      <c r="AJ61" s="172"/>
    </row>
    <row r="62" spans="1:36" ht="15" thickBot="1" x14ac:dyDescent="0.35">
      <c r="AF62" s="173" t="s">
        <v>3</v>
      </c>
      <c r="AG62" s="174" t="s">
        <v>9</v>
      </c>
      <c r="AH62" s="173" t="s">
        <v>4</v>
      </c>
      <c r="AI62" s="173" t="s">
        <v>5</v>
      </c>
      <c r="AJ62" s="173" t="s">
        <v>22</v>
      </c>
    </row>
    <row r="63" spans="1:36" x14ac:dyDescent="0.3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E63" s="175" t="s">
        <v>64</v>
      </c>
      <c r="AF63" s="141">
        <f>IF(ISERROR(B6-ROUND(B6-_xlfn.CONFIDENCE.T(0.05,D6,10),2)),"-",B6-ROUND(B6-_xlfn.CONFIDENCE.T(0.05,D6,10),2))</f>
        <v>8.9400000000000013</v>
      </c>
      <c r="AG63" s="179" t="str">
        <f>IF(ISERROR(H6-ROUND(H6-_xlfn.CONFIDENCE.T(0.05,J6,10),2)),"-",H6-ROUND(H6-_xlfn.CONFIDENCE.T(0.05,J6,10),2))</f>
        <v>-</v>
      </c>
      <c r="AH63" s="179" t="str">
        <f>IF(ISERROR(N6-ROUND(N6-_xlfn.CONFIDENCE.T(0.05,P6,10),2)),"-",N6-ROUND(N6-_xlfn.CONFIDENCE.T(0.05,P6,10),2))</f>
        <v>-</v>
      </c>
      <c r="AI63" s="180" t="str">
        <f>IF(ISERROR(T6-ROUND(T6-_xlfn.CONFIDENCE.T(0.05,U6,10),2)),"-",T6-ROUND(T6-_xlfn.CONFIDENCE.T(0.05,U6,10),2))</f>
        <v>-</v>
      </c>
      <c r="AJ63" s="168">
        <f t="shared" ref="AJ63:AJ64" si="12">G68-ROUND(G68-_xlfn.CONFIDENCE.T(0.05,H68,10),2)</f>
        <v>0.48000000000000043</v>
      </c>
    </row>
    <row r="64" spans="1:36" x14ac:dyDescent="0.3">
      <c r="AE64" s="176" t="s">
        <v>65</v>
      </c>
      <c r="AF64" s="141">
        <f t="shared" ref="AF64:AF65" si="13">IF(ISERROR(B7-ROUND(B7-_xlfn.CONFIDENCE.T(0.05,D7,10),2)),"-",B7-ROUND(B7-_xlfn.CONFIDENCE.T(0.05,D7,10),2))</f>
        <v>7.519999999999996</v>
      </c>
      <c r="AG64" s="142">
        <f t="shared" ref="AG64:AG65" si="14">IF(ISERROR(H7-ROUND(H7-_xlfn.CONFIDENCE.T(0.05,J7,10),2)),"-",H7-ROUND(H7-_xlfn.CONFIDENCE.T(0.05,J7,10),2))</f>
        <v>0.23000000000000043</v>
      </c>
      <c r="AH64" s="142">
        <f t="shared" ref="AH64:AH65" si="15">IF(ISERROR(N7-ROUND(N7-_xlfn.CONFIDENCE.T(0.05,P7,10),2)),"-",N7-ROUND(N7-_xlfn.CONFIDENCE.T(0.05,P7,10),2))</f>
        <v>0.30000000000000004</v>
      </c>
      <c r="AI64" s="144" t="str">
        <f t="shared" ref="AI64:AI65" si="16">IF(ISERROR(T7-ROUND(T7-_xlfn.CONFIDENCE.T(0.05,U7,10),2)),"-",T7-ROUND(T7-_xlfn.CONFIDENCE.T(0.05,U7,10),2))</f>
        <v>-</v>
      </c>
      <c r="AJ64" s="169">
        <f>G69-ROUND(G69-_xlfn.CONFIDENCE.T(0.05,H69,10),2)</f>
        <v>0.35000000000000053</v>
      </c>
    </row>
    <row r="65" spans="1:36" ht="15" thickBot="1" x14ac:dyDescent="0.35">
      <c r="AE65" s="177" t="s">
        <v>66</v>
      </c>
      <c r="AF65" s="143">
        <f t="shared" si="13"/>
        <v>8.3000000000000043</v>
      </c>
      <c r="AG65" s="143">
        <f t="shared" si="14"/>
        <v>1.3099999999999996</v>
      </c>
      <c r="AH65" s="143">
        <f t="shared" si="15"/>
        <v>0.5</v>
      </c>
      <c r="AI65" s="145">
        <f t="shared" si="16"/>
        <v>0.35</v>
      </c>
      <c r="AJ65" s="167">
        <f>G70-ROUND(G70-_xlfn.CONFIDENCE.T(0.05,H70,10),2)</f>
        <v>0.50999999999999979</v>
      </c>
    </row>
    <row r="66" spans="1:36" ht="15" thickBot="1" x14ac:dyDescent="0.35">
      <c r="A66" s="80"/>
      <c r="B66" s="148" t="s">
        <v>21</v>
      </c>
      <c r="C66" s="149"/>
      <c r="D66" s="149"/>
      <c r="E66" s="149"/>
      <c r="F66" s="150"/>
      <c r="G66" s="148" t="s">
        <v>22</v>
      </c>
      <c r="H66" s="149"/>
      <c r="I66" s="149"/>
      <c r="J66" s="149"/>
      <c r="K66" s="149"/>
      <c r="L66" s="149"/>
      <c r="M66" s="149"/>
      <c r="N66" s="150"/>
    </row>
    <row r="67" spans="1:36" ht="15" thickBot="1" x14ac:dyDescent="0.35">
      <c r="B67" s="46" t="s">
        <v>23</v>
      </c>
      <c r="C67" s="47" t="s">
        <v>24</v>
      </c>
      <c r="D67" s="49" t="s">
        <v>25</v>
      </c>
      <c r="E67" s="49" t="s">
        <v>26</v>
      </c>
      <c r="F67" s="48" t="s">
        <v>27</v>
      </c>
      <c r="G67" s="49" t="s">
        <v>6</v>
      </c>
      <c r="H67" s="49" t="s">
        <v>7</v>
      </c>
      <c r="I67" s="49" t="s">
        <v>20</v>
      </c>
      <c r="J67" s="163" t="s">
        <v>28</v>
      </c>
      <c r="K67" s="96" t="s">
        <v>29</v>
      </c>
      <c r="L67" s="97" t="s">
        <v>25</v>
      </c>
      <c r="M67" s="97" t="s">
        <v>30</v>
      </c>
      <c r="N67" s="48" t="s">
        <v>31</v>
      </c>
    </row>
    <row r="68" spans="1:36" x14ac:dyDescent="0.3">
      <c r="A68" s="18" t="s">
        <v>0</v>
      </c>
      <c r="B68" s="50">
        <f>COUNTIF($B75:$B84,B$67)/10</f>
        <v>0.7</v>
      </c>
      <c r="C68" s="51">
        <f>COUNTIF($B75:$B84,C$67)/10</f>
        <v>0.1</v>
      </c>
      <c r="D68" s="51">
        <f>COUNTIF($B75:$B84,D$67)/10</f>
        <v>0.1</v>
      </c>
      <c r="E68" s="51">
        <f>COUNTIF($B75:$B84,E$67)/10</f>
        <v>0</v>
      </c>
      <c r="F68" s="52">
        <f>COUNTIF($B75:$B84,F$67)/10</f>
        <v>0</v>
      </c>
      <c r="G68" s="164">
        <f>AVERAGE(J75:J84)</f>
        <v>4.7</v>
      </c>
      <c r="H68" s="34">
        <f>_xlfn.STDEV.S(J75:J84)</f>
        <v>0.6749485577105524</v>
      </c>
      <c r="I68" s="35" t="str">
        <f>IF(OR(ISERROR(ROUND(G68-_xlfn.CONFIDENCE.T(0.05,H68,10),2)), ISERROR(ROUND(G68+_xlfn.CONFIDENCE.T(0.05,H68,10),2))),"-","[" &amp; ROUND(G68-_xlfn.CONFIDENCE.T(0.05,H68,10),2) &amp;" - " &amp; ROUND(G68+_xlfn.CONFIDENCE.T(0.05,H68,10),2) &amp;"]")</f>
        <v>[4,22 - 5,18]</v>
      </c>
      <c r="J68" s="53">
        <f>COUNTIF($E75:$E84,J$67)/10</f>
        <v>0.8</v>
      </c>
      <c r="K68" s="53">
        <f>COUNTIF($E75:$E84,K$67)/10</f>
        <v>0.1</v>
      </c>
      <c r="L68" s="53">
        <f>COUNTIF($E75:$E84,L$67)/10</f>
        <v>0.1</v>
      </c>
      <c r="M68" s="53">
        <f>COUNTIF($E75:$E84,M$67)/10</f>
        <v>0</v>
      </c>
      <c r="N68" s="54">
        <f>COUNTIF($E75:$E84,N$67)/10</f>
        <v>0</v>
      </c>
    </row>
    <row r="69" spans="1:36" x14ac:dyDescent="0.3">
      <c r="A69" s="16" t="s">
        <v>1</v>
      </c>
      <c r="B69" s="55">
        <f>COUNTIF($C75:$C84,B$67)/10</f>
        <v>0.7</v>
      </c>
      <c r="C69" s="56">
        <f>COUNTIF($C75:$C84,C$67)/10</f>
        <v>0.3</v>
      </c>
      <c r="D69" s="56">
        <f>COUNTIF($C75:$C84,D$67)/10</f>
        <v>0</v>
      </c>
      <c r="E69" s="56">
        <f>COUNTIF($C75:$C84,E$67)/10</f>
        <v>0</v>
      </c>
      <c r="F69" s="57">
        <f>COUNTIF($C75:$C84,F$67)/10</f>
        <v>0</v>
      </c>
      <c r="G69" s="165">
        <f>AVERAGE(K75:K84)</f>
        <v>4.7</v>
      </c>
      <c r="H69" s="5">
        <f>_xlfn.STDEV.S(K75:K84)</f>
        <v>0.48304589153964794</v>
      </c>
      <c r="I69" s="35" t="str">
        <f t="shared" ref="I69:I70" si="17">IF(OR(ISERROR(ROUND(G69-_xlfn.CONFIDENCE.T(0.05,H69,10),2)), ISERROR(ROUND(G69+_xlfn.CONFIDENCE.T(0.05,H69,10),2))),"-","[" &amp; ROUND(G69-_xlfn.CONFIDENCE.T(0.05,H69,10),2) &amp;" - " &amp; ROUND(G69+_xlfn.CONFIDENCE.T(0.05,H69,10),2) &amp;"]")</f>
        <v>[4,35 - 5,05]</v>
      </c>
      <c r="J69" s="58">
        <f>COUNTIF(F75:F84,J$67)/10</f>
        <v>0.7</v>
      </c>
      <c r="K69" s="58">
        <f>COUNTIF($F75:$F84,K$67)/10</f>
        <v>0.3</v>
      </c>
      <c r="L69" s="58">
        <f>COUNTIF($F75:$F84,L$67)/10</f>
        <v>0</v>
      </c>
      <c r="M69" s="58">
        <f>COUNTIF($F75:$F84,M$67)/10</f>
        <v>0</v>
      </c>
      <c r="N69" s="59">
        <f>COUNTIF($F75:$F84,N$67)/10</f>
        <v>0</v>
      </c>
    </row>
    <row r="70" spans="1:36" ht="15" thickBot="1" x14ac:dyDescent="0.35">
      <c r="A70" s="17" t="s">
        <v>2</v>
      </c>
      <c r="B70" s="60">
        <f>COUNTIF($D75:$D84,B$67)/10</f>
        <v>0.3</v>
      </c>
      <c r="C70" s="61">
        <f>COUNTIF($D75:$D84,C$67)/10</f>
        <v>0.7</v>
      </c>
      <c r="D70" s="61">
        <f>COUNTIF($D75:$D84,D$67)/10</f>
        <v>0</v>
      </c>
      <c r="E70" s="61">
        <f>COUNTIF($D75:$D84,E$67)/10</f>
        <v>0</v>
      </c>
      <c r="F70" s="62">
        <f>COUNTIF($D75:$D84,F$67)/10</f>
        <v>0</v>
      </c>
      <c r="G70" s="166">
        <f>AVERAGE(L75:L84)</f>
        <v>4.5</v>
      </c>
      <c r="H70" s="11">
        <f>_xlfn.STDEV.S(L75:L84)</f>
        <v>0.70710678118654757</v>
      </c>
      <c r="I70" s="12" t="str">
        <f t="shared" si="17"/>
        <v>[3,99 - 5,01]</v>
      </c>
      <c r="J70" s="63">
        <f>COUNTIF($G75:$G84,J$67)/10</f>
        <v>0.6</v>
      </c>
      <c r="K70" s="63">
        <f>COUNTIF($G75:$G84,K$67)/10</f>
        <v>0.3</v>
      </c>
      <c r="L70" s="63">
        <f>COUNTIF($G75:$G84,L$67)/10</f>
        <v>0.1</v>
      </c>
      <c r="M70" s="63">
        <f>COUNTIF($G75:$G84,M$67)/10</f>
        <v>0</v>
      </c>
      <c r="N70" s="64">
        <f>COUNTIF($G75:$G84,N$67)/10</f>
        <v>0</v>
      </c>
    </row>
    <row r="72" spans="1:36" ht="15" thickBot="1" x14ac:dyDescent="0.35"/>
    <row r="73" spans="1:36" ht="15" thickBot="1" x14ac:dyDescent="0.35">
      <c r="A73" s="80"/>
      <c r="B73" s="154" t="s">
        <v>21</v>
      </c>
      <c r="C73" s="155"/>
      <c r="D73" s="156"/>
      <c r="E73" s="154" t="s">
        <v>22</v>
      </c>
      <c r="F73" s="155"/>
      <c r="G73" s="156"/>
      <c r="J73" s="154" t="s">
        <v>22</v>
      </c>
      <c r="K73" s="155"/>
      <c r="L73" s="156"/>
    </row>
    <row r="74" spans="1:36" ht="15" thickBot="1" x14ac:dyDescent="0.35">
      <c r="B74" s="46" t="s">
        <v>0</v>
      </c>
      <c r="C74" s="47" t="s">
        <v>1</v>
      </c>
      <c r="D74" s="48" t="s">
        <v>2</v>
      </c>
      <c r="E74" s="46" t="s">
        <v>0</v>
      </c>
      <c r="F74" s="47" t="s">
        <v>1</v>
      </c>
      <c r="G74" s="48" t="s">
        <v>2</v>
      </c>
      <c r="J74" s="46" t="s">
        <v>0</v>
      </c>
      <c r="K74" s="47" t="s">
        <v>1</v>
      </c>
      <c r="L74" s="48" t="s">
        <v>2</v>
      </c>
    </row>
    <row r="75" spans="1:36" x14ac:dyDescent="0.3">
      <c r="A75" s="20" t="s">
        <v>10</v>
      </c>
      <c r="B75" s="42" t="s">
        <v>25</v>
      </c>
      <c r="C75" s="43" t="s">
        <v>24</v>
      </c>
      <c r="D75" s="44" t="s">
        <v>24</v>
      </c>
      <c r="E75" s="45" t="s">
        <v>25</v>
      </c>
      <c r="F75" s="43" t="s">
        <v>29</v>
      </c>
      <c r="G75" s="44" t="s">
        <v>29</v>
      </c>
      <c r="I75" s="20" t="s">
        <v>10</v>
      </c>
      <c r="J75" s="45">
        <v>3</v>
      </c>
      <c r="K75" s="43">
        <v>4</v>
      </c>
      <c r="L75" s="44">
        <v>4</v>
      </c>
    </row>
    <row r="76" spans="1:36" x14ac:dyDescent="0.3">
      <c r="A76" s="19" t="s">
        <v>11</v>
      </c>
      <c r="B76" s="27" t="s">
        <v>24</v>
      </c>
      <c r="C76" s="27" t="s">
        <v>24</v>
      </c>
      <c r="D76" s="28" t="s">
        <v>24</v>
      </c>
      <c r="E76" s="29" t="s">
        <v>29</v>
      </c>
      <c r="F76" s="27" t="s">
        <v>29</v>
      </c>
      <c r="G76" s="28" t="s">
        <v>25</v>
      </c>
      <c r="I76" s="19" t="s">
        <v>11</v>
      </c>
      <c r="J76" s="29">
        <v>4</v>
      </c>
      <c r="K76" s="27">
        <v>4</v>
      </c>
      <c r="L76" s="28">
        <v>3</v>
      </c>
    </row>
    <row r="77" spans="1:36" x14ac:dyDescent="0.3">
      <c r="A77" s="19" t="s">
        <v>12</v>
      </c>
      <c r="B77" s="26" t="s">
        <v>54</v>
      </c>
      <c r="C77" s="29" t="s">
        <v>23</v>
      </c>
      <c r="D77" s="28" t="s">
        <v>24</v>
      </c>
      <c r="E77" s="26" t="s">
        <v>28</v>
      </c>
      <c r="F77" s="29" t="s">
        <v>28</v>
      </c>
      <c r="G77" s="28" t="s">
        <v>29</v>
      </c>
      <c r="I77" s="19" t="s">
        <v>12</v>
      </c>
      <c r="J77" s="26">
        <v>5</v>
      </c>
      <c r="K77" s="29">
        <v>5</v>
      </c>
      <c r="L77" s="28">
        <v>4</v>
      </c>
    </row>
    <row r="78" spans="1:36" x14ac:dyDescent="0.3">
      <c r="A78" s="19" t="s">
        <v>13</v>
      </c>
      <c r="B78" s="26" t="s">
        <v>23</v>
      </c>
      <c r="C78" s="27" t="s">
        <v>24</v>
      </c>
      <c r="D78" s="28" t="s">
        <v>24</v>
      </c>
      <c r="E78" s="26" t="s">
        <v>28</v>
      </c>
      <c r="F78" s="29" t="s">
        <v>28</v>
      </c>
      <c r="G78" s="28" t="s">
        <v>28</v>
      </c>
      <c r="I78" s="19" t="s">
        <v>13</v>
      </c>
      <c r="J78" s="26">
        <v>5</v>
      </c>
      <c r="K78" s="29">
        <v>5</v>
      </c>
      <c r="L78" s="28">
        <v>5</v>
      </c>
    </row>
    <row r="79" spans="1:36" x14ac:dyDescent="0.3">
      <c r="A79" s="19" t="s">
        <v>14</v>
      </c>
      <c r="B79" s="26" t="s">
        <v>23</v>
      </c>
      <c r="C79" s="29" t="s">
        <v>23</v>
      </c>
      <c r="D79" s="28" t="s">
        <v>23</v>
      </c>
      <c r="E79" s="26" t="s">
        <v>28</v>
      </c>
      <c r="F79" s="29" t="s">
        <v>28</v>
      </c>
      <c r="G79" s="28" t="s">
        <v>28</v>
      </c>
      <c r="I79" s="19" t="s">
        <v>14</v>
      </c>
      <c r="J79" s="26">
        <v>5</v>
      </c>
      <c r="K79" s="29">
        <v>5</v>
      </c>
      <c r="L79" s="28">
        <v>5</v>
      </c>
    </row>
    <row r="80" spans="1:36" x14ac:dyDescent="0.3">
      <c r="A80" s="19" t="s">
        <v>15</v>
      </c>
      <c r="B80" s="26" t="s">
        <v>23</v>
      </c>
      <c r="C80" s="29" t="s">
        <v>23</v>
      </c>
      <c r="D80" s="28" t="s">
        <v>23</v>
      </c>
      <c r="E80" s="26" t="s">
        <v>28</v>
      </c>
      <c r="F80" s="29" t="s">
        <v>28</v>
      </c>
      <c r="G80" s="28" t="s">
        <v>28</v>
      </c>
      <c r="I80" s="19" t="s">
        <v>15</v>
      </c>
      <c r="J80" s="26">
        <v>5</v>
      </c>
      <c r="K80" s="29">
        <v>5</v>
      </c>
      <c r="L80" s="28">
        <v>5</v>
      </c>
    </row>
    <row r="81" spans="1:12" x14ac:dyDescent="0.3">
      <c r="A81" s="19" t="s">
        <v>16</v>
      </c>
      <c r="B81" s="26" t="s">
        <v>23</v>
      </c>
      <c r="C81" s="29" t="s">
        <v>23</v>
      </c>
      <c r="D81" s="28" t="s">
        <v>23</v>
      </c>
      <c r="E81" s="26" t="s">
        <v>28</v>
      </c>
      <c r="F81" s="29" t="s">
        <v>28</v>
      </c>
      <c r="G81" s="28" t="s">
        <v>28</v>
      </c>
      <c r="I81" s="19" t="s">
        <v>16</v>
      </c>
      <c r="J81" s="26">
        <v>5</v>
      </c>
      <c r="K81" s="29">
        <v>5</v>
      </c>
      <c r="L81" s="28">
        <v>5</v>
      </c>
    </row>
    <row r="82" spans="1:12" x14ac:dyDescent="0.3">
      <c r="A82" s="19" t="s">
        <v>17</v>
      </c>
      <c r="B82" s="26" t="s">
        <v>23</v>
      </c>
      <c r="C82" s="29" t="s">
        <v>23</v>
      </c>
      <c r="D82" s="28" t="s">
        <v>24</v>
      </c>
      <c r="E82" s="26" t="s">
        <v>28</v>
      </c>
      <c r="F82" s="29" t="s">
        <v>28</v>
      </c>
      <c r="G82" s="28" t="s">
        <v>29</v>
      </c>
      <c r="I82" s="19" t="s">
        <v>17</v>
      </c>
      <c r="J82" s="26">
        <v>5</v>
      </c>
      <c r="K82" s="29">
        <v>5</v>
      </c>
      <c r="L82" s="28">
        <v>4</v>
      </c>
    </row>
    <row r="83" spans="1:12" x14ac:dyDescent="0.3">
      <c r="A83" s="19" t="s">
        <v>18</v>
      </c>
      <c r="B83" s="26" t="s">
        <v>23</v>
      </c>
      <c r="C83" s="29" t="s">
        <v>23</v>
      </c>
      <c r="D83" s="28" t="s">
        <v>24</v>
      </c>
      <c r="E83" s="26" t="s">
        <v>28</v>
      </c>
      <c r="F83" s="29" t="s">
        <v>28</v>
      </c>
      <c r="G83" s="28" t="s">
        <v>28</v>
      </c>
      <c r="I83" s="19" t="s">
        <v>18</v>
      </c>
      <c r="J83" s="26">
        <v>5</v>
      </c>
      <c r="K83" s="29">
        <v>5</v>
      </c>
      <c r="L83" s="28">
        <v>5</v>
      </c>
    </row>
    <row r="84" spans="1:12" ht="15" thickBot="1" x14ac:dyDescent="0.35">
      <c r="A84" s="21" t="s">
        <v>19</v>
      </c>
      <c r="B84" s="30" t="s">
        <v>23</v>
      </c>
      <c r="C84" s="31" t="s">
        <v>23</v>
      </c>
      <c r="D84" s="32" t="s">
        <v>24</v>
      </c>
      <c r="E84" s="30" t="s">
        <v>28</v>
      </c>
      <c r="F84" s="31" t="s">
        <v>29</v>
      </c>
      <c r="G84" s="32" t="s">
        <v>28</v>
      </c>
      <c r="I84" s="21" t="s">
        <v>19</v>
      </c>
      <c r="J84" s="30">
        <v>5</v>
      </c>
      <c r="K84" s="31">
        <v>4</v>
      </c>
      <c r="L84" s="32">
        <v>5</v>
      </c>
    </row>
    <row r="108" spans="1:29" x14ac:dyDescent="0.3">
      <c r="A108" s="81"/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</row>
    <row r="110" spans="1:29" ht="15" thickBot="1" x14ac:dyDescent="0.35"/>
    <row r="111" spans="1:29" ht="15" thickBot="1" x14ac:dyDescent="0.35">
      <c r="A111" s="74"/>
      <c r="B111" s="76" t="s">
        <v>52</v>
      </c>
      <c r="C111" s="76" t="s">
        <v>47</v>
      </c>
      <c r="D111" s="77" t="s">
        <v>25</v>
      </c>
      <c r="E111" s="77" t="s">
        <v>48</v>
      </c>
      <c r="F111" s="78" t="s">
        <v>49</v>
      </c>
    </row>
    <row r="112" spans="1:29" x14ac:dyDescent="0.3">
      <c r="A112" s="18">
        <v>1</v>
      </c>
      <c r="B112" s="50">
        <f>COUNTIF($B122:$B131,B$111)/10</f>
        <v>0</v>
      </c>
      <c r="C112" s="51">
        <f>COUNTIF($B122:$B131,C$111)/10</f>
        <v>0</v>
      </c>
      <c r="D112" s="51">
        <f>COUNTIF($B122:$B131,D$111)/10</f>
        <v>0.4</v>
      </c>
      <c r="E112" s="51">
        <f>COUNTIF($B122:$B131,E$111)/10</f>
        <v>0.3</v>
      </c>
      <c r="F112" s="75">
        <f>COUNTIF($B122:$B131,F$111)/10</f>
        <v>0.3</v>
      </c>
    </row>
    <row r="113" spans="1:7" x14ac:dyDescent="0.3">
      <c r="A113" s="16">
        <v>2</v>
      </c>
      <c r="B113" s="50">
        <f>COUNTIF($C122:$C131,B$111)/10</f>
        <v>0</v>
      </c>
      <c r="C113" s="56">
        <f>COUNTIF($C122:$C131,C$111)/10</f>
        <v>0</v>
      </c>
      <c r="D113" s="56">
        <f>COUNTIF($C122:$C131,D$111)/10</f>
        <v>0</v>
      </c>
      <c r="E113" s="56">
        <f>COUNTIF($C122:$C131,E$111)/10</f>
        <v>0.6</v>
      </c>
      <c r="F113" s="57">
        <f>COUNTIF($C122:$C131,F$111)/10</f>
        <v>0.4</v>
      </c>
    </row>
    <row r="114" spans="1:7" x14ac:dyDescent="0.3">
      <c r="A114" s="16">
        <v>3</v>
      </c>
      <c r="B114" s="55">
        <f>COUNTIF($D122:$D131,B$111)/10</f>
        <v>0</v>
      </c>
      <c r="C114" s="72">
        <f>COUNTIF($D122:$D131,C$111)/10</f>
        <v>0</v>
      </c>
      <c r="D114" s="72">
        <f>COUNTIF($D122:$D131,D$111)/10</f>
        <v>0.1</v>
      </c>
      <c r="E114" s="72">
        <f>COUNTIF($D122:$D131,E$111)/10</f>
        <v>0.3</v>
      </c>
      <c r="F114" s="57">
        <f>COUNTIF($D122:$D131,F$111)/10</f>
        <v>0.6</v>
      </c>
    </row>
    <row r="115" spans="1:7" x14ac:dyDescent="0.3">
      <c r="A115" s="73">
        <v>4</v>
      </c>
      <c r="B115" s="50">
        <f>COUNTIF($E122:$E131,B$111)/10</f>
        <v>0</v>
      </c>
      <c r="C115" s="51">
        <f>COUNTIF($E122:$E131,C$111)/10</f>
        <v>0</v>
      </c>
      <c r="D115" s="51">
        <f>COUNTIF($E122:$E131,D$111)/10</f>
        <v>0.2</v>
      </c>
      <c r="E115" s="51">
        <f>COUNTIF($E122:$E131,E$111)/10</f>
        <v>0.4</v>
      </c>
      <c r="F115" s="75">
        <f>COUNTIF($E122:$E131,F$111)/10</f>
        <v>0.4</v>
      </c>
    </row>
    <row r="116" spans="1:7" x14ac:dyDescent="0.3">
      <c r="A116" s="16">
        <v>5</v>
      </c>
      <c r="B116" s="55">
        <f>COUNTIF($F122:$F131,B$111)/10</f>
        <v>0.6</v>
      </c>
      <c r="C116" s="56">
        <f>COUNTIF($F122:$F131,C$111)/10</f>
        <v>0.4</v>
      </c>
      <c r="D116" s="56">
        <f>COUNTIF($F122:$F131,D$111)/10</f>
        <v>0</v>
      </c>
      <c r="E116" s="56">
        <f>COUNTIF($F122:$F131,E$111)/10</f>
        <v>0</v>
      </c>
      <c r="F116" s="57">
        <f>COUNTIF($F122:$F131,F$111)/10</f>
        <v>0</v>
      </c>
    </row>
    <row r="117" spans="1:7" ht="15" thickBot="1" x14ac:dyDescent="0.35">
      <c r="A117" s="17">
        <v>6</v>
      </c>
      <c r="B117" s="60">
        <f>COUNTIF($G122:$G131,B$111)/10</f>
        <v>0</v>
      </c>
      <c r="C117" s="61">
        <f>COUNTIF($G122:$G131,C$111)/10</f>
        <v>0</v>
      </c>
      <c r="D117" s="61">
        <f>COUNTIF($G122:$G131,D$111)/10</f>
        <v>0.3</v>
      </c>
      <c r="E117" s="61">
        <f>COUNTIF($G122:$G131,E$111)/10</f>
        <v>0.4</v>
      </c>
      <c r="F117" s="62">
        <f>COUNTIF($G122:$G131,F$111)/10</f>
        <v>0.3</v>
      </c>
    </row>
    <row r="119" spans="1:7" ht="15" thickBot="1" x14ac:dyDescent="0.35"/>
    <row r="120" spans="1:7" ht="15" thickBot="1" x14ac:dyDescent="0.35">
      <c r="A120" s="80"/>
      <c r="B120" s="154" t="s">
        <v>34</v>
      </c>
      <c r="C120" s="155"/>
      <c r="D120" s="155"/>
      <c r="E120" s="155"/>
      <c r="F120" s="155"/>
      <c r="G120" s="156"/>
    </row>
    <row r="121" spans="1:7" ht="15" thickBot="1" x14ac:dyDescent="0.35">
      <c r="B121" s="46">
        <v>1</v>
      </c>
      <c r="C121" s="47">
        <v>2</v>
      </c>
      <c r="D121" s="48">
        <v>3</v>
      </c>
      <c r="E121" s="46">
        <v>4</v>
      </c>
      <c r="F121" s="47">
        <v>5</v>
      </c>
      <c r="G121" s="48">
        <v>6</v>
      </c>
    </row>
    <row r="122" spans="1:7" x14ac:dyDescent="0.3">
      <c r="A122" s="20" t="s">
        <v>10</v>
      </c>
      <c r="B122" s="42" t="s">
        <v>48</v>
      </c>
      <c r="C122" s="43" t="s">
        <v>48</v>
      </c>
      <c r="D122" s="69" t="s">
        <v>49</v>
      </c>
      <c r="E122" s="67" t="s">
        <v>25</v>
      </c>
      <c r="F122" s="43" t="s">
        <v>47</v>
      </c>
      <c r="G122" s="44" t="s">
        <v>25</v>
      </c>
    </row>
    <row r="123" spans="1:7" x14ac:dyDescent="0.3">
      <c r="A123" s="19" t="s">
        <v>11</v>
      </c>
      <c r="B123" s="42" t="s">
        <v>48</v>
      </c>
      <c r="C123" s="43" t="s">
        <v>48</v>
      </c>
      <c r="D123" s="43" t="s">
        <v>48</v>
      </c>
      <c r="E123" s="29" t="s">
        <v>25</v>
      </c>
      <c r="F123" s="27" t="s">
        <v>47</v>
      </c>
      <c r="G123" s="28" t="s">
        <v>25</v>
      </c>
    </row>
    <row r="124" spans="1:7" x14ac:dyDescent="0.3">
      <c r="A124" s="19" t="s">
        <v>12</v>
      </c>
      <c r="B124" s="26" t="s">
        <v>25</v>
      </c>
      <c r="C124" s="43" t="s">
        <v>48</v>
      </c>
      <c r="D124" s="27" t="s">
        <v>49</v>
      </c>
      <c r="E124" s="29" t="s">
        <v>48</v>
      </c>
      <c r="F124" s="29" t="s">
        <v>52</v>
      </c>
      <c r="G124" s="28" t="s">
        <v>49</v>
      </c>
    </row>
    <row r="125" spans="1:7" x14ac:dyDescent="0.3">
      <c r="A125" s="19" t="s">
        <v>13</v>
      </c>
      <c r="B125" s="26" t="s">
        <v>25</v>
      </c>
      <c r="C125" s="43" t="s">
        <v>48</v>
      </c>
      <c r="D125" s="27" t="s">
        <v>49</v>
      </c>
      <c r="E125" s="29" t="s">
        <v>49</v>
      </c>
      <c r="F125" s="29" t="s">
        <v>52</v>
      </c>
      <c r="G125" s="28" t="s">
        <v>48</v>
      </c>
    </row>
    <row r="126" spans="1:7" x14ac:dyDescent="0.3">
      <c r="A126" s="19" t="s">
        <v>14</v>
      </c>
      <c r="B126" s="26" t="s">
        <v>48</v>
      </c>
      <c r="C126" s="43" t="s">
        <v>48</v>
      </c>
      <c r="D126" s="27" t="s">
        <v>48</v>
      </c>
      <c r="E126" s="29" t="s">
        <v>49</v>
      </c>
      <c r="F126" s="29" t="s">
        <v>52</v>
      </c>
      <c r="G126" s="28" t="s">
        <v>48</v>
      </c>
    </row>
    <row r="127" spans="1:7" x14ac:dyDescent="0.3">
      <c r="A127" s="19" t="s">
        <v>15</v>
      </c>
      <c r="B127" s="26" t="s">
        <v>25</v>
      </c>
      <c r="C127" s="43" t="s">
        <v>48</v>
      </c>
      <c r="D127" s="27" t="s">
        <v>49</v>
      </c>
      <c r="E127" s="29" t="s">
        <v>48</v>
      </c>
      <c r="F127" s="29" t="s">
        <v>47</v>
      </c>
      <c r="G127" s="28" t="s">
        <v>49</v>
      </c>
    </row>
    <row r="128" spans="1:7" x14ac:dyDescent="0.3">
      <c r="A128" s="19" t="s">
        <v>16</v>
      </c>
      <c r="B128" s="26" t="s">
        <v>49</v>
      </c>
      <c r="C128" s="27" t="s">
        <v>49</v>
      </c>
      <c r="D128" s="27" t="s">
        <v>49</v>
      </c>
      <c r="E128" s="27" t="s">
        <v>49</v>
      </c>
      <c r="F128" s="29" t="s">
        <v>52</v>
      </c>
      <c r="G128" s="28" t="s">
        <v>48</v>
      </c>
    </row>
    <row r="129" spans="1:7" x14ac:dyDescent="0.3">
      <c r="A129" s="19" t="s">
        <v>17</v>
      </c>
      <c r="B129" s="26" t="s">
        <v>25</v>
      </c>
      <c r="C129" s="27" t="s">
        <v>49</v>
      </c>
      <c r="D129" s="27" t="s">
        <v>48</v>
      </c>
      <c r="E129" s="27" t="s">
        <v>48</v>
      </c>
      <c r="F129" s="29" t="s">
        <v>52</v>
      </c>
      <c r="G129" s="28" t="s">
        <v>25</v>
      </c>
    </row>
    <row r="130" spans="1:7" x14ac:dyDescent="0.3">
      <c r="A130" s="19" t="s">
        <v>18</v>
      </c>
      <c r="B130" s="26" t="s">
        <v>49</v>
      </c>
      <c r="C130" s="27" t="s">
        <v>49</v>
      </c>
      <c r="D130" s="27" t="s">
        <v>49</v>
      </c>
      <c r="E130" s="27" t="s">
        <v>49</v>
      </c>
      <c r="F130" s="29" t="s">
        <v>52</v>
      </c>
      <c r="G130" s="28" t="s">
        <v>49</v>
      </c>
    </row>
    <row r="131" spans="1:7" ht="15" thickBot="1" x14ac:dyDescent="0.35">
      <c r="A131" s="21" t="s">
        <v>19</v>
      </c>
      <c r="B131" s="30" t="s">
        <v>49</v>
      </c>
      <c r="C131" s="31" t="s">
        <v>49</v>
      </c>
      <c r="D131" s="31" t="s">
        <v>25</v>
      </c>
      <c r="E131" s="68" t="s">
        <v>48</v>
      </c>
      <c r="F131" s="31" t="s">
        <v>47</v>
      </c>
      <c r="G131" s="32" t="s">
        <v>48</v>
      </c>
    </row>
    <row r="156" spans="1:4" x14ac:dyDescent="0.3">
      <c r="A156" s="66" t="s">
        <v>41</v>
      </c>
      <c r="B156" s="65" t="s">
        <v>36</v>
      </c>
      <c r="C156" s="65"/>
      <c r="D156" s="65"/>
    </row>
    <row r="157" spans="1:4" x14ac:dyDescent="0.3">
      <c r="A157" s="66" t="s">
        <v>42</v>
      </c>
      <c r="B157" s="65" t="s">
        <v>35</v>
      </c>
      <c r="C157" s="65"/>
      <c r="D157" s="65"/>
    </row>
    <row r="158" spans="1:4" x14ac:dyDescent="0.3">
      <c r="A158" s="66" t="s">
        <v>44</v>
      </c>
      <c r="B158" s="65" t="s">
        <v>37</v>
      </c>
      <c r="C158" s="65"/>
      <c r="D158" s="65"/>
    </row>
    <row r="159" spans="1:4" x14ac:dyDescent="0.3">
      <c r="A159" s="66" t="s">
        <v>43</v>
      </c>
      <c r="B159" s="65" t="s">
        <v>38</v>
      </c>
      <c r="C159" s="65"/>
      <c r="D159" s="65"/>
    </row>
    <row r="160" spans="1:4" x14ac:dyDescent="0.3">
      <c r="A160" s="66" t="s">
        <v>45</v>
      </c>
      <c r="B160" s="65" t="s">
        <v>39</v>
      </c>
      <c r="C160" s="65"/>
      <c r="D160" s="65"/>
    </row>
    <row r="161" spans="1:4" x14ac:dyDescent="0.3">
      <c r="A161" s="66" t="s">
        <v>46</v>
      </c>
      <c r="B161" s="65" t="s">
        <v>40</v>
      </c>
      <c r="C161" s="65"/>
      <c r="D161" s="65"/>
    </row>
    <row r="166" spans="1:4" ht="25.8" x14ac:dyDescent="0.5">
      <c r="A166" s="83" t="s">
        <v>53</v>
      </c>
      <c r="B166" s="84"/>
      <c r="C166" s="84"/>
    </row>
    <row r="168" spans="1:4" x14ac:dyDescent="0.3">
      <c r="A168" t="s">
        <v>33</v>
      </c>
    </row>
  </sheetData>
  <mergeCells count="19">
    <mergeCell ref="J26:M26"/>
    <mergeCell ref="F26:I26"/>
    <mergeCell ref="B26:E26"/>
    <mergeCell ref="B66:F66"/>
    <mergeCell ref="G66:N66"/>
    <mergeCell ref="AF61:AJ61"/>
    <mergeCell ref="AF60:AJ60"/>
    <mergeCell ref="B120:G120"/>
    <mergeCell ref="B13:F13"/>
    <mergeCell ref="G13:K13"/>
    <mergeCell ref="L13:P13"/>
    <mergeCell ref="Q13:U13"/>
    <mergeCell ref="J73:L73"/>
    <mergeCell ref="H4:M4"/>
    <mergeCell ref="N4:S4"/>
    <mergeCell ref="T4:X4"/>
    <mergeCell ref="B73:D73"/>
    <mergeCell ref="E73:G73"/>
    <mergeCell ref="B4:G4"/>
  </mergeCells>
  <phoneticPr fontId="3" type="noConversion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Tomás</dc:creator>
  <cp:lastModifiedBy>Daniela Tomás</cp:lastModifiedBy>
  <dcterms:created xsi:type="dcterms:W3CDTF">2022-12-06T09:37:35Z</dcterms:created>
  <dcterms:modified xsi:type="dcterms:W3CDTF">2022-12-28T16:40:49Z</dcterms:modified>
</cp:coreProperties>
</file>