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vanv\Desktop\"/>
    </mc:Choice>
  </mc:AlternateContent>
  <xr:revisionPtr revIDLastSave="0" documentId="13_ncr:1_{AE7D845C-4867-4041-B1B0-BA86F2CAFBE9}" xr6:coauthVersionLast="47" xr6:coauthVersionMax="47" xr10:uidLastSave="{00000000-0000-0000-0000-000000000000}"/>
  <bookViews>
    <workbookView xWindow="1890" yWindow="765" windowWidth="21600" windowHeight="11385" firstSheet="2" activeTab="11" xr2:uid="{00000000-000D-0000-FFFF-FFFF00000000}"/>
  </bookViews>
  <sheets>
    <sheet name="Modelo de dominio" sheetId="1" r:id="rId1"/>
    <sheet name="Objetos de dominio" sheetId="2" r:id="rId2"/>
    <sheet name="Administrador" sheetId="3" r:id="rId3"/>
    <sheet name="Categoria" sheetId="4" r:id="rId4"/>
    <sheet name="Cliente" sheetId="8" r:id="rId5"/>
    <sheet name="Negocio" sheetId="16" r:id="rId6"/>
    <sheet name="Reserva" sheetId="18" r:id="rId7"/>
    <sheet name="Producto" sheetId="5" r:id="rId8"/>
    <sheet name="Factura" sheetId="20" r:id="rId9"/>
    <sheet name="CategoriaProducto" sheetId="15" r:id="rId10"/>
    <sheet name="DetalleFactura" sheetId="23" r:id="rId11"/>
    <sheet name="DetalleReserva" sheetId="2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4" l="1"/>
  <c r="B5" i="24"/>
  <c r="B6" i="24"/>
  <c r="B4" i="24"/>
  <c r="F7" i="24"/>
  <c r="F5" i="24"/>
  <c r="F6" i="24"/>
  <c r="F4" i="24"/>
  <c r="E7" i="24"/>
  <c r="K6" i="24"/>
  <c r="H6" i="24"/>
  <c r="H7" i="24" s="1"/>
  <c r="I7" i="24" s="1"/>
  <c r="D6" i="24"/>
  <c r="C6" i="24"/>
  <c r="C7" i="24" s="1"/>
  <c r="H5" i="24"/>
  <c r="I5" i="24" s="1"/>
  <c r="J5" i="24" s="1"/>
  <c r="D5" i="24"/>
  <c r="C5" i="24"/>
  <c r="K5" i="24"/>
  <c r="K4" i="24"/>
  <c r="H4" i="24"/>
  <c r="I4" i="24" s="1"/>
  <c r="D4" i="24"/>
  <c r="D7" i="24" s="1"/>
  <c r="C4" i="24"/>
  <c r="H6" i="23"/>
  <c r="H5" i="23"/>
  <c r="H4" i="23"/>
  <c r="G3" i="18"/>
  <c r="E3" i="20"/>
  <c r="G6" i="23"/>
  <c r="B7" i="23"/>
  <c r="F6" i="23"/>
  <c r="F7" i="23" s="1"/>
  <c r="G7" i="23" s="1"/>
  <c r="F5" i="23"/>
  <c r="G5" i="23" s="1"/>
  <c r="F4" i="23"/>
  <c r="G4" i="23" s="1"/>
  <c r="D5" i="23"/>
  <c r="D6" i="23"/>
  <c r="D4" i="23"/>
  <c r="D7" i="23" s="1"/>
  <c r="H5" i="20"/>
  <c r="H6" i="20"/>
  <c r="H4" i="20"/>
  <c r="G5" i="20"/>
  <c r="G6" i="20"/>
  <c r="G4" i="20"/>
  <c r="I5" i="18"/>
  <c r="I6" i="18"/>
  <c r="I4" i="18"/>
  <c r="L5" i="3"/>
  <c r="L6" i="3"/>
  <c r="L4" i="3"/>
  <c r="C6" i="23"/>
  <c r="C7" i="23" s="1"/>
  <c r="C5" i="23"/>
  <c r="C4" i="23"/>
  <c r="F4" i="5"/>
  <c r="B4" i="15" s="1"/>
  <c r="C5" i="15"/>
  <c r="C6" i="15"/>
  <c r="C4" i="15"/>
  <c r="B6" i="15"/>
  <c r="B5" i="15"/>
  <c r="C4" i="20"/>
  <c r="C5" i="20"/>
  <c r="C6" i="20"/>
  <c r="H6" i="18"/>
  <c r="D6" i="20" s="1"/>
  <c r="D5" i="15"/>
  <c r="D6" i="15"/>
  <c r="B4" i="18"/>
  <c r="B4" i="20" s="1"/>
  <c r="B5" i="20"/>
  <c r="B6" i="20"/>
  <c r="B6" i="18"/>
  <c r="B5" i="18"/>
  <c r="H4" i="18"/>
  <c r="D4" i="20" s="1"/>
  <c r="H5" i="18"/>
  <c r="D5" i="20" s="1"/>
  <c r="C4" i="16"/>
  <c r="B3" i="4"/>
  <c r="D6" i="18"/>
  <c r="D5" i="18"/>
  <c r="D4" i="18"/>
  <c r="C5" i="4"/>
  <c r="C6" i="4"/>
  <c r="C4" i="4"/>
  <c r="K5" i="3"/>
  <c r="K6" i="3"/>
  <c r="K4" i="3"/>
  <c r="J5" i="3"/>
  <c r="J6" i="3"/>
  <c r="J4" i="3"/>
  <c r="F5" i="5"/>
  <c r="F6" i="5"/>
  <c r="F7" i="5"/>
  <c r="F8" i="5"/>
  <c r="J5" i="8"/>
  <c r="J6" i="8"/>
  <c r="J4" i="8"/>
  <c r="I5" i="8"/>
  <c r="I6" i="8"/>
  <c r="I4" i="8"/>
  <c r="J4" i="24" l="1"/>
  <c r="J7" i="24" s="1"/>
  <c r="K7" i="24"/>
  <c r="I6" i="24"/>
  <c r="J6" i="24" s="1"/>
  <c r="G5" i="18"/>
  <c r="E5" i="20"/>
  <c r="I7" i="23"/>
  <c r="E6" i="20"/>
  <c r="G6" i="18"/>
  <c r="B6" i="23"/>
  <c r="I6" i="23" s="1"/>
  <c r="B5" i="23"/>
  <c r="I5" i="23" s="1"/>
  <c r="B4" i="23"/>
  <c r="I4" i="23" s="1"/>
  <c r="D4" i="15"/>
  <c r="H7" i="23" l="1"/>
  <c r="G4" i="18"/>
  <c r="E4" i="20"/>
</calcChain>
</file>

<file path=xl/sharedStrings.xml><?xml version="1.0" encoding="utf-8"?>
<sst xmlns="http://schemas.openxmlformats.org/spreadsheetml/2006/main" count="260" uniqueCount="163">
  <si>
    <t>&lt;&lt;Volver al listado de modelo de dominio</t>
  </si>
  <si>
    <t>Nombre</t>
  </si>
  <si>
    <t>Descripcion</t>
  </si>
  <si>
    <t>Modelo de dominio</t>
  </si>
  <si>
    <t>Administrador</t>
  </si>
  <si>
    <t>Usuario encargado de gestionar el sistema, productos y reservas. Puede agregar, editar y eliminar productos.</t>
  </si>
  <si>
    <t>Catalogoproducto</t>
  </si>
  <si>
    <t>Listado de productos disponibles en un periodo determinado.</t>
  </si>
  <si>
    <t>Ver</t>
  </si>
  <si>
    <t>CategoriaProducto</t>
  </si>
  <si>
    <t>Clasificación de los productos según su tipo</t>
  </si>
  <si>
    <t>Cliente</t>
  </si>
  <si>
    <t>Representa a la persona que realiza una reserva en el sistema. Contiene información como nombre, identificación y datos de contacto.</t>
  </si>
  <si>
    <t>DetalleFactura</t>
  </si>
  <si>
    <t>Relación entre una factura y los productos facturados. Contiene información como cantidad, precio unitario e impuestos aplicados.</t>
  </si>
  <si>
    <t>DetalleReserva</t>
  </si>
  <si>
    <t>Relación entre una reserva y los productos reservados. Contiene información como cantidad y precio unitario.</t>
  </si>
  <si>
    <t>Factura</t>
  </si>
  <si>
    <t>Documento generado tras confirmar una reserva. Contiene información como total a pagar, fecha y cliente asociado.</t>
  </si>
  <si>
    <t>Negocio</t>
  </si>
  <si>
    <t>Representa la entidad que ofrece los productos y gestiona las reservas.</t>
  </si>
  <si>
    <t>Notificacion</t>
  </si>
  <si>
    <t>Mensajes enviados a los clientes o administradores sobre el estado de las reservas, cambios en el catálogo o recordatorios de recogida.</t>
  </si>
  <si>
    <t>Producto</t>
  </si>
  <si>
    <t>Representa los alimentos o bebidas disponibles en el sistema. Contiene datos como nombre, descripción, precio y disponibilidad.</t>
  </si>
  <si>
    <t>Reserva</t>
  </si>
  <si>
    <t>Registro de una solicitud realizada por un cliente para apartar un producto. Contiene información como fecha, estado y cliente asociado.</t>
  </si>
  <si>
    <t>&lt;&lt;Volver al listado de objetos de dominio</t>
  </si>
  <si>
    <t>Id</t>
  </si>
  <si>
    <t>Apellido</t>
  </si>
  <si>
    <t>Correo</t>
  </si>
  <si>
    <t>Teléfono</t>
  </si>
  <si>
    <t>Usuario</t>
  </si>
  <si>
    <t>Contraseña</t>
  </si>
  <si>
    <t>Fecha de Creación</t>
  </si>
  <si>
    <t>caramirez</t>
  </si>
  <si>
    <t>1234Segura</t>
  </si>
  <si>
    <t>Pass5678</t>
  </si>
  <si>
    <t>ABCd1234</t>
  </si>
  <si>
    <t>Stock</t>
  </si>
  <si>
    <t>Precio</t>
  </si>
  <si>
    <t>Sándwich de pollo</t>
  </si>
  <si>
    <t>Carlos Andres</t>
  </si>
  <si>
    <t>Diana Marcela</t>
  </si>
  <si>
    <t>Andrés Felipe</t>
  </si>
  <si>
    <t>Ramírez Montoya</t>
  </si>
  <si>
    <t>Fernández Hurtado</t>
  </si>
  <si>
    <t>López Baena</t>
  </si>
  <si>
    <t>carlos1@gmail.com</t>
  </si>
  <si>
    <t>diana.22@uco.net.co</t>
  </si>
  <si>
    <t>andres@hotmail.es</t>
  </si>
  <si>
    <t>difernandez</t>
  </si>
  <si>
    <t>anlopez</t>
  </si>
  <si>
    <t>Corresponde al identificador unico de cada uno de los clientes existentes.</t>
  </si>
  <si>
    <t>Corresponde al identificador unico de cada uno de los administradores existentes.</t>
  </si>
  <si>
    <t>Corresponde al nombre de cada uno de los administradores existentes.</t>
  </si>
  <si>
    <t>Corresponde al apellido de cada uno de los administradores existentes.</t>
  </si>
  <si>
    <t>Corresponde al corrreo electronico de cada uno de los administradores existentes.</t>
  </si>
  <si>
    <t>Corresponde al numero de celular de cada uno de los administradores existentes.</t>
  </si>
  <si>
    <t>Corresponde al nombre de usuario asignado a cada uno de los adminstradores existentes</t>
  </si>
  <si>
    <t>Corresponde a la contrasena de cada uno de los usuarios existentes.</t>
  </si>
  <si>
    <t>Corresponde a la fecha de creacion de los usuarios de los administradores existentes.</t>
  </si>
  <si>
    <t>Corresponde al identicador que se le da a los negocios, y a su vez se le asigna a cada administrador existente.</t>
  </si>
  <si>
    <t>Corresponde al nombre de cada uno de los clientes existentes.</t>
  </si>
  <si>
    <t>Corresponde al apellido de cada uno de los clientes existentes.</t>
  </si>
  <si>
    <t>Corresponde al corrreo electronico de cada uno de los clientes existentes.</t>
  </si>
  <si>
    <t>Corresponde al numero de celular de cada uno de los clientes existentes.</t>
  </si>
  <si>
    <t>Corresponde al usuario asignado a cada uno de los clientes existentes.</t>
  </si>
  <si>
    <t>Corresponde a la contrasena de cada uno de los clientes existentes.</t>
  </si>
  <si>
    <t>Combinacion unica que indica que la cedula de un cliente no se puede repetir.</t>
  </si>
  <si>
    <t>DI</t>
  </si>
  <si>
    <t>Corresponde al numero del documento de identidad de cada uno de los clientes existentes.</t>
  </si>
  <si>
    <t>Corresponde al numero de documento de identidad de cada uno de los administradores existentes.</t>
  </si>
  <si>
    <t>Combinación unica</t>
  </si>
  <si>
    <t xml:space="preserve">Guillermo Leon </t>
  </si>
  <si>
    <t>Juan Camilo</t>
  </si>
  <si>
    <t>Rodolfo Icardi</t>
  </si>
  <si>
    <t>Ortiz Quevedo</t>
  </si>
  <si>
    <t>Restrepo Martinez</t>
  </si>
  <si>
    <t>Garcia Quintana</t>
  </si>
  <si>
    <t>Guiller123@gmail.com</t>
  </si>
  <si>
    <t>Juanrestrepo@gmail.com</t>
  </si>
  <si>
    <t>icardi132@gmail.com</t>
  </si>
  <si>
    <t>Guillermo Ortiz</t>
  </si>
  <si>
    <t>Juan Restrepo</t>
  </si>
  <si>
    <t>Rodolfo Garcia</t>
  </si>
  <si>
    <t>324Guiller</t>
  </si>
  <si>
    <t>Juan12Ca</t>
  </si>
  <si>
    <t>Icar124Ga</t>
  </si>
  <si>
    <t>Corresponde al identificador unico de cada uno de los productos que hay en el negocio.</t>
  </si>
  <si>
    <t>Jugo de mora</t>
  </si>
  <si>
    <t>Corresponde al nombre de cada uno de los productos que se encuentran en el negocio.</t>
  </si>
  <si>
    <t>Corresponde a la descripcion de lo que tiene cada uno de los productos del negocio</t>
  </si>
  <si>
    <t>Hamburguesa sencilla</t>
  </si>
  <si>
    <t>Doritos de 185gr</t>
  </si>
  <si>
    <t>Pan, carne 100 gr, tomate y lechuga</t>
  </si>
  <si>
    <t>Pollo desmechado, tomate, lechuga y salsa de la casa</t>
  </si>
  <si>
    <t>Corresponde a los precios que tienen los productos dentro del negocio, aplicando el IVA.</t>
  </si>
  <si>
    <t>Pastel de pollo</t>
  </si>
  <si>
    <t>Papa y carne</t>
  </si>
  <si>
    <t>Corresponde a la cantidad de productos disponibles para la venta(Se actualiza cada vez que se surte el producto).</t>
  </si>
  <si>
    <t>Combinacion unica que indica que el correo electronico no pueden tenerlo igual dos personas.</t>
  </si>
  <si>
    <t>Combinacion unica que indica que el nombre de un producto no se puede repetir.</t>
  </si>
  <si>
    <t>Combinacion unica que indica que el numero de docucumento de identidad de un administrador no se puede repetir.</t>
  </si>
  <si>
    <t>Combinacion unica</t>
  </si>
  <si>
    <t>Combinacion unica que indica que el correo electronico de un administrador, no se puede repetir.</t>
  </si>
  <si>
    <r>
      <rPr>
        <b/>
        <sz val="10"/>
        <color rgb="FF000000"/>
        <rFont val="Arial"/>
        <family val="2"/>
      </rPr>
      <t>Ir</t>
    </r>
    <r>
      <rPr>
        <b/>
        <u/>
        <sz val="10"/>
        <color rgb="FF000000"/>
        <rFont val="Arial"/>
        <family val="2"/>
      </rPr>
      <t xml:space="preserve"> al listado de objetos de dominio</t>
    </r>
    <r>
      <rPr>
        <b/>
        <sz val="10"/>
        <color rgb="FF000000"/>
        <rFont val="Arial"/>
        <family val="2"/>
      </rPr>
      <t>&gt;&gt;</t>
    </r>
  </si>
  <si>
    <t>&lt;&lt;Volver al  modelo de dominio</t>
  </si>
  <si>
    <t>Categoria</t>
  </si>
  <si>
    <t>Representa los tipos de clasificacion en los cuales pueden ser clasificados los productos disponibles.</t>
  </si>
  <si>
    <t xml:space="preserve">Combinacion unica </t>
  </si>
  <si>
    <t>Bebida</t>
  </si>
  <si>
    <t>Mecato</t>
  </si>
  <si>
    <t>Fritos</t>
  </si>
  <si>
    <t>Corresponde al identificador unico de cada una de las categorias en los cuales de pueden clasificar los productos, segun su tipo.</t>
  </si>
  <si>
    <t>Corresponde al nombre de cada una de las categorias en las que se podran clafisicar los productos.</t>
  </si>
  <si>
    <t>Combinacion unica que indica que una categoria no se puede repetir.</t>
  </si>
  <si>
    <t>Corresponde al identificador unico del negocio existente.</t>
  </si>
  <si>
    <t>CafeteriaUco</t>
  </si>
  <si>
    <t>Corresponde al identificador unico de cada una de las reservas hechas por un cliente.</t>
  </si>
  <si>
    <t>Fecha</t>
  </si>
  <si>
    <t>Estado</t>
  </si>
  <si>
    <t>Total</t>
  </si>
  <si>
    <t>Confimado</t>
  </si>
  <si>
    <t>Pendiente</t>
  </si>
  <si>
    <t>Cancelado</t>
  </si>
  <si>
    <t>Corresponde al correo electronico del cliente el cual hizo una reserva.</t>
  </si>
  <si>
    <t>en la celda cliente toca colocar las dos combinaciones unicas  de cliente o con una es suficiente ? Cliente</t>
  </si>
  <si>
    <t>Corresponde al identificador unico de cada una de las facturas generadas.</t>
  </si>
  <si>
    <t>Sucede lo mismo que en reserva</t>
  </si>
  <si>
    <t>Corresponde al estado en que se encuentra el pedido de un cliente.</t>
  </si>
  <si>
    <t>Corresponde a monto total que cuesta la reserva hecha por el cliente.</t>
  </si>
  <si>
    <t>Corresponde a la fecha que se hace la reserva por un cliente.</t>
  </si>
  <si>
    <t>Corresponde al identificador que se le otorga a cada reserva hecha por un cliente.</t>
  </si>
  <si>
    <t>PIN</t>
  </si>
  <si>
    <t>Combinacion unica que indica que un PIN no se podra repetir</t>
  </si>
  <si>
    <t>Combinacion unica que indica que un PIN estara asociado a una unica reserva hecha por un cliente.</t>
  </si>
  <si>
    <t>Corresponde al PIN unico generado para la reserva hecha por un cliente.</t>
  </si>
  <si>
    <t>Corresponde a la hora que se hace la reserva por un cliente.</t>
  </si>
  <si>
    <t xml:space="preserve">Hora </t>
  </si>
  <si>
    <t>Pendiente poner lo de la fecha</t>
  </si>
  <si>
    <t>El sistema sera para un solo negocio</t>
  </si>
  <si>
    <t>Corresponde al identificador unico de cada uno de las categorias por comida que existen.</t>
  </si>
  <si>
    <t>Corresponde al producto para el cual se esta configurando la categoria a la cual pertenece.</t>
  </si>
  <si>
    <t>Corresponde a la categoria que se le esta asociando a un producto existente.</t>
  </si>
  <si>
    <t>Corresponde al total que cuesta la reserva hecha por el cliente incluyendo el IVA.</t>
  </si>
  <si>
    <t>Pagado</t>
  </si>
  <si>
    <t>Corressponde al estado en el cual se encuentra la factura de la reserva hecha porr un cliente.</t>
  </si>
  <si>
    <t>Combinacion unica que indica que no es posible facturar una reserva  de un cliente mas de una vez con un PIN existente.</t>
  </si>
  <si>
    <t>Corresponde a la factura generada a una reserva hecha por un cliente.</t>
  </si>
  <si>
    <t>Corresponde a los productos que reserva un cliente.</t>
  </si>
  <si>
    <t>Cantidad</t>
  </si>
  <si>
    <t>Corresponde a la cantidad de productos que hace un cliente en una reserva.</t>
  </si>
  <si>
    <t>Precio unitario</t>
  </si>
  <si>
    <t>Corresponde al total del precio unitario de los productos seleccionados por el cliente en la reserva.</t>
  </si>
  <si>
    <t xml:space="preserve">Combinacion unica que indica que no es posible registrar mas de una vez la misma categoria para un producto existente. </t>
  </si>
  <si>
    <t>Combinacion unica que indica que no es posible registrar mas de una vez el mismo producto para una factura asignada a la reserva de un cliente.</t>
  </si>
  <si>
    <t>Corresponde a la fecha en la cual se hace una reserva por un cliente.</t>
  </si>
  <si>
    <t xml:space="preserve">Corresponde a la fecha en la cual se hace una reserva por un cliente. </t>
  </si>
  <si>
    <t>TotalxProducto</t>
  </si>
  <si>
    <t>Corresponde a la suma del total del precio unitario mas el impuesto, aplicado a la reserva hecha por el cliente.</t>
  </si>
  <si>
    <t>Corresponde a la suma del TotalxProducto de cada uno de los productos asociados a un mismo PIN de reserva.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</si>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</sst>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/mm/yyyy"/>
    <numFmt numFmtId="166" formatCode="h:mm:ss;@"/>
  </numFmts>
  <fonts count="5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</font>
    <font>
      <b/>
      <sz val="11"/>
      <color rgb="FF000000"/>
      <name val="&quot;Aptos Narrow&quot;"/>
    </font>
    <font>
      <sz val="10"/>
      <color rgb="FF000000"/>
      <name val="Arial"/>
    </font>
    <font>
      <sz val="11"/>
      <color rgb="FF000000"/>
      <name val="&quot;Aptos Narrow&quot;"/>
    </font>
    <font>
      <u/>
      <sz val="10"/>
      <color theme="10"/>
      <name val="Arial"/>
      <scheme val="minor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7"/>
      <color rgb="FF000000"/>
      <name val="Arial"/>
      <family val="2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7"/>
      <name val="&quot;Aptos Narrow&quot;"/>
    </font>
    <font>
      <sz val="11"/>
      <color theme="7"/>
      <name val="&quot;Aptos Narrow&quot;"/>
    </font>
    <font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u/>
      <sz val="10"/>
      <color theme="10"/>
      <name val="Arial"/>
      <family val="2"/>
      <scheme val="minor"/>
    </font>
    <font>
      <b/>
      <u/>
      <sz val="10"/>
      <color rgb="FF0000FF"/>
      <name val="Arial"/>
      <family val="2"/>
    </font>
    <font>
      <b/>
      <sz val="10"/>
      <color theme="1"/>
      <name val="&quot;Aptos Narrow&quot;"/>
    </font>
    <font>
      <b/>
      <u/>
      <sz val="1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7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theme="7"/>
      <name val="Arial"/>
      <family val="2"/>
      <scheme val="minor"/>
    </font>
    <font>
      <b/>
      <sz val="11"/>
      <color theme="8"/>
      <name val="Arial"/>
      <family val="2"/>
      <scheme val="minor"/>
    </font>
    <font>
      <sz val="11"/>
      <color theme="7"/>
      <name val="Arial"/>
      <family val="2"/>
      <scheme val="minor"/>
    </font>
    <font>
      <sz val="11"/>
      <color theme="8"/>
      <name val="Arial"/>
      <family val="2"/>
      <scheme val="minor"/>
    </font>
    <font>
      <b/>
      <u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7"/>
      <color rgb="FF000000"/>
      <name val="Arial"/>
      <family val="2"/>
      <scheme val="major"/>
    </font>
    <font>
      <i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  <font>
      <b/>
      <sz val="11"/>
      <color theme="7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1"/>
      <color theme="7"/>
      <name val="Arial"/>
      <family val="2"/>
      <scheme val="major"/>
    </font>
    <font>
      <b/>
      <sz val="11"/>
      <color theme="8"/>
      <name val="Arial"/>
      <family val="2"/>
      <scheme val="major"/>
    </font>
    <font>
      <b/>
      <sz val="10"/>
      <color rgb="FF000000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1"/>
      <color theme="8"/>
      <name val="Arial"/>
      <family val="2"/>
      <scheme val="major"/>
    </font>
    <font>
      <i/>
      <sz val="7"/>
      <name val="Arial"/>
      <family val="2"/>
      <scheme val="major"/>
    </font>
    <font>
      <b/>
      <u/>
      <sz val="10"/>
      <name val="Arial"/>
      <family val="2"/>
      <scheme val="major"/>
    </font>
    <font>
      <b/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sz val="10"/>
      <name val="Arial"/>
      <family val="2"/>
      <scheme val="major"/>
    </font>
    <font>
      <u/>
      <sz val="10"/>
      <color theme="1"/>
      <name val="Arial"/>
      <family val="2"/>
      <scheme val="major"/>
    </font>
    <font>
      <b/>
      <sz val="10"/>
      <name val="Arial"/>
      <family val="2"/>
      <scheme val="major"/>
    </font>
    <font>
      <i/>
      <sz val="7"/>
      <color theme="7"/>
      <name val="Arial"/>
      <family val="2"/>
    </font>
    <font>
      <sz val="10"/>
      <color rgb="FF000000"/>
      <name val="Arial"/>
      <scheme val="minor"/>
    </font>
    <font>
      <b/>
      <sz val="10"/>
      <name val="Arial"/>
      <family val="2"/>
      <scheme val="minor"/>
    </font>
    <font>
      <u/>
      <sz val="10"/>
      <name val="Arial"/>
      <family val="2"/>
      <scheme val="minor"/>
    </font>
    <font>
      <sz val="10"/>
      <color theme="8"/>
      <name val="Arial"/>
      <family val="2"/>
      <scheme val="maj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D9D9D9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4" fontId="54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4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/>
    <xf numFmtId="0" fontId="21" fillId="4" borderId="5" xfId="1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2" borderId="6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4" fillId="0" borderId="1" xfId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1" fillId="6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51" fillId="4" borderId="0" xfId="1" applyFont="1" applyFill="1" applyAlignment="1">
      <alignment vertical="center"/>
    </xf>
    <xf numFmtId="0" fontId="34" fillId="0" borderId="0" xfId="0" applyFont="1" applyAlignment="1">
      <alignment vertical="center"/>
    </xf>
    <xf numFmtId="0" fontId="6" fillId="0" borderId="0" xfId="1" applyAlignment="1">
      <alignment horizontal="center" vertical="center"/>
    </xf>
    <xf numFmtId="0" fontId="35" fillId="2" borderId="21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47" fillId="0" borderId="5" xfId="1" applyFont="1" applyBorder="1" applyAlignment="1">
      <alignment horizontal="center" vertical="center"/>
    </xf>
    <xf numFmtId="0" fontId="52" fillId="0" borderId="5" xfId="1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14" fontId="40" fillId="0" borderId="5" xfId="0" applyNumberFormat="1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6" fillId="2" borderId="7" xfId="0" applyFont="1" applyFill="1" applyBorder="1" applyAlignment="1">
      <alignment horizontal="center" vertical="center" wrapText="1"/>
    </xf>
    <xf numFmtId="14" fontId="40" fillId="0" borderId="12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5" fillId="2" borderId="27" xfId="0" applyFont="1" applyFill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36" fillId="10" borderId="0" xfId="0" applyFont="1" applyFill="1" applyAlignment="1">
      <alignment horizontal="center" vertical="center"/>
    </xf>
    <xf numFmtId="0" fontId="47" fillId="0" borderId="0" xfId="0" applyFont="1" applyAlignment="1">
      <alignment vertical="center"/>
    </xf>
    <xf numFmtId="166" fontId="40" fillId="0" borderId="5" xfId="0" applyNumberFormat="1" applyFont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6" fillId="0" borderId="1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6" fillId="6" borderId="1" xfId="1" applyFont="1" applyFill="1" applyBorder="1" applyAlignment="1">
      <alignment horizontal="center" vertical="center" wrapText="1"/>
    </xf>
    <xf numFmtId="0" fontId="24" fillId="6" borderId="1" xfId="1" applyFont="1" applyFill="1" applyBorder="1" applyAlignment="1">
      <alignment horizontal="center" vertical="center" wrapText="1"/>
    </xf>
    <xf numFmtId="164" fontId="34" fillId="0" borderId="0" xfId="2" applyFont="1" applyFill="1" applyAlignment="1">
      <alignment vertical="center"/>
    </xf>
    <xf numFmtId="164" fontId="34" fillId="0" borderId="0" xfId="2" applyFont="1" applyFill="1" applyAlignment="1">
      <alignment horizontal="center" vertical="center"/>
    </xf>
    <xf numFmtId="164" fontId="34" fillId="0" borderId="22" xfId="0" applyNumberFormat="1" applyFont="1" applyBorder="1" applyAlignment="1">
      <alignment horizontal="center" vertical="center"/>
    </xf>
    <xf numFmtId="0" fontId="24" fillId="0" borderId="5" xfId="1" applyFont="1" applyFill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55" fillId="0" borderId="5" xfId="1" applyFont="1" applyBorder="1" applyAlignment="1">
      <alignment horizontal="center" vertical="center"/>
    </xf>
    <xf numFmtId="164" fontId="55" fillId="0" borderId="5" xfId="2" applyFont="1" applyFill="1" applyBorder="1" applyAlignment="1">
      <alignment horizontal="center" vertical="center"/>
    </xf>
    <xf numFmtId="0" fontId="56" fillId="0" borderId="5" xfId="1" applyFont="1" applyFill="1" applyBorder="1" applyAlignment="1">
      <alignment horizontal="center" vertical="center"/>
    </xf>
    <xf numFmtId="14" fontId="56" fillId="0" borderId="5" xfId="1" applyNumberFormat="1" applyFont="1" applyBorder="1" applyAlignment="1">
      <alignment horizontal="center" vertical="center"/>
    </xf>
    <xf numFmtId="14" fontId="58" fillId="0" borderId="5" xfId="1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64" fontId="34" fillId="0" borderId="5" xfId="2" applyFont="1" applyFill="1" applyBorder="1" applyAlignment="1">
      <alignment horizontal="center" vertical="center"/>
    </xf>
    <xf numFmtId="164" fontId="34" fillId="0" borderId="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vertical="center"/>
    </xf>
    <xf numFmtId="0" fontId="35" fillId="9" borderId="6" xfId="0" applyFont="1" applyFill="1" applyBorder="1" applyAlignment="1">
      <alignment horizontal="center" vertical="center" wrapText="1"/>
    </xf>
    <xf numFmtId="0" fontId="35" fillId="10" borderId="7" xfId="0" applyFont="1" applyFill="1" applyBorder="1" applyAlignment="1">
      <alignment horizontal="center" vertical="center" wrapText="1"/>
    </xf>
    <xf numFmtId="0" fontId="35" fillId="9" borderId="7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56" fillId="0" borderId="12" xfId="1" applyFont="1" applyBorder="1" applyAlignment="1">
      <alignment horizontal="center" vertical="center"/>
    </xf>
    <xf numFmtId="14" fontId="56" fillId="0" borderId="12" xfId="1" applyNumberFormat="1" applyFont="1" applyBorder="1" applyAlignment="1">
      <alignment horizontal="center" vertical="center"/>
    </xf>
    <xf numFmtId="14" fontId="34" fillId="0" borderId="12" xfId="0" applyNumberFormat="1" applyFont="1" applyBorder="1" applyAlignment="1">
      <alignment horizontal="center" vertical="center"/>
    </xf>
    <xf numFmtId="0" fontId="34" fillId="0" borderId="12" xfId="0" applyFont="1" applyBorder="1" applyAlignment="1">
      <alignment horizontal="center"/>
    </xf>
    <xf numFmtId="164" fontId="34" fillId="0" borderId="12" xfId="2" applyFont="1" applyFill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vertical="center"/>
    </xf>
    <xf numFmtId="0" fontId="24" fillId="6" borderId="5" xfId="1" applyFont="1" applyFill="1" applyBorder="1" applyAlignment="1">
      <alignment horizontal="center" vertical="center"/>
    </xf>
    <xf numFmtId="0" fontId="40" fillId="6" borderId="5" xfId="0" applyFont="1" applyFill="1" applyBorder="1" applyAlignment="1">
      <alignment horizontal="center" vertical="center"/>
    </xf>
    <xf numFmtId="0" fontId="40" fillId="6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vertical="center"/>
    </xf>
    <xf numFmtId="0" fontId="34" fillId="0" borderId="12" xfId="0" applyFont="1" applyBorder="1" applyAlignment="1">
      <alignment horizontal="center" vertical="center"/>
    </xf>
    <xf numFmtId="19" fontId="58" fillId="0" borderId="5" xfId="1" applyNumberFormat="1" applyFont="1" applyBorder="1" applyAlignment="1">
      <alignment horizontal="center" vertical="center"/>
    </xf>
    <xf numFmtId="19" fontId="58" fillId="0" borderId="0" xfId="1" applyNumberFormat="1" applyFont="1" applyBorder="1" applyAlignment="1">
      <alignment horizontal="center" vertical="center"/>
    </xf>
    <xf numFmtId="0" fontId="24" fillId="4" borderId="5" xfId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9" fillId="4" borderId="0" xfId="0" applyFont="1" applyFill="1"/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51" fillId="6" borderId="0" xfId="1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6" fillId="4" borderId="5" xfId="1" applyFill="1" applyBorder="1" applyAlignment="1">
      <alignment horizontal="center"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199258</xdr:colOff>
      <xdr:row>2</xdr:row>
      <xdr:rowOff>114971</xdr:rowOff>
    </xdr:from>
    <xdr:to>
      <xdr:col>9</xdr:col>
      <xdr:colOff>744298</xdr:colOff>
      <xdr:row>21</xdr:row>
      <xdr:rowOff>24448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7FDE951-1AFF-8309-1DA7-9D97CF4B9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58" y="510082"/>
          <a:ext cx="8355540" cy="3663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489547</xdr:colOff>
      <xdr:row>0</xdr:row>
      <xdr:rowOff>128295</xdr:rowOff>
    </xdr:from>
    <xdr:to>
      <xdr:col>11</xdr:col>
      <xdr:colOff>136207</xdr:colOff>
      <xdr:row>4</xdr:row>
      <xdr:rowOff>55279</xdr:rowOff>
    </xdr:to>
    <xdr:sp macro="" textlink="">
      <xdr:nvSpPr>
        <xdr:cNvPr id="186" name="CuadroTexto 5">
          <a:extLst>
            <a:ext uri="{FF2B5EF4-FFF2-40B4-BE49-F238E27FC236}">
              <a16:creationId xmlns:a16="http://schemas.microsoft.com/office/drawing/2014/main" id="{AADB90B7-390B-C3A2-F890-34EB2B608395}"/>
            </a:ext>
            <a:ext uri="{147F2762-F138-4A5C-976F-8EAC2B608ADB}">
              <a16:predDERef xmlns:a16="http://schemas.microsoft.com/office/drawing/2014/main" pred="{E7FDE951-1AFF-8309-1DA7-9D97CF4B9983}"/>
            </a:ext>
          </a:extLst>
        </xdr:cNvPr>
        <xdr:cNvSpPr txBox="1"/>
      </xdr:nvSpPr>
      <xdr:spPr>
        <a:xfrm>
          <a:off x="5692168" y="128295"/>
          <a:ext cx="3982177" cy="71526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</a:t>
          </a:r>
          <a:r>
            <a:rPr lang="es-CO" sz="1100" baseline="0"/>
            <a:t> sabemos si eliminar </a:t>
          </a:r>
          <a:r>
            <a:rPr lang="es-CO" sz="1100"/>
            <a:t>la entidad CatalogoProducto,</a:t>
          </a:r>
          <a:r>
            <a:rPr lang="es-CO" sz="1100" baseline="0"/>
            <a:t> ya que parece redundante tenerlo por que se puede hacer directamente la relacion entre negocio -&gt; producto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552062</xdr:colOff>
      <xdr:row>2</xdr:row>
      <xdr:rowOff>93306</xdr:rowOff>
    </xdr:from>
    <xdr:to>
      <xdr:col>8</xdr:col>
      <xdr:colOff>124408</xdr:colOff>
      <xdr:row>3</xdr:row>
      <xdr:rowOff>365449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A28F076-C5C5-31D8-4FD3-59B72FF92B81}"/>
            </a:ext>
          </a:extLst>
        </xdr:cNvPr>
        <xdr:cNvSpPr txBox="1"/>
      </xdr:nvSpPr>
      <xdr:spPr>
        <a:xfrm>
          <a:off x="5753878" y="614265"/>
          <a:ext cx="3926632" cy="777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Nos</a:t>
          </a:r>
          <a:r>
            <a:rPr lang="es-CO" sz="1100" baseline="0"/>
            <a:t> faltan las entidades de relaciones, estariamos a espera de como vamos con las entidades del modelado de dominio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@hotmail.es" TargetMode="External"/><Relationship Id="rId2" Type="http://schemas.openxmlformats.org/officeDocument/2006/relationships/hyperlink" Target="mailto:diana.22@uco.net.co" TargetMode="External"/><Relationship Id="rId1" Type="http://schemas.openxmlformats.org/officeDocument/2006/relationships/hyperlink" Target="mailto:carlos1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uanrestrepo@gmail.com" TargetMode="External"/><Relationship Id="rId2" Type="http://schemas.openxmlformats.org/officeDocument/2006/relationships/hyperlink" Target="mailto:Guiller123@gmail.com" TargetMode="External"/><Relationship Id="rId1" Type="http://schemas.openxmlformats.org/officeDocument/2006/relationships/hyperlink" Target="mailto:Guiller123@gmail.com" TargetMode="External"/><Relationship Id="rId4" Type="http://schemas.openxmlformats.org/officeDocument/2006/relationships/hyperlink" Target="mailto:icardi1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2"/>
  <sheetViews>
    <sheetView topLeftCell="D3" zoomScale="187" zoomScaleNormal="96" workbookViewId="0">
      <selection sqref="A1:C1"/>
    </sheetView>
  </sheetViews>
  <sheetFormatPr baseColWidth="10" defaultColWidth="12.7109375" defaultRowHeight="15.75" customHeight="1"/>
  <cols>
    <col min="1" max="16384" width="12.7109375" style="2"/>
  </cols>
  <sheetData>
    <row r="1" spans="1:3" ht="15.75" customHeight="1">
      <c r="A1" s="160" t="s">
        <v>106</v>
      </c>
      <c r="B1" s="161"/>
      <c r="C1" s="161"/>
    </row>
    <row r="2" spans="1:3" ht="12.75"/>
    <row r="3" spans="1:3" ht="12.75"/>
    <row r="4" spans="1:3" ht="12.75"/>
    <row r="5" spans="1:3" ht="12.75"/>
    <row r="6" spans="1:3" ht="12.75"/>
    <row r="7" spans="1:3" ht="12.75"/>
    <row r="8" spans="1:3" ht="12.75"/>
    <row r="9" spans="1:3" ht="12.75"/>
    <row r="10" spans="1:3" ht="12.75"/>
    <row r="11" spans="1:3" ht="12.75"/>
    <row r="12" spans="1:3" ht="12.75"/>
    <row r="13" spans="1:3" ht="12.75"/>
    <row r="14" spans="1:3" ht="12.75"/>
    <row r="15" spans="1:3" ht="12.75"/>
    <row r="16" spans="1:3" ht="12.75"/>
    <row r="17" spans="1:1" ht="12.75"/>
    <row r="18" spans="1:1" ht="12.75"/>
    <row r="19" spans="1:1" ht="12.75"/>
    <row r="20" spans="1:1" ht="12.75"/>
    <row r="21" spans="1:1" ht="12.75"/>
    <row r="22" spans="1:1" ht="12.75"/>
    <row r="23" spans="1:1" ht="12.75"/>
    <row r="24" spans="1:1" ht="12.75"/>
    <row r="25" spans="1:1" ht="12.75"/>
    <row r="26" spans="1:1" ht="12.75"/>
    <row r="27" spans="1:1" ht="12.75"/>
    <row r="28" spans="1:1" ht="12.75"/>
    <row r="29" spans="1:1" ht="12.75"/>
    <row r="30" spans="1:1" ht="12.75"/>
    <row r="31" spans="1:1" ht="15.75" customHeight="1">
      <c r="A31"/>
    </row>
    <row r="32" spans="1:1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</sheetData>
  <mergeCells count="1">
    <mergeCell ref="A1:C1"/>
  </mergeCells>
  <hyperlinks>
    <hyperlink ref="A1" location="'Objetos de dominio'!A1" display="ir al listado de objetos de dominio&gt;&gt;" xr:uid="{00000000-0004-0000-0000-000000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B31D-87E2-43B6-B3BF-2CA1BA7D77EF}">
  <dimension ref="A1:H9"/>
  <sheetViews>
    <sheetView zoomScale="136" workbookViewId="0">
      <selection sqref="A1:C1"/>
    </sheetView>
  </sheetViews>
  <sheetFormatPr baseColWidth="10" defaultColWidth="11.5703125" defaultRowHeight="12.75"/>
  <cols>
    <col min="1" max="1" width="16.140625" style="10" customWidth="1"/>
    <col min="2" max="2" width="21.85546875" style="10" customWidth="1"/>
    <col min="3" max="3" width="16.140625" style="10" customWidth="1"/>
    <col min="4" max="4" width="30.28515625" style="10" customWidth="1"/>
    <col min="5" max="16384" width="11.5703125" style="10"/>
  </cols>
  <sheetData>
    <row r="1" spans="1:8">
      <c r="A1" s="170" t="s">
        <v>27</v>
      </c>
      <c r="B1" s="170"/>
      <c r="C1" s="171"/>
      <c r="D1" s="109" t="s">
        <v>107</v>
      </c>
      <c r="E1" s="171"/>
      <c r="F1" s="171"/>
      <c r="G1" s="41"/>
      <c r="H1" s="41"/>
    </row>
    <row r="2" spans="1:8" ht="45">
      <c r="A2" s="6" t="s">
        <v>142</v>
      </c>
      <c r="B2" s="6" t="s">
        <v>143</v>
      </c>
      <c r="C2" s="6" t="s">
        <v>144</v>
      </c>
      <c r="D2" s="111" t="s">
        <v>155</v>
      </c>
    </row>
    <row r="3" spans="1:8" ht="15">
      <c r="A3" s="104" t="s">
        <v>28</v>
      </c>
      <c r="B3" s="107" t="s">
        <v>23</v>
      </c>
      <c r="C3" s="107" t="s">
        <v>108</v>
      </c>
      <c r="D3" s="112" t="s">
        <v>110</v>
      </c>
    </row>
    <row r="4" spans="1:8" ht="14.25">
      <c r="A4" s="105">
        <v>1</v>
      </c>
      <c r="B4" s="114" t="str">
        <f>Producto!F4</f>
        <v>Hamburguesa sencilla</v>
      </c>
      <c r="C4" s="114" t="str">
        <f>Categoria!C4</f>
        <v>Fritos</v>
      </c>
      <c r="D4" s="113" t="str">
        <f>_xlfn.CONCAT(B4,"--",C4)</f>
        <v>Hamburguesa sencilla--Fritos</v>
      </c>
    </row>
    <row r="5" spans="1:8" ht="14.25">
      <c r="A5" s="105">
        <v>2</v>
      </c>
      <c r="B5" s="114" t="str">
        <f>Producto!F5</f>
        <v>Sándwich de pollo</v>
      </c>
      <c r="C5" s="114" t="str">
        <f>Categoria!C4</f>
        <v>Fritos</v>
      </c>
      <c r="D5" s="113" t="str">
        <f>_xlfn.CONCAT(B5,"--",C5)</f>
        <v>Sándwich de pollo--Fritos</v>
      </c>
    </row>
    <row r="6" spans="1:8" ht="14.25">
      <c r="A6" s="105">
        <v>3</v>
      </c>
      <c r="B6" s="114" t="str">
        <f>Producto!F6</f>
        <v>Doritos de 185gr</v>
      </c>
      <c r="C6" s="114" t="str">
        <f>Categoria!C5</f>
        <v>Mecato</v>
      </c>
      <c r="D6" s="113" t="str">
        <f>_xlfn.CONCAT(B6,"--",C6)</f>
        <v>Doritos de 185gr--Mecato</v>
      </c>
    </row>
    <row r="8" spans="1:8">
      <c r="C8"/>
    </row>
    <row r="9" spans="1:8">
      <c r="C9"/>
    </row>
  </sheetData>
  <mergeCells count="2">
    <mergeCell ref="A1:C1"/>
    <mergeCell ref="E1:F1"/>
  </mergeCells>
  <hyperlinks>
    <hyperlink ref="A1" location="'Objetos de dominio'!A1" display="&lt;&lt;Volver al listado de objetos de dominio" xr:uid="{2AFF87D1-0C46-4049-8149-3A172B22CEAE}"/>
    <hyperlink ref="D1" location="'Modelo de dominio'!A1" display="&lt;&lt;Volver al listado de modelo de dominio" xr:uid="{16355282-6952-4C3A-9CE7-A09E083B0966}"/>
    <hyperlink ref="B3" location="Producto!A1" display="Producto" xr:uid="{BF016A69-9392-4C33-92CA-837B05F7E02B}"/>
    <hyperlink ref="C3" location="Categoria!A1" display="Categoria" xr:uid="{51FB7315-0CFA-40F5-BF2D-F8C29B0A9C23}"/>
    <hyperlink ref="B4" location="Producto!A4" display="Producto!A4" xr:uid="{8AE868A8-EBEB-418F-A85D-EA63A9A4A65C}"/>
    <hyperlink ref="B5" location="Producto!A5" display="Producto!A5" xr:uid="{3B614B4F-DE58-49E3-8D38-12FFD46C31F9}"/>
    <hyperlink ref="B6" location="Producto!A6" display="Producto!A6" xr:uid="{0F49F693-479E-490A-BA0D-77A49346DFE1}"/>
    <hyperlink ref="C4" location="Categoria!A4" display="Categoria!A4" xr:uid="{8DC0AF2C-3AE9-4FC5-8267-4B8AC4073ADC}"/>
    <hyperlink ref="C6" location="Categoria!A5" display="Categoria!A5" xr:uid="{E41C5AF6-417F-4874-9FDB-D024F6497D48}"/>
    <hyperlink ref="C5" location="Categoria!A4" display="Categoria!A4" xr:uid="{70CA5A10-3C99-40F2-9E39-B7626A240C6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E633-45E9-4E88-B20E-B9CE18CAA40E}">
  <sheetPr>
    <outlinePr summaryBelow="0" summaryRight="0"/>
  </sheetPr>
  <dimension ref="A1:I1001"/>
  <sheetViews>
    <sheetView zoomScale="96" zoomScaleNormal="93" workbookViewId="0">
      <selection activeCell="E20" sqref="E20"/>
    </sheetView>
  </sheetViews>
  <sheetFormatPr baseColWidth="10" defaultColWidth="12.7109375" defaultRowHeight="15.75" customHeight="1"/>
  <cols>
    <col min="1" max="2" width="33.42578125" style="41" customWidth="1"/>
    <col min="3" max="5" width="26.140625" style="41" customWidth="1"/>
    <col min="6" max="6" width="25.42578125" style="124" customWidth="1"/>
    <col min="7" max="8" width="25.5703125" style="41" customWidth="1"/>
    <col min="9" max="9" width="51.140625" style="41" customWidth="1"/>
    <col min="10" max="16384" width="12.7109375" style="41"/>
  </cols>
  <sheetData>
    <row r="1" spans="1:9" ht="13.9" customHeight="1" thickBot="1">
      <c r="A1" s="170" t="s">
        <v>27</v>
      </c>
      <c r="B1" s="170"/>
      <c r="C1" s="171"/>
      <c r="E1" s="109" t="s">
        <v>107</v>
      </c>
      <c r="F1" s="123"/>
      <c r="G1" s="92"/>
      <c r="H1" s="92"/>
      <c r="I1" s="92"/>
    </row>
    <row r="2" spans="1:9" s="108" customFormat="1" ht="45" customHeight="1">
      <c r="A2" s="137" t="s">
        <v>128</v>
      </c>
      <c r="B2" s="138" t="s">
        <v>149</v>
      </c>
      <c r="C2" s="139" t="s">
        <v>150</v>
      </c>
      <c r="D2" s="139" t="s">
        <v>158</v>
      </c>
      <c r="E2" s="139" t="s">
        <v>152</v>
      </c>
      <c r="F2" s="139" t="s">
        <v>154</v>
      </c>
      <c r="G2" s="139" t="s">
        <v>160</v>
      </c>
      <c r="H2" s="139" t="s">
        <v>161</v>
      </c>
      <c r="I2" s="140" t="s">
        <v>156</v>
      </c>
    </row>
    <row r="3" spans="1:9" ht="15">
      <c r="A3" s="45" t="s">
        <v>28</v>
      </c>
      <c r="B3" s="126" t="s">
        <v>17</v>
      </c>
      <c r="C3" s="127" t="s">
        <v>23</v>
      </c>
      <c r="D3" s="127" t="s">
        <v>120</v>
      </c>
      <c r="E3" s="128" t="s">
        <v>151</v>
      </c>
      <c r="F3" s="129" t="s">
        <v>153</v>
      </c>
      <c r="G3" s="128" t="s">
        <v>159</v>
      </c>
      <c r="H3" s="128" t="s">
        <v>122</v>
      </c>
      <c r="I3" s="141" t="s">
        <v>110</v>
      </c>
    </row>
    <row r="4" spans="1:9" ht="14.25">
      <c r="A4" s="47">
        <v>1</v>
      </c>
      <c r="B4" s="130">
        <f>Factura!H4</f>
        <v>202010</v>
      </c>
      <c r="C4" s="131" t="str">
        <f>Producto!B7</f>
        <v>Pastel de pollo</v>
      </c>
      <c r="D4" s="132">
        <f>Factura!C4</f>
        <v>45719</v>
      </c>
      <c r="E4" s="133">
        <v>2</v>
      </c>
      <c r="F4" s="134">
        <f>Producto!D7</f>
        <v>4500</v>
      </c>
      <c r="G4" s="135">
        <f>E4*F4</f>
        <v>9000</v>
      </c>
      <c r="H4" s="135">
        <f>G4+G7</f>
        <v>45000</v>
      </c>
      <c r="I4" s="142" t="str">
        <f>_xlfn.CONCAT(B4, "-",C4)</f>
        <v>202010-Pastel de pollo</v>
      </c>
    </row>
    <row r="5" spans="1:9" ht="13.9" customHeight="1">
      <c r="A5" s="47">
        <v>2</v>
      </c>
      <c r="B5" s="130">
        <f>Factura!H5</f>
        <v>356925</v>
      </c>
      <c r="C5" s="131" t="str">
        <f>Producto!F5</f>
        <v>Sándwich de pollo</v>
      </c>
      <c r="D5" s="132">
        <f>Factura!C5</f>
        <v>45750</v>
      </c>
      <c r="E5" s="133">
        <v>10</v>
      </c>
      <c r="F5" s="134">
        <f>Producto!D5</f>
        <v>5000</v>
      </c>
      <c r="G5" s="135">
        <f t="shared" ref="G5:G7" si="0">E5*F5</f>
        <v>50000</v>
      </c>
      <c r="H5" s="135">
        <f>G5</f>
        <v>50000</v>
      </c>
      <c r="I5" s="142" t="str">
        <f t="shared" ref="I5:I7" si="1">_xlfn.CONCAT(B5, "-",C5)</f>
        <v>356925-Sándwich de pollo</v>
      </c>
    </row>
    <row r="6" spans="1:9" ht="14.25">
      <c r="A6" s="47">
        <v>3</v>
      </c>
      <c r="B6" s="130">
        <f>Factura!H6</f>
        <v>142536</v>
      </c>
      <c r="C6" s="131" t="str">
        <f>Producto!B4</f>
        <v>Hamburguesa sencilla</v>
      </c>
      <c r="D6" s="132">
        <f>Factura!C6</f>
        <v>45811</v>
      </c>
      <c r="E6" s="133">
        <v>1</v>
      </c>
      <c r="F6" s="134">
        <f>Producto!D4</f>
        <v>12000</v>
      </c>
      <c r="G6" s="135">
        <f t="shared" si="0"/>
        <v>12000</v>
      </c>
      <c r="H6" s="135">
        <f>G6</f>
        <v>12000</v>
      </c>
      <c r="I6" s="142" t="str">
        <f t="shared" si="1"/>
        <v>142536-Hamburguesa sencilla</v>
      </c>
    </row>
    <row r="7" spans="1:9" ht="15" thickBot="1">
      <c r="A7" s="143">
        <v>4</v>
      </c>
      <c r="B7" s="144">
        <f>Factura!H4</f>
        <v>202010</v>
      </c>
      <c r="C7" s="145" t="str">
        <f>C6</f>
        <v>Hamburguesa sencilla</v>
      </c>
      <c r="D7" s="146">
        <f>D4</f>
        <v>45719</v>
      </c>
      <c r="E7" s="147">
        <v>3</v>
      </c>
      <c r="F7" s="148">
        <f>F6</f>
        <v>12000</v>
      </c>
      <c r="G7" s="149">
        <f t="shared" si="0"/>
        <v>36000</v>
      </c>
      <c r="H7" s="149">
        <f>H4</f>
        <v>45000</v>
      </c>
      <c r="I7" s="150" t="str">
        <f t="shared" si="1"/>
        <v>202010-Hamburguesa sencilla</v>
      </c>
    </row>
    <row r="8" spans="1:9" ht="12.75">
      <c r="A8" s="92">
        <v>5</v>
      </c>
      <c r="B8" s="92"/>
      <c r="C8" s="92"/>
      <c r="D8" s="92"/>
      <c r="E8" s="92"/>
    </row>
    <row r="9" spans="1:9" ht="13.5" thickBot="1">
      <c r="A9" s="92"/>
      <c r="B9" s="92"/>
      <c r="C9" s="92"/>
      <c r="D9" s="92"/>
      <c r="E9" s="92"/>
    </row>
    <row r="10" spans="1:9" ht="12.75">
      <c r="A10" s="175" t="s">
        <v>129</v>
      </c>
      <c r="B10" s="176"/>
      <c r="C10" s="177"/>
      <c r="E10" s="92"/>
      <c r="F10" s="175" t="s">
        <v>140</v>
      </c>
      <c r="G10" s="176"/>
      <c r="H10" s="176"/>
      <c r="I10" s="177"/>
    </row>
    <row r="11" spans="1:9" ht="12.75">
      <c r="A11" s="178"/>
      <c r="B11" s="171"/>
      <c r="C11" s="179"/>
      <c r="E11" s="151"/>
      <c r="F11" s="178"/>
      <c r="G11" s="171"/>
      <c r="H11" s="171"/>
      <c r="I11" s="179"/>
    </row>
    <row r="12" spans="1:9" ht="13.5" thickBot="1">
      <c r="A12" s="180"/>
      <c r="B12" s="181"/>
      <c r="C12" s="182"/>
      <c r="E12" s="151"/>
      <c r="F12" s="178"/>
      <c r="G12" s="171"/>
      <c r="H12" s="171"/>
      <c r="I12" s="179"/>
    </row>
    <row r="13" spans="1:9" ht="13.5" thickBot="1">
      <c r="E13" s="151"/>
      <c r="F13" s="180"/>
      <c r="G13" s="181"/>
      <c r="H13" s="181"/>
      <c r="I13" s="182"/>
    </row>
    <row r="14" spans="1:9" ht="12.75">
      <c r="F14" s="41"/>
    </row>
    <row r="15" spans="1:9" ht="12.75">
      <c r="F15" s="41"/>
    </row>
    <row r="16" spans="1:9" ht="12.75">
      <c r="F16" s="41"/>
    </row>
    <row r="17" spans="6:6" ht="12.75">
      <c r="F17" s="41"/>
    </row>
    <row r="18" spans="6:6" ht="12.75">
      <c r="F18" s="41"/>
    </row>
    <row r="19" spans="6:6" ht="12.75">
      <c r="F19" s="41"/>
    </row>
    <row r="20" spans="6:6" ht="12.75">
      <c r="F20" s="41"/>
    </row>
    <row r="21" spans="6:6" ht="12.75">
      <c r="F21" s="41"/>
    </row>
    <row r="22" spans="6:6" ht="12.75">
      <c r="F22" s="41"/>
    </row>
    <row r="23" spans="6:6" ht="12.75">
      <c r="F23" s="41"/>
    </row>
    <row r="24" spans="6:6" ht="12.75">
      <c r="F24" s="41"/>
    </row>
    <row r="25" spans="6:6" ht="12.75">
      <c r="F25" s="41"/>
    </row>
    <row r="26" spans="6:6" ht="12.75">
      <c r="F26" s="41"/>
    </row>
    <row r="27" spans="6:6" ht="12.75">
      <c r="F27" s="41"/>
    </row>
    <row r="28" spans="6:6" ht="12.75"/>
    <row r="29" spans="6:6" ht="12.75"/>
    <row r="30" spans="6:6" ht="12.75"/>
    <row r="31" spans="6:6" ht="12.75"/>
    <row r="32" spans="6:6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3">
    <mergeCell ref="A1:C1"/>
    <mergeCell ref="A10:C12"/>
    <mergeCell ref="F10:I13"/>
  </mergeCells>
  <hyperlinks>
    <hyperlink ref="A1" location="'Objetos de dominio'!A1" display="&lt;&lt;Volver al listado de objetos de dominio" xr:uid="{BC6A7133-8E5B-438F-8622-D64847C28644}"/>
    <hyperlink ref="E1" location="'Modelo de dominio'!A1" display="&lt;&lt;Volver al listado de modelo de dominio" xr:uid="{48C0B8F1-2799-468A-BBA2-B1673BFDD364}"/>
    <hyperlink ref="B3" location="Factura!A1" display="Factura" xr:uid="{4B468E25-E8D1-4A23-A6AB-F643C673A25A}"/>
    <hyperlink ref="C3" location="Producto!A1" display="Producto" xr:uid="{ECA61E5D-0AD4-4722-8F9D-83EEDB3C818F}"/>
    <hyperlink ref="B4" location="Factura!A4" display="Factura!A4" xr:uid="{9D5BDC38-8F8C-423D-8F25-C411C78AA349}"/>
    <hyperlink ref="C4" location="Producto!A7" display="Producto!A7" xr:uid="{26216671-4DB0-45CA-A7EC-46D307326522}"/>
    <hyperlink ref="B5" location="Factura!A5" display="Factura!A5" xr:uid="{93BCE6FC-CC5D-42E4-AA5F-D67221960C06}"/>
    <hyperlink ref="C5" location="Producto!A5" display="Producto!A5" xr:uid="{521150C9-6C94-4C9E-9CF7-1D4D667C0B26}"/>
    <hyperlink ref="B6" location="Factura!A6" display="Factura!A6" xr:uid="{229D4A02-48BC-49FA-B172-C1021C6DB45E}"/>
    <hyperlink ref="C6" location="Producto!A4" display="Producto!A4" xr:uid="{AA2EC87F-ABD6-4FD2-8FB6-E91CD050DDDC}"/>
    <hyperlink ref="D3" location="Factura!A1" display="Fecha" xr:uid="{8369DD50-48BB-4422-A465-E3488A98753B}"/>
    <hyperlink ref="B7" location="Factura!A4" display="Factura!A4" xr:uid="{BB3CF7BB-C49D-4209-AB48-0EEAC4A1875C}"/>
    <hyperlink ref="C7" location="Producto!A4" display="Producto!A4" xr:uid="{F9FF8C60-6D39-45F7-8009-F649DD1E37D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5EDF-A728-4025-83C7-E9D9D13D346C}">
  <sheetPr>
    <outlinePr summaryBelow="0" summaryRight="0"/>
  </sheetPr>
  <dimension ref="A1:K1001"/>
  <sheetViews>
    <sheetView tabSelected="1" zoomScale="96" zoomScaleNormal="93" workbookViewId="0">
      <selection sqref="A1:C1"/>
    </sheetView>
  </sheetViews>
  <sheetFormatPr baseColWidth="10" defaultColWidth="12.7109375" defaultRowHeight="15.75" customHeight="1"/>
  <cols>
    <col min="1" max="2" width="33.42578125" style="41" customWidth="1"/>
    <col min="3" max="7" width="26.140625" style="41" customWidth="1"/>
    <col min="8" max="8" width="25.42578125" style="124" customWidth="1"/>
    <col min="9" max="10" width="25.5703125" style="41" customWidth="1"/>
    <col min="11" max="11" width="51.140625" style="41" customWidth="1"/>
    <col min="12" max="16384" width="12.7109375" style="41"/>
  </cols>
  <sheetData>
    <row r="1" spans="1:11" ht="13.9" customHeight="1" thickBot="1">
      <c r="A1" s="170" t="s">
        <v>27</v>
      </c>
      <c r="B1" s="170"/>
      <c r="C1" s="171"/>
      <c r="G1" s="109" t="s">
        <v>107</v>
      </c>
      <c r="H1" s="123"/>
      <c r="I1" s="92"/>
      <c r="J1" s="92"/>
      <c r="K1" s="92"/>
    </row>
    <row r="2" spans="1:11" s="108" customFormat="1" ht="45" customHeight="1">
      <c r="A2" s="137" t="s">
        <v>128</v>
      </c>
      <c r="B2" s="138" t="s">
        <v>149</v>
      </c>
      <c r="C2" s="139" t="s">
        <v>150</v>
      </c>
      <c r="D2" s="139" t="s">
        <v>158</v>
      </c>
      <c r="E2" s="139"/>
      <c r="F2" s="139"/>
      <c r="G2" s="139" t="s">
        <v>152</v>
      </c>
      <c r="H2" s="139" t="s">
        <v>154</v>
      </c>
      <c r="I2" s="139" t="s">
        <v>160</v>
      </c>
      <c r="J2" s="139" t="s">
        <v>161</v>
      </c>
      <c r="K2" s="140" t="s">
        <v>156</v>
      </c>
    </row>
    <row r="3" spans="1:11" ht="15">
      <c r="A3" s="45" t="s">
        <v>28</v>
      </c>
      <c r="B3" s="159" t="s">
        <v>25</v>
      </c>
      <c r="C3" s="127" t="s">
        <v>23</v>
      </c>
      <c r="D3" s="127" t="s">
        <v>120</v>
      </c>
      <c r="E3" s="127" t="s">
        <v>162</v>
      </c>
      <c r="F3" s="127" t="s">
        <v>121</v>
      </c>
      <c r="G3" s="128" t="s">
        <v>151</v>
      </c>
      <c r="H3" s="129" t="s">
        <v>153</v>
      </c>
      <c r="I3" s="128" t="s">
        <v>159</v>
      </c>
      <c r="J3" s="128" t="s">
        <v>122</v>
      </c>
      <c r="K3" s="141" t="s">
        <v>110</v>
      </c>
    </row>
    <row r="4" spans="1:11" ht="14.25">
      <c r="A4" s="47">
        <v>1</v>
      </c>
      <c r="B4" s="130">
        <f>Reserva!C4</f>
        <v>202010</v>
      </c>
      <c r="C4" s="131" t="str">
        <f>Producto!B7</f>
        <v>Pastel de pollo</v>
      </c>
      <c r="D4" s="132">
        <f>Factura!C4</f>
        <v>45719</v>
      </c>
      <c r="E4" s="157">
        <v>0.58333333333333337</v>
      </c>
      <c r="F4" s="157" t="str">
        <f>Reserva!F4</f>
        <v>Confimado</v>
      </c>
      <c r="G4" s="133">
        <v>2</v>
      </c>
      <c r="H4" s="134">
        <f>Producto!D7</f>
        <v>4500</v>
      </c>
      <c r="I4" s="135">
        <f>G4*H4</f>
        <v>9000</v>
      </c>
      <c r="J4" s="135">
        <f>I4+I7</f>
        <v>45000</v>
      </c>
      <c r="K4" s="142" t="str">
        <f>_xlfn.CONCAT(B4, "-",C4)</f>
        <v>202010-Pastel de pollo</v>
      </c>
    </row>
    <row r="5" spans="1:11" ht="13.9" customHeight="1">
      <c r="A5" s="47">
        <v>2</v>
      </c>
      <c r="B5" s="130">
        <f>Reserva!C5</f>
        <v>356925</v>
      </c>
      <c r="C5" s="131" t="str">
        <f>Producto!F5</f>
        <v>Sándwich de pollo</v>
      </c>
      <c r="D5" s="132">
        <f>Factura!C5</f>
        <v>45750</v>
      </c>
      <c r="E5" s="157">
        <v>0.625</v>
      </c>
      <c r="F5" s="157" t="str">
        <f>Reserva!F5</f>
        <v>Pendiente</v>
      </c>
      <c r="G5" s="133">
        <v>10</v>
      </c>
      <c r="H5" s="134">
        <f>Producto!D5</f>
        <v>5000</v>
      </c>
      <c r="I5" s="135">
        <f t="shared" ref="I5:I7" si="0">G5*H5</f>
        <v>50000</v>
      </c>
      <c r="J5" s="135">
        <f>I5</f>
        <v>50000</v>
      </c>
      <c r="K5" s="142" t="str">
        <f t="shared" ref="K5:K7" si="1">_xlfn.CONCAT(B5, "-",C5)</f>
        <v>356925-Sándwich de pollo</v>
      </c>
    </row>
    <row r="6" spans="1:11" ht="14.25">
      <c r="A6" s="47">
        <v>3</v>
      </c>
      <c r="B6" s="130">
        <f>Reserva!C6</f>
        <v>142536</v>
      </c>
      <c r="C6" s="131" t="str">
        <f>Producto!B4</f>
        <v>Hamburguesa sencilla</v>
      </c>
      <c r="D6" s="132">
        <f>Factura!C6</f>
        <v>45811</v>
      </c>
      <c r="E6" s="157">
        <v>0.66666666666666696</v>
      </c>
      <c r="F6" s="157" t="str">
        <f>Reserva!F6</f>
        <v>Cancelado</v>
      </c>
      <c r="G6" s="133">
        <v>1</v>
      </c>
      <c r="H6" s="134">
        <f>Producto!D4</f>
        <v>12000</v>
      </c>
      <c r="I6" s="135">
        <f t="shared" si="0"/>
        <v>12000</v>
      </c>
      <c r="J6" s="135">
        <f>I6</f>
        <v>12000</v>
      </c>
      <c r="K6" s="142" t="str">
        <f t="shared" si="1"/>
        <v>142536-Hamburguesa sencilla</v>
      </c>
    </row>
    <row r="7" spans="1:11" ht="15" thickBot="1">
      <c r="A7" s="143">
        <v>4</v>
      </c>
      <c r="B7" s="130">
        <f>B4</f>
        <v>202010</v>
      </c>
      <c r="C7" s="145" t="str">
        <f>C6</f>
        <v>Hamburguesa sencilla</v>
      </c>
      <c r="D7" s="146">
        <f>D4</f>
        <v>45719</v>
      </c>
      <c r="E7" s="157">
        <f>E4</f>
        <v>0.58333333333333337</v>
      </c>
      <c r="F7" s="157" t="str">
        <f>F4</f>
        <v>Confimado</v>
      </c>
      <c r="G7" s="147">
        <v>3</v>
      </c>
      <c r="H7" s="148">
        <f>H6</f>
        <v>12000</v>
      </c>
      <c r="I7" s="149">
        <f t="shared" si="0"/>
        <v>36000</v>
      </c>
      <c r="J7" s="149">
        <f>J4</f>
        <v>45000</v>
      </c>
      <c r="K7" s="150" t="str">
        <f t="shared" si="1"/>
        <v>202010-Hamburguesa sencilla</v>
      </c>
    </row>
    <row r="8" spans="1:11" ht="12.75">
      <c r="A8" s="92">
        <v>5</v>
      </c>
      <c r="B8" s="92"/>
      <c r="C8" s="92"/>
      <c r="D8" s="92"/>
      <c r="E8" s="158"/>
      <c r="F8" s="158"/>
      <c r="G8" s="92"/>
    </row>
    <row r="9" spans="1:11" ht="13.5" thickBot="1">
      <c r="A9" s="92"/>
      <c r="B9" s="92"/>
      <c r="C9" s="92"/>
      <c r="D9" s="92"/>
      <c r="E9" s="92"/>
      <c r="F9" s="92"/>
      <c r="G9" s="92"/>
    </row>
    <row r="10" spans="1:11" ht="12.75">
      <c r="A10" s="175" t="s">
        <v>129</v>
      </c>
      <c r="B10" s="176"/>
      <c r="C10" s="177"/>
      <c r="G10" s="92"/>
      <c r="H10" s="175" t="s">
        <v>140</v>
      </c>
      <c r="I10" s="176"/>
      <c r="J10" s="176"/>
      <c r="K10" s="177"/>
    </row>
    <row r="11" spans="1:11" ht="12.75">
      <c r="A11" s="178"/>
      <c r="B11" s="171"/>
      <c r="C11" s="179"/>
      <c r="G11" s="151"/>
      <c r="H11" s="178"/>
      <c r="I11" s="171"/>
      <c r="J11" s="171"/>
      <c r="K11" s="179"/>
    </row>
    <row r="12" spans="1:11" ht="13.5" thickBot="1">
      <c r="A12" s="180"/>
      <c r="B12" s="181"/>
      <c r="C12" s="182"/>
      <c r="G12" s="151"/>
      <c r="H12" s="178"/>
      <c r="I12" s="171"/>
      <c r="J12" s="171"/>
      <c r="K12" s="179"/>
    </row>
    <row r="13" spans="1:11" ht="13.5" thickBot="1">
      <c r="G13" s="151"/>
      <c r="H13" s="180"/>
      <c r="I13" s="181"/>
      <c r="J13" s="181"/>
      <c r="K13" s="182"/>
    </row>
    <row r="14" spans="1:11" ht="12.75">
      <c r="H14" s="41"/>
    </row>
    <row r="15" spans="1:11" ht="12.75">
      <c r="H15" s="41"/>
    </row>
    <row r="16" spans="1:11" ht="12.75">
      <c r="H16" s="41"/>
    </row>
    <row r="17" spans="8:8" ht="12.75">
      <c r="H17" s="41"/>
    </row>
    <row r="18" spans="8:8" ht="12.75">
      <c r="H18" s="41"/>
    </row>
    <row r="19" spans="8:8" ht="12.75">
      <c r="H19" s="41"/>
    </row>
    <row r="20" spans="8:8" ht="12.75">
      <c r="H20" s="41"/>
    </row>
    <row r="21" spans="8:8" ht="12.75">
      <c r="H21" s="41"/>
    </row>
    <row r="22" spans="8:8" ht="12.75">
      <c r="H22" s="41"/>
    </row>
    <row r="23" spans="8:8" ht="12.75">
      <c r="H23" s="41"/>
    </row>
    <row r="24" spans="8:8" ht="12.75">
      <c r="H24" s="41"/>
    </row>
    <row r="25" spans="8:8" ht="12.75">
      <c r="H25" s="41"/>
    </row>
    <row r="26" spans="8:8" ht="12.75">
      <c r="H26" s="41"/>
    </row>
    <row r="27" spans="8:8" ht="12.75">
      <c r="H27" s="41"/>
    </row>
    <row r="28" spans="8:8" ht="12.75"/>
    <row r="29" spans="8:8" ht="12.75"/>
    <row r="30" spans="8:8" ht="12.75"/>
    <row r="31" spans="8:8" ht="12.75"/>
    <row r="32" spans="8:8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3">
    <mergeCell ref="A1:C1"/>
    <mergeCell ref="A10:C12"/>
    <mergeCell ref="H10:K13"/>
  </mergeCells>
  <hyperlinks>
    <hyperlink ref="A1" location="'Objetos de dominio'!A1" display="&lt;&lt;Volver al listado de objetos de dominio" xr:uid="{A3A89958-7C0D-4602-BEE0-E709E5806424}"/>
    <hyperlink ref="G1" location="'Modelo de dominio'!A1" display="&lt;&lt;Volver al listado de modelo de dominio" xr:uid="{E1E6A5D3-3F47-47C4-B137-ADB28A50CFA1}"/>
    <hyperlink ref="B3" location="Reserva!A1" display="Reserva" xr:uid="{A634604A-6735-474F-B277-33B2A7157DB9}"/>
    <hyperlink ref="C3" location="Producto!A1" display="Producto" xr:uid="{2245CB01-43CE-4788-907A-9D909E736C73}"/>
    <hyperlink ref="B4" location="Reserva!A4" display="Reserva!A4" xr:uid="{E0C731E6-58AF-417B-B3E0-DFEA3FA0F8B7}"/>
    <hyperlink ref="C4" location="Producto!A7" display="Producto!A7" xr:uid="{BAEEDBC0-A651-4054-A504-BFFD48492D6C}"/>
    <hyperlink ref="C5" location="Producto!A5" display="Producto!A5" xr:uid="{83261918-B474-4FCB-8AE9-3E10160BC15D}"/>
    <hyperlink ref="C6" location="Producto!A4" display="Producto!A4" xr:uid="{CD7A47D4-0487-4756-B25A-CFB28C92A216}"/>
    <hyperlink ref="D3" location="Factura!A1" display="Fecha" xr:uid="{4F7DE687-ED8F-49EA-845A-F2F136D3ED1E}"/>
    <hyperlink ref="C7" location="Producto!A4" display="Producto!A4" xr:uid="{D5FEBA3E-7B0D-4A58-AE04-4734F7741E99}"/>
    <hyperlink ref="B5:B7" location="Reserva!A4" display="Reserva!A4" xr:uid="{B55ED212-C0EE-44F7-88FA-9EE4995246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zoomScale="98" zoomScaleNormal="98" workbookViewId="0">
      <selection activeCell="C9" sqref="C9"/>
    </sheetView>
  </sheetViews>
  <sheetFormatPr baseColWidth="10" defaultColWidth="12.7109375" defaultRowHeight="15.75" customHeight="1"/>
  <cols>
    <col min="1" max="1" width="18.7109375" style="8" customWidth="1"/>
    <col min="2" max="2" width="39.28515625" style="86" customWidth="1"/>
    <col min="3" max="3" width="17.7109375" style="90" customWidth="1"/>
    <col min="4" max="16384" width="12.7109375" style="86"/>
  </cols>
  <sheetData>
    <row r="1" spans="1:6" ht="12.75">
      <c r="A1" s="162" t="s">
        <v>107</v>
      </c>
      <c r="B1" s="163"/>
      <c r="C1" s="163"/>
    </row>
    <row r="2" spans="1:6" ht="30">
      <c r="A2" s="15" t="s">
        <v>1</v>
      </c>
      <c r="B2" s="4" t="s">
        <v>2</v>
      </c>
      <c r="C2" s="87" t="s">
        <v>3</v>
      </c>
    </row>
    <row r="3" spans="1:6" ht="38.25">
      <c r="A3" s="14" t="s">
        <v>4</v>
      </c>
      <c r="B3" s="5" t="s">
        <v>5</v>
      </c>
      <c r="C3" s="11" t="s">
        <v>8</v>
      </c>
    </row>
    <row r="4" spans="1:6" ht="38.25">
      <c r="A4" s="23" t="s">
        <v>108</v>
      </c>
      <c r="B4" s="88" t="s">
        <v>109</v>
      </c>
      <c r="C4" s="11" t="s">
        <v>8</v>
      </c>
      <c r="D4" s="90"/>
    </row>
    <row r="5" spans="1:6" ht="25.5">
      <c r="A5" s="3" t="s">
        <v>6</v>
      </c>
      <c r="B5" s="5" t="s">
        <v>7</v>
      </c>
      <c r="C5" s="12"/>
      <c r="D5" s="89"/>
    </row>
    <row r="6" spans="1:6" ht="12.75">
      <c r="A6" s="14" t="s">
        <v>9</v>
      </c>
      <c r="B6" s="5" t="s">
        <v>10</v>
      </c>
      <c r="C6" s="11" t="s">
        <v>8</v>
      </c>
      <c r="D6" s="90"/>
    </row>
    <row r="7" spans="1:6" ht="51">
      <c r="A7" s="14" t="s">
        <v>11</v>
      </c>
      <c r="B7" s="5" t="s">
        <v>12</v>
      </c>
      <c r="C7" s="11" t="s">
        <v>8</v>
      </c>
    </row>
    <row r="8" spans="1:6" ht="51">
      <c r="A8" s="14" t="s">
        <v>13</v>
      </c>
      <c r="B8" s="5" t="s">
        <v>14</v>
      </c>
      <c r="C8" s="11" t="s">
        <v>8</v>
      </c>
      <c r="D8" s="89"/>
      <c r="E8" s="89"/>
      <c r="F8" s="89"/>
    </row>
    <row r="9" spans="1:6" ht="38.25">
      <c r="A9" s="3" t="s">
        <v>15</v>
      </c>
      <c r="B9" s="5" t="s">
        <v>16</v>
      </c>
      <c r="C9" s="183" t="s">
        <v>8</v>
      </c>
      <c r="D9" s="89"/>
      <c r="E9" s="89"/>
      <c r="F9" s="89"/>
    </row>
    <row r="10" spans="1:6" ht="38.25">
      <c r="A10" s="14" t="s">
        <v>17</v>
      </c>
      <c r="B10" s="5" t="s">
        <v>18</v>
      </c>
      <c r="C10" s="11" t="s">
        <v>8</v>
      </c>
      <c r="D10" s="90"/>
      <c r="E10" s="89"/>
      <c r="F10" s="89"/>
    </row>
    <row r="11" spans="1:6" ht="25.5">
      <c r="A11" s="14" t="s">
        <v>19</v>
      </c>
      <c r="B11" s="5" t="s">
        <v>20</v>
      </c>
      <c r="C11" s="11" t="s">
        <v>8</v>
      </c>
      <c r="D11" s="90"/>
      <c r="E11" s="89"/>
      <c r="F11" s="89"/>
    </row>
    <row r="12" spans="1:6" ht="51">
      <c r="A12" s="3" t="s">
        <v>21</v>
      </c>
      <c r="B12" s="5" t="s">
        <v>22</v>
      </c>
      <c r="C12" s="13"/>
      <c r="D12" s="89"/>
      <c r="E12" s="89"/>
      <c r="F12" s="89"/>
    </row>
    <row r="13" spans="1:6" ht="51">
      <c r="A13" s="14" t="s">
        <v>23</v>
      </c>
      <c r="B13" s="5" t="s">
        <v>24</v>
      </c>
      <c r="C13" s="12" t="s">
        <v>8</v>
      </c>
      <c r="D13" s="89"/>
      <c r="E13" s="89"/>
      <c r="F13" s="89"/>
    </row>
    <row r="14" spans="1:6" ht="46.9" customHeight="1">
      <c r="A14" s="14" t="s">
        <v>25</v>
      </c>
      <c r="B14" s="5" t="s">
        <v>26</v>
      </c>
      <c r="C14" s="11" t="s">
        <v>8</v>
      </c>
      <c r="D14" s="90"/>
    </row>
  </sheetData>
  <sortState xmlns:xlrd2="http://schemas.microsoft.com/office/spreadsheetml/2017/richdata2" ref="A1:A14">
    <sortCondition ref="A14"/>
  </sortState>
  <mergeCells count="1">
    <mergeCell ref="A1:C1"/>
  </mergeCells>
  <hyperlinks>
    <hyperlink ref="A1" location="'Modelo de dominio'!A1" display="&lt;&lt;Volver al listado de modelo de dominio" xr:uid="{00000000-0004-0000-0100-000000000000}"/>
    <hyperlink ref="C3" location="Administrador!A1" display="Ver" xr:uid="{00000000-0004-0000-0100-000001000000}"/>
    <hyperlink ref="C13" location="Producto!A1" display="Ver" xr:uid="{00000000-0004-0000-0100-000003000000}"/>
    <hyperlink ref="C7" location="Cliente!A1" display="Ver" xr:uid="{88C89A47-DED2-42B9-8A43-9DD80AED6AC1}"/>
    <hyperlink ref="C14" location="Reserva!A1" display="Ver" xr:uid="{29CB00D2-9922-4AD9-A927-74BBAE9630BC}"/>
    <hyperlink ref="C11" location="Negocio!A1" display="Ver" xr:uid="{28382C56-D487-4F9A-8BB6-137DD3AA935F}"/>
    <hyperlink ref="C4" location="Categoria!A1" display="Ver" xr:uid="{89A4D29A-F3CD-48B0-80F1-9BBAA46DDD4A}"/>
    <hyperlink ref="C10" location="Factura!A1" display="Ver" xr:uid="{4AD588A5-C2A1-450E-8DD3-44321DEC492C}"/>
    <hyperlink ref="C6" location="CategoriaProducto!A1" display="Ver" xr:uid="{F3CF95CC-692B-4A67-B64F-A64064B15AB7}"/>
    <hyperlink ref="C8" location="DetalleFactura!A1" display="Ver" xr:uid="{9CF84470-5B2F-4DBA-9715-9B50CE726D1E}"/>
    <hyperlink ref="C9" location="DetalleReserva!A1" display="Ver" xr:uid="{085211C3-C12D-456E-A4B2-6119DE8D7794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1"/>
  <sheetViews>
    <sheetView zoomScale="137" workbookViewId="0">
      <selection sqref="A1:C1"/>
    </sheetView>
  </sheetViews>
  <sheetFormatPr baseColWidth="10" defaultColWidth="12.7109375" defaultRowHeight="15.75" customHeight="1"/>
  <cols>
    <col min="1" max="1" width="33.42578125" style="16" customWidth="1"/>
    <col min="2" max="2" width="26.140625" style="16" customWidth="1"/>
    <col min="3" max="3" width="22" style="16" customWidth="1"/>
    <col min="4" max="4" width="21.28515625" style="16" customWidth="1"/>
    <col min="5" max="5" width="21.140625" style="16" customWidth="1"/>
    <col min="6" max="6" width="23.85546875" style="16" customWidth="1"/>
    <col min="7" max="7" width="21.42578125" style="16" customWidth="1"/>
    <col min="8" max="8" width="19.28515625" style="16" customWidth="1"/>
    <col min="9" max="11" width="20.42578125" style="16" customWidth="1"/>
    <col min="12" max="12" width="25.28515625" style="40" customWidth="1"/>
    <col min="13" max="16384" width="12.7109375" style="16"/>
  </cols>
  <sheetData>
    <row r="1" spans="1:13" ht="26.45" customHeight="1">
      <c r="A1" s="164" t="s">
        <v>27</v>
      </c>
      <c r="B1" s="164"/>
      <c r="C1" s="164"/>
      <c r="D1" s="164" t="s">
        <v>0</v>
      </c>
      <c r="E1" s="164"/>
      <c r="F1" s="164"/>
      <c r="G1" s="28"/>
      <c r="H1" s="28"/>
      <c r="I1" s="28"/>
      <c r="J1" s="28"/>
      <c r="K1" s="28"/>
      <c r="L1" s="29"/>
      <c r="M1" s="28"/>
    </row>
    <row r="2" spans="1:13" s="9" customFormat="1" ht="46.9" customHeight="1">
      <c r="A2" s="30" t="s">
        <v>54</v>
      </c>
      <c r="B2" s="30" t="s">
        <v>72</v>
      </c>
      <c r="C2" s="30" t="s">
        <v>55</v>
      </c>
      <c r="D2" s="30" t="s">
        <v>56</v>
      </c>
      <c r="E2" s="30" t="s">
        <v>57</v>
      </c>
      <c r="F2" s="30" t="s">
        <v>58</v>
      </c>
      <c r="G2" s="30" t="s">
        <v>59</v>
      </c>
      <c r="H2" s="30" t="s">
        <v>60</v>
      </c>
      <c r="I2" s="30" t="s">
        <v>61</v>
      </c>
      <c r="J2" s="30" t="s">
        <v>103</v>
      </c>
      <c r="K2" s="30" t="s">
        <v>105</v>
      </c>
      <c r="L2" s="31" t="s">
        <v>62</v>
      </c>
    </row>
    <row r="3" spans="1:13" ht="15">
      <c r="A3" s="32" t="s">
        <v>28</v>
      </c>
      <c r="B3" s="32" t="s">
        <v>70</v>
      </c>
      <c r="C3" s="32" t="s">
        <v>1</v>
      </c>
      <c r="D3" s="32" t="s">
        <v>29</v>
      </c>
      <c r="E3" s="32" t="s">
        <v>30</v>
      </c>
      <c r="F3" s="32" t="s">
        <v>31</v>
      </c>
      <c r="G3" s="32" t="s">
        <v>32</v>
      </c>
      <c r="H3" s="32" t="s">
        <v>33</v>
      </c>
      <c r="I3" s="32" t="s">
        <v>34</v>
      </c>
      <c r="J3" s="33" t="s">
        <v>104</v>
      </c>
      <c r="K3" s="34" t="s">
        <v>104</v>
      </c>
      <c r="L3" s="122" t="s">
        <v>19</v>
      </c>
    </row>
    <row r="4" spans="1:13" ht="14.25">
      <c r="A4" s="35">
        <v>1</v>
      </c>
      <c r="B4" s="35">
        <v>1003456789</v>
      </c>
      <c r="C4" s="35" t="s">
        <v>42</v>
      </c>
      <c r="D4" s="35" t="s">
        <v>45</v>
      </c>
      <c r="E4" s="36" t="s">
        <v>48</v>
      </c>
      <c r="F4" s="35">
        <v>3123456789</v>
      </c>
      <c r="G4" s="35" t="s">
        <v>35</v>
      </c>
      <c r="H4" s="35" t="s">
        <v>36</v>
      </c>
      <c r="I4" s="37">
        <v>45717</v>
      </c>
      <c r="J4" s="38">
        <f>B4</f>
        <v>1003456789</v>
      </c>
      <c r="K4" s="39" t="str">
        <f>E4</f>
        <v>carlos1@gmail.com</v>
      </c>
      <c r="L4" s="121" t="str">
        <f>Negocio!C4</f>
        <v>CafeteriaUco</v>
      </c>
    </row>
    <row r="5" spans="1:13" ht="28.5">
      <c r="A5" s="35">
        <v>2</v>
      </c>
      <c r="B5" s="35">
        <v>1029384756</v>
      </c>
      <c r="C5" s="35" t="s">
        <v>43</v>
      </c>
      <c r="D5" s="35" t="s">
        <v>46</v>
      </c>
      <c r="E5" s="36" t="s">
        <v>49</v>
      </c>
      <c r="F5" s="35">
        <v>3156784321</v>
      </c>
      <c r="G5" s="35" t="s">
        <v>51</v>
      </c>
      <c r="H5" s="35" t="s">
        <v>37</v>
      </c>
      <c r="I5" s="37">
        <v>45718</v>
      </c>
      <c r="J5" s="38">
        <f t="shared" ref="J5:J6" si="0">B5</f>
        <v>1029384756</v>
      </c>
      <c r="K5" s="39" t="str">
        <f t="shared" ref="K5:K6" si="1">E5</f>
        <v>diana.22@uco.net.co</v>
      </c>
      <c r="L5" s="121">
        <f>Negocio!C5</f>
        <v>0</v>
      </c>
    </row>
    <row r="6" spans="1:13" ht="14.25">
      <c r="A6" s="35">
        <v>3</v>
      </c>
      <c r="B6" s="35">
        <v>1098765432</v>
      </c>
      <c r="C6" s="35" t="s">
        <v>44</v>
      </c>
      <c r="D6" s="35" t="s">
        <v>47</v>
      </c>
      <c r="E6" s="36" t="s">
        <v>50</v>
      </c>
      <c r="F6" s="35">
        <v>3109876543</v>
      </c>
      <c r="G6" s="35" t="s">
        <v>52</v>
      </c>
      <c r="H6" s="35" t="s">
        <v>38</v>
      </c>
      <c r="I6" s="37">
        <v>45719</v>
      </c>
      <c r="J6" s="38">
        <f t="shared" si="0"/>
        <v>1098765432</v>
      </c>
      <c r="K6" s="39" t="str">
        <f t="shared" si="1"/>
        <v>andres@hotmail.es</v>
      </c>
      <c r="L6" s="121">
        <f>Negocio!C6</f>
        <v>0</v>
      </c>
    </row>
    <row r="7" spans="1:13" ht="12.75"/>
    <row r="8" spans="1:13" ht="12.75"/>
    <row r="9" spans="1:13" ht="12.75"/>
    <row r="10" spans="1:13" ht="12.75"/>
    <row r="11" spans="1:13" ht="12.75"/>
    <row r="12" spans="1:13" ht="12.75"/>
    <row r="13" spans="1:13" ht="12.75"/>
    <row r="14" spans="1:13" ht="12.75"/>
    <row r="15" spans="1:13" ht="12.75"/>
    <row r="16" spans="1:13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2">
    <mergeCell ref="A1:C1"/>
    <mergeCell ref="D1:F1"/>
  </mergeCells>
  <hyperlinks>
    <hyperlink ref="A1" location="'Objetos de dominio'!A1" display="&lt;&lt;Volver al listado de objetos de dominio" xr:uid="{00000000-0004-0000-0200-000000000000}"/>
    <hyperlink ref="D1" location="'Modelo de dominio'!A1" display="&lt;&lt;Volver al listado de modelo de dominio" xr:uid="{00000000-0004-0000-0200-000001000000}"/>
    <hyperlink ref="E4" r:id="rId1" xr:uid="{54DABA1C-D3A9-45EB-863F-CB5024772BB7}"/>
    <hyperlink ref="E5" r:id="rId2" xr:uid="{5D4A191C-208F-48CB-AD11-BDB17BE17A04}"/>
    <hyperlink ref="E6" r:id="rId3" xr:uid="{9193F969-B8C3-42A9-A045-283D2CA23AD3}"/>
    <hyperlink ref="L3" location="Negocio!A1" display="Negocio" xr:uid="{A115A2A9-067E-457C-B381-8A2322C53150}"/>
    <hyperlink ref="L4" location="Negocio!A4" display="Negocio!A4" xr:uid="{E284179D-F9AD-425C-85BB-7535731820E2}"/>
    <hyperlink ref="L5:L6" location="Negocio!A4" display="Negocio!A4" xr:uid="{343AF6F5-5780-45AF-BFC7-48C65387D2F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zoomScale="132" workbookViewId="0">
      <selection sqref="A1:B1"/>
    </sheetView>
  </sheetViews>
  <sheetFormatPr baseColWidth="10" defaultColWidth="12.7109375" defaultRowHeight="15.75" customHeight="1"/>
  <cols>
    <col min="1" max="1" width="33.42578125" style="41" customWidth="1"/>
    <col min="2" max="2" width="26.140625" style="41" customWidth="1"/>
    <col min="3" max="3" width="23.85546875" style="41" customWidth="1"/>
    <col min="4" max="16384" width="12.7109375" style="41"/>
  </cols>
  <sheetData>
    <row r="1" spans="1:5" ht="13.5" thickBot="1">
      <c r="A1" s="165" t="s">
        <v>27</v>
      </c>
      <c r="B1" s="166"/>
      <c r="C1" s="165" t="s">
        <v>107</v>
      </c>
      <c r="D1" s="166"/>
      <c r="E1" s="166"/>
    </row>
    <row r="2" spans="1:5" s="44" customFormat="1" ht="31.15" customHeight="1">
      <c r="A2" s="62" t="s">
        <v>114</v>
      </c>
      <c r="B2" s="63" t="s">
        <v>115</v>
      </c>
      <c r="C2" s="64" t="s">
        <v>116</v>
      </c>
      <c r="D2" s="7"/>
      <c r="E2" s="7"/>
    </row>
    <row r="3" spans="1:5" ht="15">
      <c r="A3" s="65" t="s">
        <v>28</v>
      </c>
      <c r="B3" s="66" t="str">
        <f>Categoria!C4</f>
        <v>Fritos</v>
      </c>
      <c r="C3" s="67" t="s">
        <v>110</v>
      </c>
      <c r="D3" s="68"/>
      <c r="E3" s="68"/>
    </row>
    <row r="4" spans="1:5" ht="14.25">
      <c r="A4" s="69">
        <v>1</v>
      </c>
      <c r="B4" s="70" t="s">
        <v>113</v>
      </c>
      <c r="C4" s="71" t="str">
        <f>B4</f>
        <v>Fritos</v>
      </c>
      <c r="D4" s="68"/>
      <c r="E4" s="68"/>
    </row>
    <row r="5" spans="1:5" ht="14.25">
      <c r="A5" s="69">
        <v>2</v>
      </c>
      <c r="B5" s="70" t="s">
        <v>112</v>
      </c>
      <c r="C5" s="71" t="str">
        <f t="shared" ref="C5:C6" si="0">B5</f>
        <v>Mecato</v>
      </c>
      <c r="D5" s="68"/>
      <c r="E5" s="68"/>
    </row>
    <row r="6" spans="1:5" ht="15" thickBot="1">
      <c r="A6" s="72">
        <v>3</v>
      </c>
      <c r="B6" s="73" t="s">
        <v>111</v>
      </c>
      <c r="C6" s="74" t="str">
        <f t="shared" si="0"/>
        <v>Bebida</v>
      </c>
      <c r="D6" s="68"/>
      <c r="E6" s="68"/>
    </row>
    <row r="7" spans="1:5" ht="12.75"/>
    <row r="8" spans="1:5" ht="12.75"/>
    <row r="9" spans="1:5" ht="12.75"/>
    <row r="10" spans="1:5" ht="12.75"/>
    <row r="11" spans="1:5" ht="12.75"/>
    <row r="12" spans="1:5" ht="12.75"/>
    <row r="13" spans="1:5" ht="12.75"/>
    <row r="14" spans="1:5" ht="12.75"/>
    <row r="15" spans="1:5" ht="12.75"/>
    <row r="16" spans="1:5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2">
    <mergeCell ref="A1:B1"/>
    <mergeCell ref="C1:E1"/>
  </mergeCells>
  <hyperlinks>
    <hyperlink ref="A1" location="'Objetos de dominio'!A1" display="&lt;&lt;Volver al listado de objetos de dominio" xr:uid="{00000000-0004-0000-0300-000000000000}"/>
    <hyperlink ref="C1" location="'Modelo de dominio'!A1" display="&lt;&lt;Volver al listado de modelo de dominio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AB79-E430-47D7-BE06-CB6965103828}">
  <dimension ref="A1:J6"/>
  <sheetViews>
    <sheetView zoomScale="95" workbookViewId="0">
      <selection activeCell="I2" sqref="I2"/>
    </sheetView>
  </sheetViews>
  <sheetFormatPr baseColWidth="10" defaultColWidth="11.5703125" defaultRowHeight="12.75"/>
  <cols>
    <col min="1" max="1" width="23" style="41" customWidth="1"/>
    <col min="2" max="2" width="23.28515625" style="41" customWidth="1"/>
    <col min="3" max="3" width="24.28515625" style="41" customWidth="1"/>
    <col min="4" max="4" width="24.140625" style="41" customWidth="1"/>
    <col min="5" max="5" width="23.28515625" style="41" customWidth="1"/>
    <col min="6" max="7" width="23.140625" style="41" customWidth="1"/>
    <col min="8" max="8" width="23" style="41" customWidth="1"/>
    <col min="9" max="9" width="23.28515625" style="41" customWidth="1"/>
    <col min="10" max="10" width="25" style="41" customWidth="1"/>
    <col min="11" max="11" width="11.5703125" style="41"/>
    <col min="12" max="12" width="23.28515625" style="41" customWidth="1"/>
    <col min="13" max="13" width="23" style="41" customWidth="1"/>
    <col min="14" max="16384" width="11.5703125" style="41"/>
  </cols>
  <sheetData>
    <row r="1" spans="1:10" ht="13.15" customHeight="1">
      <c r="A1" s="167" t="s">
        <v>27</v>
      </c>
      <c r="B1" s="167"/>
      <c r="C1" s="167"/>
      <c r="D1" s="167"/>
      <c r="E1" s="167" t="s">
        <v>107</v>
      </c>
      <c r="F1" s="167"/>
      <c r="G1" s="167"/>
      <c r="H1" s="167"/>
      <c r="I1" s="51"/>
      <c r="J1" s="51"/>
    </row>
    <row r="2" spans="1:10" s="53" customFormat="1" ht="34.15" customHeight="1">
      <c r="A2" s="52" t="s">
        <v>53</v>
      </c>
      <c r="B2" s="52" t="s">
        <v>71</v>
      </c>
      <c r="C2" s="52" t="s">
        <v>63</v>
      </c>
      <c r="D2" s="52" t="s">
        <v>64</v>
      </c>
      <c r="E2" s="52" t="s">
        <v>65</v>
      </c>
      <c r="F2" s="52" t="s">
        <v>66</v>
      </c>
      <c r="G2" s="52" t="s">
        <v>67</v>
      </c>
      <c r="H2" s="52" t="s">
        <v>68</v>
      </c>
      <c r="I2" s="52" t="s">
        <v>69</v>
      </c>
      <c r="J2" s="52" t="s">
        <v>101</v>
      </c>
    </row>
    <row r="3" spans="1:10" s="57" customFormat="1" ht="27.6" customHeight="1">
      <c r="A3" s="54" t="s">
        <v>28</v>
      </c>
      <c r="B3" s="54" t="s">
        <v>70</v>
      </c>
      <c r="C3" s="54" t="s">
        <v>1</v>
      </c>
      <c r="D3" s="54" t="s">
        <v>29</v>
      </c>
      <c r="E3" s="54" t="s">
        <v>30</v>
      </c>
      <c r="F3" s="54" t="s">
        <v>31</v>
      </c>
      <c r="G3" s="54" t="s">
        <v>32</v>
      </c>
      <c r="H3" s="54" t="s">
        <v>33</v>
      </c>
      <c r="I3" s="55" t="s">
        <v>73</v>
      </c>
      <c r="J3" s="56" t="s">
        <v>73</v>
      </c>
    </row>
    <row r="4" spans="1:10" ht="27.6" customHeight="1">
      <c r="A4" s="58">
        <v>1</v>
      </c>
      <c r="B4" s="58">
        <v>15454783</v>
      </c>
      <c r="C4" s="58" t="s">
        <v>74</v>
      </c>
      <c r="D4" s="58" t="s">
        <v>77</v>
      </c>
      <c r="E4" s="36" t="s">
        <v>80</v>
      </c>
      <c r="F4" s="58">
        <v>3123102789</v>
      </c>
      <c r="G4" s="58" t="s">
        <v>83</v>
      </c>
      <c r="H4" s="58" t="s">
        <v>86</v>
      </c>
      <c r="I4" s="60">
        <f>B4</f>
        <v>15454783</v>
      </c>
      <c r="J4" s="61" t="str">
        <f>E4</f>
        <v>Guiller123@gmail.com</v>
      </c>
    </row>
    <row r="5" spans="1:10" ht="27.6" customHeight="1">
      <c r="A5" s="58">
        <v>2</v>
      </c>
      <c r="B5" s="58">
        <v>1040871424</v>
      </c>
      <c r="C5" s="58" t="s">
        <v>75</v>
      </c>
      <c r="D5" s="58" t="s">
        <v>78</v>
      </c>
      <c r="E5" s="59" t="s">
        <v>81</v>
      </c>
      <c r="F5" s="58">
        <v>3162454321</v>
      </c>
      <c r="G5" s="58" t="s">
        <v>84</v>
      </c>
      <c r="H5" s="58" t="s">
        <v>87</v>
      </c>
      <c r="I5" s="60">
        <f>B5</f>
        <v>1040871424</v>
      </c>
      <c r="J5" s="61" t="str">
        <f t="shared" ref="J5:J6" si="0">E5</f>
        <v>Juanrestrepo@gmail.com</v>
      </c>
    </row>
    <row r="6" spans="1:10" ht="27.6" customHeight="1">
      <c r="A6" s="58">
        <v>3</v>
      </c>
      <c r="B6" s="58">
        <v>15203432</v>
      </c>
      <c r="C6" s="58" t="s">
        <v>76</v>
      </c>
      <c r="D6" s="58" t="s">
        <v>79</v>
      </c>
      <c r="E6" s="36" t="s">
        <v>82</v>
      </c>
      <c r="F6" s="58">
        <v>3100136543</v>
      </c>
      <c r="G6" s="58" t="s">
        <v>85</v>
      </c>
      <c r="H6" s="58" t="s">
        <v>88</v>
      </c>
      <c r="I6" s="60">
        <f>B6</f>
        <v>15203432</v>
      </c>
      <c r="J6" s="61" t="str">
        <f t="shared" si="0"/>
        <v>icardi132@gmail.com</v>
      </c>
    </row>
  </sheetData>
  <mergeCells count="2">
    <mergeCell ref="A1:D1"/>
    <mergeCell ref="E1:H1"/>
  </mergeCells>
  <phoneticPr fontId="16" type="noConversion"/>
  <hyperlinks>
    <hyperlink ref="E1" location="'Modelo de dominio'!A1" display="&lt;&lt;Volver al listado de modelo de dominio" xr:uid="{F692FDDE-8B10-498A-B8CC-4BF25C7B92D8}"/>
    <hyperlink ref="E4" r:id="rId1" xr:uid="{846780FF-7FED-4D58-AC04-6A1333C4F9BE}"/>
    <hyperlink ref="A1" location="'Objetos de dominio'!A1" display="&lt;&lt;Volver al listado de objetos de dominio" xr:uid="{B10695B0-A94B-46AB-9241-EF9929261741}"/>
    <hyperlink ref="E5:E6" r:id="rId2" display="Guiller123@gmail.com" xr:uid="{EED5E224-1A9A-409C-A774-7648D58362FE}"/>
    <hyperlink ref="E5" r:id="rId3" xr:uid="{F3FE170C-7040-4816-A60D-71F8A7BEB045}"/>
    <hyperlink ref="E6" r:id="rId4" xr:uid="{3884818C-175F-426B-AC73-183759ED8E1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0A8F-D941-4248-9173-E70547C1AFCB}">
  <sheetPr>
    <outlinePr summaryBelow="0" summaryRight="0"/>
  </sheetPr>
  <dimension ref="A1:E1001"/>
  <sheetViews>
    <sheetView workbookViewId="0">
      <selection activeCell="A4" sqref="A4"/>
    </sheetView>
  </sheetViews>
  <sheetFormatPr baseColWidth="10" defaultColWidth="12.7109375" defaultRowHeight="15.75" customHeight="1"/>
  <cols>
    <col min="1" max="1" width="33.42578125" style="8" customWidth="1"/>
    <col min="2" max="2" width="26.140625" style="8" customWidth="1"/>
    <col min="3" max="3" width="23.85546875" style="8" customWidth="1"/>
    <col min="4" max="16384" width="12.7109375" style="8"/>
  </cols>
  <sheetData>
    <row r="1" spans="1:5" ht="13.5" thickBot="1">
      <c r="A1" s="168" t="s">
        <v>27</v>
      </c>
      <c r="B1" s="169"/>
      <c r="C1" s="168" t="s">
        <v>107</v>
      </c>
      <c r="D1" s="169"/>
      <c r="E1" s="169"/>
    </row>
    <row r="2" spans="1:5" s="9" customFormat="1" ht="31.15" customHeight="1">
      <c r="A2" s="18" t="s">
        <v>117</v>
      </c>
      <c r="B2" s="19" t="s">
        <v>115</v>
      </c>
      <c r="C2" s="20" t="s">
        <v>116</v>
      </c>
      <c r="D2" s="7"/>
      <c r="E2" s="7"/>
    </row>
    <row r="3" spans="1:5" thickBot="1">
      <c r="A3" s="21" t="s">
        <v>28</v>
      </c>
      <c r="B3" s="17" t="s">
        <v>1</v>
      </c>
      <c r="C3" s="22" t="s">
        <v>110</v>
      </c>
      <c r="D3" s="1"/>
      <c r="E3" s="1"/>
    </row>
    <row r="4" spans="1:5" ht="15" thickBot="1">
      <c r="A4" s="25">
        <v>1</v>
      </c>
      <c r="B4" s="26" t="s">
        <v>118</v>
      </c>
      <c r="C4" s="27" t="str">
        <f>B4</f>
        <v>CafeteriaUco</v>
      </c>
      <c r="D4" s="1"/>
      <c r="E4" s="1"/>
    </row>
    <row r="5" spans="1:5" ht="13.9" customHeight="1">
      <c r="A5" s="24"/>
      <c r="B5" s="24"/>
      <c r="C5" s="24"/>
      <c r="D5" s="1"/>
      <c r="E5" s="1"/>
    </row>
    <row r="6" spans="1:5" ht="14.25">
      <c r="A6" s="24"/>
      <c r="B6" s="24"/>
      <c r="C6" s="24"/>
      <c r="D6" s="1"/>
      <c r="E6" s="1"/>
    </row>
    <row r="7" spans="1:5" ht="12.75">
      <c r="B7" s="166" t="s">
        <v>141</v>
      </c>
      <c r="C7" s="166"/>
    </row>
    <row r="8" spans="1:5" ht="12.75"/>
    <row r="9" spans="1:5" ht="12.75"/>
    <row r="10" spans="1:5" ht="12.75"/>
    <row r="11" spans="1:5" ht="12.75"/>
    <row r="12" spans="1:5" ht="12.75"/>
    <row r="13" spans="1:5" ht="12.75"/>
    <row r="14" spans="1:5" ht="12.75"/>
    <row r="15" spans="1:5" ht="12.75"/>
    <row r="16" spans="1:5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3">
    <mergeCell ref="A1:B1"/>
    <mergeCell ref="C1:E1"/>
    <mergeCell ref="B7:C7"/>
  </mergeCells>
  <hyperlinks>
    <hyperlink ref="A1" location="'Objetos de dominio'!A1" display="&lt;&lt;Volver al listado de objetos de dominio" xr:uid="{6AAC9D25-51F0-44CB-B773-CA58CC8D14EA}"/>
    <hyperlink ref="C1" location="'Modelo de dominio'!A1" display="&lt;&lt;Volver al listado de modelo de dominio" xr:uid="{B5243B6C-6892-4278-8863-55F613FA25B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1085-90A8-4277-B0FD-77110E846A76}">
  <sheetPr>
    <outlinePr summaryBelow="0" summaryRight="0"/>
  </sheetPr>
  <dimension ref="A1:J1001"/>
  <sheetViews>
    <sheetView zoomScale="103" workbookViewId="0">
      <selection activeCell="A4" sqref="A4"/>
    </sheetView>
  </sheetViews>
  <sheetFormatPr baseColWidth="10" defaultColWidth="12.7109375" defaultRowHeight="15.75" customHeight="1"/>
  <cols>
    <col min="1" max="3" width="33.42578125" style="41" customWidth="1"/>
    <col min="4" max="5" width="26.140625" style="41" customWidth="1"/>
    <col min="6" max="6" width="23.85546875" style="84" customWidth="1"/>
    <col min="7" max="7" width="25.42578125" style="41" customWidth="1"/>
    <col min="8" max="8" width="25.140625" style="41" customWidth="1"/>
    <col min="9" max="9" width="31.28515625" style="41" customWidth="1"/>
    <col min="11" max="16384" width="12.7109375" style="41"/>
  </cols>
  <sheetData>
    <row r="1" spans="1:9" ht="13.5" thickBot="1">
      <c r="A1" s="170" t="s">
        <v>27</v>
      </c>
      <c r="B1" s="170"/>
      <c r="C1" s="170"/>
      <c r="D1" s="171"/>
      <c r="F1" s="95" t="s">
        <v>107</v>
      </c>
      <c r="G1" s="92"/>
      <c r="H1" s="92"/>
      <c r="I1" s="92"/>
    </row>
    <row r="2" spans="1:9" s="44" customFormat="1" ht="31.15" customHeight="1">
      <c r="A2" s="42" t="s">
        <v>119</v>
      </c>
      <c r="B2" s="43" t="s">
        <v>126</v>
      </c>
      <c r="C2" s="43" t="s">
        <v>133</v>
      </c>
      <c r="D2" s="43" t="s">
        <v>132</v>
      </c>
      <c r="E2" s="43" t="s">
        <v>138</v>
      </c>
      <c r="F2" s="101" t="s">
        <v>130</v>
      </c>
      <c r="G2" s="94" t="s">
        <v>131</v>
      </c>
      <c r="H2" s="106" t="s">
        <v>135</v>
      </c>
      <c r="I2" s="106" t="s">
        <v>136</v>
      </c>
    </row>
    <row r="3" spans="1:9" ht="15">
      <c r="A3" s="45" t="s">
        <v>28</v>
      </c>
      <c r="B3" s="96" t="s">
        <v>11</v>
      </c>
      <c r="C3" s="97" t="s">
        <v>134</v>
      </c>
      <c r="D3" s="46" t="s">
        <v>120</v>
      </c>
      <c r="E3" s="46" t="s">
        <v>139</v>
      </c>
      <c r="F3" s="98" t="s">
        <v>121</v>
      </c>
      <c r="G3" s="115" t="str">
        <f>DetalleFactura!H3</f>
        <v>Total</v>
      </c>
      <c r="H3" s="116" t="s">
        <v>110</v>
      </c>
      <c r="I3" s="119" t="s">
        <v>104</v>
      </c>
    </row>
    <row r="4" spans="1:9" ht="14.25">
      <c r="A4" s="47">
        <v>1</v>
      </c>
      <c r="B4" s="48" t="str">
        <f>Cliente!J4</f>
        <v>Guiller123@gmail.com</v>
      </c>
      <c r="C4" s="48">
        <v>202010</v>
      </c>
      <c r="D4" s="99">
        <f>DATE(2025,3,3)</f>
        <v>45719</v>
      </c>
      <c r="E4" s="110">
        <v>0.58333333333333337</v>
      </c>
      <c r="F4" s="100" t="s">
        <v>123</v>
      </c>
      <c r="G4" s="125">
        <f>DetalleFactura!H4</f>
        <v>45000</v>
      </c>
      <c r="H4" s="117">
        <f>C4</f>
        <v>202010</v>
      </c>
      <c r="I4" s="120" t="str">
        <f>B4</f>
        <v>Guiller123@gmail.com</v>
      </c>
    </row>
    <row r="5" spans="1:9" ht="13.9" customHeight="1">
      <c r="A5" s="47">
        <v>2</v>
      </c>
      <c r="B5" s="48" t="str">
        <f>Cliente!J5</f>
        <v>Juanrestrepo@gmail.com</v>
      </c>
      <c r="C5" s="48">
        <v>356925</v>
      </c>
      <c r="D5" s="99">
        <f>DATE(2025,4,3)</f>
        <v>45750</v>
      </c>
      <c r="E5" s="110">
        <v>0.625</v>
      </c>
      <c r="F5" s="100" t="s">
        <v>124</v>
      </c>
      <c r="G5" s="125">
        <f>DetalleFactura!H5</f>
        <v>50000</v>
      </c>
      <c r="H5" s="117">
        <f>C5</f>
        <v>356925</v>
      </c>
      <c r="I5" s="120" t="str">
        <f t="shared" ref="I5:I6" si="0">B5</f>
        <v>Juanrestrepo@gmail.com</v>
      </c>
    </row>
    <row r="6" spans="1:9" ht="15" thickBot="1">
      <c r="A6" s="49">
        <v>3</v>
      </c>
      <c r="B6" s="50" t="str">
        <f>Cliente!J6</f>
        <v>icardi132@gmail.com</v>
      </c>
      <c r="C6" s="50">
        <v>142536</v>
      </c>
      <c r="D6" s="102">
        <f>DATE(2025,6,3)</f>
        <v>45811</v>
      </c>
      <c r="E6" s="110">
        <v>0.66666666666666663</v>
      </c>
      <c r="F6" s="103" t="s">
        <v>125</v>
      </c>
      <c r="G6" s="125">
        <f>DetalleFactura!H6</f>
        <v>12000</v>
      </c>
      <c r="H6" s="118">
        <f>C6</f>
        <v>142536</v>
      </c>
      <c r="I6" s="120" t="str">
        <f t="shared" si="0"/>
        <v>icardi132@gmail.com</v>
      </c>
    </row>
    <row r="7" spans="1:9" ht="12.75">
      <c r="B7" s="93"/>
      <c r="C7" s="93"/>
    </row>
    <row r="8" spans="1:9" ht="12.75"/>
    <row r="9" spans="1:9" ht="12.75">
      <c r="A9" s="172" t="s">
        <v>127</v>
      </c>
      <c r="B9" s="172"/>
      <c r="C9" s="172"/>
      <c r="D9" s="172"/>
      <c r="E9" s="85"/>
    </row>
    <row r="10" spans="1:9" ht="12.75">
      <c r="A10" s="172"/>
      <c r="B10" s="172"/>
      <c r="C10" s="172"/>
      <c r="D10" s="172"/>
      <c r="E10" s="85"/>
    </row>
    <row r="11" spans="1:9" ht="12.75">
      <c r="A11" s="172"/>
      <c r="B11" s="172"/>
      <c r="C11" s="172"/>
      <c r="D11" s="172"/>
      <c r="E11" s="85"/>
    </row>
    <row r="12" spans="1:9" ht="12.75"/>
    <row r="13" spans="1:9" ht="12.75"/>
    <row r="14" spans="1:9" ht="12.75"/>
    <row r="15" spans="1:9" ht="12.75"/>
    <row r="16" spans="1:9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2">
    <mergeCell ref="A1:D1"/>
    <mergeCell ref="A9:D11"/>
  </mergeCells>
  <hyperlinks>
    <hyperlink ref="A1" location="'Objetos de dominio'!A1" display="&lt;&lt;Volver al listado de objetos de dominio" xr:uid="{1A3B60FD-72E9-4B0C-83FB-D0F034F73E0B}"/>
    <hyperlink ref="F1" location="'Modelo de dominio'!A1" display="&lt;&lt;Volver al listado de modelo de dominio" xr:uid="{C049D090-3B52-4633-82AD-7A61DD294BA4}"/>
    <hyperlink ref="B3" location="Cliente!A1" display="Cliente" xr:uid="{686251B7-541C-448B-8502-E5DF4B6C9EA4}"/>
    <hyperlink ref="A9:D11" location="Cliente!A1" display="en la celda cliente toca colocar las dos combinaciones unicas  de cliente o con una es suficiente ? Cliente" xr:uid="{A38AF6B9-B66C-4D90-B666-7D45E675B595}"/>
    <hyperlink ref="G3" location="DetalleFactura!A1" display="Total" xr:uid="{0C88AE5C-EC15-4901-8232-D89628EDE9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zoomScale="87" workbookViewId="0">
      <selection activeCell="A7" sqref="A7"/>
    </sheetView>
  </sheetViews>
  <sheetFormatPr baseColWidth="10" defaultColWidth="12.7109375" defaultRowHeight="15.75" customHeight="1"/>
  <cols>
    <col min="1" max="1" width="33.42578125" style="75" customWidth="1"/>
    <col min="2" max="2" width="26.140625" style="75" customWidth="1"/>
    <col min="3" max="3" width="50.42578125" style="75" customWidth="1"/>
    <col min="4" max="4" width="21.28515625" style="75" customWidth="1"/>
    <col min="5" max="5" width="21.140625" style="75" customWidth="1"/>
    <col min="6" max="6" width="21.42578125" style="75" customWidth="1"/>
    <col min="7" max="16384" width="12.7109375" style="75"/>
  </cols>
  <sheetData>
    <row r="1" spans="1:6" ht="13.15" customHeight="1">
      <c r="A1" s="173" t="s">
        <v>27</v>
      </c>
      <c r="B1" s="174"/>
      <c r="C1" s="174"/>
      <c r="D1" s="167" t="s">
        <v>107</v>
      </c>
      <c r="E1" s="167"/>
      <c r="F1" s="167"/>
    </row>
    <row r="2" spans="1:6" s="53" customFormat="1" ht="48.6" customHeight="1">
      <c r="A2" s="76" t="s">
        <v>89</v>
      </c>
      <c r="B2" s="52" t="s">
        <v>91</v>
      </c>
      <c r="C2" s="52" t="s">
        <v>92</v>
      </c>
      <c r="D2" s="52" t="s">
        <v>97</v>
      </c>
      <c r="E2" s="52" t="s">
        <v>100</v>
      </c>
      <c r="F2" s="52" t="s">
        <v>102</v>
      </c>
    </row>
    <row r="3" spans="1:6" s="80" customFormat="1" ht="15">
      <c r="A3" s="77" t="s">
        <v>28</v>
      </c>
      <c r="B3" s="78" t="s">
        <v>1</v>
      </c>
      <c r="C3" s="78" t="s">
        <v>2</v>
      </c>
      <c r="D3" s="78" t="s">
        <v>40</v>
      </c>
      <c r="E3" s="78" t="s">
        <v>39</v>
      </c>
      <c r="F3" s="79" t="s">
        <v>73</v>
      </c>
    </row>
    <row r="4" spans="1:6" ht="29.25" customHeight="1">
      <c r="A4" s="81">
        <v>1</v>
      </c>
      <c r="B4" s="82" t="s">
        <v>93</v>
      </c>
      <c r="C4" s="82" t="s">
        <v>95</v>
      </c>
      <c r="D4" s="82">
        <v>12000</v>
      </c>
      <c r="E4" s="82">
        <v>30</v>
      </c>
      <c r="F4" s="83" t="str">
        <f>B4</f>
        <v>Hamburguesa sencilla</v>
      </c>
    </row>
    <row r="5" spans="1:6" ht="28.5">
      <c r="A5" s="81">
        <v>2</v>
      </c>
      <c r="B5" s="82" t="s">
        <v>41</v>
      </c>
      <c r="C5" s="82" t="s">
        <v>96</v>
      </c>
      <c r="D5" s="82">
        <v>5000</v>
      </c>
      <c r="E5" s="82">
        <v>30</v>
      </c>
      <c r="F5" s="83" t="str">
        <f t="shared" ref="F5:F8" si="0">B5</f>
        <v>Sándwich de pollo</v>
      </c>
    </row>
    <row r="6" spans="1:6" ht="14.25">
      <c r="A6" s="81">
        <v>3</v>
      </c>
      <c r="B6" s="82" t="s">
        <v>94</v>
      </c>
      <c r="C6" s="82"/>
      <c r="D6" s="82">
        <v>3000</v>
      </c>
      <c r="E6" s="82">
        <v>45</v>
      </c>
      <c r="F6" s="83" t="str">
        <f t="shared" si="0"/>
        <v>Doritos de 185gr</v>
      </c>
    </row>
    <row r="7" spans="1:6" ht="14.25">
      <c r="A7" s="81">
        <v>4</v>
      </c>
      <c r="B7" s="82" t="s">
        <v>98</v>
      </c>
      <c r="C7" s="82" t="s">
        <v>99</v>
      </c>
      <c r="D7" s="82">
        <v>4500</v>
      </c>
      <c r="E7" s="82">
        <v>20</v>
      </c>
      <c r="F7" s="83" t="str">
        <f t="shared" si="0"/>
        <v>Pastel de pollo</v>
      </c>
    </row>
    <row r="8" spans="1:6" ht="14.25">
      <c r="A8" s="81">
        <v>44</v>
      </c>
      <c r="B8" s="82" t="s">
        <v>90</v>
      </c>
      <c r="C8" s="82"/>
      <c r="D8" s="82">
        <v>5000</v>
      </c>
      <c r="E8" s="82">
        <v>30</v>
      </c>
      <c r="F8" s="83" t="str">
        <f t="shared" si="0"/>
        <v>Jugo de mora</v>
      </c>
    </row>
    <row r="9" spans="1:6" ht="12.75"/>
    <row r="10" spans="1:6" ht="12.75"/>
    <row r="11" spans="1:6" ht="12.75"/>
    <row r="12" spans="1:6" ht="12.75"/>
    <row r="13" spans="1:6" ht="12.75"/>
    <row r="14" spans="1:6" ht="12.75"/>
    <row r="15" spans="1:6" ht="12.75"/>
    <row r="16" spans="1: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2">
    <mergeCell ref="A1:C1"/>
    <mergeCell ref="D1:F1"/>
  </mergeCells>
  <hyperlinks>
    <hyperlink ref="A1" location="'Objetos de dominio'!A1" display="&lt;&lt;Volver al listado de objetos de dominio" xr:uid="{00000000-0004-0000-0400-000000000000}"/>
    <hyperlink ref="D1" location="'Modelo de dominio'!A1" display="&lt;&lt;Volver al listado de modelo de dominio" xr:uid="{00000000-0004-0000-04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0579-D160-4217-AB86-A1B60B642933}">
  <sheetPr>
    <outlinePr summaryBelow="0" summaryRight="0"/>
  </sheetPr>
  <dimension ref="A1:H1001"/>
  <sheetViews>
    <sheetView zoomScale="110" workbookViewId="0">
      <selection sqref="A1:C1"/>
    </sheetView>
  </sheetViews>
  <sheetFormatPr baseColWidth="10" defaultColWidth="12.7109375" defaultRowHeight="15.75" customHeight="1"/>
  <cols>
    <col min="1" max="2" width="33.42578125" style="41" customWidth="1"/>
    <col min="3" max="4" width="26.140625" style="41" customWidth="1"/>
    <col min="5" max="7" width="25.42578125" style="41" customWidth="1"/>
    <col min="8" max="8" width="35.85546875" style="41" customWidth="1"/>
    <col min="9" max="16384" width="12.7109375" style="41"/>
  </cols>
  <sheetData>
    <row r="1" spans="1:8" ht="13.9" customHeight="1" thickBot="1">
      <c r="A1" s="170" t="s">
        <v>27</v>
      </c>
      <c r="B1" s="170"/>
      <c r="C1" s="171"/>
      <c r="D1" s="109" t="s">
        <v>107</v>
      </c>
      <c r="E1" s="92"/>
      <c r="F1" s="92"/>
      <c r="G1" s="92"/>
      <c r="H1" s="92"/>
    </row>
    <row r="2" spans="1:8" s="108" customFormat="1" ht="31.15" customHeight="1">
      <c r="A2" s="137" t="s">
        <v>128</v>
      </c>
      <c r="B2" s="139" t="s">
        <v>126</v>
      </c>
      <c r="C2" s="139" t="s">
        <v>157</v>
      </c>
      <c r="D2" s="139" t="s">
        <v>137</v>
      </c>
      <c r="E2" s="139" t="s">
        <v>145</v>
      </c>
      <c r="F2" s="139" t="s">
        <v>147</v>
      </c>
      <c r="G2" s="139" t="s">
        <v>69</v>
      </c>
      <c r="H2" s="140" t="s">
        <v>148</v>
      </c>
    </row>
    <row r="3" spans="1:8" ht="15">
      <c r="A3" s="45" t="s">
        <v>28</v>
      </c>
      <c r="B3" s="152" t="s">
        <v>11</v>
      </c>
      <c r="C3" s="46" t="s">
        <v>120</v>
      </c>
      <c r="D3" s="127" t="s">
        <v>134</v>
      </c>
      <c r="E3" s="127" t="str">
        <f>DetalleFactura!H3</f>
        <v>Total</v>
      </c>
      <c r="F3" s="128" t="s">
        <v>121</v>
      </c>
      <c r="G3" s="128" t="s">
        <v>104</v>
      </c>
      <c r="H3" s="141" t="s">
        <v>110</v>
      </c>
    </row>
    <row r="4" spans="1:8" ht="14.25">
      <c r="A4" s="47">
        <v>1</v>
      </c>
      <c r="B4" s="153" t="str">
        <f>Reserva!B4</f>
        <v>Guiller123@gmail.com</v>
      </c>
      <c r="C4" s="99">
        <f>DATE(2025,3,3)</f>
        <v>45719</v>
      </c>
      <c r="D4" s="136">
        <f>Reserva!H4</f>
        <v>202010</v>
      </c>
      <c r="E4" s="135">
        <f>DetalleFactura!H4</f>
        <v>45000</v>
      </c>
      <c r="F4" s="133" t="s">
        <v>146</v>
      </c>
      <c r="G4" s="133" t="str">
        <f>B4</f>
        <v>Guiller123@gmail.com</v>
      </c>
      <c r="H4" s="142">
        <f>D4</f>
        <v>202010</v>
      </c>
    </row>
    <row r="5" spans="1:8" ht="13.9" customHeight="1">
      <c r="A5" s="47">
        <v>2</v>
      </c>
      <c r="B5" s="153" t="str">
        <f>Cliente!J5</f>
        <v>Juanrestrepo@gmail.com</v>
      </c>
      <c r="C5" s="99">
        <f>DATE(2025,4,3)</f>
        <v>45750</v>
      </c>
      <c r="D5" s="136">
        <f>Reserva!H5</f>
        <v>356925</v>
      </c>
      <c r="E5" s="135">
        <f>DetalleFactura!H5</f>
        <v>50000</v>
      </c>
      <c r="F5" s="133" t="s">
        <v>124</v>
      </c>
      <c r="G5" s="133" t="str">
        <f t="shared" ref="G5:G6" si="0">B5</f>
        <v>Juanrestrepo@gmail.com</v>
      </c>
      <c r="H5" s="142">
        <f t="shared" ref="H5:H6" si="1">D5</f>
        <v>356925</v>
      </c>
    </row>
    <row r="6" spans="1:8" ht="15" thickBot="1">
      <c r="A6" s="49">
        <v>3</v>
      </c>
      <c r="B6" s="154" t="str">
        <f>Cliente!J6</f>
        <v>icardi132@gmail.com</v>
      </c>
      <c r="C6" s="102">
        <f>DATE(2025,6,3)</f>
        <v>45811</v>
      </c>
      <c r="D6" s="155">
        <f>Reserva!H6</f>
        <v>142536</v>
      </c>
      <c r="E6" s="149">
        <f>DetalleFactura!H6</f>
        <v>12000</v>
      </c>
      <c r="F6" s="156" t="s">
        <v>125</v>
      </c>
      <c r="G6" s="156" t="str">
        <f t="shared" si="0"/>
        <v>icardi132@gmail.com</v>
      </c>
      <c r="H6" s="150">
        <f t="shared" si="1"/>
        <v>142536</v>
      </c>
    </row>
    <row r="7" spans="1:8" ht="12.75">
      <c r="D7" s="92"/>
    </row>
    <row r="8" spans="1:8" ht="12.75">
      <c r="A8" s="92"/>
      <c r="B8" s="92"/>
      <c r="C8" s="92"/>
      <c r="D8" s="92"/>
    </row>
    <row r="9" spans="1:8" ht="13.5" thickBot="1">
      <c r="A9" s="92"/>
      <c r="B9" s="92"/>
      <c r="C9" s="92"/>
      <c r="D9" s="92"/>
    </row>
    <row r="10" spans="1:8" ht="12.75">
      <c r="A10" s="175" t="s">
        <v>129</v>
      </c>
      <c r="B10" s="176"/>
      <c r="C10" s="177"/>
      <c r="D10" s="92"/>
      <c r="E10" s="175" t="s">
        <v>140</v>
      </c>
      <c r="F10" s="176"/>
      <c r="G10" s="176"/>
      <c r="H10" s="177"/>
    </row>
    <row r="11" spans="1:8" ht="12.75">
      <c r="A11" s="178"/>
      <c r="B11" s="171"/>
      <c r="C11" s="179"/>
      <c r="D11" s="92"/>
      <c r="E11" s="178"/>
      <c r="F11" s="171"/>
      <c r="G11" s="171"/>
      <c r="H11" s="179"/>
    </row>
    <row r="12" spans="1:8" ht="13.5" thickBot="1">
      <c r="A12" s="180"/>
      <c r="B12" s="181"/>
      <c r="C12" s="182"/>
      <c r="D12" s="91"/>
      <c r="E12" s="178"/>
      <c r="F12" s="171"/>
      <c r="G12" s="171"/>
      <c r="H12" s="179"/>
    </row>
    <row r="13" spans="1:8" ht="13.5" thickBot="1">
      <c r="E13" s="180"/>
      <c r="F13" s="181"/>
      <c r="G13" s="181"/>
      <c r="H13" s="182"/>
    </row>
    <row r="14" spans="1:8" ht="12.75"/>
    <row r="15" spans="1:8" ht="12.75"/>
    <row r="16" spans="1:8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3">
    <mergeCell ref="A1:C1"/>
    <mergeCell ref="A10:C12"/>
    <mergeCell ref="E10:H13"/>
  </mergeCells>
  <hyperlinks>
    <hyperlink ref="A1" location="'Objetos de dominio'!A1" display="&lt;&lt;Volver al listado de objetos de dominio" xr:uid="{F4069EA6-F453-4762-8B2C-C5F168197597}"/>
    <hyperlink ref="B3" location="Reserva!A1" display="Cliente" xr:uid="{779A677F-6EA6-4DDD-9E9C-64565E0D59EA}"/>
    <hyperlink ref="D3" location="Reserva!A1" display="Reserva" xr:uid="{A69A2AFB-010A-452A-861D-93CA73A7F77D}"/>
    <hyperlink ref="E3" location="DetalleFactura!A1" display="Total" xr:uid="{5A8BB38A-2593-40B3-9FCB-3F417F9961D2}"/>
    <hyperlink ref="D1" location="'Modelo de dominio'!A1" display="&lt;&lt;Volver al listado de modelo de dominio" xr:uid="{55256BCD-62A7-4B44-96EB-8509EE44BD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</vt:lpstr>
      <vt:lpstr>Objetos de dominio</vt:lpstr>
      <vt:lpstr>Administrador</vt:lpstr>
      <vt:lpstr>Categoria</vt:lpstr>
      <vt:lpstr>Cliente</vt:lpstr>
      <vt:lpstr>Negocio</vt:lpstr>
      <vt:lpstr>Reserva</vt:lpstr>
      <vt:lpstr>Producto</vt:lpstr>
      <vt:lpstr>Factura</vt:lpstr>
      <vt:lpstr>CategoriaProducto</vt:lpstr>
      <vt:lpstr>DetalleFactura</vt:lpstr>
      <vt:lpstr>DetalleReserva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</dc:creator>
  <cp:lastModifiedBy>Ivan Daniel  Naranjo Botero</cp:lastModifiedBy>
  <dcterms:created xsi:type="dcterms:W3CDTF">2025-03-04T03:31:30Z</dcterms:created>
  <dcterms:modified xsi:type="dcterms:W3CDTF">2025-03-06T22:50:30Z</dcterms:modified>
</cp:coreProperties>
</file>