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ús de la Cueva\Documents\GitHub\Platzi_Courses\Escuela_DS_IA\03-curso_excel_basico\"/>
    </mc:Choice>
  </mc:AlternateContent>
  <xr:revisionPtr revIDLastSave="0" documentId="13_ncr:40009_{9183D81B-3603-4555-848A-6531ACDF954A}" xr6:coauthVersionLast="47" xr6:coauthVersionMax="47" xr10:uidLastSave="{00000000-0000-0000-0000-000000000000}"/>
  <bookViews>
    <workbookView xWindow="-120" yWindow="-120" windowWidth="20730" windowHeight="11160" activeTab="2"/>
  </bookViews>
  <sheets>
    <sheet name="Hoja2" sheetId="3" r:id="rId1"/>
    <sheet name="Hoja4" sheetId="5" r:id="rId2"/>
    <sheet name="Base de datos" sheetId="1" r:id="rId3"/>
    <sheet name="Gráficas" sheetId="4" r:id="rId4"/>
    <sheet name="Hoja1" sheetId="2" r:id="rId5"/>
  </sheets>
  <externalReferences>
    <externalReference r:id="rId6"/>
    <externalReference r:id="rId7"/>
  </externalReferences>
  <definedNames>
    <definedName name="Entregado">Hoja1!$E$6:$E$7</definedName>
    <definedName name="Proceso">Hoja1!$E$2:$E$3</definedName>
    <definedName name="Tránsito">Hoja1!$E$4:$E$5</definedName>
  </definedNames>
  <calcPr calcId="0"/>
  <pivotCaches>
    <pivotCache cacheId="5" r:id="rId8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25" i="1"/>
  <c r="I29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2" i="1"/>
  <c r="I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N3" i="1"/>
  <c r="T3" i="1" s="1"/>
  <c r="N4" i="1"/>
  <c r="T4" i="1" s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2" i="1"/>
  <c r="T2" i="1" s="1"/>
</calcChain>
</file>

<file path=xl/sharedStrings.xml><?xml version="1.0" encoding="utf-8"?>
<sst xmlns="http://schemas.openxmlformats.org/spreadsheetml/2006/main" count="282" uniqueCount="93">
  <si>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</si>
  <si>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</si>
  <si>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</si>
  <si>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</si>
  <si>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</si>
  <si>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</si>
  <si>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</si>
  <si>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</si>
  <si>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</si>
  <si>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</si>
  <si>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</si>
  <si>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</si>
  <si>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</si>
  <si>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</si>
  <si>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</si>
  <si>
    <t>vendor_name</t>
  </si>
  <si>
    <t>Macbook Pro (2017)</t>
  </si>
  <si>
    <t xml:space="preserve">Apple </t>
  </si>
  <si>
    <t>Anna Addison</t>
  </si>
  <si>
    <t>1325 Candy Rd, San Francisco, CA 96123</t>
  </si>
  <si>
    <t xml:space="preserve">ZW60001 </t>
  </si>
  <si>
    <t xml:space="preserve">Macbook Air (2015) </t>
  </si>
  <si>
    <t>Iphone X</t>
  </si>
  <si>
    <t xml:space="preserve"> Microsoft </t>
  </si>
  <si>
    <t>Carol Campbell</t>
  </si>
  <si>
    <t>1931 Brown St, Gainesville, FL 85321</t>
  </si>
  <si>
    <t xml:space="preserve">AB61001 </t>
  </si>
  <si>
    <t>Iphone 7</t>
  </si>
  <si>
    <t>Iphone 8</t>
  </si>
  <si>
    <t xml:space="preserve">Julia Jones </t>
  </si>
  <si>
    <t xml:space="preserve">1622 Seaside St, Seattle, WA 32569 </t>
  </si>
  <si>
    <t xml:space="preserve">CD62001 </t>
  </si>
  <si>
    <t>Ipad Air</t>
  </si>
  <si>
    <t xml:space="preserve">Lenovo </t>
  </si>
  <si>
    <t>Ipad Mini 3th gen</t>
  </si>
  <si>
    <t xml:space="preserve">Irene Everly </t>
  </si>
  <si>
    <t>1756 East Dr, Houston, TX 28562</t>
  </si>
  <si>
    <t xml:space="preserve">KB63001 </t>
  </si>
  <si>
    <t>ESC8000 G3</t>
  </si>
  <si>
    <t xml:space="preserve">Asus </t>
  </si>
  <si>
    <t>ESC8000 G4</t>
  </si>
  <si>
    <t>Rachel Rose</t>
  </si>
  <si>
    <t xml:space="preserve">1465 River Dr, Boston, MA 43625 </t>
  </si>
  <si>
    <t xml:space="preserve">IK64001 </t>
  </si>
  <si>
    <t>XPS 13 - 5080</t>
  </si>
  <si>
    <t xml:space="preserve">Dell </t>
  </si>
  <si>
    <t>XPS 15 - 5070</t>
  </si>
  <si>
    <t>Monoprice Ultra Slim Series High Speed HDMI Cable</t>
  </si>
  <si>
    <t xml:space="preserve">Monoprice </t>
  </si>
  <si>
    <t>Sophie Sutton</t>
  </si>
  <si>
    <t>1896 West Dr, Portland, OR 65842</t>
  </si>
  <si>
    <t xml:space="preserve">OP65001 </t>
  </si>
  <si>
    <t>Monoprice Ultra Slim Series High Speed HDMI Cable - 4K</t>
  </si>
  <si>
    <t>Wendy West</t>
  </si>
  <si>
    <t>1252 Vine St, Chicago, IL 73215</t>
  </si>
  <si>
    <t xml:space="preserve">XH66001 </t>
  </si>
  <si>
    <t>Avantree HT3189 Wireless Headphones</t>
  </si>
  <si>
    <t xml:space="preserve">Sony </t>
  </si>
  <si>
    <t>COWIN E7 PRO</t>
  </si>
  <si>
    <t>delivery_time</t>
  </si>
  <si>
    <t>delivery_days_from_today</t>
  </si>
  <si>
    <t>Estado</t>
  </si>
  <si>
    <t>Proceso</t>
  </si>
  <si>
    <t>Tránsito</t>
  </si>
  <si>
    <t>Entregado</t>
  </si>
  <si>
    <t>delivery_state</t>
  </si>
  <si>
    <t>Inventario ok</t>
  </si>
  <si>
    <t>Sin inventario</t>
  </si>
  <si>
    <t>A tiempo</t>
  </si>
  <si>
    <t>Retraso</t>
  </si>
  <si>
    <t>Conforme</t>
  </si>
  <si>
    <t>Reclamo</t>
  </si>
  <si>
    <t>price</t>
  </si>
  <si>
    <t>total</t>
  </si>
  <si>
    <t>promotions</t>
  </si>
  <si>
    <t>Etiquetas de fila</t>
  </si>
  <si>
    <t>Total general</t>
  </si>
  <si>
    <t>Etiquetas de columna</t>
  </si>
  <si>
    <t>Cuenta de quantity</t>
  </si>
  <si>
    <t>Marca</t>
  </si>
  <si>
    <t>Octubre</t>
  </si>
  <si>
    <t>Noviembre</t>
  </si>
  <si>
    <t>Microsoft</t>
  </si>
  <si>
    <t>Apple</t>
  </si>
  <si>
    <t>Asus</t>
  </si>
  <si>
    <t>Dell</t>
  </si>
  <si>
    <t>Lenovo</t>
  </si>
  <si>
    <t>Monoprice</t>
  </si>
  <si>
    <t>Sony</t>
  </si>
  <si>
    <t>Año</t>
  </si>
  <si>
    <t>Ventas</t>
  </si>
  <si>
    <t>Microdoft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</si>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</sst>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[orders_has_products.xlsx]Hoja4!TablaDinámica2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Hoja4!$A$2:$A$9</c:f>
              <c:strCache>
                <c:ptCount val="7"/>
                <c:pt idx="0">
                  <c:v>Monoprice </c:v>
                </c:pt>
                <c:pt idx="1">
                  <c:v>Sony </c:v>
                </c:pt>
                <c:pt idx="2">
                  <c:v>Asus </c:v>
                </c:pt>
                <c:pt idx="3">
                  <c:v>Lenovo </c:v>
                </c:pt>
                <c:pt idx="4">
                  <c:v> Microsoft </c:v>
                </c:pt>
                <c:pt idx="5">
                  <c:v>Dell </c:v>
                </c:pt>
                <c:pt idx="6">
                  <c:v>Apple </c:v>
                </c:pt>
              </c:strCache>
            </c:strRef>
          </c:cat>
          <c:val>
            <c:numRef>
              <c:f>Hoja4!$B$2:$B$9</c:f>
              <c:numCache>
                <c:formatCode>General</c:formatCode>
                <c:ptCount val="7"/>
                <c:pt idx="0">
                  <c:v>80</c:v>
                </c:pt>
                <c:pt idx="1">
                  <c:v>3400</c:v>
                </c:pt>
                <c:pt idx="2">
                  <c:v>4200</c:v>
                </c:pt>
                <c:pt idx="3">
                  <c:v>5093</c:v>
                </c:pt>
                <c:pt idx="4">
                  <c:v>5390</c:v>
                </c:pt>
                <c:pt idx="5">
                  <c:v>8000</c:v>
                </c:pt>
                <c:pt idx="6">
                  <c:v>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6-4DBE-B307-8ED09B94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735528"/>
        <c:axId val="612737168"/>
      </c:barChart>
      <c:catAx>
        <c:axId val="6127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37168"/>
        <c:crosses val="autoZero"/>
        <c:auto val="1"/>
        <c:lblAlgn val="ctr"/>
        <c:lblOffset val="100"/>
        <c:noMultiLvlLbl val="0"/>
      </c:catAx>
      <c:valAx>
        <c:axId val="6127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Gráficas!$B$4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Gráficas!$A$5:$A$11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Gráficas!$B$5:$B$11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2-468F-B766-9630238B3CB8}"/>
            </c:ext>
          </c:extLst>
        </c:ser>
        <c:ser>
          <c:idx val="1"/>
          <c:order val="1"/>
          <c:tx>
            <c:strRef>
              <c:f>Gráficas!$C$4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Gráficas!$A$5:$A$11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Gráficas!$C$5:$C$11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2-468F-B766-9630238B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78208"/>
        <c:axId val="541342520"/>
      </c:barChart>
      <c:catAx>
        <c:axId val="4398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42520"/>
        <c:crosses val="autoZero"/>
        <c:auto val="1"/>
        <c:lblAlgn val="ctr"/>
        <c:lblOffset val="100"/>
        <c:noMultiLvlLbl val="0"/>
      </c:catAx>
      <c:valAx>
        <c:axId val="5413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8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Gráficas!$B$23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Gráficas!$A$24:$A$30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Gráficas!$B$24:$B$30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1-4D92-A0B0-B0BDBE518206}"/>
            </c:ext>
          </c:extLst>
        </c:ser>
        <c:ser>
          <c:idx val="1"/>
          <c:order val="1"/>
          <c:tx>
            <c:strRef>
              <c:f>Gráficas!$C$23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Gráficas!$A$24:$A$30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Gráficas!$C$24:$C$30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1-4D92-A0B0-B0BDBE518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186856"/>
        <c:axId val="539187184"/>
      </c:barChart>
      <c:catAx>
        <c:axId val="53918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187184"/>
        <c:crosses val="autoZero"/>
        <c:auto val="1"/>
        <c:lblAlgn val="ctr"/>
        <c:lblOffset val="100"/>
        <c:noMultiLvlLbl val="0"/>
      </c:catAx>
      <c:valAx>
        <c:axId val="539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1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Gráficas!$A$40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Gráficas!$B$40:$C$40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7-4158-8269-922F091EF9E3}"/>
            </c:ext>
          </c:extLst>
        </c:ser>
        <c:ser>
          <c:idx val="1"/>
          <c:order val="1"/>
          <c:tx>
            <c:strRef>
              <c:f>Gráficas!$A$41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Gráficas!$B$41:$C$41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7-4158-8269-922F091EF9E3}"/>
            </c:ext>
          </c:extLst>
        </c:ser>
        <c:ser>
          <c:idx val="2"/>
          <c:order val="2"/>
          <c:tx>
            <c:strRef>
              <c:f>Gráficas!$A$42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Gráficas!$B$42:$C$42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7-4158-8269-922F091EF9E3}"/>
            </c:ext>
          </c:extLst>
        </c:ser>
        <c:ser>
          <c:idx val="3"/>
          <c:order val="3"/>
          <c:tx>
            <c:strRef>
              <c:f>Gráficas!$A$43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Gráficas!$B$43:$C$43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7-4158-8269-922F091EF9E3}"/>
            </c:ext>
          </c:extLst>
        </c:ser>
        <c:ser>
          <c:idx val="4"/>
          <c:order val="4"/>
          <c:tx>
            <c:strRef>
              <c:f>Gráficas!$A$44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Gráficas!$B$44:$C$44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7-4158-8269-922F091EF9E3}"/>
            </c:ext>
          </c:extLst>
        </c:ser>
        <c:ser>
          <c:idx val="5"/>
          <c:order val="5"/>
          <c:tx>
            <c:strRef>
              <c:f>Gráficas!$A$45</c:f>
              <c:strCache>
                <c:ptCount val="1"/>
                <c:pt idx="0">
                  <c:v>Monoprice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Gráficas!$B$45:$C$45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7-4158-8269-922F091EF9E3}"/>
            </c:ext>
          </c:extLst>
        </c:ser>
        <c:ser>
          <c:idx val="6"/>
          <c:order val="6"/>
          <c:tx>
            <c:strRef>
              <c:f>Gráficas!$A$46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Gráficas!$B$39:$C$39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Gráficas!$B$46:$C$46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7-4158-8269-922F091E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36968"/>
        <c:axId val="540435328"/>
      </c:lineChart>
      <c:catAx>
        <c:axId val="5404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435328"/>
        <c:crosses val="autoZero"/>
        <c:auto val="1"/>
        <c:lblAlgn val="ctr"/>
        <c:lblOffset val="100"/>
        <c:noMultiLvlLbl val="0"/>
      </c:catAx>
      <c:valAx>
        <c:axId val="5404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4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Gráficas!$B$57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Gráficas!$A$58:$A$64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Gráficas!$B$58:$B$64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190-9678-16C453727293}"/>
            </c:ext>
          </c:extLst>
        </c:ser>
        <c:ser>
          <c:idx val="1"/>
          <c:order val="1"/>
          <c:tx>
            <c:strRef>
              <c:f>Gráficas!$C$57</c:f>
              <c:strCache>
                <c:ptCount val="1"/>
                <c:pt idx="0">
                  <c:v>Noviembre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Gráficas!$A$58:$A$64</c:f>
              <c:strCache>
                <c:ptCount val="7"/>
                <c:pt idx="0">
                  <c:v>Microsoft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Lenovo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Gráficas!$C$58:$C$64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1-4190-9678-16C45372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Gráficas!$B$72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Gráficas!$B$73:$B$88</c:f>
              <c:numCache>
                <c:formatCode>#,##0.00\ "€"</c:formatCode>
                <c:ptCount val="16"/>
                <c:pt idx="0">
                  <c:v>1000</c:v>
                </c:pt>
                <c:pt idx="1">
                  <c:v>958</c:v>
                </c:pt>
                <c:pt idx="2">
                  <c:v>1115</c:v>
                </c:pt>
                <c:pt idx="3">
                  <c:v>1300</c:v>
                </c:pt>
                <c:pt idx="4">
                  <c:v>1500</c:v>
                </c:pt>
                <c:pt idx="5">
                  <c:v>900</c:v>
                </c:pt>
                <c:pt idx="6">
                  <c:v>1600</c:v>
                </c:pt>
                <c:pt idx="7">
                  <c:v>1300</c:v>
                </c:pt>
                <c:pt idx="8">
                  <c:v>1348</c:v>
                </c:pt>
                <c:pt idx="9">
                  <c:v>1500</c:v>
                </c:pt>
                <c:pt idx="10">
                  <c:v>1800</c:v>
                </c:pt>
                <c:pt idx="11">
                  <c:v>1750</c:v>
                </c:pt>
                <c:pt idx="12">
                  <c:v>1900</c:v>
                </c:pt>
                <c:pt idx="13">
                  <c:v>1790</c:v>
                </c:pt>
                <c:pt idx="14">
                  <c:v>2000</c:v>
                </c:pt>
                <c:pt idx="1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F-4DD7-A079-698CC42A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97648"/>
        <c:axId val="730196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Gráficas!$A$72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Gráficas!$A$73:$A$88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7F-4DD7-A079-698CC42A35C6}"/>
                  </c:ext>
                </c:extLst>
              </c15:ser>
            </c15:filteredLineSeries>
          </c:ext>
        </c:extLst>
      </c:lineChart>
      <c:catAx>
        <c:axId val="73019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96008"/>
        <c:crosses val="autoZero"/>
        <c:auto val="1"/>
        <c:lblAlgn val="ctr"/>
        <c:lblOffset val="100"/>
        <c:noMultiLvlLbl val="0"/>
      </c:catAx>
      <c:valAx>
        <c:axId val="7301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Gráficas!$A$93</c:f>
              <c:strCache>
                <c:ptCount val="1"/>
                <c:pt idx="0">
                  <c:v>Microdoft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Gráficas!$B$92:$C$92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Gráficas!$B$93:$C$93</c:f>
              <c:numCache>
                <c:formatCode>0%</c:formatCode>
                <c:ptCount val="2"/>
                <c:pt idx="0">
                  <c:v>0.63</c:v>
                </c:pt>
                <c:pt idx="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4D5-804F-85C2B88EE53E}"/>
            </c:ext>
          </c:extLst>
        </c:ser>
        <c:ser>
          <c:idx val="1"/>
          <c:order val="1"/>
          <c:tx>
            <c:strRef>
              <c:f>Gráficas!$A$94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Gráficas!$B$92:$C$92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Gráficas!$B$94:$C$94</c:f>
              <c:numCache>
                <c:formatCode>0%</c:formatCode>
                <c:ptCount val="2"/>
                <c:pt idx="0">
                  <c:v>0.13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E-44D5-804F-85C2B88EE53E}"/>
            </c:ext>
          </c:extLst>
        </c:ser>
        <c:ser>
          <c:idx val="2"/>
          <c:order val="2"/>
          <c:tx>
            <c:strRef>
              <c:f>Gráficas!$A$95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Gráficas!$B$92:$C$92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Gráficas!$B$95:$C$95</c:f>
              <c:numCache>
                <c:formatCode>0%</c:formatCode>
                <c:ptCount val="2"/>
                <c:pt idx="0">
                  <c:v>0.25</c:v>
                </c:pt>
                <c:pt idx="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E-44D5-804F-85C2B88EE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2737496"/>
        <c:axId val="612732576"/>
      </c:barChart>
      <c:catAx>
        <c:axId val="6127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32576"/>
        <c:crosses val="autoZero"/>
        <c:auto val="1"/>
        <c:lblAlgn val="ctr"/>
        <c:lblOffset val="100"/>
        <c:noMultiLvlLbl val="0"/>
      </c:catAx>
      <c:valAx>
        <c:axId val="6127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A78054-238A-EAA3-B1BE-700608964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61912</xdr:rowOff>
    </xdr:from>
    <xdr:to>
      <xdr:col>11</xdr:col>
      <xdr:colOff>180975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5A600E-29B6-EDE3-7436-75C02CFA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18</xdr:row>
      <xdr:rowOff>80962</xdr:rowOff>
    </xdr:from>
    <xdr:to>
      <xdr:col>11</xdr:col>
      <xdr:colOff>171450</xdr:colOff>
      <xdr:row>32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680C48-19D4-7B31-3368-B8BC39F3F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4762</xdr:rowOff>
    </xdr:from>
    <xdr:to>
      <xdr:col>11</xdr:col>
      <xdr:colOff>9525</xdr:colOff>
      <xdr:row>52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C79C33-8BC3-C449-EA21-9A35C90B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742950</xdr:colOff>
      <xdr:row>54</xdr:row>
      <xdr:rowOff>128587</xdr:rowOff>
    </xdr:from>
    <xdr:to>
      <xdr:col>10</xdr:col>
      <xdr:colOff>742950</xdr:colOff>
      <xdr:row>69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9C5483-162D-5704-3098-94D8E51C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180975</xdr:colOff>
      <xdr:row>73</xdr:row>
      <xdr:rowOff>61912</xdr:rowOff>
    </xdr:from>
    <xdr:to>
      <xdr:col>11</xdr:col>
      <xdr:colOff>180975</xdr:colOff>
      <xdr:row>87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FBD341-16AE-90D0-14B3-55967F981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247650</xdr:colOff>
      <xdr:row>89</xdr:row>
      <xdr:rowOff>90487</xdr:rowOff>
    </xdr:from>
    <xdr:to>
      <xdr:col>11</xdr:col>
      <xdr:colOff>247650</xdr:colOff>
      <xdr:row>103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D2D4C0-6151-5232-2F1D-40C78AD6F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s/products_has_optio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</sheetNames>
    <sheetDataSet>
      <sheetData sheetId="0">
        <row r="2">
          <cell r="A2">
            <v>1000</v>
          </cell>
          <cell r="B2">
            <v>4</v>
          </cell>
          <cell r="C2">
            <v>7</v>
          </cell>
          <cell r="D2">
            <v>9.2499999999999999E-2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1000</v>
          </cell>
          <cell r="B3">
            <v>4</v>
          </cell>
          <cell r="C3">
            <v>7</v>
          </cell>
          <cell r="D3">
            <v>9.2499999999999999E-2</v>
          </cell>
          <cell r="E3">
            <v>50.02</v>
          </cell>
          <cell r="F3">
            <v>43390</v>
          </cell>
          <cell r="G3">
            <v>43393</v>
          </cell>
          <cell r="H3" t="str">
            <v>Anna Addison</v>
          </cell>
          <cell r="I3" t="str">
            <v>1325 Candy Rd, San Francisco, CA 96123</v>
          </cell>
          <cell r="J3" t="str">
            <v xml:space="preserve">ZW60001 </v>
          </cell>
          <cell r="K3">
            <v>1</v>
          </cell>
        </row>
        <row r="4">
          <cell r="A4">
            <v>1000</v>
          </cell>
          <cell r="B4">
            <v>4</v>
          </cell>
          <cell r="C4">
            <v>7</v>
          </cell>
          <cell r="D4">
            <v>9.2499999999999999E-2</v>
          </cell>
          <cell r="E4">
            <v>50.02</v>
          </cell>
          <cell r="F4">
            <v>43390</v>
          </cell>
          <cell r="G4">
            <v>43393</v>
          </cell>
          <cell r="H4" t="str">
            <v>Anna Addison</v>
          </cell>
          <cell r="I4" t="str">
            <v>1325 Candy Rd, San Francisco, CA 96123</v>
          </cell>
          <cell r="J4" t="str">
            <v xml:space="preserve">ZW60001 </v>
          </cell>
          <cell r="K4">
            <v>1</v>
          </cell>
        </row>
        <row r="5">
          <cell r="A5">
            <v>1001</v>
          </cell>
          <cell r="B5">
            <v>5</v>
          </cell>
          <cell r="C5">
            <v>8</v>
          </cell>
          <cell r="D5">
            <v>0.06</v>
          </cell>
          <cell r="E5">
            <v>62.45</v>
          </cell>
          <cell r="F5">
            <v>43388</v>
          </cell>
          <cell r="G5">
            <v>43391</v>
          </cell>
          <cell r="H5" t="str">
            <v>Carol Campbell</v>
          </cell>
          <cell r="I5" t="str">
            <v>1931 Brown St, Gainesville, FL 85321</v>
          </cell>
          <cell r="J5" t="str">
            <v xml:space="preserve">AB61001 </v>
          </cell>
          <cell r="K5">
            <v>0</v>
          </cell>
        </row>
        <row r="6">
          <cell r="A6">
            <v>1001</v>
          </cell>
          <cell r="B6">
            <v>5</v>
          </cell>
          <cell r="C6">
            <v>8</v>
          </cell>
          <cell r="D6">
            <v>0.06</v>
          </cell>
          <cell r="E6">
            <v>62.45</v>
          </cell>
          <cell r="F6">
            <v>43388</v>
          </cell>
          <cell r="G6">
            <v>43391</v>
          </cell>
          <cell r="H6" t="str">
            <v>Carol Campbell</v>
          </cell>
          <cell r="I6" t="str">
            <v>1931 Brown St, Gainesville, FL 85321</v>
          </cell>
          <cell r="J6" t="str">
            <v xml:space="preserve">AB61001 </v>
          </cell>
          <cell r="K6">
            <v>0</v>
          </cell>
        </row>
        <row r="7">
          <cell r="A7">
            <v>1001</v>
          </cell>
          <cell r="B7">
            <v>5</v>
          </cell>
          <cell r="C7">
            <v>8</v>
          </cell>
          <cell r="D7">
            <v>0.06</v>
          </cell>
          <cell r="E7">
            <v>62.45</v>
          </cell>
          <cell r="F7">
            <v>43388</v>
          </cell>
          <cell r="G7">
            <v>43391</v>
          </cell>
          <cell r="H7" t="str">
            <v>Carol Campbell</v>
          </cell>
          <cell r="I7" t="str">
            <v>1931 Brown St, Gainesville, FL 85321</v>
          </cell>
          <cell r="J7" t="str">
            <v xml:space="preserve">AB61001 </v>
          </cell>
          <cell r="K7">
            <v>0</v>
          </cell>
        </row>
        <row r="8">
          <cell r="A8">
            <v>1002</v>
          </cell>
          <cell r="B8">
            <v>7</v>
          </cell>
          <cell r="C8">
            <v>10</v>
          </cell>
          <cell r="D8">
            <v>8.6999999999999994E-2</v>
          </cell>
          <cell r="E8">
            <v>40.33</v>
          </cell>
          <cell r="F8">
            <v>43387</v>
          </cell>
          <cell r="G8">
            <v>43390</v>
          </cell>
          <cell r="H8" t="str">
            <v xml:space="preserve">Julia Jones </v>
          </cell>
          <cell r="I8" t="str">
            <v xml:space="preserve">1622 Seaside St, Seattle, WA 32569 </v>
          </cell>
          <cell r="J8" t="str">
            <v xml:space="preserve">CD62001 </v>
          </cell>
          <cell r="K8">
            <v>1</v>
          </cell>
        </row>
        <row r="9">
          <cell r="A9">
            <v>1002</v>
          </cell>
          <cell r="B9">
            <v>7</v>
          </cell>
          <cell r="C9">
            <v>10</v>
          </cell>
          <cell r="D9">
            <v>8.6999999999999994E-2</v>
          </cell>
          <cell r="E9">
            <v>40.33</v>
          </cell>
          <cell r="F9">
            <v>43387</v>
          </cell>
          <cell r="G9">
            <v>43390</v>
          </cell>
          <cell r="H9" t="str">
            <v xml:space="preserve">Julia Jones </v>
          </cell>
          <cell r="I9" t="str">
            <v xml:space="preserve">1622 Seaside St, Seattle, WA 32569 </v>
          </cell>
          <cell r="J9" t="str">
            <v xml:space="preserve">CD62001 </v>
          </cell>
          <cell r="K9">
            <v>1</v>
          </cell>
        </row>
        <row r="10">
          <cell r="A10">
            <v>1002</v>
          </cell>
          <cell r="B10">
            <v>7</v>
          </cell>
          <cell r="C10">
            <v>10</v>
          </cell>
          <cell r="D10">
            <v>8.6999999999999994E-2</v>
          </cell>
          <cell r="E10">
            <v>40.33</v>
          </cell>
          <cell r="F10">
            <v>43387</v>
          </cell>
          <cell r="G10">
            <v>43390</v>
          </cell>
          <cell r="H10" t="str">
            <v xml:space="preserve">Julia Jones </v>
          </cell>
          <cell r="I10" t="str">
            <v xml:space="preserve">1622 Seaside St, Seattle, WA 32569 </v>
          </cell>
          <cell r="J10" t="str">
            <v xml:space="preserve">CD62001 </v>
          </cell>
          <cell r="K10">
            <v>1</v>
          </cell>
        </row>
        <row r="11">
          <cell r="A11">
            <v>1003</v>
          </cell>
          <cell r="B11">
            <v>9</v>
          </cell>
          <cell r="C11">
            <v>20</v>
          </cell>
          <cell r="D11">
            <v>6.25E-2</v>
          </cell>
          <cell r="E11">
            <v>70.98</v>
          </cell>
          <cell r="F11">
            <v>43385</v>
          </cell>
          <cell r="G11">
            <v>43388</v>
          </cell>
          <cell r="H11" t="str">
            <v xml:space="preserve">Irene Everly </v>
          </cell>
          <cell r="I11" t="str">
            <v>1756 East Dr, Houston, TX 28562</v>
          </cell>
          <cell r="J11" t="str">
            <v xml:space="preserve">KB63001 </v>
          </cell>
          <cell r="K11">
            <v>0</v>
          </cell>
        </row>
        <row r="12">
          <cell r="A12">
            <v>1003</v>
          </cell>
          <cell r="B12">
            <v>9</v>
          </cell>
          <cell r="C12">
            <v>20</v>
          </cell>
          <cell r="D12">
            <v>6.25E-2</v>
          </cell>
          <cell r="E12">
            <v>70.98</v>
          </cell>
          <cell r="F12">
            <v>43385</v>
          </cell>
          <cell r="G12">
            <v>43388</v>
          </cell>
          <cell r="H12" t="str">
            <v xml:space="preserve">Irene Everly </v>
          </cell>
          <cell r="I12" t="str">
            <v>1756 East Dr, Houston, TX 28562</v>
          </cell>
          <cell r="J12" t="str">
            <v xml:space="preserve">KB63001 </v>
          </cell>
          <cell r="K12">
            <v>0</v>
          </cell>
        </row>
        <row r="13">
          <cell r="A13">
            <v>1003</v>
          </cell>
          <cell r="B13">
            <v>9</v>
          </cell>
          <cell r="C13">
            <v>20</v>
          </cell>
          <cell r="D13">
            <v>6.25E-2</v>
          </cell>
          <cell r="E13">
            <v>70.98</v>
          </cell>
          <cell r="F13">
            <v>43385</v>
          </cell>
          <cell r="G13">
            <v>43388</v>
          </cell>
          <cell r="H13" t="str">
            <v xml:space="preserve">Irene Everly </v>
          </cell>
          <cell r="I13" t="str">
            <v>1756 East Dr, Houston, TX 28562</v>
          </cell>
          <cell r="J13" t="str">
            <v xml:space="preserve">KB63001 </v>
          </cell>
          <cell r="K13">
            <v>0</v>
          </cell>
        </row>
        <row r="14">
          <cell r="A14">
            <v>1004</v>
          </cell>
          <cell r="B14">
            <v>6</v>
          </cell>
          <cell r="C14">
            <v>7</v>
          </cell>
          <cell r="D14">
            <v>6.25E-2</v>
          </cell>
          <cell r="E14">
            <v>30.45</v>
          </cell>
          <cell r="F14">
            <v>43389</v>
          </cell>
          <cell r="G14">
            <v>43392</v>
          </cell>
          <cell r="H14" t="str">
            <v>Rachel Rose</v>
          </cell>
          <cell r="I14" t="str">
            <v xml:space="preserve">1465 River Dr, Boston, MA 43625 </v>
          </cell>
          <cell r="J14" t="str">
            <v xml:space="preserve">IK64001 </v>
          </cell>
          <cell r="K14">
            <v>1</v>
          </cell>
        </row>
        <row r="15">
          <cell r="A15">
            <v>1004</v>
          </cell>
          <cell r="B15">
            <v>6</v>
          </cell>
          <cell r="C15">
            <v>7</v>
          </cell>
          <cell r="D15">
            <v>6.25E-2</v>
          </cell>
          <cell r="E15">
            <v>30.45</v>
          </cell>
          <cell r="F15">
            <v>43389</v>
          </cell>
          <cell r="G15">
            <v>43392</v>
          </cell>
          <cell r="H15" t="str">
            <v>Rachel Rose</v>
          </cell>
          <cell r="I15" t="str">
            <v xml:space="preserve">1465 River Dr, Boston, MA 43625 </v>
          </cell>
          <cell r="J15" t="str">
            <v xml:space="preserve">IK64001 </v>
          </cell>
          <cell r="K15">
            <v>1</v>
          </cell>
        </row>
        <row r="16">
          <cell r="A16">
            <v>1004</v>
          </cell>
          <cell r="B16">
            <v>6</v>
          </cell>
          <cell r="C16">
            <v>7</v>
          </cell>
          <cell r="D16">
            <v>6.25E-2</v>
          </cell>
          <cell r="E16">
            <v>30.45</v>
          </cell>
          <cell r="F16">
            <v>43389</v>
          </cell>
          <cell r="G16">
            <v>43392</v>
          </cell>
          <cell r="H16" t="str">
            <v>Rachel Rose</v>
          </cell>
          <cell r="I16" t="str">
            <v xml:space="preserve">1465 River Dr, Boston, MA 43625 </v>
          </cell>
          <cell r="J16" t="str">
            <v xml:space="preserve">IK64001 </v>
          </cell>
          <cell r="K16">
            <v>1</v>
          </cell>
        </row>
        <row r="17">
          <cell r="A17">
            <v>1005</v>
          </cell>
          <cell r="B17">
            <v>5</v>
          </cell>
          <cell r="C17">
            <v>8</v>
          </cell>
          <cell r="D17">
            <v>6.25E-2</v>
          </cell>
          <cell r="E17">
            <v>100.2</v>
          </cell>
          <cell r="F17">
            <v>43386</v>
          </cell>
          <cell r="G17">
            <v>43389</v>
          </cell>
          <cell r="H17" t="str">
            <v>Sophie Sutton</v>
          </cell>
          <cell r="I17" t="str">
            <v>1896 West Dr, Portland, OR 65842</v>
          </cell>
          <cell r="J17" t="str">
            <v xml:space="preserve">OP65001 </v>
          </cell>
          <cell r="K17">
            <v>0</v>
          </cell>
        </row>
        <row r="18">
          <cell r="A18">
            <v>1005</v>
          </cell>
          <cell r="B18">
            <v>5</v>
          </cell>
          <cell r="C18">
            <v>8</v>
          </cell>
          <cell r="D18">
            <v>6.25E-2</v>
          </cell>
          <cell r="E18">
            <v>100.2</v>
          </cell>
          <cell r="F18">
            <v>43386</v>
          </cell>
          <cell r="G18">
            <v>43389</v>
          </cell>
          <cell r="H18" t="str">
            <v>Sophie Sutton</v>
          </cell>
          <cell r="I18" t="str">
            <v>1896 West Dr, Portland, OR 65842</v>
          </cell>
          <cell r="J18" t="str">
            <v xml:space="preserve">OP65001 </v>
          </cell>
          <cell r="K18">
            <v>0</v>
          </cell>
        </row>
        <row r="19">
          <cell r="A19">
            <v>1005</v>
          </cell>
          <cell r="B19">
            <v>5</v>
          </cell>
          <cell r="C19">
            <v>8</v>
          </cell>
          <cell r="D19">
            <v>6.25E-2</v>
          </cell>
          <cell r="E19">
            <v>100.2</v>
          </cell>
          <cell r="F19">
            <v>43386</v>
          </cell>
          <cell r="G19">
            <v>43389</v>
          </cell>
          <cell r="H19" t="str">
            <v>Sophie Sutton</v>
          </cell>
          <cell r="I19" t="str">
            <v>1896 West Dr, Portland, OR 65842</v>
          </cell>
          <cell r="J19" t="str">
            <v xml:space="preserve">OP65001 </v>
          </cell>
          <cell r="K19">
            <v>0</v>
          </cell>
        </row>
        <row r="20">
          <cell r="A20">
            <v>1006</v>
          </cell>
          <cell r="B20">
            <v>3</v>
          </cell>
          <cell r="C20">
            <v>5</v>
          </cell>
          <cell r="D20">
            <v>0.10249999999999999</v>
          </cell>
          <cell r="E20">
            <v>58.52</v>
          </cell>
          <cell r="F20">
            <v>43394</v>
          </cell>
          <cell r="G20">
            <v>43397</v>
          </cell>
          <cell r="H20" t="str">
            <v>Wendy West</v>
          </cell>
          <cell r="I20" t="str">
            <v>1252 Vine St, Chicago, IL 73215</v>
          </cell>
          <cell r="J20" t="str">
            <v xml:space="preserve">XH66001 </v>
          </cell>
          <cell r="K20">
            <v>1</v>
          </cell>
        </row>
        <row r="21">
          <cell r="A21">
            <v>1006</v>
          </cell>
          <cell r="B21">
            <v>3</v>
          </cell>
          <cell r="C21">
            <v>5</v>
          </cell>
          <cell r="D21">
            <v>0.10249999999999999</v>
          </cell>
          <cell r="E21">
            <v>58.52</v>
          </cell>
          <cell r="F21">
            <v>43394</v>
          </cell>
          <cell r="G21">
            <v>43397</v>
          </cell>
          <cell r="H21" t="str">
            <v>Wendy West</v>
          </cell>
          <cell r="I21" t="str">
            <v>1252 Vine St, Chicago, IL 73215</v>
          </cell>
          <cell r="J21" t="str">
            <v xml:space="preserve">XH66001 </v>
          </cell>
          <cell r="K21">
            <v>1</v>
          </cell>
        </row>
        <row r="22">
          <cell r="A22">
            <v>1006</v>
          </cell>
          <cell r="B22">
            <v>3</v>
          </cell>
          <cell r="C22">
            <v>5</v>
          </cell>
          <cell r="D22">
            <v>0.10249999999999999</v>
          </cell>
          <cell r="E22">
            <v>58.52</v>
          </cell>
          <cell r="F22">
            <v>43394</v>
          </cell>
          <cell r="G22">
            <v>43397</v>
          </cell>
          <cell r="H22" t="str">
            <v>Wendy West</v>
          </cell>
          <cell r="I22" t="str">
            <v>1252 Vine St, Chicago, IL 73215</v>
          </cell>
          <cell r="J22" t="str">
            <v xml:space="preserve">XH66001 </v>
          </cell>
          <cell r="K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has_options"/>
    </sheetNames>
    <sheetDataSet>
      <sheetData sheetId="0">
        <row r="2">
          <cell r="A2">
            <v>1200</v>
          </cell>
          <cell r="B2">
            <v>1201</v>
          </cell>
          <cell r="C2">
            <v>3</v>
          </cell>
          <cell r="D2">
            <v>1299</v>
          </cell>
          <cell r="E2">
            <v>1</v>
          </cell>
          <cell r="F2" t="str">
            <v>Macbook Pro 13.3-inch (diagonal) LED-backlit display with IPS technology; 2560-by-1600 native resolution at 227 pixels</v>
          </cell>
        </row>
        <row r="3">
          <cell r="A3">
            <v>1200</v>
          </cell>
          <cell r="B3">
            <v>1202</v>
          </cell>
          <cell r="C3">
            <v>2</v>
          </cell>
          <cell r="D3">
            <v>2199</v>
          </cell>
          <cell r="E3">
            <v>0</v>
          </cell>
          <cell r="F3" t="str">
            <v>Macbook Pro 15.4-inch (diagonal) LED-backlit display with IPS technology; 2880-by-1800 native resolution at 220 pixels</v>
          </cell>
        </row>
        <row r="4">
          <cell r="A4">
            <v>1300</v>
          </cell>
          <cell r="B4">
            <v>1301</v>
          </cell>
          <cell r="C4">
            <v>1</v>
          </cell>
          <cell r="D4">
            <v>999</v>
          </cell>
          <cell r="E4">
            <v>0</v>
          </cell>
          <cell r="F4" t="str">
            <v>Macbook Air 11.6-inch (diagonal) LED-backlit glossy widescreen display with support for millions of colors</v>
          </cell>
        </row>
        <row r="5">
          <cell r="A5">
            <v>1300</v>
          </cell>
          <cell r="B5">
            <v>1302</v>
          </cell>
          <cell r="C5">
            <v>4</v>
          </cell>
          <cell r="D5">
            <v>1099</v>
          </cell>
          <cell r="E5">
            <v>1</v>
          </cell>
          <cell r="F5" t="str">
            <v>Macbook Air 13.3-inch (diagonal) LED-backlit glossy widescreen display with support for millions of colors</v>
          </cell>
        </row>
        <row r="6">
          <cell r="A6">
            <v>1400</v>
          </cell>
          <cell r="B6">
            <v>1401</v>
          </cell>
          <cell r="C6">
            <v>5</v>
          </cell>
          <cell r="D6">
            <v>799</v>
          </cell>
          <cell r="E6">
            <v>1</v>
          </cell>
          <cell r="F6" t="str">
            <v>Iphone X Storage capacity 128 GB</v>
          </cell>
        </row>
        <row r="7">
          <cell r="A7">
            <v>1400</v>
          </cell>
          <cell r="B7">
            <v>1402</v>
          </cell>
          <cell r="C7">
            <v>7</v>
          </cell>
          <cell r="D7">
            <v>899</v>
          </cell>
          <cell r="E7">
            <v>0</v>
          </cell>
          <cell r="F7" t="str">
            <v>Iphone X Storage capacity 256 GB</v>
          </cell>
        </row>
        <row r="8">
          <cell r="A8">
            <v>1500</v>
          </cell>
          <cell r="B8">
            <v>1501</v>
          </cell>
          <cell r="C8">
            <v>8</v>
          </cell>
          <cell r="D8">
            <v>399</v>
          </cell>
          <cell r="E8">
            <v>0</v>
          </cell>
          <cell r="F8" t="str">
            <v>Iphone 7 Storage capacity 64 GB</v>
          </cell>
        </row>
        <row r="9">
          <cell r="A9">
            <v>1500</v>
          </cell>
          <cell r="B9">
            <v>1502</v>
          </cell>
          <cell r="C9">
            <v>9</v>
          </cell>
          <cell r="D9">
            <v>499</v>
          </cell>
          <cell r="E9">
            <v>1</v>
          </cell>
          <cell r="F9" t="str">
            <v>Iphone 7 Storage capacity 32 GB</v>
          </cell>
        </row>
        <row r="10">
          <cell r="A10">
            <v>1600</v>
          </cell>
          <cell r="B10">
            <v>1601</v>
          </cell>
          <cell r="C10">
            <v>4</v>
          </cell>
          <cell r="D10">
            <v>599</v>
          </cell>
          <cell r="E10">
            <v>0</v>
          </cell>
          <cell r="F10" t="str">
            <v xml:space="preserve">Iphone 8 Storage capacity 64 GB </v>
          </cell>
        </row>
        <row r="11">
          <cell r="A11">
            <v>1600</v>
          </cell>
          <cell r="B11">
            <v>1602</v>
          </cell>
          <cell r="C11">
            <v>7</v>
          </cell>
          <cell r="D11">
            <v>699</v>
          </cell>
          <cell r="E11">
            <v>1</v>
          </cell>
          <cell r="F11" t="str">
            <v>Iphone 8 Storage capacity 128 GB</v>
          </cell>
        </row>
        <row r="12">
          <cell r="A12">
            <v>1700</v>
          </cell>
          <cell r="B12">
            <v>1701</v>
          </cell>
          <cell r="C12">
            <v>20</v>
          </cell>
          <cell r="D12">
            <v>899</v>
          </cell>
          <cell r="E12">
            <v>1</v>
          </cell>
          <cell r="F12" t="str">
            <v>Ipad Air 9.7-inch (diagonal) LED-backlit Multi-Touch display with IPS technology</v>
          </cell>
        </row>
        <row r="13">
          <cell r="A13">
            <v>1700</v>
          </cell>
          <cell r="B13">
            <v>1702</v>
          </cell>
          <cell r="C13">
            <v>9</v>
          </cell>
          <cell r="D13">
            <v>999</v>
          </cell>
          <cell r="E13">
            <v>0</v>
          </cell>
          <cell r="F13" t="str">
            <v>Ipad Air 12-inch (diagonal) LED-backlit Multi-Touch display with IPS technology</v>
          </cell>
        </row>
        <row r="14">
          <cell r="A14">
            <v>1800</v>
          </cell>
          <cell r="B14">
            <v>1801</v>
          </cell>
          <cell r="C14">
            <v>40</v>
          </cell>
          <cell r="D14">
            <v>499</v>
          </cell>
          <cell r="E14">
            <v>1</v>
          </cell>
          <cell r="F14" t="str">
            <v>Ipad Mini 7.9-inch (diagonal) LED-backlit Multi-Touch display with IPS technology</v>
          </cell>
        </row>
        <row r="15">
          <cell r="A15">
            <v>1800</v>
          </cell>
          <cell r="B15">
            <v>1802</v>
          </cell>
          <cell r="C15">
            <v>100</v>
          </cell>
          <cell r="D15">
            <v>599</v>
          </cell>
          <cell r="E15">
            <v>1</v>
          </cell>
          <cell r="F15" t="str">
            <v>Ipad Mini 10-inch (diagonal) LED-backlit Multi-Touch display with IPS technology</v>
          </cell>
        </row>
        <row r="16">
          <cell r="A16">
            <v>1900</v>
          </cell>
          <cell r="B16">
            <v>1901</v>
          </cell>
          <cell r="C16">
            <v>4</v>
          </cell>
          <cell r="D16">
            <v>650</v>
          </cell>
          <cell r="E16">
            <v>1</v>
          </cell>
          <cell r="F16" t="str">
            <v>ESC4000 G3 Server with 2U 4-GPU Hybrid Computing Power with Mass Storage Capability</v>
          </cell>
        </row>
        <row r="17">
          <cell r="A17">
            <v>1900</v>
          </cell>
          <cell r="B17">
            <v>1902</v>
          </cell>
          <cell r="C17">
            <v>6</v>
          </cell>
          <cell r="D17">
            <v>750</v>
          </cell>
          <cell r="E17">
            <v>0</v>
          </cell>
          <cell r="F17" t="str">
            <v>ESC8000 G4 Server with High-density 4U GPU server support 8 GPUs</v>
          </cell>
        </row>
        <row r="18">
          <cell r="A18">
            <v>2000</v>
          </cell>
          <cell r="B18">
            <v>2001</v>
          </cell>
          <cell r="C18">
            <v>1</v>
          </cell>
          <cell r="D18">
            <v>450</v>
          </cell>
          <cell r="E18">
            <v>0</v>
          </cell>
          <cell r="F18" t="str">
            <v>RS100-E8-PI2 Server with Smart compact 1U server</v>
          </cell>
        </row>
        <row r="19">
          <cell r="A19">
            <v>2000</v>
          </cell>
          <cell r="B19">
            <v>2002</v>
          </cell>
          <cell r="C19">
            <v>2</v>
          </cell>
          <cell r="D19">
            <v>550</v>
          </cell>
          <cell r="E19">
            <v>1</v>
          </cell>
          <cell r="F19" t="str">
            <v>RS300-E9-PI4 Server with Flagship Model with Versatile Expandability</v>
          </cell>
        </row>
        <row r="20">
          <cell r="A20">
            <v>2100</v>
          </cell>
          <cell r="B20">
            <v>2101</v>
          </cell>
          <cell r="C20">
            <v>7</v>
          </cell>
          <cell r="D20">
            <v>1250</v>
          </cell>
          <cell r="E20">
            <v>1</v>
          </cell>
          <cell r="F20" t="str">
            <v>Dell XPS 13 PC with 13.3-inch Intel Core i5-8250U. 8GB memory/128GB SSD</v>
          </cell>
        </row>
        <row r="21">
          <cell r="A21">
            <v>2100</v>
          </cell>
          <cell r="B21">
            <v>2102</v>
          </cell>
          <cell r="C21">
            <v>1</v>
          </cell>
          <cell r="D21">
            <v>1650</v>
          </cell>
          <cell r="E21">
            <v>0</v>
          </cell>
          <cell r="F21" t="str">
            <v>Dell XPS 15 PC with 15.6-inch Intel Core i5-7300HQ. 8GB memory/256GB SSD</v>
          </cell>
        </row>
        <row r="22">
          <cell r="A22">
            <v>2200</v>
          </cell>
          <cell r="B22">
            <v>2201</v>
          </cell>
          <cell r="C22">
            <v>10</v>
          </cell>
          <cell r="D22">
            <v>600</v>
          </cell>
          <cell r="E22">
            <v>0</v>
          </cell>
          <cell r="F22" t="str">
            <v>Dell Inspiron 15 PC with 15.6-inch Full HD. Intel Core i5-8250U. 8GB memory/1TB HDD</v>
          </cell>
        </row>
        <row r="23">
          <cell r="A23">
            <v>2200</v>
          </cell>
          <cell r="B23">
            <v>2202</v>
          </cell>
          <cell r="C23">
            <v>50</v>
          </cell>
          <cell r="D23">
            <v>700</v>
          </cell>
          <cell r="E23">
            <v>1</v>
          </cell>
          <cell r="F23" t="str">
            <v>Dell Inspiron 24 PC with 23.8-in Full HD. Intel Core i5-7200U. 8GB memory/1TB SATA</v>
          </cell>
        </row>
        <row r="24">
          <cell r="A24">
            <v>2300</v>
          </cell>
          <cell r="B24">
            <v>2301</v>
          </cell>
          <cell r="C24">
            <v>40</v>
          </cell>
          <cell r="D24">
            <v>15</v>
          </cell>
          <cell r="E24">
            <v>0</v>
          </cell>
          <cell r="F24" t="str">
            <v>Monoprice Ultra Slim 24Hz High Speed HDMI Cable, 10Gbps, 36AWG, YUV 4:2:0, 6ft, Black</v>
          </cell>
        </row>
        <row r="25">
          <cell r="A25">
            <v>2300</v>
          </cell>
          <cell r="B25">
            <v>2302</v>
          </cell>
          <cell r="C25">
            <v>30</v>
          </cell>
          <cell r="D25">
            <v>25</v>
          </cell>
          <cell r="E25">
            <v>1</v>
          </cell>
          <cell r="F25" t="str">
            <v>Monoprice Ultra Slim 60Hz High Speed HDMI Cable, 18Gbps, 40AWG, YUV 6:4:0, 8ft, Black</v>
          </cell>
        </row>
        <row r="26">
          <cell r="A26">
            <v>2400</v>
          </cell>
          <cell r="B26">
            <v>2401</v>
          </cell>
          <cell r="C26">
            <v>1</v>
          </cell>
          <cell r="D26">
            <v>10</v>
          </cell>
          <cell r="E26">
            <v>0</v>
          </cell>
          <cell r="F26" t="str">
            <v>Monoprice Commercial 32Hz High Speed HDMI Cable, 10Gbps, 24AWG, CL2, 6ft, Black</v>
          </cell>
        </row>
        <row r="27">
          <cell r="A27">
            <v>2400</v>
          </cell>
          <cell r="B27">
            <v>2402</v>
          </cell>
          <cell r="C27">
            <v>10</v>
          </cell>
          <cell r="D27">
            <v>20</v>
          </cell>
          <cell r="E27">
            <v>0</v>
          </cell>
          <cell r="F27" t="str">
            <v>Monoprice Commercial 80Hz High Speed HDMI Cable, 18Gbps, 40AWG, CL2, 8ft, Black</v>
          </cell>
        </row>
        <row r="28">
          <cell r="A28">
            <v>2500</v>
          </cell>
          <cell r="B28">
            <v>2501</v>
          </cell>
          <cell r="C28">
            <v>1</v>
          </cell>
          <cell r="D28">
            <v>250</v>
          </cell>
          <cell r="E28">
            <v>1</v>
          </cell>
          <cell r="F28" t="str">
            <v>1000XM1 Wireless Headphones 20 Hzñ20,000 Hz (44 kHz Sampling)/ 20 Hzñ40,000 Hz (LDAC 96 kHz Sampling, 990 kbps)</v>
          </cell>
        </row>
        <row r="29">
          <cell r="A29">
            <v>2500</v>
          </cell>
          <cell r="B29">
            <v>2502</v>
          </cell>
          <cell r="C29">
            <v>20</v>
          </cell>
          <cell r="D29">
            <v>350</v>
          </cell>
          <cell r="E29">
            <v>1</v>
          </cell>
          <cell r="F29" t="str">
            <v>1200XM3 Wireless Headphones 40 Hzñ40,000 Hz (54 kHz Sampling)/40 Hzñ60,000 Hz (LDAC 120 kHz Sampling, 800 kbps)</v>
          </cell>
        </row>
        <row r="30">
          <cell r="A30">
            <v>2600</v>
          </cell>
          <cell r="B30">
            <v>2601</v>
          </cell>
          <cell r="C30">
            <v>9</v>
          </cell>
          <cell r="D30">
            <v>800</v>
          </cell>
          <cell r="E30">
            <v>0</v>
          </cell>
          <cell r="F30" t="str">
            <v>Sony IER-M7 In-ears Headphone. Driver Unit by Quad-balanced armature. Frequency Response 5 Hzñ20,000 Hz</v>
          </cell>
        </row>
        <row r="31">
          <cell r="A31">
            <v>2600</v>
          </cell>
          <cell r="B31">
            <v>2602</v>
          </cell>
          <cell r="C31">
            <v>60</v>
          </cell>
          <cell r="D31">
            <v>900</v>
          </cell>
          <cell r="E31">
            <v>1</v>
          </cell>
          <cell r="F31" t="str">
            <v>Sony IER-M9 In-ears Headphone. Driver Unit by Penta Balanced Armature. Frequency Response 10 Hzñ40,000 Hz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ús de la Cueva" refreshedDate="44773.683907060185" createdVersion="8" refreshedVersion="8" minRefreshableVersion="3" recordCount="30">
  <cacheSource type="worksheet">
    <worksheetSource ref="A1:V31" sheet="Base de datos"/>
  </cacheSource>
  <cacheFields count="22">
    <cacheField name="order_id" numFmtId="0">
      <sharedItems containsSemiMixedTypes="0" containsString="0" containsNumber="1" containsInteger="1" minValue="1000" maxValue="1006" count="7">
        <n v="1000"/>
        <n v="1001"/>
        <n v="1002"/>
        <n v="1003"/>
        <n v="1004"/>
        <n v="1005"/>
        <n v="1006"/>
      </sharedItems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/>
    </cacheField>
    <cacheField name="vendor_id" numFmtId="0">
      <sharedItems containsSemiMixedTypes="0" containsString="0" containsNumber="1" containsInteger="1" minValue="5000" maxValue="5600"/>
    </cacheField>
    <cacheField name="vendor_name" numFmtId="0">
      <sharedItems count="7">
        <s v="Apple "/>
        <s v=" Microsoft "/>
        <s v="Lenovo "/>
        <s v="Asus "/>
        <s v="Dell "/>
        <s v="Monoprice "/>
        <s v="Sony "/>
      </sharedItems>
    </cacheField>
    <cacheField name="option_id" numFmtId="0">
      <sharedItems containsSemiMixedTypes="0" containsString="0" containsNumber="1" containsInteger="1" minValue="1201" maxValue="2602"/>
    </cacheField>
    <cacheField name="quantity" numFmtId="0">
      <sharedItems containsSemiMixedTypes="0" containsString="0" containsNumber="1" containsInteger="1" minValue="1" maxValue="3"/>
    </cacheField>
    <cacheField name="price" numFmtId="165">
      <sharedItems containsSemiMixedTypes="0" containsString="0" containsNumber="1" containsInteger="1" minValue="10" maxValue="1299"/>
    </cacheField>
    <cacheField name="total" numFmtId="165">
      <sharedItems containsSemiMixedTypes="0" containsString="0" containsNumber="1" containsInteger="1" minValue="15" maxValue="3750"/>
    </cacheField>
    <cacheField name="promotions" numFmtId="165">
      <sharedItems/>
    </cacheField>
    <cacheField name="shipping_fee" numFmtId="165">
      <sharedItems containsSemiMixedTypes="0" containsString="0" containsNumber="1" containsInteger="1" minValue="5" maxValue="20"/>
    </cacheField>
    <cacheField name="tax " numFmtId="165">
      <sharedItems containsSemiMixedTypes="0" containsString="0" containsNumber="1" minValue="0.06" maxValue="0.10249999999999999"/>
    </cacheField>
    <cacheField name="total_cost" numFmtId="165">
      <sharedItems containsSemiMixedTypes="0" containsString="0" containsNumber="1" minValue="30.45" maxValue="100.2"/>
    </cacheField>
    <cacheField name="order_date" numFmtId="14">
      <sharedItems containsSemiMixedTypes="0" containsNonDate="0" containsDate="1" containsString="0" minDate="2018-10-12T00:00:00" maxDate="2018-10-22T00:00:00" count="7">
        <d v="2018-10-17T00:00:00"/>
        <d v="2018-10-15T00:00:00"/>
        <d v="2018-10-14T00:00:00"/>
        <d v="2018-10-12T00:00:00"/>
        <d v="2018-10-16T00:00:00"/>
        <d v="2018-10-13T00:00:00"/>
        <d v="2018-10-21T00:00:00"/>
      </sharedItems>
    </cacheField>
    <cacheField name="delivery_date" numFmtId="14">
      <sharedItems containsSemiMixedTypes="0" containsNonDate="0" containsDate="1" containsString="0" minDate="2018-10-15T00:00:00" maxDate="2018-10-25T00:00:00"/>
    </cacheField>
    <cacheField name="ship_name " numFmtId="0">
      <sharedItems/>
    </cacheField>
    <cacheField name="ship_address " numFmtId="0">
      <sharedItems/>
    </cacheField>
    <cacheField name="tracking_number" numFmtId="0">
      <sharedItems/>
    </cacheField>
    <cacheField name="delivery_status" numFmtId="0">
      <sharedItems containsSemiMixedTypes="0" containsString="0" containsNumber="1" containsInteger="1" minValue="0" maxValue="1"/>
    </cacheField>
    <cacheField name="delivery_time" numFmtId="0">
      <sharedItems containsSemiMixedTypes="0" containsString="0" containsNumber="1" containsInteger="1" minValue="3" maxValue="3"/>
    </cacheField>
    <cacheField name="delivery_days_from_today" numFmtId="0">
      <sharedItems containsSemiMixedTypes="0" containsString="0" containsNumber="1" containsInteger="1" minValue="1376" maxValue="1385"/>
    </cacheField>
    <cacheField name="delivery_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200"/>
    <s v="Macbook Pro (2017)"/>
    <n v="5000"/>
    <x v="0"/>
    <n v="1201"/>
    <n v="2"/>
    <n v="1299"/>
    <n v="2598"/>
    <s v="promotion"/>
    <n v="7"/>
    <n v="9.2499999999999999E-2"/>
    <n v="50.02"/>
    <x v="0"/>
    <d v="2018-10-20T00:00:00"/>
    <s v="Anna Addison"/>
    <s v="1325 Candy Rd, San Francisco, CA 96123"/>
    <s v="ZW60001 "/>
    <n v="1"/>
    <n v="3"/>
    <n v="1380"/>
    <s v="Tránsito"/>
  </r>
  <r>
    <x v="0"/>
    <n v="1200"/>
    <s v="Macbook Pro (2017)"/>
    <n v="5000"/>
    <x v="0"/>
    <n v="1202"/>
    <n v="1"/>
    <n v="1299"/>
    <n v="1299"/>
    <s v="promotion"/>
    <n v="7"/>
    <n v="9.2499999999999999E-2"/>
    <n v="50.02"/>
    <x v="0"/>
    <d v="2018-10-20T00:00:00"/>
    <s v="Anna Addison"/>
    <s v="1325 Candy Rd, San Francisco, CA 96123"/>
    <s v="ZW60001 "/>
    <n v="1"/>
    <n v="3"/>
    <n v="1380"/>
    <s v="Estado"/>
  </r>
  <r>
    <x v="0"/>
    <n v="1300"/>
    <s v="Macbook Air (2015) "/>
    <n v="5000"/>
    <x v="0"/>
    <n v="1301"/>
    <n v="3"/>
    <n v="999"/>
    <n v="2997"/>
    <s v="promotion"/>
    <n v="7"/>
    <n v="9.2499999999999999E-2"/>
    <n v="50.02"/>
    <x v="0"/>
    <d v="2018-10-20T00:00:00"/>
    <s v="Anna Addison"/>
    <s v="1325 Candy Rd, San Francisco, CA 96123"/>
    <s v="ZW60001 "/>
    <n v="1"/>
    <n v="3"/>
    <n v="1380"/>
    <s v="Estado"/>
  </r>
  <r>
    <x v="0"/>
    <n v="1300"/>
    <s v="Macbook Air (2015) "/>
    <n v="5000"/>
    <x v="0"/>
    <n v="1302"/>
    <n v="2"/>
    <n v="999"/>
    <n v="1998"/>
    <s v="promotion"/>
    <n v="7"/>
    <n v="9.2499999999999999E-2"/>
    <n v="50.02"/>
    <x v="0"/>
    <d v="2018-10-20T00:00:00"/>
    <s v="Anna Addison"/>
    <s v="1325 Candy Rd, San Francisco, CA 96123"/>
    <s v="ZW60001 "/>
    <n v="1"/>
    <n v="3"/>
    <n v="1380"/>
    <s v="Estado"/>
  </r>
  <r>
    <x v="1"/>
    <n v="1400"/>
    <s v="Iphone X"/>
    <n v="5100"/>
    <x v="1"/>
    <n v="1401"/>
    <n v="1"/>
    <n v="799"/>
    <n v="799"/>
    <s v="nothing"/>
    <n v="8"/>
    <n v="0.06"/>
    <n v="62.45"/>
    <x v="1"/>
    <d v="2018-10-18T00:00:00"/>
    <s v="Carol Campbell"/>
    <s v="1931 Brown St, Gainesville, FL 85321"/>
    <s v="AB61001 "/>
    <n v="0"/>
    <n v="3"/>
    <n v="1382"/>
    <s v="Estado"/>
  </r>
  <r>
    <x v="1"/>
    <n v="1400"/>
    <s v="Iphone X"/>
    <n v="5100"/>
    <x v="1"/>
    <n v="1402"/>
    <n v="1"/>
    <n v="799"/>
    <n v="799"/>
    <s v="nothing"/>
    <n v="8"/>
    <n v="0.06"/>
    <n v="62.45"/>
    <x v="1"/>
    <d v="2018-10-18T00:00:00"/>
    <s v="Carol Campbell"/>
    <s v="1931 Brown St, Gainesville, FL 85321"/>
    <s v="AB61001 "/>
    <n v="0"/>
    <n v="3"/>
    <n v="1382"/>
    <s v="Estado"/>
  </r>
  <r>
    <x v="1"/>
    <n v="1500"/>
    <s v="Iphone 7"/>
    <n v="5100"/>
    <x v="1"/>
    <n v="1501"/>
    <n v="2"/>
    <n v="399"/>
    <n v="798"/>
    <s v="nothing"/>
    <n v="8"/>
    <n v="0.06"/>
    <n v="62.45"/>
    <x v="1"/>
    <d v="2018-10-18T00:00:00"/>
    <s v="Carol Campbell"/>
    <s v="1931 Brown St, Gainesville, FL 85321"/>
    <s v="AB61001 "/>
    <n v="0"/>
    <n v="3"/>
    <n v="1382"/>
    <s v="Estado"/>
  </r>
  <r>
    <x v="1"/>
    <n v="1500"/>
    <s v="Iphone 7"/>
    <n v="5100"/>
    <x v="1"/>
    <n v="1502"/>
    <n v="3"/>
    <n v="399"/>
    <n v="1197"/>
    <s v="promotion"/>
    <n v="8"/>
    <n v="0.06"/>
    <n v="62.45"/>
    <x v="1"/>
    <d v="2018-10-18T00:00:00"/>
    <s v="Carol Campbell"/>
    <s v="1931 Brown St, Gainesville, FL 85321"/>
    <s v="AB61001 "/>
    <n v="0"/>
    <n v="3"/>
    <n v="1382"/>
    <s v="Estado"/>
  </r>
  <r>
    <x v="2"/>
    <n v="1600"/>
    <s v="Iphone 8"/>
    <n v="5100"/>
    <x v="1"/>
    <n v="1601"/>
    <n v="2"/>
    <n v="599"/>
    <n v="1198"/>
    <s v="promotion"/>
    <n v="10"/>
    <n v="8.6999999999999994E-2"/>
    <n v="40.33"/>
    <x v="2"/>
    <d v="2018-10-17T00:00:00"/>
    <s v="Julia Jones "/>
    <s v="1622 Seaside St, Seattle, WA 32569 "/>
    <s v="CD62001 "/>
    <n v="1"/>
    <n v="3"/>
    <n v="1383"/>
    <s v="Estado"/>
  </r>
  <r>
    <x v="2"/>
    <n v="1600"/>
    <s v="Iphone 8"/>
    <n v="5100"/>
    <x v="1"/>
    <n v="1602"/>
    <n v="1"/>
    <n v="599"/>
    <n v="599"/>
    <s v="nothing"/>
    <n v="10"/>
    <n v="8.6999999999999994E-2"/>
    <n v="40.33"/>
    <x v="2"/>
    <d v="2018-10-17T00:00:00"/>
    <s v="Julia Jones "/>
    <s v="1622 Seaside St, Seattle, WA 32569 "/>
    <s v="CD62001 "/>
    <n v="1"/>
    <n v="3"/>
    <n v="1383"/>
    <s v="Estado"/>
  </r>
  <r>
    <x v="2"/>
    <n v="1700"/>
    <s v="Ipad Air"/>
    <n v="5200"/>
    <x v="2"/>
    <n v="1701"/>
    <n v="1"/>
    <n v="899"/>
    <n v="899"/>
    <s v="promotion"/>
    <n v="10"/>
    <n v="8.6999999999999994E-2"/>
    <n v="40.33"/>
    <x v="2"/>
    <d v="2018-10-17T00:00:00"/>
    <s v="Julia Jones "/>
    <s v="1622 Seaside St, Seattle, WA 32569 "/>
    <s v="CD62001 "/>
    <n v="1"/>
    <n v="3"/>
    <n v="1383"/>
    <s v="Estado"/>
  </r>
  <r>
    <x v="2"/>
    <n v="1700"/>
    <s v="Ipad Air"/>
    <n v="5200"/>
    <x v="2"/>
    <n v="1702"/>
    <n v="3"/>
    <n v="899"/>
    <n v="2697"/>
    <s v="promotion"/>
    <n v="10"/>
    <n v="8.6999999999999994E-2"/>
    <n v="40.33"/>
    <x v="2"/>
    <d v="2018-10-17T00:00:00"/>
    <s v="Julia Jones "/>
    <s v="1622 Seaside St, Seattle, WA 32569 "/>
    <s v="CD62001 "/>
    <n v="1"/>
    <n v="3"/>
    <n v="1383"/>
    <s v="Estado"/>
  </r>
  <r>
    <x v="3"/>
    <n v="1800"/>
    <s v="Ipad Mini 3th gen"/>
    <n v="5200"/>
    <x v="2"/>
    <n v="1801"/>
    <n v="1"/>
    <n v="499"/>
    <n v="499"/>
    <s v="nothing"/>
    <n v="20"/>
    <n v="6.25E-2"/>
    <n v="70.98"/>
    <x v="3"/>
    <d v="2018-10-15T00:00:00"/>
    <s v="Irene Everly "/>
    <s v="1756 East Dr, Houston, TX 28562"/>
    <s v="KB63001 "/>
    <n v="0"/>
    <n v="3"/>
    <n v="1385"/>
    <s v="Estado"/>
  </r>
  <r>
    <x v="3"/>
    <n v="1800"/>
    <s v="Ipad Mini 3th gen"/>
    <n v="5200"/>
    <x v="2"/>
    <n v="1802"/>
    <n v="2"/>
    <n v="499"/>
    <n v="998"/>
    <s v="promotion"/>
    <n v="20"/>
    <n v="6.25E-2"/>
    <n v="70.98"/>
    <x v="3"/>
    <d v="2018-10-15T00:00:00"/>
    <s v="Irene Everly "/>
    <s v="1756 East Dr, Houston, TX 28562"/>
    <s v="KB63001 "/>
    <n v="0"/>
    <n v="3"/>
    <n v="1385"/>
    <s v="Estado"/>
  </r>
  <r>
    <x v="3"/>
    <n v="1900"/>
    <s v="ESC8000 G3"/>
    <n v="5300"/>
    <x v="3"/>
    <n v="1901"/>
    <n v="1"/>
    <n v="650"/>
    <n v="650"/>
    <s v="nothing"/>
    <n v="20"/>
    <n v="6.25E-2"/>
    <n v="70.98"/>
    <x v="3"/>
    <d v="2018-10-15T00:00:00"/>
    <s v="Irene Everly "/>
    <s v="1756 East Dr, Houston, TX 28562"/>
    <s v="KB63001 "/>
    <n v="0"/>
    <n v="3"/>
    <n v="1385"/>
    <s v="Estado"/>
  </r>
  <r>
    <x v="3"/>
    <n v="1900"/>
    <s v="ESC8000 G3"/>
    <n v="5300"/>
    <x v="3"/>
    <n v="1902"/>
    <n v="2"/>
    <n v="650"/>
    <n v="1300"/>
    <s v="promotion"/>
    <n v="20"/>
    <n v="6.25E-2"/>
    <n v="70.98"/>
    <x v="3"/>
    <d v="2018-10-15T00:00:00"/>
    <s v="Irene Everly "/>
    <s v="1756 East Dr, Houston, TX 28562"/>
    <s v="KB63001 "/>
    <n v="0"/>
    <n v="3"/>
    <n v="1385"/>
    <s v="Estado"/>
  </r>
  <r>
    <x v="4"/>
    <n v="2000"/>
    <s v="ESC8000 G4"/>
    <n v="5300"/>
    <x v="3"/>
    <n v="2001"/>
    <n v="2"/>
    <n v="450"/>
    <n v="90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4"/>
    <n v="2000"/>
    <s v="ESC8000 G4"/>
    <n v="5300"/>
    <x v="3"/>
    <n v="2002"/>
    <n v="3"/>
    <n v="450"/>
    <n v="135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4"/>
    <n v="2100"/>
    <s v="XPS 13 - 5080"/>
    <n v="5400"/>
    <x v="4"/>
    <n v="2101"/>
    <n v="1"/>
    <n v="1250"/>
    <n v="125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4"/>
    <n v="2100"/>
    <s v="XPS 13 - 5080"/>
    <n v="5400"/>
    <x v="4"/>
    <n v="2102"/>
    <n v="3"/>
    <n v="1250"/>
    <n v="375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4"/>
    <n v="2200"/>
    <s v="XPS 15 - 5070"/>
    <n v="5400"/>
    <x v="4"/>
    <n v="2201"/>
    <n v="2"/>
    <n v="600"/>
    <n v="120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4"/>
    <n v="2200"/>
    <s v="XPS 15 - 5070"/>
    <n v="5400"/>
    <x v="4"/>
    <n v="2202"/>
    <n v="3"/>
    <n v="600"/>
    <n v="1800"/>
    <s v="promotion"/>
    <n v="7"/>
    <n v="6.25E-2"/>
    <n v="30.45"/>
    <x v="4"/>
    <d v="2018-10-19T00:00:00"/>
    <s v="Rachel Rose"/>
    <s v="1465 River Dr, Boston, MA 43625 "/>
    <s v="IK64001 "/>
    <n v="1"/>
    <n v="3"/>
    <n v="1381"/>
    <s v="Estado"/>
  </r>
  <r>
    <x v="5"/>
    <n v="2300"/>
    <s v="Monoprice Ultra Slim Series High Speed HDMI Cable"/>
    <n v="5500"/>
    <x v="5"/>
    <n v="2301"/>
    <n v="1"/>
    <n v="15"/>
    <n v="15"/>
    <s v="nothing"/>
    <n v="8"/>
    <n v="6.25E-2"/>
    <n v="100.2"/>
    <x v="5"/>
    <d v="2018-10-16T00:00:00"/>
    <s v="Sophie Sutton"/>
    <s v="1896 West Dr, Portland, OR 65842"/>
    <s v="OP65001 "/>
    <n v="0"/>
    <n v="3"/>
    <n v="1384"/>
    <s v="Estado"/>
  </r>
  <r>
    <x v="5"/>
    <n v="2300"/>
    <s v="Monoprice Ultra Slim Series High Speed HDMI Cable"/>
    <n v="5500"/>
    <x v="5"/>
    <n v="2302"/>
    <n v="1"/>
    <n v="15"/>
    <n v="15"/>
    <s v="nothing"/>
    <n v="8"/>
    <n v="6.25E-2"/>
    <n v="100.2"/>
    <x v="5"/>
    <d v="2018-10-16T00:00:00"/>
    <s v="Sophie Sutton"/>
    <s v="1896 West Dr, Portland, OR 65842"/>
    <s v="OP65001 "/>
    <n v="0"/>
    <n v="3"/>
    <n v="1384"/>
    <s v="Estado"/>
  </r>
  <r>
    <x v="5"/>
    <n v="2400"/>
    <s v="Monoprice Ultra Slim Series High Speed HDMI Cable - 4K"/>
    <n v="5500"/>
    <x v="5"/>
    <n v="2401"/>
    <n v="3"/>
    <n v="10"/>
    <n v="30"/>
    <s v="nothing"/>
    <n v="8"/>
    <n v="6.25E-2"/>
    <n v="100.2"/>
    <x v="5"/>
    <d v="2018-10-16T00:00:00"/>
    <s v="Sophie Sutton"/>
    <s v="1896 West Dr, Portland, OR 65842"/>
    <s v="OP65001 "/>
    <n v="0"/>
    <n v="3"/>
    <n v="1384"/>
    <s v="Estado"/>
  </r>
  <r>
    <x v="6"/>
    <n v="2400"/>
    <s v="Monoprice Ultra Slim Series High Speed HDMI Cable - 4K"/>
    <n v="5500"/>
    <x v="5"/>
    <n v="2402"/>
    <n v="2"/>
    <n v="10"/>
    <n v="20"/>
    <s v="nothing"/>
    <n v="5"/>
    <n v="0.10249999999999999"/>
    <n v="58.52"/>
    <x v="6"/>
    <d v="2018-10-24T00:00:00"/>
    <s v="Wendy West"/>
    <s v="1252 Vine St, Chicago, IL 73215"/>
    <s v="XH66001 "/>
    <n v="1"/>
    <n v="3"/>
    <n v="1376"/>
    <s v="Estado"/>
  </r>
  <r>
    <x v="6"/>
    <n v="2500"/>
    <s v="Avantree HT3189 Wireless Headphones"/>
    <n v="5600"/>
    <x v="6"/>
    <n v="2501"/>
    <n v="3"/>
    <n v="250"/>
    <n v="750"/>
    <s v="nothing"/>
    <n v="5"/>
    <n v="0.10249999999999999"/>
    <n v="58.52"/>
    <x v="6"/>
    <d v="2018-10-24T00:00:00"/>
    <s v="Wendy West"/>
    <s v="1252 Vine St, Chicago, IL 73215"/>
    <s v="XH66001 "/>
    <n v="1"/>
    <n v="3"/>
    <n v="1376"/>
    <s v="Estado"/>
  </r>
  <r>
    <x v="6"/>
    <n v="2500"/>
    <s v="Avantree HT3189 Wireless Headphones"/>
    <n v="5600"/>
    <x v="6"/>
    <n v="2502"/>
    <n v="1"/>
    <n v="250"/>
    <n v="250"/>
    <s v="nothing"/>
    <n v="5"/>
    <n v="0.10249999999999999"/>
    <n v="58.52"/>
    <x v="6"/>
    <d v="2018-10-24T00:00:00"/>
    <s v="Wendy West"/>
    <s v="1252 Vine St, Chicago, IL 73215"/>
    <s v="XH66001 "/>
    <n v="1"/>
    <n v="3"/>
    <n v="1376"/>
    <s v="Estado"/>
  </r>
  <r>
    <x v="6"/>
    <n v="2600"/>
    <s v="COWIN E7 PRO"/>
    <n v="5600"/>
    <x v="6"/>
    <n v="2601"/>
    <n v="2"/>
    <n v="800"/>
    <n v="1600"/>
    <s v="promotion"/>
    <n v="5"/>
    <n v="0.10249999999999999"/>
    <n v="58.52"/>
    <x v="6"/>
    <d v="2018-10-24T00:00:00"/>
    <s v="Wendy West"/>
    <s v="1252 Vine St, Chicago, IL 73215"/>
    <s v="XH66001 "/>
    <n v="1"/>
    <n v="3"/>
    <n v="1376"/>
    <s v="Estado"/>
  </r>
  <r>
    <x v="6"/>
    <n v="2600"/>
    <s v="COWIN E7 PRO"/>
    <n v="5600"/>
    <x v="6"/>
    <n v="2602"/>
    <n v="1"/>
    <n v="800"/>
    <n v="800"/>
    <s v="just a bit more"/>
    <n v="5"/>
    <n v="0.10249999999999999"/>
    <n v="58.52"/>
    <x v="6"/>
    <d v="2018-10-24T00:00:00"/>
    <s v="Wendy West"/>
    <s v="1252 Vine St, Chicago, IL 73215"/>
    <s v="XH66001 "/>
    <n v="1"/>
    <n v="3"/>
    <n v="1376"/>
    <s v="Est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2" firstDataCol="1"/>
  <pivotFields count="2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axis="axisCol" numFmtId="14" showAll="0">
      <items count="8">
        <item x="3"/>
        <item x="5"/>
        <item x="2"/>
        <item x="1"/>
        <item x="4"/>
        <item x="0"/>
        <item x="6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quantity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2">
    <pivotField showAll="0"/>
    <pivotField showAll="0"/>
    <pivotField showAll="0"/>
    <pivotField showAll="0"/>
    <pivotField axis="axisRow" showAll="0" sortType="ascending">
      <items count="8">
        <item x="1"/>
        <item x="0"/>
        <item x="3"/>
        <item x="4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dataField="1" numFmtId="165" showAll="0"/>
    <pivotField showAll="0"/>
    <pivotField numFmtId="165" showAll="0"/>
    <pivotField numFmtId="165" showAll="0"/>
    <pivotField numFmtId="165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5"/>
    </i>
    <i>
      <x v="6"/>
    </i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a de total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>
      <selection activeCell="A3" sqref="A3:XFD12"/>
    </sheetView>
  </sheetViews>
  <sheetFormatPr baseColWidth="10" defaultRowHeight="15" x14ac:dyDescent="0.25"/>
  <cols>
    <col min="1" max="1" width="18" bestFit="1" customWidth="1"/>
    <col min="2" max="2" width="22.42578125" bestFit="1" customWidth="1"/>
    <col min="3" max="8" width="10.7109375" bestFit="1" customWidth="1"/>
    <col min="9" max="9" width="12.5703125" bestFit="1" customWidth="1"/>
  </cols>
  <sheetData>
    <row r="3" spans="1:9" x14ac:dyDescent="0.25">
      <c r="A3" s="5" t="s">
        <v>78</v>
      </c>
      <c r="B3" s="5" t="s">
        <v>77</v>
      </c>
    </row>
    <row r="4" spans="1:9" x14ac:dyDescent="0.25">
      <c r="A4" s="5" t="s">
        <v>75</v>
      </c>
      <c r="B4" s="2">
        <v>43385</v>
      </c>
      <c r="C4" s="2">
        <v>43386</v>
      </c>
      <c r="D4" s="2">
        <v>43387</v>
      </c>
      <c r="E4" s="2">
        <v>43388</v>
      </c>
      <c r="F4" s="2">
        <v>43389</v>
      </c>
      <c r="G4" s="2">
        <v>43390</v>
      </c>
      <c r="H4" s="2">
        <v>43394</v>
      </c>
      <c r="I4" s="2" t="s">
        <v>76</v>
      </c>
    </row>
    <row r="5" spans="1:9" x14ac:dyDescent="0.25">
      <c r="A5" s="6">
        <v>1000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0.13333333333333333</v>
      </c>
      <c r="H5" s="7">
        <v>0</v>
      </c>
      <c r="I5" s="7">
        <v>0.13333333333333333</v>
      </c>
    </row>
    <row r="6" spans="1:9" x14ac:dyDescent="0.25">
      <c r="A6" s="6">
        <v>1001</v>
      </c>
      <c r="B6" s="7">
        <v>0</v>
      </c>
      <c r="C6" s="7">
        <v>0</v>
      </c>
      <c r="D6" s="7">
        <v>0</v>
      </c>
      <c r="E6" s="7">
        <v>0.13333333333333333</v>
      </c>
      <c r="F6" s="7">
        <v>0</v>
      </c>
      <c r="G6" s="7">
        <v>0</v>
      </c>
      <c r="H6" s="7">
        <v>0</v>
      </c>
      <c r="I6" s="7">
        <v>0.13333333333333333</v>
      </c>
    </row>
    <row r="7" spans="1:9" x14ac:dyDescent="0.25">
      <c r="A7" s="6">
        <v>1002</v>
      </c>
      <c r="B7" s="7">
        <v>0</v>
      </c>
      <c r="C7" s="7">
        <v>0</v>
      </c>
      <c r="D7" s="7">
        <v>0.13333333333333333</v>
      </c>
      <c r="E7" s="7">
        <v>0</v>
      </c>
      <c r="F7" s="7">
        <v>0</v>
      </c>
      <c r="G7" s="7">
        <v>0</v>
      </c>
      <c r="H7" s="7">
        <v>0</v>
      </c>
      <c r="I7" s="7">
        <v>0.13333333333333333</v>
      </c>
    </row>
    <row r="8" spans="1:9" x14ac:dyDescent="0.25">
      <c r="A8" s="6">
        <v>1003</v>
      </c>
      <c r="B8" s="7">
        <v>0.13333333333333333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0.13333333333333333</v>
      </c>
    </row>
    <row r="9" spans="1:9" x14ac:dyDescent="0.25">
      <c r="A9" s="6">
        <v>1004</v>
      </c>
      <c r="B9" s="7">
        <v>0</v>
      </c>
      <c r="C9" s="7">
        <v>0</v>
      </c>
      <c r="D9" s="7">
        <v>0</v>
      </c>
      <c r="E9" s="7">
        <v>0</v>
      </c>
      <c r="F9" s="7">
        <v>0.2</v>
      </c>
      <c r="G9" s="7">
        <v>0</v>
      </c>
      <c r="H9" s="7">
        <v>0</v>
      </c>
      <c r="I9" s="7">
        <v>0.2</v>
      </c>
    </row>
    <row r="10" spans="1:9" x14ac:dyDescent="0.25">
      <c r="A10" s="6">
        <v>1005</v>
      </c>
      <c r="B10" s="7">
        <v>0</v>
      </c>
      <c r="C10" s="7">
        <v>0.1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0.1</v>
      </c>
    </row>
    <row r="11" spans="1:9" x14ac:dyDescent="0.25">
      <c r="A11" s="6">
        <v>1006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0.16666666666666666</v>
      </c>
      <c r="I11" s="7">
        <v>0.16666666666666666</v>
      </c>
    </row>
    <row r="12" spans="1:9" x14ac:dyDescent="0.25">
      <c r="A12" s="6" t="s">
        <v>76</v>
      </c>
      <c r="B12" s="7">
        <v>0.13333333333333333</v>
      </c>
      <c r="C12" s="7">
        <v>0.1</v>
      </c>
      <c r="D12" s="7">
        <v>0.13333333333333333</v>
      </c>
      <c r="E12" s="7">
        <v>0.13333333333333333</v>
      </c>
      <c r="F12" s="7">
        <v>0.2</v>
      </c>
      <c r="G12" s="7">
        <v>0.13333333333333333</v>
      </c>
      <c r="H12" s="7">
        <v>0.16666666666666666</v>
      </c>
      <c r="I12" s="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cols>
    <col min="1" max="1" width="17.5703125" bestFit="1" customWidth="1"/>
    <col min="2" max="2" width="13.140625" bestFit="1" customWidth="1"/>
  </cols>
  <sheetData>
    <row r="1" spans="1:2" x14ac:dyDescent="0.25">
      <c r="A1" s="5" t="s">
        <v>75</v>
      </c>
      <c r="B1" t="s">
        <v>92</v>
      </c>
    </row>
    <row r="2" spans="1:2" x14ac:dyDescent="0.25">
      <c r="A2" s="6" t="s">
        <v>48</v>
      </c>
      <c r="B2" s="3">
        <v>80</v>
      </c>
    </row>
    <row r="3" spans="1:2" x14ac:dyDescent="0.25">
      <c r="A3" s="6" t="s">
        <v>57</v>
      </c>
      <c r="B3" s="3">
        <v>3400</v>
      </c>
    </row>
    <row r="4" spans="1:2" x14ac:dyDescent="0.25">
      <c r="A4" s="6" t="s">
        <v>39</v>
      </c>
      <c r="B4" s="3">
        <v>4200</v>
      </c>
    </row>
    <row r="5" spans="1:2" x14ac:dyDescent="0.25">
      <c r="A5" s="6" t="s">
        <v>33</v>
      </c>
      <c r="B5" s="3">
        <v>5093</v>
      </c>
    </row>
    <row r="6" spans="1:2" x14ac:dyDescent="0.25">
      <c r="A6" s="6" t="s">
        <v>23</v>
      </c>
      <c r="B6" s="3">
        <v>5390</v>
      </c>
    </row>
    <row r="7" spans="1:2" x14ac:dyDescent="0.25">
      <c r="A7" s="6" t="s">
        <v>45</v>
      </c>
      <c r="B7" s="3">
        <v>8000</v>
      </c>
    </row>
    <row r="8" spans="1:2" x14ac:dyDescent="0.25">
      <c r="A8" s="6" t="s">
        <v>17</v>
      </c>
      <c r="B8" s="3">
        <v>8892</v>
      </c>
    </row>
    <row r="9" spans="1:2" x14ac:dyDescent="0.25">
      <c r="A9" s="6" t="s">
        <v>76</v>
      </c>
      <c r="B9" s="3">
        <v>35055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1"/>
  <sheetViews>
    <sheetView tabSelected="1" workbookViewId="0">
      <selection sqref="A1:V31"/>
    </sheetView>
  </sheetViews>
  <sheetFormatPr baseColWidth="10" defaultRowHeight="15" x14ac:dyDescent="0.25"/>
  <cols>
    <col min="3" max="3" width="51.28515625" bestFit="1" customWidth="1"/>
    <col min="5" max="5" width="12.5703125" bestFit="1" customWidth="1"/>
    <col min="6" max="6" width="11.5703125" customWidth="1"/>
    <col min="7" max="7" width="9.7109375" bestFit="1" customWidth="1"/>
    <col min="8" max="8" width="12.5703125" bestFit="1" customWidth="1"/>
    <col min="9" max="9" width="9.5703125" bestFit="1" customWidth="1"/>
    <col min="10" max="11" width="12.5703125" bestFit="1" customWidth="1"/>
    <col min="12" max="12" width="9.7109375" bestFit="1" customWidth="1"/>
    <col min="13" max="13" width="10.85546875" bestFit="1" customWidth="1"/>
    <col min="14" max="14" width="13.28515625" bestFit="1" customWidth="1"/>
    <col min="15" max="15" width="14.42578125" bestFit="1" customWidth="1"/>
    <col min="16" max="16" width="35.7109375" bestFit="1" customWidth="1"/>
    <col min="17" max="17" width="16.140625" bestFit="1" customWidth="1"/>
    <col min="18" max="18" width="14.5703125" bestFit="1" customWidth="1"/>
    <col min="19" max="19" width="13.42578125" bestFit="1" customWidth="1"/>
    <col min="20" max="20" width="24.85546875" bestFit="1" customWidth="1"/>
    <col min="21" max="21" width="13.7109375" bestFit="1" customWidth="1"/>
  </cols>
  <sheetData>
    <row r="1" spans="1:23" s="4" customFormat="1" x14ac:dyDescent="0.25">
      <c r="A1" s="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2</v>
      </c>
      <c r="G1" s="4" t="s">
        <v>3</v>
      </c>
      <c r="H1" s="4" t="s">
        <v>72</v>
      </c>
      <c r="I1" s="4" t="s">
        <v>73</v>
      </c>
      <c r="J1" s="4" t="s">
        <v>74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59</v>
      </c>
      <c r="U1" s="4" t="s">
        <v>60</v>
      </c>
      <c r="V1" s="4" t="s">
        <v>65</v>
      </c>
    </row>
    <row r="2" spans="1:23" x14ac:dyDescent="0.25">
      <c r="A2">
        <v>1000</v>
      </c>
      <c r="B2">
        <v>1200</v>
      </c>
      <c r="C2" t="s">
        <v>16</v>
      </c>
      <c r="D2">
        <v>5000</v>
      </c>
      <c r="E2" t="s">
        <v>17</v>
      </c>
      <c r="F2">
        <v>1201</v>
      </c>
      <c r="G2">
        <v>2</v>
      </c>
      <c r="H2" s="1">
        <f>VLOOKUP(B2,[2]products_has_options!$A$2:$F$31,4,0)</f>
        <v>1299</v>
      </c>
      <c r="I2" s="1">
        <f>G2*H2</f>
        <v>2598</v>
      </c>
      <c r="J2" s="1" t="str">
        <f>IF(I2&gt;800,"promotion",IF(I2=800,"just a bit more","nothing"))</f>
        <v>promotion</v>
      </c>
      <c r="K2" s="1">
        <v>7</v>
      </c>
      <c r="L2" s="1">
        <v>9.2499999999999999E-2</v>
      </c>
      <c r="M2" s="1">
        <v>50.02</v>
      </c>
      <c r="N2" s="2">
        <f>VLOOKUP($A2,'[1]Base de datos'!$A$2:$K$22,6,0)</f>
        <v>43390</v>
      </c>
      <c r="O2" s="2">
        <v>43393</v>
      </c>
      <c r="P2" s="3" t="s">
        <v>18</v>
      </c>
      <c r="Q2" s="3" t="s">
        <v>19</v>
      </c>
      <c r="R2" s="3" t="s">
        <v>20</v>
      </c>
      <c r="S2" s="3">
        <v>1</v>
      </c>
      <c r="T2">
        <f>O2-N2</f>
        <v>3</v>
      </c>
      <c r="U2" s="3">
        <f ca="1">TODAY()-O2</f>
        <v>1380</v>
      </c>
      <c r="V2" t="s">
        <v>63</v>
      </c>
      <c r="W2" t="s">
        <v>68</v>
      </c>
    </row>
    <row r="3" spans="1:23" x14ac:dyDescent="0.25">
      <c r="A3">
        <v>1000</v>
      </c>
      <c r="B3">
        <v>1200</v>
      </c>
      <c r="C3" t="s">
        <v>16</v>
      </c>
      <c r="D3">
        <v>5000</v>
      </c>
      <c r="E3" t="s">
        <v>17</v>
      </c>
      <c r="F3">
        <v>1202</v>
      </c>
      <c r="G3">
        <v>1</v>
      </c>
      <c r="H3" s="1">
        <f>VLOOKUP(B3,[2]products_has_options!$A$2:$F$31,4,0)</f>
        <v>1299</v>
      </c>
      <c r="I3" s="1">
        <f t="shared" ref="I3:I31" si="0">G3*H3</f>
        <v>1299</v>
      </c>
      <c r="J3" s="1" t="str">
        <f t="shared" ref="J3:J31" si="1">IF(I3&gt;800,"promotion",IF(I3=800,"just a bit more","nothing"))</f>
        <v>promotion</v>
      </c>
      <c r="K3" s="1">
        <v>7</v>
      </c>
      <c r="L3" s="1">
        <v>9.2499999999999999E-2</v>
      </c>
      <c r="M3" s="1">
        <v>50.02</v>
      </c>
      <c r="N3" s="2">
        <f>VLOOKUP($A3,'[1]Base de datos'!$A$2:$K$22,6,0)</f>
        <v>43390</v>
      </c>
      <c r="O3" s="2">
        <v>43393</v>
      </c>
      <c r="P3" s="3" t="s">
        <v>18</v>
      </c>
      <c r="Q3" s="3" t="s">
        <v>19</v>
      </c>
      <c r="R3" s="3" t="s">
        <v>20</v>
      </c>
      <c r="S3" s="3">
        <v>1</v>
      </c>
      <c r="T3">
        <f t="shared" ref="T3:T31" si="2">O3-N3</f>
        <v>3</v>
      </c>
      <c r="U3" s="3">
        <f t="shared" ref="U3:U31" ca="1" si="3">TODAY()-O3</f>
        <v>1380</v>
      </c>
      <c r="V3" t="s">
        <v>61</v>
      </c>
    </row>
    <row r="4" spans="1:23" x14ac:dyDescent="0.25">
      <c r="A4">
        <v>1000</v>
      </c>
      <c r="B4">
        <v>1300</v>
      </c>
      <c r="C4" t="s">
        <v>21</v>
      </c>
      <c r="D4">
        <v>5000</v>
      </c>
      <c r="E4" t="s">
        <v>17</v>
      </c>
      <c r="F4">
        <v>1301</v>
      </c>
      <c r="G4">
        <v>3</v>
      </c>
      <c r="H4" s="1">
        <f>VLOOKUP(B4,[2]products_has_options!$A$2:$F$31,4,0)</f>
        <v>999</v>
      </c>
      <c r="I4" s="1">
        <f t="shared" si="0"/>
        <v>2997</v>
      </c>
      <c r="J4" s="1" t="str">
        <f t="shared" si="1"/>
        <v>promotion</v>
      </c>
      <c r="K4" s="1">
        <v>7</v>
      </c>
      <c r="L4" s="1">
        <v>9.2499999999999999E-2</v>
      </c>
      <c r="M4" s="1">
        <v>50.02</v>
      </c>
      <c r="N4" s="2">
        <f>VLOOKUP($A4,'[1]Base de datos'!$A$2:$K$22,6,0)</f>
        <v>43390</v>
      </c>
      <c r="O4" s="2">
        <v>43393</v>
      </c>
      <c r="P4" s="3" t="s">
        <v>18</v>
      </c>
      <c r="Q4" s="3" t="s">
        <v>19</v>
      </c>
      <c r="R4" s="3" t="s">
        <v>20</v>
      </c>
      <c r="S4" s="3">
        <v>1</v>
      </c>
      <c r="T4">
        <f t="shared" si="2"/>
        <v>3</v>
      </c>
      <c r="U4" s="3">
        <f t="shared" ca="1" si="3"/>
        <v>1380</v>
      </c>
      <c r="V4" t="s">
        <v>61</v>
      </c>
    </row>
    <row r="5" spans="1:23" x14ac:dyDescent="0.25">
      <c r="A5">
        <v>1000</v>
      </c>
      <c r="B5">
        <v>1300</v>
      </c>
      <c r="C5" t="s">
        <v>21</v>
      </c>
      <c r="D5">
        <v>5000</v>
      </c>
      <c r="E5" t="s">
        <v>17</v>
      </c>
      <c r="F5">
        <v>1302</v>
      </c>
      <c r="G5">
        <v>2</v>
      </c>
      <c r="H5" s="1">
        <f>VLOOKUP(B5,[2]products_has_options!$A$2:$F$31,4,0)</f>
        <v>999</v>
      </c>
      <c r="I5" s="1">
        <f t="shared" si="0"/>
        <v>1998</v>
      </c>
      <c r="J5" s="1" t="str">
        <f t="shared" si="1"/>
        <v>promotion</v>
      </c>
      <c r="K5" s="1">
        <v>7</v>
      </c>
      <c r="L5" s="1">
        <v>9.2499999999999999E-2</v>
      </c>
      <c r="M5" s="1">
        <v>50.02</v>
      </c>
      <c r="N5" s="2">
        <f>VLOOKUP($A5,'[1]Base de datos'!$A$2:$K$22,6,0)</f>
        <v>43390</v>
      </c>
      <c r="O5" s="2">
        <v>43393</v>
      </c>
      <c r="P5" s="3" t="s">
        <v>18</v>
      </c>
      <c r="Q5" s="3" t="s">
        <v>19</v>
      </c>
      <c r="R5" s="3" t="s">
        <v>20</v>
      </c>
      <c r="S5" s="3">
        <v>1</v>
      </c>
      <c r="T5">
        <f t="shared" si="2"/>
        <v>3</v>
      </c>
      <c r="U5" s="3">
        <f t="shared" ca="1" si="3"/>
        <v>1380</v>
      </c>
      <c r="V5" t="s">
        <v>61</v>
      </c>
    </row>
    <row r="6" spans="1:23" x14ac:dyDescent="0.25">
      <c r="A6">
        <v>1001</v>
      </c>
      <c r="B6">
        <v>1400</v>
      </c>
      <c r="C6" t="s">
        <v>22</v>
      </c>
      <c r="D6">
        <v>5100</v>
      </c>
      <c r="E6" t="s">
        <v>23</v>
      </c>
      <c r="F6">
        <v>1401</v>
      </c>
      <c r="G6">
        <v>1</v>
      </c>
      <c r="H6" s="1">
        <f>VLOOKUP(B6,[2]products_has_options!$A$2:$F$31,4,0)</f>
        <v>799</v>
      </c>
      <c r="I6" s="1">
        <f t="shared" si="0"/>
        <v>799</v>
      </c>
      <c r="J6" s="1" t="str">
        <f t="shared" si="1"/>
        <v>nothing</v>
      </c>
      <c r="K6" s="1">
        <v>8</v>
      </c>
      <c r="L6" s="1">
        <v>0.06</v>
      </c>
      <c r="M6" s="1">
        <v>62.45</v>
      </c>
      <c r="N6" s="2">
        <f>VLOOKUP($A6,'[1]Base de datos'!$A$2:$K$22,6,0)</f>
        <v>43388</v>
      </c>
      <c r="O6" s="2">
        <v>43391</v>
      </c>
      <c r="P6" s="3" t="s">
        <v>24</v>
      </c>
      <c r="Q6" s="3" t="s">
        <v>25</v>
      </c>
      <c r="R6" s="3" t="s">
        <v>26</v>
      </c>
      <c r="S6" s="3">
        <v>0</v>
      </c>
      <c r="T6">
        <f t="shared" si="2"/>
        <v>3</v>
      </c>
      <c r="U6" s="3">
        <f t="shared" ca="1" si="3"/>
        <v>1382</v>
      </c>
      <c r="V6" t="s">
        <v>61</v>
      </c>
    </row>
    <row r="7" spans="1:23" x14ac:dyDescent="0.25">
      <c r="A7">
        <v>1001</v>
      </c>
      <c r="B7">
        <v>1400</v>
      </c>
      <c r="C7" t="s">
        <v>22</v>
      </c>
      <c r="D7">
        <v>5100</v>
      </c>
      <c r="E7" t="s">
        <v>23</v>
      </c>
      <c r="F7">
        <v>1402</v>
      </c>
      <c r="G7">
        <v>1</v>
      </c>
      <c r="H7" s="1">
        <f>VLOOKUP(B7,[2]products_has_options!$A$2:$F$31,4,0)</f>
        <v>799</v>
      </c>
      <c r="I7" s="1">
        <f t="shared" si="0"/>
        <v>799</v>
      </c>
      <c r="J7" s="1" t="str">
        <f t="shared" si="1"/>
        <v>nothing</v>
      </c>
      <c r="K7" s="1">
        <v>8</v>
      </c>
      <c r="L7" s="1">
        <v>0.06</v>
      </c>
      <c r="M7" s="1">
        <v>62.45</v>
      </c>
      <c r="N7" s="2">
        <f>VLOOKUP($A7,'[1]Base de datos'!$A$2:$K$22,6,0)</f>
        <v>43388</v>
      </c>
      <c r="O7" s="2">
        <v>43391</v>
      </c>
      <c r="P7" s="3" t="s">
        <v>24</v>
      </c>
      <c r="Q7" s="3" t="s">
        <v>25</v>
      </c>
      <c r="R7" s="3" t="s">
        <v>26</v>
      </c>
      <c r="S7" s="3">
        <v>0</v>
      </c>
      <c r="T7">
        <f t="shared" si="2"/>
        <v>3</v>
      </c>
      <c r="U7" s="3">
        <f t="shared" ca="1" si="3"/>
        <v>1382</v>
      </c>
      <c r="V7" t="s">
        <v>61</v>
      </c>
    </row>
    <row r="8" spans="1:23" x14ac:dyDescent="0.25">
      <c r="A8">
        <v>1001</v>
      </c>
      <c r="B8">
        <v>1500</v>
      </c>
      <c r="C8" t="s">
        <v>27</v>
      </c>
      <c r="D8">
        <v>5100</v>
      </c>
      <c r="E8" t="s">
        <v>23</v>
      </c>
      <c r="F8">
        <v>1501</v>
      </c>
      <c r="G8">
        <v>2</v>
      </c>
      <c r="H8" s="1">
        <f>VLOOKUP(B8,[2]products_has_options!$A$2:$F$31,4,0)</f>
        <v>399</v>
      </c>
      <c r="I8" s="1">
        <f t="shared" si="0"/>
        <v>798</v>
      </c>
      <c r="J8" s="1" t="str">
        <f t="shared" si="1"/>
        <v>nothing</v>
      </c>
      <c r="K8" s="1">
        <v>8</v>
      </c>
      <c r="L8" s="1">
        <v>0.06</v>
      </c>
      <c r="M8" s="1">
        <v>62.45</v>
      </c>
      <c r="N8" s="2">
        <f>VLOOKUP($A8,'[1]Base de datos'!$A$2:$K$22,6,0)</f>
        <v>43388</v>
      </c>
      <c r="O8" s="2">
        <v>43391</v>
      </c>
      <c r="P8" s="3" t="s">
        <v>24</v>
      </c>
      <c r="Q8" s="3" t="s">
        <v>25</v>
      </c>
      <c r="R8" s="3" t="s">
        <v>26</v>
      </c>
      <c r="S8" s="3">
        <v>0</v>
      </c>
      <c r="T8">
        <f t="shared" si="2"/>
        <v>3</v>
      </c>
      <c r="U8" s="3">
        <f t="shared" ca="1" si="3"/>
        <v>1382</v>
      </c>
      <c r="V8" t="s">
        <v>61</v>
      </c>
    </row>
    <row r="9" spans="1:23" x14ac:dyDescent="0.25">
      <c r="A9">
        <v>1001</v>
      </c>
      <c r="B9">
        <v>1500</v>
      </c>
      <c r="C9" t="s">
        <v>27</v>
      </c>
      <c r="D9">
        <v>5100</v>
      </c>
      <c r="E9" t="s">
        <v>23</v>
      </c>
      <c r="F9">
        <v>1502</v>
      </c>
      <c r="G9">
        <v>3</v>
      </c>
      <c r="H9" s="1">
        <f>VLOOKUP(B9,[2]products_has_options!$A$2:$F$31,4,0)</f>
        <v>399</v>
      </c>
      <c r="I9" s="1">
        <f t="shared" si="0"/>
        <v>1197</v>
      </c>
      <c r="J9" s="1" t="str">
        <f t="shared" si="1"/>
        <v>promotion</v>
      </c>
      <c r="K9" s="1">
        <v>8</v>
      </c>
      <c r="L9" s="1">
        <v>0.06</v>
      </c>
      <c r="M9" s="1">
        <v>62.45</v>
      </c>
      <c r="N9" s="2">
        <f>VLOOKUP($A9,'[1]Base de datos'!$A$2:$K$22,6,0)</f>
        <v>43388</v>
      </c>
      <c r="O9" s="2">
        <v>43391</v>
      </c>
      <c r="P9" s="3" t="s">
        <v>24</v>
      </c>
      <c r="Q9" s="3" t="s">
        <v>25</v>
      </c>
      <c r="R9" s="3" t="s">
        <v>26</v>
      </c>
      <c r="S9" s="3">
        <v>0</v>
      </c>
      <c r="T9">
        <f t="shared" si="2"/>
        <v>3</v>
      </c>
      <c r="U9" s="3">
        <f t="shared" ca="1" si="3"/>
        <v>1382</v>
      </c>
      <c r="V9" t="s">
        <v>61</v>
      </c>
    </row>
    <row r="10" spans="1:23" x14ac:dyDescent="0.25">
      <c r="A10">
        <v>1002</v>
      </c>
      <c r="B10">
        <v>1600</v>
      </c>
      <c r="C10" t="s">
        <v>28</v>
      </c>
      <c r="D10">
        <v>5100</v>
      </c>
      <c r="E10" t="s">
        <v>23</v>
      </c>
      <c r="F10">
        <v>1601</v>
      </c>
      <c r="G10">
        <v>2</v>
      </c>
      <c r="H10" s="1">
        <f>VLOOKUP(B10,[2]products_has_options!$A$2:$F$31,4,0)</f>
        <v>599</v>
      </c>
      <c r="I10" s="1">
        <f t="shared" si="0"/>
        <v>1198</v>
      </c>
      <c r="J10" s="1" t="str">
        <f t="shared" si="1"/>
        <v>promotion</v>
      </c>
      <c r="K10" s="1">
        <v>10</v>
      </c>
      <c r="L10" s="1">
        <v>8.6999999999999994E-2</v>
      </c>
      <c r="M10" s="1">
        <v>40.33</v>
      </c>
      <c r="N10" s="2">
        <f>VLOOKUP($A10,'[1]Base de datos'!$A$2:$K$22,6,0)</f>
        <v>43387</v>
      </c>
      <c r="O10" s="2">
        <v>43390</v>
      </c>
      <c r="P10" s="3" t="s">
        <v>29</v>
      </c>
      <c r="Q10" s="3" t="s">
        <v>30</v>
      </c>
      <c r="R10" s="3" t="s">
        <v>31</v>
      </c>
      <c r="S10" s="3">
        <v>1</v>
      </c>
      <c r="T10">
        <f t="shared" si="2"/>
        <v>3</v>
      </c>
      <c r="U10" s="3">
        <f t="shared" ca="1" si="3"/>
        <v>1383</v>
      </c>
      <c r="V10" t="s">
        <v>61</v>
      </c>
    </row>
    <row r="11" spans="1:23" x14ac:dyDescent="0.25">
      <c r="A11">
        <v>1002</v>
      </c>
      <c r="B11">
        <v>1600</v>
      </c>
      <c r="C11" t="s">
        <v>28</v>
      </c>
      <c r="D11">
        <v>5100</v>
      </c>
      <c r="E11" t="s">
        <v>23</v>
      </c>
      <c r="F11">
        <v>1602</v>
      </c>
      <c r="G11">
        <v>1</v>
      </c>
      <c r="H11" s="1">
        <f>VLOOKUP(B11,[2]products_has_options!$A$2:$F$31,4,0)</f>
        <v>599</v>
      </c>
      <c r="I11" s="1">
        <f t="shared" si="0"/>
        <v>599</v>
      </c>
      <c r="J11" s="1" t="str">
        <f t="shared" si="1"/>
        <v>nothing</v>
      </c>
      <c r="K11" s="1">
        <v>10</v>
      </c>
      <c r="L11" s="1">
        <v>8.6999999999999994E-2</v>
      </c>
      <c r="M11" s="1">
        <v>40.33</v>
      </c>
      <c r="N11" s="2">
        <f>VLOOKUP($A11,'[1]Base de datos'!$A$2:$K$22,6,0)</f>
        <v>43387</v>
      </c>
      <c r="O11" s="2">
        <v>43390</v>
      </c>
      <c r="P11" s="3" t="s">
        <v>29</v>
      </c>
      <c r="Q11" s="3" t="s">
        <v>30</v>
      </c>
      <c r="R11" s="3" t="s">
        <v>31</v>
      </c>
      <c r="S11" s="3">
        <v>1</v>
      </c>
      <c r="T11">
        <f t="shared" si="2"/>
        <v>3</v>
      </c>
      <c r="U11" s="3">
        <f t="shared" ca="1" si="3"/>
        <v>1383</v>
      </c>
      <c r="V11" t="s">
        <v>61</v>
      </c>
    </row>
    <row r="12" spans="1:23" x14ac:dyDescent="0.25">
      <c r="A12">
        <v>1002</v>
      </c>
      <c r="B12">
        <v>1700</v>
      </c>
      <c r="C12" t="s">
        <v>32</v>
      </c>
      <c r="D12">
        <v>5200</v>
      </c>
      <c r="E12" t="s">
        <v>33</v>
      </c>
      <c r="F12">
        <v>1701</v>
      </c>
      <c r="G12">
        <v>1</v>
      </c>
      <c r="H12" s="1">
        <f>VLOOKUP(B12,[2]products_has_options!$A$2:$F$31,4,0)</f>
        <v>899</v>
      </c>
      <c r="I12" s="1">
        <f t="shared" si="0"/>
        <v>899</v>
      </c>
      <c r="J12" s="1" t="str">
        <f t="shared" si="1"/>
        <v>promotion</v>
      </c>
      <c r="K12" s="1">
        <v>10</v>
      </c>
      <c r="L12" s="1">
        <v>8.6999999999999994E-2</v>
      </c>
      <c r="M12" s="1">
        <v>40.33</v>
      </c>
      <c r="N12" s="2">
        <f>VLOOKUP($A12,'[1]Base de datos'!$A$2:$K$22,6,0)</f>
        <v>43387</v>
      </c>
      <c r="O12" s="2">
        <v>43390</v>
      </c>
      <c r="P12" s="3" t="s">
        <v>29</v>
      </c>
      <c r="Q12" s="3" t="s">
        <v>30</v>
      </c>
      <c r="R12" s="3" t="s">
        <v>31</v>
      </c>
      <c r="S12" s="3">
        <v>1</v>
      </c>
      <c r="T12">
        <f t="shared" si="2"/>
        <v>3</v>
      </c>
      <c r="U12" s="3">
        <f t="shared" ca="1" si="3"/>
        <v>1383</v>
      </c>
      <c r="V12" t="s">
        <v>61</v>
      </c>
    </row>
    <row r="13" spans="1:23" x14ac:dyDescent="0.25">
      <c r="A13">
        <v>1002</v>
      </c>
      <c r="B13">
        <v>1700</v>
      </c>
      <c r="C13" t="s">
        <v>32</v>
      </c>
      <c r="D13">
        <v>5200</v>
      </c>
      <c r="E13" t="s">
        <v>33</v>
      </c>
      <c r="F13">
        <v>1702</v>
      </c>
      <c r="G13">
        <v>3</v>
      </c>
      <c r="H13" s="1">
        <f>VLOOKUP(B13,[2]products_has_options!$A$2:$F$31,4,0)</f>
        <v>899</v>
      </c>
      <c r="I13" s="1">
        <f t="shared" si="0"/>
        <v>2697</v>
      </c>
      <c r="J13" s="1" t="str">
        <f t="shared" si="1"/>
        <v>promotion</v>
      </c>
      <c r="K13" s="1">
        <v>10</v>
      </c>
      <c r="L13" s="1">
        <v>8.6999999999999994E-2</v>
      </c>
      <c r="M13" s="1">
        <v>40.33</v>
      </c>
      <c r="N13" s="2">
        <f>VLOOKUP($A13,'[1]Base de datos'!$A$2:$K$22,6,0)</f>
        <v>43387</v>
      </c>
      <c r="O13" s="2">
        <v>43390</v>
      </c>
      <c r="P13" s="3" t="s">
        <v>29</v>
      </c>
      <c r="Q13" s="3" t="s">
        <v>30</v>
      </c>
      <c r="R13" s="3" t="s">
        <v>31</v>
      </c>
      <c r="S13" s="3">
        <v>1</v>
      </c>
      <c r="T13">
        <f t="shared" si="2"/>
        <v>3</v>
      </c>
      <c r="U13" s="3">
        <f t="shared" ca="1" si="3"/>
        <v>1383</v>
      </c>
      <c r="V13" t="s">
        <v>61</v>
      </c>
    </row>
    <row r="14" spans="1:23" x14ac:dyDescent="0.25">
      <c r="A14">
        <v>1003</v>
      </c>
      <c r="B14">
        <v>1800</v>
      </c>
      <c r="C14" t="s">
        <v>34</v>
      </c>
      <c r="D14">
        <v>5200</v>
      </c>
      <c r="E14" t="s">
        <v>33</v>
      </c>
      <c r="F14">
        <v>1801</v>
      </c>
      <c r="G14">
        <v>1</v>
      </c>
      <c r="H14" s="1">
        <f>VLOOKUP(B14,[2]products_has_options!$A$2:$F$31,4,0)</f>
        <v>499</v>
      </c>
      <c r="I14" s="1">
        <f t="shared" si="0"/>
        <v>499</v>
      </c>
      <c r="J14" s="1" t="str">
        <f t="shared" si="1"/>
        <v>nothing</v>
      </c>
      <c r="K14" s="1">
        <v>20</v>
      </c>
      <c r="L14" s="1">
        <v>6.25E-2</v>
      </c>
      <c r="M14" s="1">
        <v>70.98</v>
      </c>
      <c r="N14" s="2">
        <f>VLOOKUP($A14,'[1]Base de datos'!$A$2:$K$22,6,0)</f>
        <v>43385</v>
      </c>
      <c r="O14" s="2">
        <v>43388</v>
      </c>
      <c r="P14" s="3" t="s">
        <v>35</v>
      </c>
      <c r="Q14" s="3" t="s">
        <v>36</v>
      </c>
      <c r="R14" s="3" t="s">
        <v>37</v>
      </c>
      <c r="S14" s="3">
        <v>0</v>
      </c>
      <c r="T14">
        <f t="shared" si="2"/>
        <v>3</v>
      </c>
      <c r="U14" s="3">
        <f t="shared" ca="1" si="3"/>
        <v>1385</v>
      </c>
      <c r="V14" t="s">
        <v>61</v>
      </c>
    </row>
    <row r="15" spans="1:23" x14ac:dyDescent="0.25">
      <c r="A15">
        <v>1003</v>
      </c>
      <c r="B15">
        <v>1800</v>
      </c>
      <c r="C15" t="s">
        <v>34</v>
      </c>
      <c r="D15">
        <v>5200</v>
      </c>
      <c r="E15" t="s">
        <v>33</v>
      </c>
      <c r="F15">
        <v>1802</v>
      </c>
      <c r="G15">
        <v>2</v>
      </c>
      <c r="H15" s="1">
        <f>VLOOKUP(B15,[2]products_has_options!$A$2:$F$31,4,0)</f>
        <v>499</v>
      </c>
      <c r="I15" s="1">
        <f t="shared" si="0"/>
        <v>998</v>
      </c>
      <c r="J15" s="1" t="str">
        <f t="shared" si="1"/>
        <v>promotion</v>
      </c>
      <c r="K15" s="1">
        <v>20</v>
      </c>
      <c r="L15" s="1">
        <v>6.25E-2</v>
      </c>
      <c r="M15" s="1">
        <v>70.98</v>
      </c>
      <c r="N15" s="2">
        <f>VLOOKUP($A15,'[1]Base de datos'!$A$2:$K$22,6,0)</f>
        <v>43385</v>
      </c>
      <c r="O15" s="2">
        <v>43388</v>
      </c>
      <c r="P15" s="3" t="s">
        <v>35</v>
      </c>
      <c r="Q15" s="3" t="s">
        <v>36</v>
      </c>
      <c r="R15" s="3" t="s">
        <v>37</v>
      </c>
      <c r="S15" s="3">
        <v>0</v>
      </c>
      <c r="T15">
        <f t="shared" si="2"/>
        <v>3</v>
      </c>
      <c r="U15" s="3">
        <f t="shared" ca="1" si="3"/>
        <v>1385</v>
      </c>
      <c r="V15" t="s">
        <v>61</v>
      </c>
    </row>
    <row r="16" spans="1:23" x14ac:dyDescent="0.25">
      <c r="A16">
        <v>1003</v>
      </c>
      <c r="B16">
        <v>1900</v>
      </c>
      <c r="C16" t="s">
        <v>38</v>
      </c>
      <c r="D16">
        <v>5300</v>
      </c>
      <c r="E16" t="s">
        <v>39</v>
      </c>
      <c r="F16">
        <v>1901</v>
      </c>
      <c r="G16">
        <v>1</v>
      </c>
      <c r="H16" s="1">
        <f>VLOOKUP(B16,[2]products_has_options!$A$2:$F$31,4,0)</f>
        <v>650</v>
      </c>
      <c r="I16" s="1">
        <f t="shared" si="0"/>
        <v>650</v>
      </c>
      <c r="J16" s="1" t="str">
        <f t="shared" si="1"/>
        <v>nothing</v>
      </c>
      <c r="K16" s="1">
        <v>20</v>
      </c>
      <c r="L16" s="1">
        <v>6.25E-2</v>
      </c>
      <c r="M16" s="1">
        <v>70.98</v>
      </c>
      <c r="N16" s="2">
        <f>VLOOKUP($A16,'[1]Base de datos'!$A$2:$K$22,6,0)</f>
        <v>43385</v>
      </c>
      <c r="O16" s="2">
        <v>43388</v>
      </c>
      <c r="P16" s="3" t="s">
        <v>35</v>
      </c>
      <c r="Q16" s="3" t="s">
        <v>36</v>
      </c>
      <c r="R16" s="3" t="s">
        <v>37</v>
      </c>
      <c r="S16" s="3">
        <v>0</v>
      </c>
      <c r="T16">
        <f t="shared" si="2"/>
        <v>3</v>
      </c>
      <c r="U16" s="3">
        <f t="shared" ca="1" si="3"/>
        <v>1385</v>
      </c>
      <c r="V16" t="s">
        <v>61</v>
      </c>
    </row>
    <row r="17" spans="1:22" x14ac:dyDescent="0.25">
      <c r="A17">
        <v>1003</v>
      </c>
      <c r="B17">
        <v>1900</v>
      </c>
      <c r="C17" t="s">
        <v>38</v>
      </c>
      <c r="D17">
        <v>5300</v>
      </c>
      <c r="E17" t="s">
        <v>39</v>
      </c>
      <c r="F17">
        <v>1902</v>
      </c>
      <c r="G17">
        <v>2</v>
      </c>
      <c r="H17" s="1">
        <f>VLOOKUP(B17,[2]products_has_options!$A$2:$F$31,4,0)</f>
        <v>650</v>
      </c>
      <c r="I17" s="1">
        <f t="shared" si="0"/>
        <v>1300</v>
      </c>
      <c r="J17" s="1" t="str">
        <f t="shared" si="1"/>
        <v>promotion</v>
      </c>
      <c r="K17" s="1">
        <v>20</v>
      </c>
      <c r="L17" s="1">
        <v>6.25E-2</v>
      </c>
      <c r="M17" s="1">
        <v>70.98</v>
      </c>
      <c r="N17" s="2">
        <f>VLOOKUP($A17,'[1]Base de datos'!$A$2:$K$22,6,0)</f>
        <v>43385</v>
      </c>
      <c r="O17" s="2">
        <v>43388</v>
      </c>
      <c r="P17" s="3" t="s">
        <v>35</v>
      </c>
      <c r="Q17" s="3" t="s">
        <v>36</v>
      </c>
      <c r="R17" s="3" t="s">
        <v>37</v>
      </c>
      <c r="S17" s="3">
        <v>0</v>
      </c>
      <c r="T17">
        <f t="shared" si="2"/>
        <v>3</v>
      </c>
      <c r="U17" s="3">
        <f t="shared" ca="1" si="3"/>
        <v>1385</v>
      </c>
      <c r="V17" t="s">
        <v>61</v>
      </c>
    </row>
    <row r="18" spans="1:22" x14ac:dyDescent="0.25">
      <c r="A18">
        <v>1004</v>
      </c>
      <c r="B18">
        <v>2000</v>
      </c>
      <c r="C18" t="s">
        <v>40</v>
      </c>
      <c r="D18">
        <v>5300</v>
      </c>
      <c r="E18" t="s">
        <v>39</v>
      </c>
      <c r="F18">
        <v>2001</v>
      </c>
      <c r="G18">
        <v>2</v>
      </c>
      <c r="H18" s="1">
        <f>VLOOKUP(B18,[2]products_has_options!$A$2:$F$31,4,0)</f>
        <v>450</v>
      </c>
      <c r="I18" s="1">
        <f t="shared" si="0"/>
        <v>900</v>
      </c>
      <c r="J18" s="1" t="str">
        <f t="shared" si="1"/>
        <v>promotion</v>
      </c>
      <c r="K18" s="1">
        <v>7</v>
      </c>
      <c r="L18" s="1">
        <v>6.25E-2</v>
      </c>
      <c r="M18" s="1">
        <v>30.45</v>
      </c>
      <c r="N18" s="2">
        <f>VLOOKUP($A18,'[1]Base de datos'!$A$2:$K$22,6,0)</f>
        <v>43389</v>
      </c>
      <c r="O18" s="2">
        <v>43392</v>
      </c>
      <c r="P18" s="3" t="s">
        <v>41</v>
      </c>
      <c r="Q18" s="3" t="s">
        <v>42</v>
      </c>
      <c r="R18" s="3" t="s">
        <v>43</v>
      </c>
      <c r="S18" s="3">
        <v>1</v>
      </c>
      <c r="T18">
        <f t="shared" si="2"/>
        <v>3</v>
      </c>
      <c r="U18" s="3">
        <f t="shared" ca="1" si="3"/>
        <v>1381</v>
      </c>
      <c r="V18" t="s">
        <v>61</v>
      </c>
    </row>
    <row r="19" spans="1:22" x14ac:dyDescent="0.25">
      <c r="A19">
        <v>1004</v>
      </c>
      <c r="B19">
        <v>2000</v>
      </c>
      <c r="C19" t="s">
        <v>40</v>
      </c>
      <c r="D19">
        <v>5300</v>
      </c>
      <c r="E19" t="s">
        <v>39</v>
      </c>
      <c r="F19">
        <v>2002</v>
      </c>
      <c r="G19">
        <v>3</v>
      </c>
      <c r="H19" s="1">
        <f>VLOOKUP(B19,[2]products_has_options!$A$2:$F$31,4,0)</f>
        <v>450</v>
      </c>
      <c r="I19" s="1">
        <f t="shared" si="0"/>
        <v>1350</v>
      </c>
      <c r="J19" s="1" t="str">
        <f t="shared" si="1"/>
        <v>promotion</v>
      </c>
      <c r="K19" s="1">
        <v>7</v>
      </c>
      <c r="L19" s="1">
        <v>6.25E-2</v>
      </c>
      <c r="M19" s="1">
        <v>30.45</v>
      </c>
      <c r="N19" s="2">
        <f>VLOOKUP($A19,'[1]Base de datos'!$A$2:$K$22,6,0)</f>
        <v>43389</v>
      </c>
      <c r="O19" s="2">
        <v>43392</v>
      </c>
      <c r="P19" s="3" t="s">
        <v>41</v>
      </c>
      <c r="Q19" s="3" t="s">
        <v>42</v>
      </c>
      <c r="R19" s="3" t="s">
        <v>43</v>
      </c>
      <c r="S19" s="3">
        <v>1</v>
      </c>
      <c r="T19">
        <f t="shared" si="2"/>
        <v>3</v>
      </c>
      <c r="U19" s="3">
        <f t="shared" ca="1" si="3"/>
        <v>1381</v>
      </c>
      <c r="V19" t="s">
        <v>61</v>
      </c>
    </row>
    <row r="20" spans="1:22" x14ac:dyDescent="0.25">
      <c r="A20">
        <v>1004</v>
      </c>
      <c r="B20">
        <v>2100</v>
      </c>
      <c r="C20" t="s">
        <v>44</v>
      </c>
      <c r="D20">
        <v>5400</v>
      </c>
      <c r="E20" t="s">
        <v>45</v>
      </c>
      <c r="F20">
        <v>2101</v>
      </c>
      <c r="G20">
        <v>1</v>
      </c>
      <c r="H20" s="1">
        <f>VLOOKUP(B20,[2]products_has_options!$A$2:$F$31,4,0)</f>
        <v>1250</v>
      </c>
      <c r="I20" s="1">
        <f t="shared" si="0"/>
        <v>1250</v>
      </c>
      <c r="J20" s="1" t="str">
        <f t="shared" si="1"/>
        <v>promotion</v>
      </c>
      <c r="K20" s="1">
        <v>7</v>
      </c>
      <c r="L20" s="1">
        <v>6.25E-2</v>
      </c>
      <c r="M20" s="1">
        <v>30.45</v>
      </c>
      <c r="N20" s="2">
        <f>VLOOKUP($A20,'[1]Base de datos'!$A$2:$K$22,6,0)</f>
        <v>43389</v>
      </c>
      <c r="O20" s="2">
        <v>43392</v>
      </c>
      <c r="P20" s="3" t="s">
        <v>41</v>
      </c>
      <c r="Q20" s="3" t="s">
        <v>42</v>
      </c>
      <c r="R20" s="3" t="s">
        <v>43</v>
      </c>
      <c r="S20" s="3">
        <v>1</v>
      </c>
      <c r="T20">
        <f t="shared" si="2"/>
        <v>3</v>
      </c>
      <c r="U20" s="3">
        <f t="shared" ca="1" si="3"/>
        <v>1381</v>
      </c>
      <c r="V20" t="s">
        <v>61</v>
      </c>
    </row>
    <row r="21" spans="1:22" x14ac:dyDescent="0.25">
      <c r="A21">
        <v>1004</v>
      </c>
      <c r="B21">
        <v>2100</v>
      </c>
      <c r="C21" t="s">
        <v>44</v>
      </c>
      <c r="D21">
        <v>5400</v>
      </c>
      <c r="E21" t="s">
        <v>45</v>
      </c>
      <c r="F21">
        <v>2102</v>
      </c>
      <c r="G21">
        <v>3</v>
      </c>
      <c r="H21" s="1">
        <f>VLOOKUP(B21,[2]products_has_options!$A$2:$F$31,4,0)</f>
        <v>1250</v>
      </c>
      <c r="I21" s="1">
        <f t="shared" si="0"/>
        <v>3750</v>
      </c>
      <c r="J21" s="1" t="str">
        <f t="shared" si="1"/>
        <v>promotion</v>
      </c>
      <c r="K21" s="1">
        <v>7</v>
      </c>
      <c r="L21" s="1">
        <v>6.25E-2</v>
      </c>
      <c r="M21" s="1">
        <v>30.45</v>
      </c>
      <c r="N21" s="2">
        <f>VLOOKUP($A21,'[1]Base de datos'!$A$2:$K$22,6,0)</f>
        <v>43389</v>
      </c>
      <c r="O21" s="2">
        <v>43392</v>
      </c>
      <c r="P21" s="3" t="s">
        <v>41</v>
      </c>
      <c r="Q21" s="3" t="s">
        <v>42</v>
      </c>
      <c r="R21" s="3" t="s">
        <v>43</v>
      </c>
      <c r="S21" s="3">
        <v>1</v>
      </c>
      <c r="T21">
        <f t="shared" si="2"/>
        <v>3</v>
      </c>
      <c r="U21" s="3">
        <f t="shared" ca="1" si="3"/>
        <v>1381</v>
      </c>
      <c r="V21" t="s">
        <v>61</v>
      </c>
    </row>
    <row r="22" spans="1:22" x14ac:dyDescent="0.25">
      <c r="A22">
        <v>1004</v>
      </c>
      <c r="B22">
        <v>2200</v>
      </c>
      <c r="C22" t="s">
        <v>46</v>
      </c>
      <c r="D22">
        <v>5400</v>
      </c>
      <c r="E22" t="s">
        <v>45</v>
      </c>
      <c r="F22">
        <v>2201</v>
      </c>
      <c r="G22">
        <v>2</v>
      </c>
      <c r="H22" s="1">
        <f>VLOOKUP(B22,[2]products_has_options!$A$2:$F$31,4,0)</f>
        <v>600</v>
      </c>
      <c r="I22" s="1">
        <f>G22*H22</f>
        <v>1200</v>
      </c>
      <c r="J22" s="1" t="str">
        <f t="shared" si="1"/>
        <v>promotion</v>
      </c>
      <c r="K22" s="1">
        <v>7</v>
      </c>
      <c r="L22" s="1">
        <v>6.25E-2</v>
      </c>
      <c r="M22" s="1">
        <v>30.45</v>
      </c>
      <c r="N22" s="2">
        <f>VLOOKUP($A22,'[1]Base de datos'!$A$2:$K$22,6,0)</f>
        <v>43389</v>
      </c>
      <c r="O22" s="2">
        <v>43392</v>
      </c>
      <c r="P22" s="3" t="s">
        <v>41</v>
      </c>
      <c r="Q22" s="3" t="s">
        <v>42</v>
      </c>
      <c r="R22" s="3" t="s">
        <v>43</v>
      </c>
      <c r="S22" s="3">
        <v>1</v>
      </c>
      <c r="T22">
        <f t="shared" si="2"/>
        <v>3</v>
      </c>
      <c r="U22" s="3">
        <f t="shared" ca="1" si="3"/>
        <v>1381</v>
      </c>
      <c r="V22" t="s">
        <v>61</v>
      </c>
    </row>
    <row r="23" spans="1:22" x14ac:dyDescent="0.25">
      <c r="A23">
        <v>1004</v>
      </c>
      <c r="B23">
        <v>2200</v>
      </c>
      <c r="C23" t="s">
        <v>46</v>
      </c>
      <c r="D23">
        <v>5400</v>
      </c>
      <c r="E23" t="s">
        <v>45</v>
      </c>
      <c r="F23">
        <v>2202</v>
      </c>
      <c r="G23">
        <v>3</v>
      </c>
      <c r="H23" s="1">
        <f>VLOOKUP(B23,[2]products_has_options!$A$2:$F$31,4,0)</f>
        <v>600</v>
      </c>
      <c r="I23" s="1">
        <f t="shared" si="0"/>
        <v>1800</v>
      </c>
      <c r="J23" s="1" t="str">
        <f t="shared" si="1"/>
        <v>promotion</v>
      </c>
      <c r="K23" s="1">
        <v>7</v>
      </c>
      <c r="L23" s="1">
        <v>6.25E-2</v>
      </c>
      <c r="M23" s="1">
        <v>30.45</v>
      </c>
      <c r="N23" s="2">
        <f>VLOOKUP($A23,'[1]Base de datos'!$A$2:$K$22,6,0)</f>
        <v>43389</v>
      </c>
      <c r="O23" s="2">
        <v>43392</v>
      </c>
      <c r="P23" s="3" t="s">
        <v>41</v>
      </c>
      <c r="Q23" s="3" t="s">
        <v>42</v>
      </c>
      <c r="R23" s="3" t="s">
        <v>43</v>
      </c>
      <c r="S23" s="3">
        <v>1</v>
      </c>
      <c r="T23">
        <f t="shared" si="2"/>
        <v>3</v>
      </c>
      <c r="U23" s="3">
        <f t="shared" ca="1" si="3"/>
        <v>1381</v>
      </c>
      <c r="V23" t="s">
        <v>61</v>
      </c>
    </row>
    <row r="24" spans="1:22" x14ac:dyDescent="0.25">
      <c r="A24">
        <v>1005</v>
      </c>
      <c r="B24">
        <v>2300</v>
      </c>
      <c r="C24" t="s">
        <v>47</v>
      </c>
      <c r="D24">
        <v>5500</v>
      </c>
      <c r="E24" t="s">
        <v>48</v>
      </c>
      <c r="F24">
        <v>2301</v>
      </c>
      <c r="G24">
        <v>1</v>
      </c>
      <c r="H24" s="1">
        <f>VLOOKUP(B24,[2]products_has_options!$A$2:$F$31,4,0)</f>
        <v>15</v>
      </c>
      <c r="I24" s="1">
        <f t="shared" si="0"/>
        <v>15</v>
      </c>
      <c r="J24" s="1" t="str">
        <f t="shared" si="1"/>
        <v>nothing</v>
      </c>
      <c r="K24" s="1">
        <v>8</v>
      </c>
      <c r="L24" s="1">
        <v>6.25E-2</v>
      </c>
      <c r="M24" s="1">
        <v>100.2</v>
      </c>
      <c r="N24" s="2">
        <f>VLOOKUP($A24,'[1]Base de datos'!$A$2:$K$22,6,0)</f>
        <v>43386</v>
      </c>
      <c r="O24" s="2">
        <v>43389</v>
      </c>
      <c r="P24" s="3" t="s">
        <v>49</v>
      </c>
      <c r="Q24" s="3" t="s">
        <v>50</v>
      </c>
      <c r="R24" s="3" t="s">
        <v>51</v>
      </c>
      <c r="S24" s="3">
        <v>0</v>
      </c>
      <c r="T24">
        <f t="shared" si="2"/>
        <v>3</v>
      </c>
      <c r="U24" s="3">
        <f t="shared" ca="1" si="3"/>
        <v>1384</v>
      </c>
      <c r="V24" t="s">
        <v>61</v>
      </c>
    </row>
    <row r="25" spans="1:22" x14ac:dyDescent="0.25">
      <c r="A25">
        <v>1005</v>
      </c>
      <c r="B25">
        <v>2300</v>
      </c>
      <c r="C25" t="s">
        <v>47</v>
      </c>
      <c r="D25">
        <v>5500</v>
      </c>
      <c r="E25" t="s">
        <v>48</v>
      </c>
      <c r="F25">
        <v>2302</v>
      </c>
      <c r="G25">
        <v>1</v>
      </c>
      <c r="H25" s="1">
        <f>VLOOKUP(B25,[2]products_has_options!$A$2:$F$31,4,0)</f>
        <v>15</v>
      </c>
      <c r="I25" s="1">
        <f t="shared" si="0"/>
        <v>15</v>
      </c>
      <c r="J25" s="1" t="str">
        <f t="shared" si="1"/>
        <v>nothing</v>
      </c>
      <c r="K25" s="1">
        <v>8</v>
      </c>
      <c r="L25" s="1">
        <v>6.25E-2</v>
      </c>
      <c r="M25" s="1">
        <v>100.2</v>
      </c>
      <c r="N25" s="2">
        <f>VLOOKUP($A25,'[1]Base de datos'!$A$2:$K$22,6,0)</f>
        <v>43386</v>
      </c>
      <c r="O25" s="2">
        <v>43389</v>
      </c>
      <c r="P25" s="3" t="s">
        <v>49</v>
      </c>
      <c r="Q25" s="3" t="s">
        <v>50</v>
      </c>
      <c r="R25" s="3" t="s">
        <v>51</v>
      </c>
      <c r="S25" s="3">
        <v>0</v>
      </c>
      <c r="T25">
        <f t="shared" si="2"/>
        <v>3</v>
      </c>
      <c r="U25" s="3">
        <f t="shared" ca="1" si="3"/>
        <v>1384</v>
      </c>
      <c r="V25" t="s">
        <v>61</v>
      </c>
    </row>
    <row r="26" spans="1:22" x14ac:dyDescent="0.25">
      <c r="A26">
        <v>1005</v>
      </c>
      <c r="B26">
        <v>2400</v>
      </c>
      <c r="C26" t="s">
        <v>52</v>
      </c>
      <c r="D26">
        <v>5500</v>
      </c>
      <c r="E26" t="s">
        <v>48</v>
      </c>
      <c r="F26">
        <v>2401</v>
      </c>
      <c r="G26">
        <v>3</v>
      </c>
      <c r="H26" s="1">
        <f>VLOOKUP(B26,[2]products_has_options!$A$2:$F$31,4,0)</f>
        <v>10</v>
      </c>
      <c r="I26" s="1">
        <f t="shared" si="0"/>
        <v>30</v>
      </c>
      <c r="J26" s="1" t="str">
        <f t="shared" si="1"/>
        <v>nothing</v>
      </c>
      <c r="K26" s="1">
        <v>8</v>
      </c>
      <c r="L26" s="1">
        <v>6.25E-2</v>
      </c>
      <c r="M26" s="1">
        <v>100.2</v>
      </c>
      <c r="N26" s="2">
        <f>VLOOKUP($A26,'[1]Base de datos'!$A$2:$K$22,6,0)</f>
        <v>43386</v>
      </c>
      <c r="O26" s="2">
        <v>43389</v>
      </c>
      <c r="P26" s="3" t="s">
        <v>49</v>
      </c>
      <c r="Q26" s="3" t="s">
        <v>50</v>
      </c>
      <c r="R26" s="3" t="s">
        <v>51</v>
      </c>
      <c r="S26" s="3">
        <v>0</v>
      </c>
      <c r="T26">
        <f t="shared" si="2"/>
        <v>3</v>
      </c>
      <c r="U26" s="3">
        <f t="shared" ca="1" si="3"/>
        <v>1384</v>
      </c>
      <c r="V26" t="s">
        <v>61</v>
      </c>
    </row>
    <row r="27" spans="1:22" x14ac:dyDescent="0.25">
      <c r="A27">
        <v>1006</v>
      </c>
      <c r="B27">
        <v>2400</v>
      </c>
      <c r="C27" t="s">
        <v>52</v>
      </c>
      <c r="D27">
        <v>5500</v>
      </c>
      <c r="E27" t="s">
        <v>48</v>
      </c>
      <c r="F27">
        <v>2402</v>
      </c>
      <c r="G27">
        <v>2</v>
      </c>
      <c r="H27" s="1">
        <f>VLOOKUP(B27,[2]products_has_options!$A$2:$F$31,4,0)</f>
        <v>10</v>
      </c>
      <c r="I27" s="1">
        <f t="shared" si="0"/>
        <v>20</v>
      </c>
      <c r="J27" s="1" t="str">
        <f t="shared" si="1"/>
        <v>nothing</v>
      </c>
      <c r="K27" s="1">
        <v>5</v>
      </c>
      <c r="L27" s="1">
        <v>0.10249999999999999</v>
      </c>
      <c r="M27" s="1">
        <v>58.52</v>
      </c>
      <c r="N27" s="2">
        <f>VLOOKUP($A27,'[1]Base de datos'!$A$2:$K$22,6,0)</f>
        <v>43394</v>
      </c>
      <c r="O27" s="2">
        <v>43397</v>
      </c>
      <c r="P27" s="3" t="s">
        <v>53</v>
      </c>
      <c r="Q27" s="3" t="s">
        <v>54</v>
      </c>
      <c r="R27" s="3" t="s">
        <v>55</v>
      </c>
      <c r="S27" s="3">
        <v>1</v>
      </c>
      <c r="T27">
        <f t="shared" si="2"/>
        <v>3</v>
      </c>
      <c r="U27" s="3">
        <f t="shared" ca="1" si="3"/>
        <v>1376</v>
      </c>
      <c r="V27" t="s">
        <v>61</v>
      </c>
    </row>
    <row r="28" spans="1:22" x14ac:dyDescent="0.25">
      <c r="A28">
        <v>1006</v>
      </c>
      <c r="B28">
        <v>2500</v>
      </c>
      <c r="C28" t="s">
        <v>56</v>
      </c>
      <c r="D28">
        <v>5600</v>
      </c>
      <c r="E28" t="s">
        <v>57</v>
      </c>
      <c r="F28">
        <v>2501</v>
      </c>
      <c r="G28">
        <v>3</v>
      </c>
      <c r="H28" s="1">
        <f>VLOOKUP(B28,[2]products_has_options!$A$2:$F$31,4,0)</f>
        <v>250</v>
      </c>
      <c r="I28" s="1">
        <f t="shared" si="0"/>
        <v>750</v>
      </c>
      <c r="J28" s="1" t="str">
        <f t="shared" si="1"/>
        <v>nothing</v>
      </c>
      <c r="K28" s="1">
        <v>5</v>
      </c>
      <c r="L28" s="1">
        <v>0.10249999999999999</v>
      </c>
      <c r="M28" s="1">
        <v>58.52</v>
      </c>
      <c r="N28" s="2">
        <f>VLOOKUP($A28,'[1]Base de datos'!$A$2:$K$22,6,0)</f>
        <v>43394</v>
      </c>
      <c r="O28" s="2">
        <v>43397</v>
      </c>
      <c r="P28" s="3" t="s">
        <v>53</v>
      </c>
      <c r="Q28" s="3" t="s">
        <v>54</v>
      </c>
      <c r="R28" s="3" t="s">
        <v>55</v>
      </c>
      <c r="S28" s="3">
        <v>1</v>
      </c>
      <c r="T28">
        <f t="shared" si="2"/>
        <v>3</v>
      </c>
      <c r="U28" s="3">
        <f t="shared" ca="1" si="3"/>
        <v>1376</v>
      </c>
      <c r="V28" t="s">
        <v>61</v>
      </c>
    </row>
    <row r="29" spans="1:22" x14ac:dyDescent="0.25">
      <c r="A29">
        <v>1006</v>
      </c>
      <c r="B29">
        <v>2500</v>
      </c>
      <c r="C29" t="s">
        <v>56</v>
      </c>
      <c r="D29">
        <v>5600</v>
      </c>
      <c r="E29" t="s">
        <v>57</v>
      </c>
      <c r="F29">
        <v>2502</v>
      </c>
      <c r="G29">
        <v>1</v>
      </c>
      <c r="H29" s="1">
        <f>VLOOKUP(B29,[2]products_has_options!$A$2:$F$31,4,0)</f>
        <v>250</v>
      </c>
      <c r="I29" s="1">
        <f t="shared" si="0"/>
        <v>250</v>
      </c>
      <c r="J29" s="1" t="str">
        <f t="shared" si="1"/>
        <v>nothing</v>
      </c>
      <c r="K29" s="1">
        <v>5</v>
      </c>
      <c r="L29" s="1">
        <v>0.10249999999999999</v>
      </c>
      <c r="M29" s="1">
        <v>58.52</v>
      </c>
      <c r="N29" s="2">
        <f>VLOOKUP($A29,'[1]Base de datos'!$A$2:$K$22,6,0)</f>
        <v>43394</v>
      </c>
      <c r="O29" s="2">
        <v>43397</v>
      </c>
      <c r="P29" s="3" t="s">
        <v>53</v>
      </c>
      <c r="Q29" s="3" t="s">
        <v>54</v>
      </c>
      <c r="R29" s="3" t="s">
        <v>55</v>
      </c>
      <c r="S29" s="3">
        <v>1</v>
      </c>
      <c r="T29">
        <f t="shared" si="2"/>
        <v>3</v>
      </c>
      <c r="U29" s="3">
        <f t="shared" ca="1" si="3"/>
        <v>1376</v>
      </c>
      <c r="V29" t="s">
        <v>61</v>
      </c>
    </row>
    <row r="30" spans="1:22" x14ac:dyDescent="0.25">
      <c r="A30">
        <v>1006</v>
      </c>
      <c r="B30">
        <v>2600</v>
      </c>
      <c r="C30" t="s">
        <v>58</v>
      </c>
      <c r="D30">
        <v>5600</v>
      </c>
      <c r="E30" t="s">
        <v>57</v>
      </c>
      <c r="F30">
        <v>2601</v>
      </c>
      <c r="G30">
        <v>2</v>
      </c>
      <c r="H30" s="1">
        <f>VLOOKUP(B30,[2]products_has_options!$A$2:$F$31,4,0)</f>
        <v>800</v>
      </c>
      <c r="I30" s="1">
        <f t="shared" si="0"/>
        <v>1600</v>
      </c>
      <c r="J30" s="1" t="str">
        <f t="shared" si="1"/>
        <v>promotion</v>
      </c>
      <c r="K30" s="1">
        <v>5</v>
      </c>
      <c r="L30" s="1">
        <v>0.10249999999999999</v>
      </c>
      <c r="M30" s="1">
        <v>58.52</v>
      </c>
      <c r="N30" s="2">
        <f>VLOOKUP($A30,'[1]Base de datos'!$A$2:$K$22,6,0)</f>
        <v>43394</v>
      </c>
      <c r="O30" s="2">
        <v>43397</v>
      </c>
      <c r="P30" s="3" t="s">
        <v>53</v>
      </c>
      <c r="Q30" s="3" t="s">
        <v>54</v>
      </c>
      <c r="R30" s="3" t="s">
        <v>55</v>
      </c>
      <c r="S30" s="3">
        <v>1</v>
      </c>
      <c r="T30">
        <f t="shared" si="2"/>
        <v>3</v>
      </c>
      <c r="U30" s="3">
        <f t="shared" ca="1" si="3"/>
        <v>1376</v>
      </c>
      <c r="V30" t="s">
        <v>61</v>
      </c>
    </row>
    <row r="31" spans="1:22" x14ac:dyDescent="0.25">
      <c r="A31">
        <v>1006</v>
      </c>
      <c r="B31">
        <v>2600</v>
      </c>
      <c r="C31" t="s">
        <v>58</v>
      </c>
      <c r="D31">
        <v>5600</v>
      </c>
      <c r="E31" t="s">
        <v>57</v>
      </c>
      <c r="F31">
        <v>2602</v>
      </c>
      <c r="G31">
        <v>1</v>
      </c>
      <c r="H31" s="1">
        <f>VLOOKUP(B31,[2]products_has_options!$A$2:$F$31,4,0)</f>
        <v>800</v>
      </c>
      <c r="I31" s="1">
        <f t="shared" si="0"/>
        <v>800</v>
      </c>
      <c r="J31" s="1" t="str">
        <f t="shared" si="1"/>
        <v>just a bit more</v>
      </c>
      <c r="K31" s="1">
        <v>5</v>
      </c>
      <c r="L31" s="1">
        <v>0.10249999999999999</v>
      </c>
      <c r="M31" s="1">
        <v>58.52</v>
      </c>
      <c r="N31" s="2">
        <f>VLOOKUP($A31,'[1]Base de datos'!$A$2:$K$22,6,0)</f>
        <v>43394</v>
      </c>
      <c r="O31" s="2">
        <v>43397</v>
      </c>
      <c r="P31" s="3" t="s">
        <v>53</v>
      </c>
      <c r="Q31" s="3" t="s">
        <v>54</v>
      </c>
      <c r="R31" s="3" t="s">
        <v>55</v>
      </c>
      <c r="S31" s="3">
        <v>1</v>
      </c>
      <c r="T31">
        <f t="shared" si="2"/>
        <v>3</v>
      </c>
      <c r="U31" s="3">
        <f t="shared" ca="1" si="3"/>
        <v>1376</v>
      </c>
      <c r="V31" t="s">
        <v>61</v>
      </c>
    </row>
  </sheetData>
  <dataValidations count="1">
    <dataValidation type="list" allowBlank="1" showInputMessage="1" showErrorMessage="1" sqref="W2">
      <formula1>INDIRECT($V2)</formula1>
    </dataValidation>
  </dataValidations>
  <pageMargins left="0.25" right="0.25" top="0.75" bottom="0.75" header="0.3" footer="0.3"/>
  <pageSetup paperSize="9"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Hoja1!$A$1:$A$4</xm:f>
          </x14:formula1>
          <xm:sqref>V2:V31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5"/>
  <sheetViews>
    <sheetView topLeftCell="A81" workbookViewId="0">
      <selection activeCell="A98" sqref="A98:C104"/>
    </sheetView>
  </sheetViews>
  <sheetFormatPr baseColWidth="10" defaultRowHeight="15" x14ac:dyDescent="0.25"/>
  <sheetData>
    <row r="4" spans="1:3" x14ac:dyDescent="0.25">
      <c r="A4" s="8" t="s">
        <v>79</v>
      </c>
      <c r="B4" s="8" t="s">
        <v>80</v>
      </c>
      <c r="C4" s="8" t="s">
        <v>81</v>
      </c>
    </row>
    <row r="5" spans="1:3" x14ac:dyDescent="0.25">
      <c r="A5" s="8" t="s">
        <v>82</v>
      </c>
      <c r="B5" s="8">
        <v>10</v>
      </c>
      <c r="C5" s="8">
        <v>9</v>
      </c>
    </row>
    <row r="6" spans="1:3" x14ac:dyDescent="0.25">
      <c r="A6" s="8" t="s">
        <v>83</v>
      </c>
      <c r="B6" s="8">
        <v>8</v>
      </c>
      <c r="C6" s="8">
        <v>13</v>
      </c>
    </row>
    <row r="7" spans="1:3" x14ac:dyDescent="0.25">
      <c r="A7" s="8" t="s">
        <v>84</v>
      </c>
      <c r="B7" s="8">
        <v>8</v>
      </c>
      <c r="C7" s="8">
        <v>9</v>
      </c>
    </row>
    <row r="8" spans="1:3" x14ac:dyDescent="0.25">
      <c r="A8" s="8" t="s">
        <v>85</v>
      </c>
      <c r="B8" s="8">
        <v>9</v>
      </c>
      <c r="C8" s="8">
        <v>12</v>
      </c>
    </row>
    <row r="9" spans="1:3" x14ac:dyDescent="0.25">
      <c r="A9" s="8" t="s">
        <v>86</v>
      </c>
      <c r="B9" s="8">
        <v>7</v>
      </c>
      <c r="C9" s="8">
        <v>9</v>
      </c>
    </row>
    <row r="10" spans="1:3" x14ac:dyDescent="0.25">
      <c r="A10" s="8" t="s">
        <v>87</v>
      </c>
      <c r="B10" s="8">
        <v>7</v>
      </c>
      <c r="C10" s="8">
        <v>3</v>
      </c>
    </row>
    <row r="11" spans="1:3" x14ac:dyDescent="0.25">
      <c r="A11" s="8" t="s">
        <v>88</v>
      </c>
      <c r="B11" s="8">
        <v>7</v>
      </c>
      <c r="C11" s="8">
        <v>10</v>
      </c>
    </row>
    <row r="23" spans="1:3" x14ac:dyDescent="0.25">
      <c r="A23" s="8" t="s">
        <v>79</v>
      </c>
      <c r="B23" s="8" t="s">
        <v>80</v>
      </c>
      <c r="C23" s="8" t="s">
        <v>81</v>
      </c>
    </row>
    <row r="24" spans="1:3" x14ac:dyDescent="0.25">
      <c r="A24" s="8" t="s">
        <v>82</v>
      </c>
      <c r="B24" s="8">
        <v>10</v>
      </c>
      <c r="C24" s="8">
        <v>9</v>
      </c>
    </row>
    <row r="25" spans="1:3" x14ac:dyDescent="0.25">
      <c r="A25" s="8" t="s">
        <v>83</v>
      </c>
      <c r="B25" s="8">
        <v>8</v>
      </c>
      <c r="C25" s="8">
        <v>13</v>
      </c>
    </row>
    <row r="26" spans="1:3" x14ac:dyDescent="0.25">
      <c r="A26" s="8" t="s">
        <v>84</v>
      </c>
      <c r="B26" s="8">
        <v>8</v>
      </c>
      <c r="C26" s="8">
        <v>9</v>
      </c>
    </row>
    <row r="27" spans="1:3" x14ac:dyDescent="0.25">
      <c r="A27" s="8" t="s">
        <v>85</v>
      </c>
      <c r="B27" s="8">
        <v>9</v>
      </c>
      <c r="C27" s="8">
        <v>12</v>
      </c>
    </row>
    <row r="28" spans="1:3" x14ac:dyDescent="0.25">
      <c r="A28" s="8" t="s">
        <v>86</v>
      </c>
      <c r="B28" s="8">
        <v>7</v>
      </c>
      <c r="C28" s="8">
        <v>9</v>
      </c>
    </row>
    <row r="29" spans="1:3" x14ac:dyDescent="0.25">
      <c r="A29" s="8" t="s">
        <v>87</v>
      </c>
      <c r="B29" s="8">
        <v>7</v>
      </c>
      <c r="C29" s="8">
        <v>3</v>
      </c>
    </row>
    <row r="30" spans="1:3" x14ac:dyDescent="0.25">
      <c r="A30" s="8" t="s">
        <v>88</v>
      </c>
      <c r="B30" s="8">
        <v>7</v>
      </c>
      <c r="C30" s="8">
        <v>10</v>
      </c>
    </row>
    <row r="39" spans="1:3" x14ac:dyDescent="0.25">
      <c r="A39" s="8" t="s">
        <v>79</v>
      </c>
      <c r="B39" s="8" t="s">
        <v>80</v>
      </c>
      <c r="C39" s="8" t="s">
        <v>81</v>
      </c>
    </row>
    <row r="40" spans="1:3" x14ac:dyDescent="0.25">
      <c r="A40" s="8" t="s">
        <v>82</v>
      </c>
      <c r="B40" s="8">
        <v>10</v>
      </c>
      <c r="C40" s="8">
        <v>9</v>
      </c>
    </row>
    <row r="41" spans="1:3" x14ac:dyDescent="0.25">
      <c r="A41" s="8" t="s">
        <v>83</v>
      </c>
      <c r="B41" s="8">
        <v>8</v>
      </c>
      <c r="C41" s="8">
        <v>13</v>
      </c>
    </row>
    <row r="42" spans="1:3" x14ac:dyDescent="0.25">
      <c r="A42" s="8" t="s">
        <v>84</v>
      </c>
      <c r="B42" s="8">
        <v>8</v>
      </c>
      <c r="C42" s="8">
        <v>9</v>
      </c>
    </row>
    <row r="43" spans="1:3" x14ac:dyDescent="0.25">
      <c r="A43" s="8" t="s">
        <v>85</v>
      </c>
      <c r="B43" s="8">
        <v>9</v>
      </c>
      <c r="C43" s="8">
        <v>12</v>
      </c>
    </row>
    <row r="44" spans="1:3" x14ac:dyDescent="0.25">
      <c r="A44" s="8" t="s">
        <v>86</v>
      </c>
      <c r="B44" s="8">
        <v>7</v>
      </c>
      <c r="C44" s="8">
        <v>9</v>
      </c>
    </row>
    <row r="45" spans="1:3" x14ac:dyDescent="0.25">
      <c r="A45" s="8" t="s">
        <v>87</v>
      </c>
      <c r="B45" s="8">
        <v>7</v>
      </c>
      <c r="C45" s="8">
        <v>3</v>
      </c>
    </row>
    <row r="46" spans="1:3" x14ac:dyDescent="0.25">
      <c r="A46" s="8" t="s">
        <v>88</v>
      </c>
      <c r="B46" s="8">
        <v>7</v>
      </c>
      <c r="C46" s="8">
        <v>10</v>
      </c>
    </row>
    <row r="57" spans="1:3" x14ac:dyDescent="0.25">
      <c r="A57" s="8" t="s">
        <v>79</v>
      </c>
      <c r="B57" s="8" t="s">
        <v>80</v>
      </c>
      <c r="C57" s="8" t="s">
        <v>81</v>
      </c>
    </row>
    <row r="58" spans="1:3" x14ac:dyDescent="0.25">
      <c r="A58" s="8" t="s">
        <v>82</v>
      </c>
      <c r="B58" s="8">
        <v>10</v>
      </c>
      <c r="C58" s="8">
        <v>9</v>
      </c>
    </row>
    <row r="59" spans="1:3" x14ac:dyDescent="0.25">
      <c r="A59" s="8" t="s">
        <v>83</v>
      </c>
      <c r="B59" s="8">
        <v>8</v>
      </c>
      <c r="C59" s="8">
        <v>13</v>
      </c>
    </row>
    <row r="60" spans="1:3" x14ac:dyDescent="0.25">
      <c r="A60" s="8" t="s">
        <v>84</v>
      </c>
      <c r="B60" s="8">
        <v>8</v>
      </c>
      <c r="C60" s="8">
        <v>9</v>
      </c>
    </row>
    <row r="61" spans="1:3" x14ac:dyDescent="0.25">
      <c r="A61" s="8" t="s">
        <v>85</v>
      </c>
      <c r="B61" s="8">
        <v>9</v>
      </c>
      <c r="C61" s="8">
        <v>12</v>
      </c>
    </row>
    <row r="62" spans="1:3" x14ac:dyDescent="0.25">
      <c r="A62" s="8" t="s">
        <v>86</v>
      </c>
      <c r="B62" s="8">
        <v>7</v>
      </c>
      <c r="C62" s="8">
        <v>9</v>
      </c>
    </row>
    <row r="63" spans="1:3" x14ac:dyDescent="0.25">
      <c r="A63" s="8" t="s">
        <v>87</v>
      </c>
      <c r="B63" s="8">
        <v>7</v>
      </c>
      <c r="C63" s="8">
        <v>3</v>
      </c>
    </row>
    <row r="64" spans="1:3" x14ac:dyDescent="0.25">
      <c r="A64" s="8" t="s">
        <v>88</v>
      </c>
      <c r="B64" s="8">
        <v>7</v>
      </c>
      <c r="C64" s="8">
        <v>10</v>
      </c>
    </row>
    <row r="72" spans="1:2" x14ac:dyDescent="0.25">
      <c r="A72" t="s">
        <v>89</v>
      </c>
      <c r="B72" t="s">
        <v>90</v>
      </c>
    </row>
    <row r="73" spans="1:2" x14ac:dyDescent="0.25">
      <c r="A73">
        <v>2000</v>
      </c>
      <c r="B73" s="1">
        <v>1000</v>
      </c>
    </row>
    <row r="74" spans="1:2" x14ac:dyDescent="0.25">
      <c r="A74">
        <v>2001</v>
      </c>
      <c r="B74" s="1">
        <v>958</v>
      </c>
    </row>
    <row r="75" spans="1:2" x14ac:dyDescent="0.25">
      <c r="A75">
        <v>2002</v>
      </c>
      <c r="B75" s="1">
        <v>1115</v>
      </c>
    </row>
    <row r="76" spans="1:2" x14ac:dyDescent="0.25">
      <c r="A76">
        <v>2003</v>
      </c>
      <c r="B76" s="1">
        <v>1300</v>
      </c>
    </row>
    <row r="77" spans="1:2" x14ac:dyDescent="0.25">
      <c r="A77">
        <v>2004</v>
      </c>
      <c r="B77" s="1">
        <v>1500</v>
      </c>
    </row>
    <row r="78" spans="1:2" x14ac:dyDescent="0.25">
      <c r="A78">
        <v>2005</v>
      </c>
      <c r="B78" s="1">
        <v>900</v>
      </c>
    </row>
    <row r="79" spans="1:2" x14ac:dyDescent="0.25">
      <c r="A79">
        <v>2006</v>
      </c>
      <c r="B79" s="1">
        <v>1600</v>
      </c>
    </row>
    <row r="80" spans="1:2" x14ac:dyDescent="0.25">
      <c r="A80">
        <v>2007</v>
      </c>
      <c r="B80" s="1">
        <v>1300</v>
      </c>
    </row>
    <row r="81" spans="1:3" x14ac:dyDescent="0.25">
      <c r="A81">
        <v>2008</v>
      </c>
      <c r="B81" s="1">
        <v>1348</v>
      </c>
    </row>
    <row r="82" spans="1:3" x14ac:dyDescent="0.25">
      <c r="A82">
        <v>2009</v>
      </c>
      <c r="B82" s="1">
        <v>1500</v>
      </c>
    </row>
    <row r="83" spans="1:3" x14ac:dyDescent="0.25">
      <c r="A83">
        <v>2010</v>
      </c>
      <c r="B83" s="1">
        <v>1800</v>
      </c>
    </row>
    <row r="84" spans="1:3" x14ac:dyDescent="0.25">
      <c r="A84">
        <v>2011</v>
      </c>
      <c r="B84" s="1">
        <v>1750</v>
      </c>
    </row>
    <row r="85" spans="1:3" x14ac:dyDescent="0.25">
      <c r="A85">
        <v>2012</v>
      </c>
      <c r="B85" s="1">
        <v>1900</v>
      </c>
    </row>
    <row r="86" spans="1:3" x14ac:dyDescent="0.25">
      <c r="A86">
        <v>2013</v>
      </c>
      <c r="B86" s="1">
        <v>1790</v>
      </c>
    </row>
    <row r="87" spans="1:3" x14ac:dyDescent="0.25">
      <c r="A87">
        <v>2014</v>
      </c>
      <c r="B87" s="1">
        <v>2000</v>
      </c>
    </row>
    <row r="88" spans="1:3" x14ac:dyDescent="0.25">
      <c r="A88">
        <v>2015</v>
      </c>
      <c r="B88" s="1">
        <v>1600</v>
      </c>
    </row>
    <row r="92" spans="1:3" x14ac:dyDescent="0.25">
      <c r="A92" t="s">
        <v>79</v>
      </c>
      <c r="B92" t="s">
        <v>80</v>
      </c>
      <c r="C92" t="s">
        <v>81</v>
      </c>
    </row>
    <row r="93" spans="1:3" x14ac:dyDescent="0.25">
      <c r="A93" t="s">
        <v>91</v>
      </c>
      <c r="B93" s="9">
        <v>0.63</v>
      </c>
      <c r="C93" s="9">
        <v>0.28999999999999998</v>
      </c>
    </row>
    <row r="94" spans="1:3" x14ac:dyDescent="0.25">
      <c r="A94" t="s">
        <v>83</v>
      </c>
      <c r="B94" s="9">
        <v>0.13</v>
      </c>
      <c r="C94" s="9">
        <v>0.42</v>
      </c>
    </row>
    <row r="95" spans="1:3" x14ac:dyDescent="0.25">
      <c r="A95" t="s">
        <v>84</v>
      </c>
      <c r="B95" s="9">
        <v>0.25</v>
      </c>
      <c r="C95" s="9">
        <v>0.28999999999999998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6" sqref="E6:E7"/>
    </sheetView>
  </sheetViews>
  <sheetFormatPr baseColWidth="10" defaultRowHeight="15" x14ac:dyDescent="0.25"/>
  <cols>
    <col min="5" max="5" width="13.28515625" bestFit="1" customWidth="1"/>
  </cols>
  <sheetData>
    <row r="1" spans="1:5" x14ac:dyDescent="0.25">
      <c r="A1" t="s">
        <v>61</v>
      </c>
    </row>
    <row r="2" spans="1:5" x14ac:dyDescent="0.25">
      <c r="A2" t="s">
        <v>62</v>
      </c>
      <c r="D2" t="s">
        <v>62</v>
      </c>
      <c r="E2" t="s">
        <v>66</v>
      </c>
    </row>
    <row r="3" spans="1:5" x14ac:dyDescent="0.25">
      <c r="A3" t="s">
        <v>63</v>
      </c>
      <c r="D3" t="s">
        <v>62</v>
      </c>
      <c r="E3" t="s">
        <v>67</v>
      </c>
    </row>
    <row r="4" spans="1:5" x14ac:dyDescent="0.25">
      <c r="A4" t="s">
        <v>64</v>
      </c>
      <c r="D4" t="s">
        <v>63</v>
      </c>
      <c r="E4" t="s">
        <v>68</v>
      </c>
    </row>
    <row r="5" spans="1:5" x14ac:dyDescent="0.25">
      <c r="D5" t="s">
        <v>63</v>
      </c>
      <c r="E5" t="s">
        <v>69</v>
      </c>
    </row>
    <row r="6" spans="1:5" x14ac:dyDescent="0.25">
      <c r="D6" t="s">
        <v>64</v>
      </c>
      <c r="E6" t="s">
        <v>70</v>
      </c>
    </row>
    <row r="7" spans="1:5" x14ac:dyDescent="0.25">
      <c r="D7" t="s">
        <v>64</v>
      </c>
      <c r="E7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Hoja2</vt:lpstr>
      <vt:lpstr>Hoja4</vt:lpstr>
      <vt:lpstr>Base de datos</vt:lpstr>
      <vt:lpstr>Gráficas</vt:lpstr>
      <vt:lpstr>Hoja1</vt:lpstr>
      <vt:lpstr>Entregado</vt:lpstr>
      <vt:lpstr>Proceso</vt:lpstr>
      <vt:lpstr>Tránsito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de la Cueva</dc:creator>
  <cp:lastModifiedBy>Jesús de la Cueva</cp:lastModifiedBy>
  <cp:lastPrinted>2022-07-31T14:56:23Z</cp:lastPrinted>
  <dcterms:modified xsi:type="dcterms:W3CDTF">2022-07-31T15:12:00Z</dcterms:modified>
</cp:coreProperties>
</file>