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EP2\Git\EUE\Practica_2\BB\"/>
    </mc:Choice>
  </mc:AlternateContent>
  <xr:revisionPtr revIDLastSave="0" documentId="13_ncr:1_{6E194BAC-3154-4898-A05C-3305418DA63D}" xr6:coauthVersionLast="46" xr6:coauthVersionMax="46" xr10:uidLastSave="{00000000-0000-0000-0000-000000000000}"/>
  <bookViews>
    <workbookView xWindow="-108" yWindow="-108" windowWidth="23256" windowHeight="12576" xr2:uid="{E005E2C7-84BE-42EA-AA08-1999F0AD76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" l="1"/>
  <c r="U28" i="1"/>
  <c r="T28" i="1"/>
  <c r="O28" i="1"/>
  <c r="M28" i="1"/>
  <c r="I28" i="1"/>
  <c r="U27" i="1"/>
  <c r="T27" i="1"/>
  <c r="O27" i="1"/>
  <c r="M27" i="1"/>
  <c r="I27" i="1"/>
  <c r="O14" i="1"/>
  <c r="U14" i="1"/>
  <c r="T14" i="1"/>
  <c r="M14" i="1"/>
  <c r="I14" i="1"/>
  <c r="O13" i="1"/>
  <c r="U13" i="1"/>
  <c r="T13" i="1"/>
  <c r="M13" i="1"/>
  <c r="I13" i="1"/>
  <c r="O24" i="1"/>
  <c r="T24" i="1"/>
  <c r="U24" i="1"/>
  <c r="M24" i="1"/>
  <c r="I24" i="1"/>
  <c r="O23" i="1"/>
  <c r="U22" i="1"/>
  <c r="U23" i="1"/>
  <c r="T23" i="1"/>
  <c r="M23" i="1"/>
  <c r="I23" i="1"/>
  <c r="O22" i="1"/>
  <c r="T22" i="1"/>
  <c r="M22" i="1"/>
  <c r="I22" i="1"/>
  <c r="O21" i="1"/>
  <c r="U21" i="1"/>
  <c r="T21" i="1"/>
  <c r="M21" i="1"/>
  <c r="I21" i="1"/>
  <c r="U20" i="1"/>
  <c r="T20" i="1"/>
  <c r="M20" i="1"/>
  <c r="I20" i="1"/>
  <c r="O19" i="1"/>
  <c r="U19" i="1"/>
  <c r="T19" i="1"/>
  <c r="M19" i="1"/>
  <c r="I19" i="1"/>
  <c r="O12" i="1"/>
  <c r="U12" i="1"/>
  <c r="T12" i="1"/>
  <c r="M12" i="1"/>
  <c r="I12" i="1"/>
  <c r="O3" i="1"/>
  <c r="O5" i="1"/>
  <c r="O4" i="1"/>
  <c r="S6" i="1"/>
  <c r="U6" i="1" s="1"/>
  <c r="T7" i="1"/>
  <c r="T8" i="1"/>
  <c r="T9" i="1"/>
  <c r="T3" i="1"/>
  <c r="T4" i="1"/>
  <c r="Y5" i="1"/>
  <c r="Z5" i="1"/>
  <c r="Y4" i="1"/>
  <c r="Y6" i="1"/>
  <c r="Y7" i="1"/>
  <c r="Y8" i="1"/>
  <c r="S5" i="1"/>
  <c r="T5" i="1" s="1"/>
  <c r="U4" i="1"/>
  <c r="U7" i="1"/>
  <c r="U8" i="1"/>
  <c r="U9" i="1"/>
  <c r="Y3" i="1"/>
  <c r="Z3" i="1"/>
  <c r="Z4" i="1"/>
  <c r="Z6" i="1"/>
  <c r="Z7" i="1"/>
  <c r="Z8" i="1"/>
  <c r="AD4" i="1"/>
  <c r="AD5" i="1"/>
  <c r="AD6" i="1"/>
  <c r="AD7" i="1"/>
  <c r="AD8" i="1"/>
  <c r="AD3" i="1"/>
  <c r="U3" i="1"/>
  <c r="AE8" i="1"/>
  <c r="AE7" i="1"/>
  <c r="AE6" i="1"/>
  <c r="AE5" i="1"/>
  <c r="AE4" i="1"/>
  <c r="AE3" i="1"/>
  <c r="O9" i="1"/>
  <c r="O8" i="1"/>
  <c r="O7" i="1"/>
  <c r="O6" i="1"/>
  <c r="M7" i="1"/>
  <c r="M9" i="1"/>
  <c r="I9" i="1"/>
  <c r="M8" i="1"/>
  <c r="I8" i="1"/>
  <c r="I7" i="1"/>
  <c r="M6" i="1"/>
  <c r="I6" i="1"/>
  <c r="M5" i="1"/>
  <c r="I5" i="1"/>
  <c r="M4" i="1"/>
  <c r="I4" i="1"/>
  <c r="M3" i="1"/>
  <c r="I3" i="1"/>
  <c r="T6" i="1" l="1"/>
  <c r="U5" i="1"/>
</calcChain>
</file>

<file path=xl/sharedStrings.xml><?xml version="1.0" encoding="utf-8"?>
<sst xmlns="http://schemas.openxmlformats.org/spreadsheetml/2006/main" count="94" uniqueCount="53">
  <si>
    <t>Material</t>
  </si>
  <si>
    <t>Placa</t>
  </si>
  <si>
    <t>Rigidizador exterior</t>
  </si>
  <si>
    <t>Rigidizador interior I</t>
  </si>
  <si>
    <t>Resultados</t>
  </si>
  <si>
    <t>Iteracion</t>
  </si>
  <si>
    <t>Geometria</t>
  </si>
  <si>
    <t>sigma y</t>
  </si>
  <si>
    <t>sigma u</t>
  </si>
  <si>
    <t>Espesor</t>
  </si>
  <si>
    <t>W</t>
  </si>
  <si>
    <t>H</t>
  </si>
  <si>
    <t>Offset</t>
  </si>
  <si>
    <t>t</t>
  </si>
  <si>
    <t>Masa Total [kg]</t>
  </si>
  <si>
    <t>Masa Estrucutra [kg]</t>
  </si>
  <si>
    <t>Frecuencia [Hz]</t>
  </si>
  <si>
    <t>sigma Shell</t>
  </si>
  <si>
    <t>sigma Bar max</t>
  </si>
  <si>
    <t>sigma Bar min</t>
  </si>
  <si>
    <t>MoSy</t>
  </si>
  <si>
    <t>MoSu</t>
  </si>
  <si>
    <t>Ref</t>
  </si>
  <si>
    <t>G1</t>
  </si>
  <si>
    <t>it23</t>
  </si>
  <si>
    <t>it24</t>
  </si>
  <si>
    <t>it25</t>
  </si>
  <si>
    <t>it26</t>
  </si>
  <si>
    <t>it27</t>
  </si>
  <si>
    <t>it28</t>
  </si>
  <si>
    <t>sigma Shell Y</t>
  </si>
  <si>
    <t>sigma Bar max Y</t>
  </si>
  <si>
    <t>sigma Bar min Y</t>
  </si>
  <si>
    <t>sigma Shell Z</t>
  </si>
  <si>
    <t>sigma Bar max Z</t>
  </si>
  <si>
    <t>sigma Bar min Z</t>
  </si>
  <si>
    <t>Ti</t>
  </si>
  <si>
    <t>it.33</t>
  </si>
  <si>
    <t>TITANIO</t>
  </si>
  <si>
    <t>ALUMNIO</t>
  </si>
  <si>
    <t>AL</t>
  </si>
  <si>
    <t>it.34</t>
  </si>
  <si>
    <t>it.35</t>
  </si>
  <si>
    <t>it.36</t>
  </si>
  <si>
    <t>it.37</t>
  </si>
  <si>
    <t>it.38</t>
  </si>
  <si>
    <t>it.39</t>
  </si>
  <si>
    <t xml:space="preserve">TITANIO </t>
  </si>
  <si>
    <t>ALUMINIO</t>
  </si>
  <si>
    <t>it.40</t>
  </si>
  <si>
    <t>it.41</t>
  </si>
  <si>
    <t>it.42</t>
  </si>
  <si>
    <t>it.43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</si>
</sst>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CC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58">
    <xf numFmtId="0" fontId="0" fillId="0" borderId="0" xfId="0"/>
    <xf numFmtId="0" fontId="1" fillId="5" borderId="4" xfId="5" applyBorder="1" applyAlignment="1">
      <alignment horizontal="center" vertical="center"/>
    </xf>
    <xf numFmtId="0" fontId="1" fillId="8" borderId="8" xfId="8" applyBorder="1"/>
    <xf numFmtId="0" fontId="1" fillId="4" borderId="9" xfId="4" applyBorder="1"/>
    <xf numFmtId="0" fontId="1" fillId="3" borderId="8" xfId="3" applyBorder="1"/>
    <xf numFmtId="0" fontId="1" fillId="3" borderId="10" xfId="3" applyBorder="1"/>
    <xf numFmtId="0" fontId="1" fillId="5" borderId="10" xfId="5" applyBorder="1"/>
    <xf numFmtId="0" fontId="1" fillId="6" borderId="10" xfId="6" applyBorder="1"/>
    <xf numFmtId="0" fontId="1" fillId="7" borderId="10" xfId="7" applyBorder="1"/>
    <xf numFmtId="0" fontId="1" fillId="7" borderId="11" xfId="7" applyBorder="1"/>
    <xf numFmtId="0" fontId="1" fillId="9" borderId="8" xfId="9" applyBorder="1"/>
    <xf numFmtId="0" fontId="1" fillId="9" borderId="12" xfId="9" applyBorder="1"/>
    <xf numFmtId="0" fontId="1" fillId="9" borderId="10" xfId="9" applyBorder="1"/>
    <xf numFmtId="0" fontId="1" fillId="9" borderId="9" xfId="9" applyBorder="1"/>
    <xf numFmtId="0" fontId="0" fillId="0" borderId="0" xfId="0" applyAlignment="1">
      <alignment horizontal="left"/>
    </xf>
    <xf numFmtId="11" fontId="0" fillId="0" borderId="0" xfId="0" applyNumberFormat="1"/>
    <xf numFmtId="2" fontId="0" fillId="0" borderId="0" xfId="1" applyNumberFormat="1" applyFont="1"/>
    <xf numFmtId="43" fontId="0" fillId="0" borderId="0" xfId="1" applyFont="1"/>
    <xf numFmtId="0" fontId="0" fillId="10" borderId="0" xfId="0" applyFill="1"/>
    <xf numFmtId="43" fontId="1" fillId="0" borderId="0" xfId="1" applyFont="1" applyFill="1"/>
    <xf numFmtId="43" fontId="1" fillId="0" borderId="0" xfId="1" applyFont="1"/>
    <xf numFmtId="164" fontId="0" fillId="0" borderId="0" xfId="0" applyNumberFormat="1"/>
    <xf numFmtId="0" fontId="2" fillId="0" borderId="0" xfId="2" applyFill="1"/>
    <xf numFmtId="2" fontId="0" fillId="11" borderId="0" xfId="1" applyNumberFormat="1" applyFont="1" applyFill="1"/>
    <xf numFmtId="43" fontId="1" fillId="11" borderId="0" xfId="1" applyFont="1" applyFill="1"/>
    <xf numFmtId="0" fontId="0" fillId="11" borderId="0" xfId="0" applyFill="1"/>
    <xf numFmtId="0" fontId="0" fillId="0" borderId="0" xfId="1" applyNumberFormat="1" applyFont="1"/>
    <xf numFmtId="0" fontId="0" fillId="12" borderId="0" xfId="0" applyFill="1"/>
    <xf numFmtId="0" fontId="0" fillId="13" borderId="0" xfId="0" applyFill="1"/>
    <xf numFmtId="43" fontId="0" fillId="13" borderId="0" xfId="1" applyFont="1" applyFill="1"/>
    <xf numFmtId="0" fontId="0" fillId="13" borderId="0" xfId="1" applyNumberFormat="1" applyFont="1" applyFill="1"/>
    <xf numFmtId="43" fontId="1" fillId="13" borderId="0" xfId="1" applyFont="1" applyFill="1"/>
    <xf numFmtId="11" fontId="0" fillId="13" borderId="0" xfId="1" applyNumberFormat="1" applyFont="1" applyFill="1"/>
    <xf numFmtId="0" fontId="0" fillId="14" borderId="0" xfId="0" applyFill="1" applyAlignment="1">
      <alignment horizontal="left"/>
    </xf>
    <xf numFmtId="0" fontId="0" fillId="14" borderId="0" xfId="0" applyFill="1"/>
    <xf numFmtId="0" fontId="0" fillId="0" borderId="0" xfId="0" applyFill="1"/>
    <xf numFmtId="43" fontId="0" fillId="14" borderId="0" xfId="1" applyFont="1" applyFill="1"/>
    <xf numFmtId="11" fontId="0" fillId="14" borderId="0" xfId="1" applyNumberFormat="1" applyFont="1" applyFill="1"/>
    <xf numFmtId="43" fontId="1" fillId="14" borderId="0" xfId="1" applyFont="1" applyFill="1"/>
    <xf numFmtId="0" fontId="2" fillId="12" borderId="0" xfId="2" applyFill="1"/>
    <xf numFmtId="164" fontId="0" fillId="0" borderId="0" xfId="0" applyNumberFormat="1" applyFill="1"/>
    <xf numFmtId="11" fontId="0" fillId="0" borderId="0" xfId="0" applyNumberFormat="1" applyFill="1"/>
    <xf numFmtId="43" fontId="0" fillId="0" borderId="0" xfId="1" applyFont="1" applyFill="1"/>
    <xf numFmtId="0" fontId="0" fillId="0" borderId="0" xfId="1" applyNumberFormat="1" applyFont="1" applyFill="1"/>
    <xf numFmtId="0" fontId="0" fillId="0" borderId="0" xfId="0" applyFill="1" applyAlignment="1">
      <alignment horizontal="left"/>
    </xf>
    <xf numFmtId="11" fontId="0" fillId="0" borderId="0" xfId="1" applyNumberFormat="1" applyFont="1" applyFill="1"/>
    <xf numFmtId="0" fontId="1" fillId="3" borderId="1" xfId="3" applyBorder="1" applyAlignment="1">
      <alignment horizontal="center"/>
    </xf>
    <xf numFmtId="0" fontId="1" fillId="3" borderId="2" xfId="3" applyBorder="1" applyAlignment="1">
      <alignment horizontal="center"/>
    </xf>
    <xf numFmtId="0" fontId="1" fillId="3" borderId="3" xfId="3" applyBorder="1" applyAlignment="1">
      <alignment horizontal="center"/>
    </xf>
    <xf numFmtId="0" fontId="1" fillId="6" borderId="1" xfId="6" applyBorder="1" applyAlignment="1">
      <alignment horizontal="center" vertical="center"/>
    </xf>
    <xf numFmtId="0" fontId="1" fillId="6" borderId="2" xfId="6" applyBorder="1" applyAlignment="1">
      <alignment horizontal="center" vertical="center"/>
    </xf>
    <xf numFmtId="0" fontId="1" fillId="6" borderId="3" xfId="6" applyBorder="1" applyAlignment="1">
      <alignment horizontal="center" vertical="center"/>
    </xf>
    <xf numFmtId="0" fontId="1" fillId="7" borderId="1" xfId="7" applyBorder="1" applyAlignment="1">
      <alignment horizontal="center" vertical="center"/>
    </xf>
    <xf numFmtId="0" fontId="1" fillId="7" borderId="2" xfId="7" applyBorder="1" applyAlignment="1">
      <alignment horizontal="center" vertical="center"/>
    </xf>
    <xf numFmtId="0" fontId="1" fillId="7" borderId="3" xfId="7" applyBorder="1" applyAlignment="1">
      <alignment horizontal="center" vertical="center"/>
    </xf>
    <xf numFmtId="0" fontId="1" fillId="9" borderId="5" xfId="9" applyBorder="1" applyAlignment="1">
      <alignment horizontal="center" vertical="center"/>
    </xf>
    <xf numFmtId="0" fontId="1" fillId="9" borderId="6" xfId="9" applyBorder="1" applyAlignment="1">
      <alignment horizontal="center" vertical="center"/>
    </xf>
    <xf numFmtId="0" fontId="1" fillId="9" borderId="7" xfId="9" applyBorder="1" applyAlignment="1">
      <alignment horizontal="center" vertical="center"/>
    </xf>
  </cellXfs>
  <cellStyles count="10">
    <cellStyle name="20% - Énfasis1" xfId="3" builtinId="30"/>
    <cellStyle name="20% - Énfasis2" xfId="5" builtinId="34"/>
    <cellStyle name="20% - Énfasis3" xfId="6" builtinId="38"/>
    <cellStyle name="20% - Énfasis4" xfId="7" builtinId="42"/>
    <cellStyle name="20% - Énfasis5" xfId="8" builtinId="46"/>
    <cellStyle name="20% - Énfasis6" xfId="9" builtinId="50"/>
    <cellStyle name="40% - Énfasis1" xfId="4" builtinId="31"/>
    <cellStyle name="Incorrecto" xfId="2" builtinId="27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D684B-EDD4-45EA-A70A-93E4E99AF29C}">
  <dimension ref="A1:AE28"/>
  <sheetViews>
    <sheetView tabSelected="1" zoomScale="70" zoomScaleNormal="70" workbookViewId="0">
      <selection activeCell="D14" sqref="D14:E14"/>
    </sheetView>
  </sheetViews>
  <sheetFormatPr baseColWidth="10" defaultRowHeight="14.4" x14ac:dyDescent="0.3"/>
  <cols>
    <col min="6" max="6" width="14.33203125" customWidth="1"/>
    <col min="14" max="14" width="15.5546875" customWidth="1"/>
    <col min="16" max="16" width="14.6640625" customWidth="1"/>
    <col min="19" max="19" width="15.44140625" customWidth="1"/>
    <col min="22" max="22" width="14.33203125" customWidth="1"/>
    <col min="23" max="23" width="14.88671875" customWidth="1"/>
    <col min="24" max="24" width="15.5546875" customWidth="1"/>
  </cols>
  <sheetData>
    <row r="1" spans="1:31" ht="15" thickBot="1" x14ac:dyDescent="0.35">
      <c r="C1" s="46" t="s">
        <v>0</v>
      </c>
      <c r="D1" s="47"/>
      <c r="E1" s="48"/>
      <c r="F1" s="1" t="s">
        <v>1</v>
      </c>
      <c r="G1" s="49" t="s">
        <v>2</v>
      </c>
      <c r="H1" s="50"/>
      <c r="I1" s="51"/>
      <c r="J1" s="52" t="s">
        <v>3</v>
      </c>
      <c r="K1" s="53"/>
      <c r="L1" s="53"/>
      <c r="M1" s="54"/>
      <c r="N1" s="55" t="s">
        <v>4</v>
      </c>
      <c r="O1" s="56"/>
      <c r="P1" s="56"/>
      <c r="Q1" s="56"/>
      <c r="R1" s="56"/>
      <c r="S1" s="56"/>
      <c r="T1" s="56"/>
      <c r="U1" s="57"/>
    </row>
    <row r="2" spans="1:31" ht="15" thickBot="1" x14ac:dyDescent="0.35">
      <c r="A2" s="2" t="s">
        <v>5</v>
      </c>
      <c r="B2" s="3" t="s">
        <v>6</v>
      </c>
      <c r="C2" s="4" t="s">
        <v>0</v>
      </c>
      <c r="D2" s="5" t="s">
        <v>7</v>
      </c>
      <c r="E2" s="5" t="s">
        <v>8</v>
      </c>
      <c r="F2" s="6" t="s">
        <v>9</v>
      </c>
      <c r="G2" s="7" t="s">
        <v>10</v>
      </c>
      <c r="H2" s="7" t="s">
        <v>11</v>
      </c>
      <c r="I2" s="7" t="s">
        <v>12</v>
      </c>
      <c r="J2" s="8" t="s">
        <v>13</v>
      </c>
      <c r="K2" s="8" t="s">
        <v>10</v>
      </c>
      <c r="L2" s="8" t="s">
        <v>11</v>
      </c>
      <c r="M2" s="9" t="s">
        <v>12</v>
      </c>
      <c r="N2" s="10" t="s">
        <v>14</v>
      </c>
      <c r="O2" s="11" t="s">
        <v>15</v>
      </c>
      <c r="P2" s="12" t="s">
        <v>16</v>
      </c>
      <c r="Q2" s="12" t="s">
        <v>17</v>
      </c>
      <c r="R2" s="12" t="s">
        <v>18</v>
      </c>
      <c r="S2" s="12" t="s">
        <v>19</v>
      </c>
      <c r="T2" s="12" t="s">
        <v>20</v>
      </c>
      <c r="U2" s="13" t="s">
        <v>21</v>
      </c>
      <c r="V2" s="12" t="s">
        <v>30</v>
      </c>
      <c r="W2" s="12" t="s">
        <v>31</v>
      </c>
      <c r="X2" s="12" t="s">
        <v>32</v>
      </c>
      <c r="Y2" s="12" t="s">
        <v>20</v>
      </c>
      <c r="Z2" s="13" t="s">
        <v>21</v>
      </c>
      <c r="AA2" s="12" t="s">
        <v>33</v>
      </c>
      <c r="AB2" s="12" t="s">
        <v>34</v>
      </c>
      <c r="AC2" s="12" t="s">
        <v>35</v>
      </c>
      <c r="AD2" s="12" t="s">
        <v>20</v>
      </c>
      <c r="AE2" s="13" t="s">
        <v>21</v>
      </c>
    </row>
    <row r="3" spans="1:31" x14ac:dyDescent="0.3">
      <c r="A3" s="14" t="s">
        <v>22</v>
      </c>
      <c r="B3" t="s">
        <v>23</v>
      </c>
      <c r="C3" t="s">
        <v>36</v>
      </c>
      <c r="D3" s="15">
        <v>1000000000</v>
      </c>
      <c r="E3" s="15">
        <v>1170000000</v>
      </c>
      <c r="F3">
        <v>2E-3</v>
      </c>
      <c r="G3">
        <v>5.0000000000000001E-3</v>
      </c>
      <c r="H3">
        <v>1.2999999999999999E-2</v>
      </c>
      <c r="I3">
        <f t="shared" ref="I3:I9" si="0">-(F3+H3)/2</f>
        <v>-7.4999999999999997E-3</v>
      </c>
      <c r="J3">
        <v>2E-3</v>
      </c>
      <c r="K3">
        <v>0.01</v>
      </c>
      <c r="L3">
        <v>1.2999999999999999E-2</v>
      </c>
      <c r="M3">
        <f t="shared" ref="M3:M9" si="1">-(F3+L3)/2</f>
        <v>-7.4999999999999997E-3</v>
      </c>
      <c r="N3" s="16">
        <v>58.55</v>
      </c>
      <c r="O3" s="17">
        <f>N3-55.32</f>
        <v>3.2299999999999969</v>
      </c>
      <c r="P3">
        <v>57.45</v>
      </c>
      <c r="Q3" s="15">
        <v>397000000</v>
      </c>
      <c r="R3" s="15">
        <v>1400000000</v>
      </c>
      <c r="S3" s="15">
        <v>1400000000</v>
      </c>
      <c r="T3" s="17">
        <f t="shared" ref="T3:T12" si="2">D3/( MAX( Q3:S3)*1.1*1.2*1.1*1.1 ) - 1</f>
        <v>-0.55278880898715621</v>
      </c>
      <c r="U3" s="26">
        <f>E3/( MAX( Q3:S3)*1.1*1.2*1.1*1.25 ) - 1</f>
        <v>-0.53955135773317608</v>
      </c>
      <c r="Y3" s="17" t="e">
        <f>D3/(MAX(V3:X3)*1.1*1.2*1.1*1.1)-1</f>
        <v>#DIV/0!</v>
      </c>
      <c r="Z3" s="17" t="e">
        <f t="shared" ref="Z3:Z8" si="3">E3/( MAX( V3:X3)*1.1*1.2*1.1*1.25 ) - 1</f>
        <v>#DIV/0!</v>
      </c>
      <c r="AA3" s="15"/>
      <c r="AB3" s="15"/>
      <c r="AC3" s="15"/>
      <c r="AD3" s="17" t="e">
        <f>D3/(MAX(AA3:AC3)*1.1*1.2*1.1*1.1)-1</f>
        <v>#DIV/0!</v>
      </c>
      <c r="AE3" s="17" t="e">
        <f t="shared" ref="AE3:AE8" si="4" xml:space="preserve"> E3/( MAX(AA3:AC3)*1.1*1.2*1.1*1.25 ) - 1</f>
        <v>#DIV/0!</v>
      </c>
    </row>
    <row r="4" spans="1:31" x14ac:dyDescent="0.3">
      <c r="A4" s="14" t="s">
        <v>24</v>
      </c>
      <c r="B4" t="s">
        <v>23</v>
      </c>
      <c r="C4" t="s">
        <v>36</v>
      </c>
      <c r="D4" s="15">
        <v>1000000000</v>
      </c>
      <c r="E4" s="15">
        <v>1170000000</v>
      </c>
      <c r="F4" s="18">
        <v>4.0000000000000001E-3</v>
      </c>
      <c r="G4">
        <v>5.0000000000000001E-3</v>
      </c>
      <c r="H4">
        <v>1.2999999999999999E-2</v>
      </c>
      <c r="I4">
        <f t="shared" si="0"/>
        <v>-8.5000000000000006E-3</v>
      </c>
      <c r="J4">
        <v>2E-3</v>
      </c>
      <c r="K4">
        <v>0.01</v>
      </c>
      <c r="L4">
        <v>1.2999999999999999E-2</v>
      </c>
      <c r="M4">
        <f t="shared" si="1"/>
        <v>-8.5000000000000006E-3</v>
      </c>
      <c r="N4" s="19">
        <v>60.43</v>
      </c>
      <c r="O4" s="20">
        <f>N4-55.32</f>
        <v>5.1099999999999994</v>
      </c>
      <c r="P4" s="17">
        <v>75.64</v>
      </c>
      <c r="Q4" s="15">
        <v>279000000</v>
      </c>
      <c r="R4" s="15">
        <v>965000000</v>
      </c>
      <c r="S4" s="15">
        <v>-965000000</v>
      </c>
      <c r="T4" s="17">
        <f t="shared" si="2"/>
        <v>-0.35119619956685866</v>
      </c>
      <c r="U4" s="26">
        <f t="shared" ref="U4:U12" si="5">E4/( MAX( Q4:S4)*1.1*1.2*1.1*1.25 ) - 1</f>
        <v>-0.33199160707403763</v>
      </c>
      <c r="Y4" s="17" t="e">
        <f t="shared" ref="Y4:Y8" si="6">D4/(MAX(V4:X4)*1.1*1.2*1.1*1.1)-1</f>
        <v>#DIV/0!</v>
      </c>
      <c r="Z4" s="17" t="e">
        <f>E4/( MAX( V4:X4)*1.1*1.2*1.1*1.25 ) - 1</f>
        <v>#DIV/0!</v>
      </c>
      <c r="AA4" s="15"/>
      <c r="AB4" s="15"/>
      <c r="AC4" s="15"/>
      <c r="AD4" s="17" t="e">
        <f t="shared" ref="AD4:AD8" si="7">D4/(MAX(AA4:AC4)*1.1*1.2*1.1*1.1)-1</f>
        <v>#DIV/0!</v>
      </c>
      <c r="AE4" s="17" t="e">
        <f t="shared" si="4"/>
        <v>#DIV/0!</v>
      </c>
    </row>
    <row r="5" spans="1:31" x14ac:dyDescent="0.3">
      <c r="A5" s="14" t="s">
        <v>25</v>
      </c>
      <c r="B5" t="s">
        <v>23</v>
      </c>
      <c r="C5" t="s">
        <v>36</v>
      </c>
      <c r="D5" s="15">
        <v>1000000000</v>
      </c>
      <c r="E5" s="15">
        <v>1170000000</v>
      </c>
      <c r="F5">
        <v>2E-3</v>
      </c>
      <c r="G5" s="18">
        <v>0.01</v>
      </c>
      <c r="H5">
        <v>1.2999999999999999E-2</v>
      </c>
      <c r="I5">
        <f t="shared" si="0"/>
        <v>-7.4999999999999997E-3</v>
      </c>
      <c r="J5">
        <v>2E-3</v>
      </c>
      <c r="K5">
        <v>0.01</v>
      </c>
      <c r="L5">
        <v>1.2999999999999999E-2</v>
      </c>
      <c r="M5">
        <f t="shared" si="1"/>
        <v>-7.4999999999999997E-3</v>
      </c>
      <c r="N5" s="23">
        <v>59.09</v>
      </c>
      <c r="O5" s="24">
        <f>N5-55.32</f>
        <v>3.7700000000000031</v>
      </c>
      <c r="P5" s="25">
        <v>57.37</v>
      </c>
      <c r="Q5" s="15">
        <v>397000000</v>
      </c>
      <c r="R5" s="15">
        <v>1400000000</v>
      </c>
      <c r="S5" s="15">
        <f>-1400000000</f>
        <v>-1400000000</v>
      </c>
      <c r="T5" s="17">
        <f>D5/( MAX( Q5:S5)*1.1*1.2*1.1*1.1 ) - 1</f>
        <v>-0.55278880898715621</v>
      </c>
      <c r="U5" s="26">
        <f t="shared" si="5"/>
        <v>-0.53955135773317608</v>
      </c>
      <c r="V5" s="15">
        <v>397000000</v>
      </c>
      <c r="W5" s="15">
        <v>1400000000</v>
      </c>
      <c r="X5" s="15">
        <v>-1400000000</v>
      </c>
      <c r="Y5" s="17">
        <f>D5/(MAX(V5:X5)*1.1*1.2*1.1*1.1)-1</f>
        <v>-0.55278880898715621</v>
      </c>
      <c r="Z5" s="17">
        <f>E5/( MAX( V5:X5)*1.1*1.2*1.1*1.25 ) - 1</f>
        <v>-0.53955135773317608</v>
      </c>
      <c r="AA5" s="15">
        <v>199000000</v>
      </c>
      <c r="AB5" s="15">
        <v>537000000</v>
      </c>
      <c r="AC5" s="15">
        <v>-543000000</v>
      </c>
      <c r="AD5" s="17">
        <f t="shared" si="7"/>
        <v>0.16591371958655743</v>
      </c>
      <c r="AE5" s="17">
        <f t="shared" si="4"/>
        <v>0.20042476568631962</v>
      </c>
    </row>
    <row r="6" spans="1:31" x14ac:dyDescent="0.3">
      <c r="A6" s="14" t="s">
        <v>26</v>
      </c>
      <c r="B6" t="s">
        <v>23</v>
      </c>
      <c r="C6" t="s">
        <v>36</v>
      </c>
      <c r="D6" s="15">
        <v>1000000000</v>
      </c>
      <c r="E6" s="15">
        <v>1170000000</v>
      </c>
      <c r="F6">
        <v>2E-3</v>
      </c>
      <c r="G6">
        <v>5.0000000000000001E-3</v>
      </c>
      <c r="H6" s="18">
        <v>2.5999999999999999E-2</v>
      </c>
      <c r="I6">
        <f t="shared" si="0"/>
        <v>-1.3999999999999999E-2</v>
      </c>
      <c r="J6">
        <v>2E-3</v>
      </c>
      <c r="K6">
        <v>0.01</v>
      </c>
      <c r="L6">
        <v>1.2999999999999999E-2</v>
      </c>
      <c r="M6">
        <f t="shared" si="1"/>
        <v>-7.4999999999999997E-3</v>
      </c>
      <c r="N6" s="23">
        <v>59.09</v>
      </c>
      <c r="O6" s="24">
        <f t="shared" ref="O6:O25" si="8">N6-55.32</f>
        <v>3.7700000000000031</v>
      </c>
      <c r="P6" s="25">
        <v>57.37</v>
      </c>
      <c r="Q6" s="15">
        <v>397000000</v>
      </c>
      <c r="R6" s="15">
        <v>1400000000</v>
      </c>
      <c r="S6" s="15">
        <f>-1400000000</f>
        <v>-1400000000</v>
      </c>
      <c r="T6" s="17">
        <f t="shared" si="2"/>
        <v>-0.55278880898715621</v>
      </c>
      <c r="U6" s="26">
        <f t="shared" si="5"/>
        <v>-0.53955135773317608</v>
      </c>
      <c r="Y6" s="17" t="e">
        <f t="shared" si="6"/>
        <v>#DIV/0!</v>
      </c>
      <c r="Z6" s="17" t="e">
        <f t="shared" si="3"/>
        <v>#DIV/0!</v>
      </c>
      <c r="AA6" s="15"/>
      <c r="AB6" s="15"/>
      <c r="AC6" s="15"/>
      <c r="AD6" s="17" t="e">
        <f t="shared" si="7"/>
        <v>#DIV/0!</v>
      </c>
      <c r="AE6" s="17" t="e">
        <f t="shared" si="4"/>
        <v>#DIV/0!</v>
      </c>
    </row>
    <row r="7" spans="1:31" x14ac:dyDescent="0.3">
      <c r="A7" s="14" t="s">
        <v>27</v>
      </c>
      <c r="B7" t="s">
        <v>23</v>
      </c>
      <c r="C7" t="s">
        <v>36</v>
      </c>
      <c r="D7" s="15">
        <v>1000000000</v>
      </c>
      <c r="E7" s="15">
        <v>1170000000</v>
      </c>
      <c r="F7">
        <v>2E-3</v>
      </c>
      <c r="G7">
        <v>5.0000000000000001E-3</v>
      </c>
      <c r="H7">
        <v>1.2999999999999999E-2</v>
      </c>
      <c r="I7">
        <f t="shared" si="0"/>
        <v>-7.4999999999999997E-3</v>
      </c>
      <c r="J7" s="18">
        <v>4.0000000000000001E-3</v>
      </c>
      <c r="K7">
        <v>0.01</v>
      </c>
      <c r="L7">
        <v>1.2999999999999999E-2</v>
      </c>
      <c r="M7">
        <f>-(F7+L7)/2</f>
        <v>-7.4999999999999997E-3</v>
      </c>
      <c r="N7">
        <v>59.15</v>
      </c>
      <c r="O7" s="19">
        <f t="shared" si="8"/>
        <v>3.8299999999999983</v>
      </c>
      <c r="P7">
        <v>69.97</v>
      </c>
      <c r="Q7" s="15">
        <v>359000000</v>
      </c>
      <c r="R7" s="15">
        <v>991000000</v>
      </c>
      <c r="S7" s="15">
        <v>-991000000</v>
      </c>
      <c r="T7" s="17">
        <f t="shared" si="2"/>
        <v>-0.36821829725733468</v>
      </c>
      <c r="U7" s="26">
        <f t="shared" si="5"/>
        <v>-0.34951755885615166</v>
      </c>
      <c r="Y7" s="17" t="e">
        <f t="shared" si="6"/>
        <v>#DIV/0!</v>
      </c>
      <c r="Z7" s="17" t="e">
        <f t="shared" si="3"/>
        <v>#DIV/0!</v>
      </c>
      <c r="AA7" s="15"/>
      <c r="AB7" s="15"/>
      <c r="AC7" s="15"/>
      <c r="AD7" s="17" t="e">
        <f t="shared" si="7"/>
        <v>#DIV/0!</v>
      </c>
      <c r="AE7" s="17" t="e">
        <f t="shared" si="4"/>
        <v>#DIV/0!</v>
      </c>
    </row>
    <row r="8" spans="1:31" x14ac:dyDescent="0.3">
      <c r="A8" s="14" t="s">
        <v>28</v>
      </c>
      <c r="B8" t="s">
        <v>23</v>
      </c>
      <c r="C8" t="s">
        <v>36</v>
      </c>
      <c r="D8" s="15">
        <v>1000000000</v>
      </c>
      <c r="E8" s="15">
        <v>1170000000</v>
      </c>
      <c r="F8">
        <v>2E-3</v>
      </c>
      <c r="G8">
        <v>5.0000000000000001E-3</v>
      </c>
      <c r="H8">
        <v>1.2999999999999999E-2</v>
      </c>
      <c r="I8">
        <f t="shared" si="0"/>
        <v>-7.4999999999999997E-3</v>
      </c>
      <c r="J8">
        <v>2E-3</v>
      </c>
      <c r="K8" s="18">
        <v>0.02</v>
      </c>
      <c r="L8">
        <v>1.2999999999999999E-2</v>
      </c>
      <c r="M8" s="21">
        <f t="shared" si="1"/>
        <v>-7.4999999999999997E-3</v>
      </c>
      <c r="N8">
        <v>59.13</v>
      </c>
      <c r="O8" s="19">
        <f t="shared" si="8"/>
        <v>3.8100000000000023</v>
      </c>
      <c r="P8">
        <v>62.25</v>
      </c>
      <c r="Q8" s="15">
        <v>306000000</v>
      </c>
      <c r="R8" s="15">
        <v>850000000</v>
      </c>
      <c r="S8" s="15">
        <v>-850000000</v>
      </c>
      <c r="T8" s="17">
        <f t="shared" si="2"/>
        <v>-0.26341686186119828</v>
      </c>
      <c r="U8" s="26">
        <f t="shared" si="5"/>
        <v>-0.24161400097228969</v>
      </c>
      <c r="Y8" s="17" t="e">
        <f t="shared" si="6"/>
        <v>#DIV/0!</v>
      </c>
      <c r="Z8" s="17" t="e">
        <f t="shared" si="3"/>
        <v>#DIV/0!</v>
      </c>
      <c r="AA8" s="15"/>
      <c r="AB8" s="15"/>
      <c r="AC8" s="15"/>
      <c r="AD8" s="17" t="e">
        <f t="shared" si="7"/>
        <v>#DIV/0!</v>
      </c>
      <c r="AE8" s="17" t="e">
        <f t="shared" si="4"/>
        <v>#DIV/0!</v>
      </c>
    </row>
    <row r="9" spans="1:31" x14ac:dyDescent="0.3">
      <c r="A9" s="14" t="s">
        <v>29</v>
      </c>
      <c r="B9" t="s">
        <v>23</v>
      </c>
      <c r="C9" t="s">
        <v>36</v>
      </c>
      <c r="D9" s="15">
        <v>1000000000</v>
      </c>
      <c r="E9" s="15">
        <v>1170000000</v>
      </c>
      <c r="F9">
        <v>2E-3</v>
      </c>
      <c r="G9">
        <v>5.0000000000000001E-3</v>
      </c>
      <c r="H9">
        <v>1.2999999999999999E-2</v>
      </c>
      <c r="I9">
        <f t="shared" si="0"/>
        <v>-7.4999999999999997E-3</v>
      </c>
      <c r="J9">
        <v>2E-3</v>
      </c>
      <c r="K9">
        <v>0.01</v>
      </c>
      <c r="L9" s="18">
        <v>2.5999999999999999E-2</v>
      </c>
      <c r="M9" s="21">
        <f t="shared" si="1"/>
        <v>-1.3999999999999999E-2</v>
      </c>
      <c r="N9">
        <v>58.92</v>
      </c>
      <c r="O9" s="19">
        <f t="shared" si="8"/>
        <v>3.6000000000000014</v>
      </c>
      <c r="P9">
        <v>95.91</v>
      </c>
      <c r="Q9" s="15">
        <v>299000000</v>
      </c>
      <c r="R9" s="15">
        <v>587000000</v>
      </c>
      <c r="S9" s="15">
        <v>-587000000</v>
      </c>
      <c r="T9" s="17">
        <f t="shared" si="2"/>
        <v>6.6602499860274778E-2</v>
      </c>
      <c r="U9" s="26">
        <f t="shared" si="5"/>
        <v>9.8173933856139151E-2</v>
      </c>
    </row>
    <row r="10" spans="1:31" x14ac:dyDescent="0.3">
      <c r="A10" s="14"/>
      <c r="C10" s="22"/>
      <c r="D10" s="15"/>
      <c r="E10" s="15"/>
      <c r="O10" s="19"/>
      <c r="T10" s="17"/>
      <c r="U10" s="26"/>
    </row>
    <row r="11" spans="1:31" x14ac:dyDescent="0.3">
      <c r="A11" s="27" t="s">
        <v>38</v>
      </c>
      <c r="C11" s="39" t="s">
        <v>47</v>
      </c>
      <c r="D11" s="15"/>
      <c r="E11" s="15"/>
      <c r="O11" s="19"/>
      <c r="T11" s="17"/>
      <c r="U11" s="26"/>
    </row>
    <row r="12" spans="1:31" x14ac:dyDescent="0.3">
      <c r="A12" s="14" t="s">
        <v>37</v>
      </c>
      <c r="B12" t="s">
        <v>23</v>
      </c>
      <c r="C12" t="s">
        <v>36</v>
      </c>
      <c r="D12" s="15">
        <v>1000000000</v>
      </c>
      <c r="E12" s="15">
        <v>1170000000</v>
      </c>
      <c r="F12">
        <v>3.0000000000000001E-3</v>
      </c>
      <c r="G12">
        <v>5.0000000000000001E-3</v>
      </c>
      <c r="H12">
        <v>0.03</v>
      </c>
      <c r="I12">
        <f t="shared" ref="I12" si="9">-(F12+H12)/2</f>
        <v>-1.6500000000000001E-2</v>
      </c>
      <c r="J12">
        <v>4.0000000000000001E-3</v>
      </c>
      <c r="K12">
        <v>0.02</v>
      </c>
      <c r="L12" s="18">
        <v>0.03</v>
      </c>
      <c r="M12" s="21">
        <f t="shared" ref="M12" si="10">-(F12+L12)/2</f>
        <v>-1.6500000000000001E-2</v>
      </c>
      <c r="N12">
        <v>62.91</v>
      </c>
      <c r="O12" s="31">
        <f t="shared" si="8"/>
        <v>7.5899999999999963</v>
      </c>
      <c r="P12" s="28">
        <v>150.72999999999999</v>
      </c>
      <c r="Q12" s="15">
        <v>76400000</v>
      </c>
      <c r="R12" s="15">
        <v>186000000</v>
      </c>
      <c r="S12" s="15">
        <v>-187000000</v>
      </c>
      <c r="T12" s="29">
        <f t="shared" si="2"/>
        <v>2.3661057388063504</v>
      </c>
      <c r="U12" s="30">
        <f t="shared" si="5"/>
        <v>2.4657424686750193</v>
      </c>
    </row>
    <row r="13" spans="1:31" x14ac:dyDescent="0.3">
      <c r="A13" s="14" t="s">
        <v>49</v>
      </c>
      <c r="B13" t="s">
        <v>23</v>
      </c>
      <c r="C13" t="s">
        <v>36</v>
      </c>
      <c r="D13" s="15">
        <v>1000000000</v>
      </c>
      <c r="E13" s="15">
        <v>1170000000</v>
      </c>
      <c r="F13">
        <v>3.0000000000000001E-3</v>
      </c>
      <c r="G13">
        <v>2E-3</v>
      </c>
      <c r="H13">
        <v>3.7999999999999999E-2</v>
      </c>
      <c r="I13">
        <f t="shared" ref="I13" si="11">-(F13+H13)/2</f>
        <v>-2.0500000000000001E-2</v>
      </c>
      <c r="J13">
        <v>4.0000000000000001E-3</v>
      </c>
      <c r="K13">
        <v>5.0000000000000001E-3</v>
      </c>
      <c r="L13" s="18">
        <v>3.7999999999999999E-2</v>
      </c>
      <c r="M13" s="21">
        <f t="shared" ref="M13" si="12">-(F13+L13)/2</f>
        <v>-2.0500000000000001E-2</v>
      </c>
      <c r="N13">
        <v>61.04</v>
      </c>
      <c r="O13" s="31">
        <f t="shared" si="8"/>
        <v>5.7199999999999989</v>
      </c>
      <c r="P13" s="35">
        <v>157</v>
      </c>
      <c r="Q13" s="15">
        <v>107000000</v>
      </c>
      <c r="R13" s="15">
        <v>220000000</v>
      </c>
      <c r="S13" s="15">
        <v>-228000000</v>
      </c>
      <c r="T13" s="29">
        <f t="shared" ref="T13:T14" si="13">D13/( MAX( Q13:S13)*1.1*1.2*1.1*1.1 ) - 1</f>
        <v>1.845889397354461</v>
      </c>
      <c r="U13" s="30">
        <f t="shared" ref="U13:U14" si="14">E13/( MAX( Q13:S13)*1.1*1.2*1.1*1.25 ) - 1</f>
        <v>1.9301277235161534</v>
      </c>
    </row>
    <row r="14" spans="1:31" x14ac:dyDescent="0.3">
      <c r="A14" s="14" t="s">
        <v>50</v>
      </c>
      <c r="B14" t="s">
        <v>23</v>
      </c>
      <c r="C14" t="s">
        <v>36</v>
      </c>
      <c r="D14" s="15">
        <v>999000000</v>
      </c>
      <c r="E14" s="15">
        <v>1103000000</v>
      </c>
      <c r="F14">
        <v>3.0000000000000001E-3</v>
      </c>
      <c r="G14">
        <v>2E-3</v>
      </c>
      <c r="H14">
        <v>0.04</v>
      </c>
      <c r="I14">
        <f t="shared" ref="I14" si="15">-(F14+H14)/2</f>
        <v>-2.1500000000000002E-2</v>
      </c>
      <c r="J14">
        <v>3.5000000000000001E-3</v>
      </c>
      <c r="K14">
        <v>5.0000000000000001E-3</v>
      </c>
      <c r="L14" s="18">
        <v>3.7999999999999999E-2</v>
      </c>
      <c r="M14" s="21">
        <f t="shared" ref="M14" si="16">-(F14+L14)/2</f>
        <v>-2.0500000000000001E-2</v>
      </c>
      <c r="N14">
        <v>60.79</v>
      </c>
      <c r="O14" s="31">
        <f t="shared" si="8"/>
        <v>5.4699999999999989</v>
      </c>
      <c r="P14" s="35">
        <v>150.54</v>
      </c>
      <c r="Q14" s="15">
        <v>91000000</v>
      </c>
      <c r="R14" s="15">
        <v>295000000</v>
      </c>
      <c r="S14" s="15">
        <v>-295000000</v>
      </c>
      <c r="T14" s="29">
        <f t="shared" si="13"/>
        <v>1.1202358364425877</v>
      </c>
      <c r="U14" s="30">
        <f t="shared" si="14"/>
        <v>1.0600457580426763</v>
      </c>
    </row>
    <row r="15" spans="1:31" x14ac:dyDescent="0.3">
      <c r="A15" s="14"/>
      <c r="D15" s="15"/>
      <c r="E15" s="15"/>
      <c r="L15" s="35"/>
      <c r="M15" s="40"/>
      <c r="N15" s="35"/>
      <c r="O15" s="19"/>
      <c r="P15" s="35"/>
      <c r="Q15" s="15"/>
      <c r="R15" s="15"/>
      <c r="S15" s="41"/>
      <c r="T15" s="42"/>
      <c r="U15" s="43"/>
    </row>
    <row r="16" spans="1:31" x14ac:dyDescent="0.3">
      <c r="A16" s="14"/>
      <c r="D16" s="15"/>
      <c r="E16" s="15"/>
      <c r="L16" s="35"/>
      <c r="M16" s="40"/>
      <c r="N16" s="35"/>
      <c r="O16" s="19"/>
      <c r="P16" s="35"/>
      <c r="Q16" s="15"/>
      <c r="R16" s="15"/>
      <c r="S16" s="41"/>
      <c r="T16" s="42"/>
      <c r="U16" s="43"/>
    </row>
    <row r="17" spans="1:21" x14ac:dyDescent="0.3">
      <c r="O17" s="19"/>
    </row>
    <row r="18" spans="1:21" x14ac:dyDescent="0.3">
      <c r="A18" s="27" t="s">
        <v>39</v>
      </c>
      <c r="C18" s="27" t="s">
        <v>48</v>
      </c>
      <c r="O18" s="19"/>
    </row>
    <row r="19" spans="1:21" x14ac:dyDescent="0.3">
      <c r="A19" s="14" t="s">
        <v>41</v>
      </c>
      <c r="B19" t="s">
        <v>23</v>
      </c>
      <c r="C19" t="s">
        <v>40</v>
      </c>
      <c r="D19" s="15">
        <v>448000000</v>
      </c>
      <c r="E19" s="15">
        <v>523000000</v>
      </c>
      <c r="F19">
        <v>3.0000000000000001E-3</v>
      </c>
      <c r="G19">
        <v>5.0000000000000001E-3</v>
      </c>
      <c r="H19">
        <v>4.4999999999999998E-2</v>
      </c>
      <c r="I19">
        <f t="shared" ref="I19" si="17">-(F19+H19)/2</f>
        <v>-2.4E-2</v>
      </c>
      <c r="J19">
        <v>4.0000000000000001E-3</v>
      </c>
      <c r="K19">
        <v>0.02</v>
      </c>
      <c r="L19" s="18">
        <v>4.4999999999999998E-2</v>
      </c>
      <c r="M19" s="21">
        <f t="shared" ref="M19" si="18">-(F19+L19)/2</f>
        <v>-2.4E-2</v>
      </c>
      <c r="N19">
        <v>61.09</v>
      </c>
      <c r="O19" s="31">
        <f t="shared" si="8"/>
        <v>5.7700000000000031</v>
      </c>
      <c r="P19" s="28">
        <v>156</v>
      </c>
      <c r="Q19" s="15">
        <v>49300000</v>
      </c>
      <c r="R19" s="15">
        <v>118000000</v>
      </c>
      <c r="S19" s="15">
        <v>-118000000</v>
      </c>
      <c r="T19" s="29">
        <f t="shared" ref="T19:T22" si="19">D19/( MAX( Q19:S19)*1.1*1.2*1.1*1.1 ) - 1</f>
        <v>1.377041177993692</v>
      </c>
      <c r="U19" s="30">
        <f t="shared" ref="U19:U20" si="20">E19/( MAX( Q19:S19)*1.1*1.2*1.1*1.25 ) - 1</f>
        <v>1.4419853387495913</v>
      </c>
    </row>
    <row r="20" spans="1:21" x14ac:dyDescent="0.3">
      <c r="A20" s="14" t="s">
        <v>42</v>
      </c>
      <c r="B20" t="s">
        <v>23</v>
      </c>
      <c r="C20" t="s">
        <v>40</v>
      </c>
      <c r="D20" s="15">
        <v>448000000</v>
      </c>
      <c r="E20" s="15">
        <v>523000000</v>
      </c>
      <c r="F20">
        <v>3.0000000000000001E-3</v>
      </c>
      <c r="G20">
        <v>2E-3</v>
      </c>
      <c r="H20">
        <v>4.4999999999999998E-2</v>
      </c>
      <c r="I20">
        <f t="shared" ref="I20" si="21">-(F20+H20)/2</f>
        <v>-2.4E-2</v>
      </c>
      <c r="J20">
        <v>4.0000000000000001E-3</v>
      </c>
      <c r="K20">
        <v>1.4999999999999999E-2</v>
      </c>
      <c r="L20" s="18">
        <v>4.4999999999999998E-2</v>
      </c>
      <c r="M20" s="21">
        <f t="shared" ref="M20" si="22">-(F20+L20)/2</f>
        <v>-2.4E-2</v>
      </c>
      <c r="N20">
        <v>59.99</v>
      </c>
      <c r="O20" s="31">
        <f t="shared" si="8"/>
        <v>4.6700000000000017</v>
      </c>
      <c r="P20">
        <v>154</v>
      </c>
      <c r="Q20" s="15">
        <v>53700000</v>
      </c>
      <c r="R20" s="15">
        <v>137000000</v>
      </c>
      <c r="S20" s="15">
        <v>-137000000</v>
      </c>
      <c r="T20" s="29">
        <f t="shared" si="19"/>
        <v>1.047378532870479</v>
      </c>
      <c r="U20" s="30">
        <f t="shared" si="20"/>
        <v>1.1033158392149764</v>
      </c>
    </row>
    <row r="21" spans="1:21" x14ac:dyDescent="0.3">
      <c r="A21" s="14" t="s">
        <v>43</v>
      </c>
      <c r="B21" t="s">
        <v>23</v>
      </c>
      <c r="C21" t="s">
        <v>40</v>
      </c>
      <c r="D21" s="15">
        <v>448000000</v>
      </c>
      <c r="E21" s="15">
        <v>523000000</v>
      </c>
      <c r="F21">
        <v>3.0000000000000001E-3</v>
      </c>
      <c r="G21">
        <v>2E-3</v>
      </c>
      <c r="H21">
        <v>4.4999999999999998E-2</v>
      </c>
      <c r="I21">
        <f t="shared" ref="I21" si="23">-(F21+H21)/2</f>
        <v>-2.4E-2</v>
      </c>
      <c r="J21">
        <v>4.0000000000000001E-3</v>
      </c>
      <c r="K21">
        <v>0.01</v>
      </c>
      <c r="L21" s="18">
        <v>4.4999999999999998E-2</v>
      </c>
      <c r="M21" s="21">
        <f t="shared" ref="M21" si="24">-(F21+L21)/2</f>
        <v>-2.4E-2</v>
      </c>
      <c r="N21">
        <v>59.62</v>
      </c>
      <c r="O21" s="31">
        <f t="shared" si="8"/>
        <v>4.2999999999999972</v>
      </c>
      <c r="P21">
        <v>150.28</v>
      </c>
      <c r="Q21" s="15">
        <v>60300000</v>
      </c>
      <c r="R21" s="15">
        <v>165000000</v>
      </c>
      <c r="S21" s="15">
        <v>-165000000</v>
      </c>
      <c r="T21" s="29">
        <f t="shared" si="19"/>
        <v>0.69994460001973113</v>
      </c>
      <c r="U21" s="32">
        <f>E21/( MAX( Q21:S21)*1.1*1.2*1.1*1.25 ) - 1</f>
        <v>0.74638951498455586</v>
      </c>
    </row>
    <row r="22" spans="1:21" x14ac:dyDescent="0.3">
      <c r="A22" s="14" t="s">
        <v>44</v>
      </c>
      <c r="B22" t="s">
        <v>23</v>
      </c>
      <c r="C22" t="s">
        <v>40</v>
      </c>
      <c r="D22" s="15">
        <v>448000000</v>
      </c>
      <c r="E22" s="15">
        <v>523000000</v>
      </c>
      <c r="F22">
        <v>3.0000000000000001E-3</v>
      </c>
      <c r="G22">
        <v>2E-3</v>
      </c>
      <c r="H22">
        <v>4.8000000000000001E-2</v>
      </c>
      <c r="I22">
        <f t="shared" ref="I22" si="25">-(F22+H22)/2</f>
        <v>-2.5500000000000002E-2</v>
      </c>
      <c r="J22">
        <v>4.0000000000000001E-3</v>
      </c>
      <c r="K22">
        <v>8.0000000000000002E-3</v>
      </c>
      <c r="L22" s="18">
        <v>4.8000000000000001E-2</v>
      </c>
      <c r="M22" s="21">
        <f t="shared" ref="M22" si="26">-(F22+L22)/2</f>
        <v>-2.5500000000000002E-2</v>
      </c>
      <c r="N22">
        <v>59.62</v>
      </c>
      <c r="O22" s="31">
        <f t="shared" si="8"/>
        <v>4.2999999999999972</v>
      </c>
      <c r="P22">
        <v>153.96</v>
      </c>
      <c r="Q22" s="15">
        <v>59400000</v>
      </c>
      <c r="R22" s="15">
        <v>166000000</v>
      </c>
      <c r="T22" s="29">
        <f t="shared" si="19"/>
        <v>0.6897039698991303</v>
      </c>
      <c r="U22" s="32">
        <f t="shared" ref="U22:U25" si="27">E22/( MAX( Q22:S22)*1.1*1.2*1.1*1.25 ) - 1</f>
        <v>0.73586909621958885</v>
      </c>
    </row>
    <row r="23" spans="1:21" x14ac:dyDescent="0.3">
      <c r="A23" s="33" t="s">
        <v>45</v>
      </c>
      <c r="B23" s="34" t="s">
        <v>23</v>
      </c>
      <c r="C23" s="34" t="s">
        <v>40</v>
      </c>
      <c r="D23" s="15">
        <v>448000000</v>
      </c>
      <c r="E23" s="15">
        <v>523000000</v>
      </c>
      <c r="F23">
        <v>3.0000000000000001E-3</v>
      </c>
      <c r="G23">
        <v>2E-3</v>
      </c>
      <c r="H23">
        <v>4.8000000000000001E-2</v>
      </c>
      <c r="I23">
        <f>-(F23+H23)/2</f>
        <v>-2.5500000000000002E-2</v>
      </c>
      <c r="J23">
        <v>4.0000000000000001E-3</v>
      </c>
      <c r="K23">
        <v>6.0000000000000001E-3</v>
      </c>
      <c r="L23" s="18">
        <v>4.8000000000000001E-2</v>
      </c>
      <c r="M23" s="21">
        <f>-(F23+L23)/2</f>
        <v>-2.5500000000000002E-2</v>
      </c>
      <c r="N23">
        <v>59.47</v>
      </c>
      <c r="O23" s="31">
        <f>N23-55.32</f>
        <v>4.1499999999999986</v>
      </c>
      <c r="P23">
        <v>150.91999999999999</v>
      </c>
      <c r="Q23" s="15">
        <v>63400000</v>
      </c>
      <c r="R23" s="15">
        <v>183000000</v>
      </c>
      <c r="T23" s="29">
        <f>D23/( MAX( Q23:S23)*1.1*1.2*1.1*1.1 ) - 1</f>
        <v>0.53273693444401982</v>
      </c>
      <c r="U23" s="32">
        <f>E23/( MAX( Q23:S23)*1.1*1.2*1.1*1.25 ) - 1</f>
        <v>0.57461349711722254</v>
      </c>
    </row>
    <row r="24" spans="1:21" x14ac:dyDescent="0.3">
      <c r="A24" s="44" t="s">
        <v>46</v>
      </c>
      <c r="B24" s="35" t="s">
        <v>23</v>
      </c>
      <c r="C24" s="35" t="s">
        <v>40</v>
      </c>
      <c r="D24" s="41">
        <v>448000000</v>
      </c>
      <c r="E24" s="41">
        <v>523000000</v>
      </c>
      <c r="F24" s="35">
        <v>3.0000000000000001E-3</v>
      </c>
      <c r="G24" s="35">
        <v>2E-3</v>
      </c>
      <c r="H24" s="35">
        <v>4.8000000000000001E-2</v>
      </c>
      <c r="I24" s="35">
        <f t="shared" ref="I24:I25" si="28">-(F24+H24)/2</f>
        <v>-2.5500000000000002E-2</v>
      </c>
      <c r="J24" s="35">
        <v>4.0000000000000001E-3</v>
      </c>
      <c r="K24" s="35">
        <v>5.0000000000000001E-3</v>
      </c>
      <c r="L24" s="35">
        <v>4.8000000000000001E-2</v>
      </c>
      <c r="M24" s="40">
        <f t="shared" ref="M24:M25" si="29">-(F24+L24)/2</f>
        <v>-2.5500000000000002E-2</v>
      </c>
      <c r="N24" s="35">
        <v>59.44</v>
      </c>
      <c r="O24" s="19">
        <f t="shared" si="8"/>
        <v>4.1199999999999974</v>
      </c>
      <c r="P24" s="35">
        <v>150.03</v>
      </c>
      <c r="Q24" s="41">
        <v>64600000</v>
      </c>
      <c r="R24" s="41">
        <v>188000000</v>
      </c>
      <c r="S24" s="35"/>
      <c r="T24" s="42">
        <f t="shared" ref="T24:T25" si="30">D24/( MAX( Q24:S24)*1.1*1.2*1.1*1.1 ) - 1</f>
        <v>0.49197265427263615</v>
      </c>
      <c r="U24" s="45">
        <f t="shared" si="27"/>
        <v>0.53273547857687098</v>
      </c>
    </row>
    <row r="25" spans="1:21" x14ac:dyDescent="0.3">
      <c r="L25" s="35"/>
    </row>
    <row r="27" spans="1:21" x14ac:dyDescent="0.3">
      <c r="A27" s="33" t="s">
        <v>51</v>
      </c>
      <c r="B27" s="34" t="s">
        <v>23</v>
      </c>
      <c r="C27" s="34" t="s">
        <v>40</v>
      </c>
      <c r="D27" s="15">
        <v>448000000</v>
      </c>
      <c r="E27" s="15">
        <v>523000000</v>
      </c>
      <c r="F27">
        <v>4.0000000000000001E-3</v>
      </c>
      <c r="G27" s="34">
        <v>2E-3</v>
      </c>
      <c r="H27">
        <v>0.04</v>
      </c>
      <c r="I27">
        <f t="shared" ref="I27" si="31">-(F27+H27)/2</f>
        <v>-2.1999999999999999E-2</v>
      </c>
      <c r="J27">
        <v>5.0000000000000001E-3</v>
      </c>
      <c r="K27" s="34">
        <v>6.0000000000000001E-3</v>
      </c>
      <c r="L27" s="18">
        <v>0.04</v>
      </c>
      <c r="M27" s="21">
        <f t="shared" ref="M27" si="32">-(F27+L27)/2</f>
        <v>-2.1999999999999999E-2</v>
      </c>
      <c r="N27">
        <v>60</v>
      </c>
      <c r="O27" s="38">
        <f t="shared" ref="O27" si="33">N27-55.32</f>
        <v>4.68</v>
      </c>
      <c r="P27" s="34">
        <v>150.1</v>
      </c>
      <c r="Q27" s="15">
        <v>64600000</v>
      </c>
      <c r="R27" s="15">
        <v>194000000</v>
      </c>
      <c r="T27" s="36">
        <f t="shared" ref="T27" si="34">D27/( MAX( Q27:S27)*1.1*1.2*1.1*1.1 ) - 1</f>
        <v>0.44582917011987422</v>
      </c>
      <c r="U27" s="37">
        <f t="shared" ref="U27" si="35">E27/( MAX( Q27:S27)*1.1*1.2*1.1*1.25 ) - 1</f>
        <v>0.4853312885177925</v>
      </c>
    </row>
    <row r="28" spans="1:21" x14ac:dyDescent="0.3">
      <c r="A28" s="44" t="s">
        <v>52</v>
      </c>
      <c r="B28" s="35" t="s">
        <v>23</v>
      </c>
      <c r="C28" s="35" t="s">
        <v>40</v>
      </c>
      <c r="D28" s="41">
        <v>448000000</v>
      </c>
      <c r="E28" s="41">
        <v>523000000</v>
      </c>
      <c r="F28" s="35">
        <v>4.0000000000000001E-3</v>
      </c>
      <c r="G28" s="35">
        <v>2E-3</v>
      </c>
      <c r="H28" s="35">
        <v>4.1000000000000002E-2</v>
      </c>
      <c r="I28" s="35">
        <f t="shared" ref="I28" si="36">-(F28+H28)/2</f>
        <v>-2.2499999999999999E-2</v>
      </c>
      <c r="J28" s="35">
        <v>5.0000000000000001E-3</v>
      </c>
      <c r="K28" s="35">
        <v>6.0000000000000001E-3</v>
      </c>
      <c r="L28" s="35">
        <v>4.1000000000000002E-2</v>
      </c>
      <c r="M28" s="40">
        <f t="shared" ref="M28" si="37">-(F28+L28)/2</f>
        <v>-2.2499999999999999E-2</v>
      </c>
      <c r="N28" s="35">
        <v>59.44</v>
      </c>
      <c r="O28" s="19">
        <f t="shared" ref="O28" si="38">N28-55.32</f>
        <v>4.1199999999999974</v>
      </c>
      <c r="P28" s="35">
        <v>150.1</v>
      </c>
      <c r="Q28" s="41">
        <v>64600000</v>
      </c>
      <c r="R28" s="41">
        <v>188000000</v>
      </c>
      <c r="S28" s="35"/>
      <c r="T28" s="42">
        <f t="shared" ref="T28" si="39">D28/( MAX( Q28:S28)*1.1*1.2*1.1*1.1 ) - 1</f>
        <v>0.49197265427263615</v>
      </c>
      <c r="U28" s="45">
        <f t="shared" ref="U28" si="40">E28/( MAX( Q28:S28)*1.1*1.2*1.1*1.25 ) - 1</f>
        <v>0.53273547857687098</v>
      </c>
    </row>
  </sheetData>
  <mergeCells count="4">
    <mergeCell ref="C1:E1"/>
    <mergeCell ref="G1:I1"/>
    <mergeCell ref="J1:M1"/>
    <mergeCell ref="N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Maria Elena Piqueras</cp:lastModifiedBy>
  <dcterms:created xsi:type="dcterms:W3CDTF">2021-05-17T18:09:03Z</dcterms:created>
  <dcterms:modified xsi:type="dcterms:W3CDTF">2021-05-20T07:29:59Z</dcterms:modified>
</cp:coreProperties>
</file>