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Estudio_Parametrico\"/>
    </mc:Choice>
  </mc:AlternateContent>
  <xr:revisionPtr revIDLastSave="0" documentId="13_ncr:1_{F4569E37-6D39-45FB-AF51-C145BA8D42F5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M13" i="1"/>
  <c r="I13" i="1"/>
  <c r="T12" i="1"/>
  <c r="S12" i="1"/>
  <c r="M12" i="1"/>
  <c r="I12" i="1"/>
  <c r="T11" i="1"/>
  <c r="S11" i="1"/>
  <c r="M11" i="1"/>
  <c r="I11" i="1"/>
  <c r="S3" i="1"/>
  <c r="T25" i="1"/>
  <c r="S25" i="1"/>
  <c r="M25" i="1"/>
  <c r="I25" i="1"/>
  <c r="S24" i="1"/>
  <c r="S23" i="1"/>
  <c r="S14" i="1"/>
  <c r="S22" i="1"/>
  <c r="S10" i="1"/>
  <c r="S9" i="1"/>
  <c r="S8" i="1"/>
  <c r="S7" i="1"/>
  <c r="S6" i="1"/>
  <c r="S5" i="1"/>
  <c r="S4" i="1"/>
  <c r="M24" i="1"/>
  <c r="T24" i="1"/>
  <c r="I24" i="1"/>
  <c r="L23" i="1"/>
  <c r="M23" i="1" s="1"/>
  <c r="T23" i="1"/>
  <c r="I23" i="1"/>
  <c r="T14" i="1"/>
  <c r="M14" i="1"/>
  <c r="I14" i="1"/>
  <c r="L22" i="1"/>
  <c r="M22" i="1" s="1"/>
  <c r="T22" i="1"/>
  <c r="I22" i="1"/>
  <c r="T10" i="1"/>
  <c r="M10" i="1"/>
  <c r="I10" i="1"/>
  <c r="L9" i="1"/>
  <c r="M9" i="1" s="1"/>
  <c r="T9" i="1"/>
  <c r="I9" i="1"/>
  <c r="K8" i="1"/>
  <c r="T8" i="1"/>
  <c r="M8" i="1"/>
  <c r="I8" i="1"/>
  <c r="H7" i="1"/>
  <c r="I7" i="1" s="1"/>
  <c r="T7" i="1"/>
  <c r="M7" i="1"/>
  <c r="G6" i="1"/>
  <c r="T6" i="1"/>
  <c r="M6" i="1"/>
  <c r="I6" i="1"/>
  <c r="T5" i="1"/>
  <c r="M5" i="1"/>
  <c r="I5" i="1"/>
  <c r="T4" i="1"/>
  <c r="M4" i="1"/>
  <c r="I4" i="1"/>
  <c r="T3" i="1"/>
  <c r="M3" i="1"/>
  <c r="I3" i="1"/>
</calcChain>
</file>

<file path=xl/sharedStrings.xml><?xml version="1.0" encoding="utf-8"?>
<sst xmlns="http://schemas.openxmlformats.org/spreadsheetml/2006/main" count="128" uniqueCount="56">
  <si>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</si>
  <si>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</si>
  <si>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</si>
  <si>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</si>
  <si>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</si>
  <si>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</si>
  <si>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</si>
  <si>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</si>
  <si>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</si>
  <si>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</si>
  <si>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</si>
  <si>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</si>
  <si>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</si>
  <si>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</si>
  <si>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</si>
  <si>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</si>
  <si>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</si>
  <si>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</si>
  <si>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</si>
  <si>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</si>
  <si>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</si>
  <si>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</si>
  <si>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</si>
  <si>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</si>
  <si>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</si>
  <si>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</si>
  <si>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</si>
  <si>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</si>
  <si>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</si>
  <si>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</si>
  <si>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</si>
  <si>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</si>
  <si>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</si>
  <si>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</si>
  <si>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</si>
  <si>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</si>
  <si>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</si>
  <si>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</si>
  <si>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</si>
  <si>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</si>
  <si>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</si>
  <si>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</si>
  <si>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</si>
  <si>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Rect</t>
  </si>
  <si>
    <t>Ti</t>
  </si>
  <si>
    <t>Masa [kg]</t>
  </si>
  <si>
    <t>Frecuencia [Hz]</t>
  </si>
  <si>
    <t>sigma Shell</t>
  </si>
  <si>
    <t>sigma Bar max</t>
  </si>
  <si>
    <t>sigma Bar min</t>
  </si>
  <si>
    <t>-</t>
  </si>
  <si>
    <t>G2</t>
  </si>
  <si>
    <t>Ref</t>
  </si>
  <si>
    <t>I  [t = 2 mm]</t>
  </si>
  <si>
    <t>I  [t = 2,5 mm]</t>
  </si>
  <si>
    <t>I  [t = 3 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</si>
</sst>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10A567"/>
      <name val="Consolas"/>
      <family val="3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  <xf numFmtId="0" fontId="4" fillId="10" borderId="0" applyNumberFormat="0" applyBorder="0" applyAlignment="0" applyProtection="0"/>
  </cellStyleXfs>
  <cellXfs count="39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43" fontId="1" fillId="0" borderId="0" xfId="8" applyFont="1"/>
    <xf numFmtId="0" fontId="2" fillId="9" borderId="0" xfId="9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2" fillId="9" borderId="0" xfId="9" applyAlignment="1">
      <alignment horizontal="center"/>
    </xf>
    <xf numFmtId="0" fontId="2" fillId="9" borderId="0" xfId="9" applyAlignment="1">
      <alignment horizontal="center" vertical="center"/>
    </xf>
    <xf numFmtId="0" fontId="0" fillId="0" borderId="0" xfId="0"/>
    <xf numFmtId="0" fontId="0" fillId="0" borderId="0" xfId="0"/>
    <xf numFmtId="0" fontId="4" fillId="10" borderId="0" xfId="10" applyAlignment="1">
      <alignment horizontal="right"/>
    </xf>
    <xf numFmtId="0" fontId="4" fillId="10" borderId="0" xfId="10"/>
    <xf numFmtId="0" fontId="0" fillId="0" borderId="0" xfId="0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</cellXfs>
  <cellStyles count="11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Bueno" xfId="10" builtinId="26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W25"/>
  <sheetViews>
    <sheetView tabSelected="1" zoomScaleNormal="100" workbookViewId="0">
      <selection activeCell="A14" sqref="A14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3" ht="15.75" thickBot="1" x14ac:dyDescent="0.3">
      <c r="A1" s="8"/>
      <c r="B1" s="8"/>
      <c r="C1" s="31" t="s">
        <v>26</v>
      </c>
      <c r="D1" s="32"/>
      <c r="E1" s="33"/>
      <c r="F1" s="1" t="s">
        <v>33</v>
      </c>
      <c r="G1" s="28" t="s">
        <v>30</v>
      </c>
      <c r="H1" s="29"/>
      <c r="I1" s="30"/>
      <c r="J1" s="36" t="s">
        <v>32</v>
      </c>
      <c r="K1" s="37"/>
      <c r="L1" s="37"/>
      <c r="M1" s="38"/>
      <c r="N1" s="34" t="s">
        <v>37</v>
      </c>
      <c r="O1" s="35"/>
      <c r="P1" s="35"/>
      <c r="Q1" s="35"/>
      <c r="R1" s="35"/>
      <c r="S1" s="35"/>
      <c r="T1" s="35"/>
      <c r="U1" t="s">
        <v>8</v>
      </c>
    </row>
    <row r="2" spans="1:23" ht="15.75" thickBot="1" x14ac:dyDescent="0.3">
      <c r="A2" s="10" t="s">
        <v>25</v>
      </c>
      <c r="B2" s="11" t="s">
        <v>27</v>
      </c>
      <c r="C2" s="12" t="s">
        <v>26</v>
      </c>
      <c r="D2" s="13" t="s">
        <v>41</v>
      </c>
      <c r="E2" s="13" t="s">
        <v>42</v>
      </c>
      <c r="F2" s="14" t="s">
        <v>34</v>
      </c>
      <c r="G2" s="15" t="s">
        <v>28</v>
      </c>
      <c r="H2" s="15" t="s">
        <v>29</v>
      </c>
      <c r="I2" s="15" t="s">
        <v>40</v>
      </c>
      <c r="J2" s="16" t="s">
        <v>31</v>
      </c>
      <c r="K2" s="16" t="s">
        <v>28</v>
      </c>
      <c r="L2" s="16" t="s">
        <v>29</v>
      </c>
      <c r="M2" s="17" t="s">
        <v>40</v>
      </c>
      <c r="N2" s="18" t="s">
        <v>45</v>
      </c>
      <c r="O2" s="19" t="s">
        <v>46</v>
      </c>
      <c r="P2" s="19" t="s">
        <v>47</v>
      </c>
      <c r="Q2" s="19" t="s">
        <v>48</v>
      </c>
      <c r="R2" s="19" t="s">
        <v>49</v>
      </c>
      <c r="S2" s="19" t="s">
        <v>35</v>
      </c>
      <c r="T2" s="20" t="s">
        <v>36</v>
      </c>
      <c r="U2" t="s">
        <v>0</v>
      </c>
      <c r="V2" t="s">
        <v>1</v>
      </c>
    </row>
    <row r="3" spans="1:23" x14ac:dyDescent="0.25">
      <c r="A3" s="25" t="s">
        <v>52</v>
      </c>
      <c r="B3" s="8" t="s">
        <v>38</v>
      </c>
      <c r="C3" s="8" t="s">
        <v>39</v>
      </c>
      <c r="D3" s="2">
        <v>448000000</v>
      </c>
      <c r="E3" s="2">
        <v>523000000</v>
      </c>
      <c r="F3">
        <v>2E-3</v>
      </c>
      <c r="G3">
        <v>5.0000000000000001E-3</v>
      </c>
      <c r="H3">
        <v>1.2999999999999999E-2</v>
      </c>
      <c r="I3">
        <f t="shared" ref="I3:I10" si="0">-(F3+H3)/2</f>
        <v>-7.4999999999999997E-3</v>
      </c>
      <c r="J3" s="9" t="s">
        <v>43</v>
      </c>
      <c r="K3">
        <v>5.0000000000000001E-3</v>
      </c>
      <c r="L3">
        <v>1.2999999999999999E-2</v>
      </c>
      <c r="M3">
        <f t="shared" ref="M3:M10" si="1">-(F3+L3)/2</f>
        <v>-7.4999999999999997E-3</v>
      </c>
      <c r="N3" s="3">
        <v>2.1090200000000001</v>
      </c>
      <c r="O3">
        <v>122.06</v>
      </c>
      <c r="P3" s="2">
        <v>104000000</v>
      </c>
      <c r="Q3" s="2">
        <v>496000000</v>
      </c>
      <c r="R3" s="2">
        <v>21000000</v>
      </c>
      <c r="S3" s="3">
        <f xml:space="preserve"> D3/( MAX(P3:R3)*1.1*1.2*1.1*1.1 ) - 1</f>
        <v>-0.43449423588053293</v>
      </c>
      <c r="T3" s="3">
        <f t="shared" ref="T3:T10" si="2" xml:space="preserve"> E3/( MAX(P3:R3)*1.1*1.2*1.1*1.25 ) - 1</f>
        <v>-0.41904381053941175</v>
      </c>
      <c r="U3" t="s">
        <v>2</v>
      </c>
      <c r="V3" t="s">
        <v>3</v>
      </c>
      <c r="W3" t="s">
        <v>4</v>
      </c>
    </row>
    <row r="4" spans="1:23" x14ac:dyDescent="0.25">
      <c r="A4" s="26">
        <v>1</v>
      </c>
      <c r="B4" s="8" t="s">
        <v>38</v>
      </c>
      <c r="C4" s="22" t="s">
        <v>44</v>
      </c>
      <c r="D4" s="2">
        <v>1000000000</v>
      </c>
      <c r="E4" s="2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 s="9" t="s">
        <v>43</v>
      </c>
      <c r="K4">
        <v>5.0000000000000001E-3</v>
      </c>
      <c r="L4">
        <v>1.2999999999999999E-2</v>
      </c>
      <c r="M4">
        <f t="shared" si="1"/>
        <v>-7.4999999999999997E-3</v>
      </c>
      <c r="N4" s="6">
        <v>3.0590000000000002</v>
      </c>
      <c r="O4" s="3">
        <v>148.09710000000001</v>
      </c>
      <c r="P4" s="2">
        <v>109000000</v>
      </c>
      <c r="Q4" s="2">
        <v>523000000</v>
      </c>
      <c r="R4" s="2">
        <v>22100000</v>
      </c>
      <c r="S4" s="3">
        <f>D4/(MAX(P4:R4)*1.1*1.2*1.1*1.1)-1</f>
        <v>0.19712364707070984</v>
      </c>
      <c r="T4" s="3">
        <f t="shared" si="2"/>
        <v>0.23255850702400305</v>
      </c>
      <c r="U4" t="s">
        <v>5</v>
      </c>
      <c r="V4" t="s">
        <v>6</v>
      </c>
      <c r="W4" t="s">
        <v>7</v>
      </c>
    </row>
    <row r="5" spans="1:23" x14ac:dyDescent="0.25">
      <c r="A5" s="26">
        <v>2</v>
      </c>
      <c r="B5" s="8" t="s">
        <v>38</v>
      </c>
      <c r="C5" s="8" t="s">
        <v>39</v>
      </c>
      <c r="D5" s="2">
        <v>448000000</v>
      </c>
      <c r="E5" s="2">
        <v>523000000</v>
      </c>
      <c r="F5" s="7">
        <v>3.0000000000000001E-3</v>
      </c>
      <c r="G5">
        <v>5.0000000000000001E-3</v>
      </c>
      <c r="H5">
        <v>1.2999999999999999E-2</v>
      </c>
      <c r="I5">
        <f t="shared" si="0"/>
        <v>-8.0000000000000002E-3</v>
      </c>
      <c r="J5" s="9" t="s">
        <v>43</v>
      </c>
      <c r="K5">
        <v>5.0000000000000001E-3</v>
      </c>
      <c r="L5">
        <v>1.2999999999999999E-2</v>
      </c>
      <c r="M5">
        <f t="shared" si="1"/>
        <v>-8.0000000000000002E-3</v>
      </c>
      <c r="N5" s="3">
        <v>4.7</v>
      </c>
      <c r="O5">
        <v>133.19999999999999</v>
      </c>
      <c r="P5" s="2">
        <v>86700000</v>
      </c>
      <c r="Q5" s="2">
        <v>437000000</v>
      </c>
      <c r="R5" s="2">
        <v>26500000</v>
      </c>
      <c r="S5" s="3">
        <f t="shared" ref="S5:S10" si="3" xml:space="preserve"> D5/( MAX(P5:R5)*1.1*1.2*1.1*1.1 ) - 1</f>
        <v>-0.35814448740673754</v>
      </c>
      <c r="T5" s="3">
        <f t="shared" si="2"/>
        <v>-0.34060807786624303</v>
      </c>
    </row>
    <row r="6" spans="1:23" x14ac:dyDescent="0.25">
      <c r="A6" s="26">
        <v>3</v>
      </c>
      <c r="B6" s="8" t="s">
        <v>38</v>
      </c>
      <c r="C6" s="8" t="s">
        <v>39</v>
      </c>
      <c r="D6" s="2">
        <v>448000000</v>
      </c>
      <c r="E6" s="2">
        <v>523000000</v>
      </c>
      <c r="F6">
        <v>2E-3</v>
      </c>
      <c r="G6" s="7">
        <f>0.005*1.5</f>
        <v>7.4999999999999997E-3</v>
      </c>
      <c r="H6">
        <v>1.2999999999999999E-2</v>
      </c>
      <c r="I6">
        <f t="shared" si="0"/>
        <v>-7.4999999999999997E-3</v>
      </c>
      <c r="J6" s="9" t="s">
        <v>43</v>
      </c>
      <c r="K6">
        <v>5.0000000000000001E-3</v>
      </c>
      <c r="L6">
        <v>1.2999999999999999E-2</v>
      </c>
      <c r="M6">
        <f t="shared" si="1"/>
        <v>-7.4999999999999997E-3</v>
      </c>
      <c r="N6" s="3">
        <v>2.2799999999999998</v>
      </c>
      <c r="O6">
        <v>123.7</v>
      </c>
      <c r="P6" s="2">
        <v>102000000</v>
      </c>
      <c r="Q6" s="2">
        <v>437000000</v>
      </c>
      <c r="R6" s="2">
        <v>20400000</v>
      </c>
      <c r="S6" s="3">
        <f t="shared" si="3"/>
        <v>-0.35814448740673754</v>
      </c>
      <c r="T6" s="3">
        <f t="shared" si="2"/>
        <v>-0.34060807786624303</v>
      </c>
    </row>
    <row r="7" spans="1:23" x14ac:dyDescent="0.25">
      <c r="A7" s="26">
        <v>4</v>
      </c>
      <c r="B7" s="8" t="s">
        <v>38</v>
      </c>
      <c r="C7" s="8" t="s">
        <v>39</v>
      </c>
      <c r="D7" s="2">
        <v>448000000</v>
      </c>
      <c r="E7" s="2">
        <v>523000000</v>
      </c>
      <c r="F7">
        <v>2E-3</v>
      </c>
      <c r="G7">
        <v>5.0000000000000001E-3</v>
      </c>
      <c r="H7" s="7">
        <f xml:space="preserve"> 0.013*1.5</f>
        <v>1.95E-2</v>
      </c>
      <c r="I7">
        <f t="shared" si="0"/>
        <v>-1.0749999999999999E-2</v>
      </c>
      <c r="J7" s="9" t="s">
        <v>43</v>
      </c>
      <c r="K7">
        <v>5.0000000000000001E-3</v>
      </c>
      <c r="L7">
        <v>1.2999999999999999E-2</v>
      </c>
      <c r="M7">
        <f t="shared" si="1"/>
        <v>-7.4999999999999997E-3</v>
      </c>
      <c r="N7" s="3">
        <v>2.27</v>
      </c>
      <c r="O7">
        <v>123.4</v>
      </c>
      <c r="P7" s="4" t="s">
        <v>50</v>
      </c>
      <c r="Q7" s="2">
        <v>483000000</v>
      </c>
      <c r="R7" s="4" t="s">
        <v>50</v>
      </c>
      <c r="S7" s="3">
        <f t="shared" si="3"/>
        <v>-0.41927358384419122</v>
      </c>
      <c r="T7" s="3">
        <f t="shared" si="2"/>
        <v>-0.40340730854564844</v>
      </c>
    </row>
    <row r="8" spans="1:23" x14ac:dyDescent="0.25">
      <c r="A8" s="26">
        <v>5</v>
      </c>
      <c r="B8" s="8" t="s">
        <v>38</v>
      </c>
      <c r="C8" s="8" t="s">
        <v>39</v>
      </c>
      <c r="D8" s="2">
        <v>448000000</v>
      </c>
      <c r="E8" s="2">
        <v>523000000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 s="9" t="s">
        <v>43</v>
      </c>
      <c r="K8" s="7">
        <f xml:space="preserve"> 0.005*1.5</f>
        <v>7.4999999999999997E-3</v>
      </c>
      <c r="L8">
        <v>1.2999999999999999E-2</v>
      </c>
      <c r="M8">
        <f t="shared" si="1"/>
        <v>-7.4999999999999997E-3</v>
      </c>
      <c r="N8" s="3">
        <v>2.4</v>
      </c>
      <c r="O8">
        <v>142.80000000000001</v>
      </c>
      <c r="P8" s="4" t="s">
        <v>50</v>
      </c>
      <c r="Q8" s="2">
        <v>486000000</v>
      </c>
      <c r="R8" s="4" t="s">
        <v>50</v>
      </c>
      <c r="S8" s="3">
        <f t="shared" si="3"/>
        <v>-0.42285831480811598</v>
      </c>
      <c r="T8" s="3">
        <f t="shared" si="2"/>
        <v>-0.40708997948055192</v>
      </c>
    </row>
    <row r="9" spans="1:23" x14ac:dyDescent="0.25">
      <c r="A9" s="26">
        <v>6</v>
      </c>
      <c r="B9" s="8" t="s">
        <v>38</v>
      </c>
      <c r="C9" s="8" t="s">
        <v>39</v>
      </c>
      <c r="D9" s="2">
        <v>448000000</v>
      </c>
      <c r="E9" s="2">
        <v>523000000</v>
      </c>
      <c r="F9">
        <v>2E-3</v>
      </c>
      <c r="G9">
        <v>5.0000000000000001E-3</v>
      </c>
      <c r="H9">
        <v>1.2999999999999999E-2</v>
      </c>
      <c r="I9">
        <f t="shared" si="0"/>
        <v>-7.4999999999999997E-3</v>
      </c>
      <c r="J9" s="9" t="s">
        <v>43</v>
      </c>
      <c r="K9">
        <v>5.0000000000000001E-3</v>
      </c>
      <c r="L9" s="7">
        <f xml:space="preserve"> 0.013*1.5</f>
        <v>1.95E-2</v>
      </c>
      <c r="M9">
        <f t="shared" si="1"/>
        <v>-1.0749999999999999E-2</v>
      </c>
      <c r="N9" s="3">
        <v>2.4</v>
      </c>
      <c r="O9">
        <v>195.5</v>
      </c>
      <c r="P9" s="4" t="s">
        <v>50</v>
      </c>
      <c r="Q9" s="2">
        <v>356000000</v>
      </c>
      <c r="R9" s="4" t="s">
        <v>50</v>
      </c>
      <c r="S9" s="3">
        <f t="shared" si="3"/>
        <v>-0.21210432864254036</v>
      </c>
      <c r="T9" s="3">
        <f t="shared" si="2"/>
        <v>-0.19057789333580977</v>
      </c>
    </row>
    <row r="10" spans="1:23" x14ac:dyDescent="0.25">
      <c r="A10" s="26">
        <v>7</v>
      </c>
      <c r="B10" s="8" t="s">
        <v>38</v>
      </c>
      <c r="C10" s="8" t="s">
        <v>39</v>
      </c>
      <c r="D10" s="2">
        <v>448000000</v>
      </c>
      <c r="E10" s="2">
        <v>523000000</v>
      </c>
      <c r="F10">
        <v>2E-3</v>
      </c>
      <c r="G10">
        <v>5.0000000000000001E-3</v>
      </c>
      <c r="H10">
        <v>1.2999999999999999E-2</v>
      </c>
      <c r="I10">
        <f t="shared" si="0"/>
        <v>-7.4999999999999997E-3</v>
      </c>
      <c r="J10" s="21" t="s">
        <v>53</v>
      </c>
      <c r="K10">
        <v>5.0000000000000001E-3</v>
      </c>
      <c r="L10">
        <v>1.2999999999999999E-2</v>
      </c>
      <c r="M10">
        <f t="shared" si="1"/>
        <v>-7.4999999999999997E-3</v>
      </c>
      <c r="N10" s="3">
        <v>1.86</v>
      </c>
      <c r="O10">
        <v>101</v>
      </c>
      <c r="P10" s="4" t="s">
        <v>50</v>
      </c>
      <c r="Q10" s="2">
        <v>716000000</v>
      </c>
      <c r="R10" s="4" t="s">
        <v>50</v>
      </c>
      <c r="S10" s="3">
        <f t="shared" si="3"/>
        <v>-0.60825299021891666</v>
      </c>
      <c r="T10" s="3">
        <f t="shared" si="2"/>
        <v>-0.59754990227311211</v>
      </c>
    </row>
    <row r="11" spans="1:23" x14ac:dyDescent="0.25">
      <c r="A11" s="26">
        <v>8</v>
      </c>
      <c r="B11" s="8" t="s">
        <v>38</v>
      </c>
      <c r="C11" s="8" t="s">
        <v>39</v>
      </c>
      <c r="D11" s="2">
        <v>448000000</v>
      </c>
      <c r="E11" s="2">
        <v>523000000</v>
      </c>
      <c r="F11" s="23">
        <v>2E-3</v>
      </c>
      <c r="G11" s="23">
        <v>5.0000000000000001E-3</v>
      </c>
      <c r="H11" s="23">
        <v>1.2999999999999999E-2</v>
      </c>
      <c r="I11" s="23">
        <f t="shared" ref="I11:I13" si="4">-(F11+H11)/2</f>
        <v>-7.4999999999999997E-3</v>
      </c>
      <c r="J11" s="21" t="s">
        <v>53</v>
      </c>
      <c r="K11" s="7">
        <v>0.01</v>
      </c>
      <c r="L11" s="23">
        <v>1.2999999999999999E-2</v>
      </c>
      <c r="M11" s="23">
        <f t="shared" ref="M11:M13" si="5">-(F11+L11)/2</f>
        <v>-7.4999999999999997E-3</v>
      </c>
      <c r="N11" s="3">
        <v>2.0499999999999998</v>
      </c>
      <c r="O11" s="23">
        <v>120</v>
      </c>
      <c r="P11" s="4" t="s">
        <v>50</v>
      </c>
      <c r="Q11" s="2">
        <v>466000000</v>
      </c>
      <c r="R11" s="4" t="s">
        <v>50</v>
      </c>
      <c r="S11" s="3">
        <f t="shared" ref="S11:S13" si="6" xml:space="preserve"> D11/( MAX(P11:R11)*1.1*1.2*1.1*1.1 ) - 1</f>
        <v>-0.39808828540073893</v>
      </c>
      <c r="T11" s="3">
        <f t="shared" ref="T11:T13" si="7" xml:space="preserve"> E11/( MAX(P11:R11)*1.1*1.2*1.1*1.25 ) - 1</f>
        <v>-0.38164319748400899</v>
      </c>
    </row>
    <row r="12" spans="1:23" s="24" customFormat="1" x14ac:dyDescent="0.25">
      <c r="A12" s="26">
        <v>9</v>
      </c>
      <c r="B12" s="8" t="s">
        <v>38</v>
      </c>
      <c r="C12" s="8" t="s">
        <v>39</v>
      </c>
      <c r="D12" s="2">
        <v>448000000</v>
      </c>
      <c r="E12" s="2">
        <v>523000000</v>
      </c>
      <c r="F12" s="24">
        <v>2E-3</v>
      </c>
      <c r="G12" s="24">
        <v>5.0000000000000001E-3</v>
      </c>
      <c r="H12" s="24">
        <v>1.2999999999999999E-2</v>
      </c>
      <c r="I12" s="24">
        <f t="shared" si="4"/>
        <v>-7.4999999999999997E-3</v>
      </c>
      <c r="J12" s="21" t="s">
        <v>53</v>
      </c>
      <c r="K12" s="24">
        <v>5.0000000000000001E-3</v>
      </c>
      <c r="L12" s="7">
        <v>1.95E-2</v>
      </c>
      <c r="M12" s="24">
        <f t="shared" si="5"/>
        <v>-1.0749999999999999E-2</v>
      </c>
      <c r="N12" s="3">
        <v>1.98</v>
      </c>
      <c r="O12" s="24">
        <v>154</v>
      </c>
      <c r="P12" s="4" t="s">
        <v>50</v>
      </c>
      <c r="Q12" s="2">
        <v>404000000</v>
      </c>
      <c r="R12" s="4" t="s">
        <v>50</v>
      </c>
      <c r="S12" s="3">
        <f t="shared" si="6"/>
        <v>-0.30571569553649602</v>
      </c>
      <c r="T12" s="3">
        <f t="shared" si="7"/>
        <v>-0.28674685650383236</v>
      </c>
    </row>
    <row r="13" spans="1:23" s="24" customFormat="1" x14ac:dyDescent="0.25">
      <c r="A13" s="26">
        <v>10</v>
      </c>
      <c r="B13" s="8" t="s">
        <v>38</v>
      </c>
      <c r="C13" s="8" t="s">
        <v>39</v>
      </c>
      <c r="D13" s="2">
        <v>448000000</v>
      </c>
      <c r="E13" s="2">
        <v>523000000</v>
      </c>
      <c r="F13" s="24">
        <v>2E-3</v>
      </c>
      <c r="G13" s="24">
        <v>5.0000000000000001E-3</v>
      </c>
      <c r="H13" s="24">
        <v>1.2999999999999999E-2</v>
      </c>
      <c r="I13" s="24">
        <f t="shared" si="4"/>
        <v>-7.4999999999999997E-3</v>
      </c>
      <c r="J13" s="21" t="s">
        <v>55</v>
      </c>
      <c r="K13" s="24">
        <v>5.0000000000000001E-3</v>
      </c>
      <c r="L13" s="24">
        <v>1.2999999999999999E-2</v>
      </c>
      <c r="M13" s="24">
        <f t="shared" si="5"/>
        <v>-7.4999999999999997E-3</v>
      </c>
      <c r="N13" s="3">
        <v>1.98</v>
      </c>
      <c r="O13" s="24">
        <v>112</v>
      </c>
      <c r="P13" s="4" t="s">
        <v>50</v>
      </c>
      <c r="Q13" s="2">
        <v>578000000</v>
      </c>
      <c r="R13" s="4" t="s">
        <v>50</v>
      </c>
      <c r="S13" s="3">
        <f t="shared" si="6"/>
        <v>-0.51472169722620131</v>
      </c>
      <c r="T13" s="3">
        <f t="shared" si="7"/>
        <v>-0.50146320073970285</v>
      </c>
    </row>
    <row r="14" spans="1:23" s="23" customFormat="1" x14ac:dyDescent="0.25">
      <c r="A14" s="26">
        <v>11</v>
      </c>
      <c r="B14" s="22" t="s">
        <v>51</v>
      </c>
      <c r="C14" s="8" t="s">
        <v>39</v>
      </c>
      <c r="D14" s="2">
        <v>448000000</v>
      </c>
      <c r="E14" s="2">
        <v>523000000</v>
      </c>
      <c r="F14">
        <v>2E-3</v>
      </c>
      <c r="G14">
        <v>5.0000000000000001E-3</v>
      </c>
      <c r="H14">
        <v>1.2999999999999999E-2</v>
      </c>
      <c r="I14">
        <f>-(F14+H14)/2</f>
        <v>-7.4999999999999997E-3</v>
      </c>
      <c r="J14" s="9" t="s">
        <v>43</v>
      </c>
      <c r="K14">
        <v>5.0000000000000001E-3</v>
      </c>
      <c r="L14">
        <v>1.2999999999999999E-2</v>
      </c>
      <c r="M14">
        <f>-(F14+L14)/2</f>
        <v>-7.4999999999999997E-3</v>
      </c>
      <c r="N14" s="3">
        <v>2.65</v>
      </c>
      <c r="O14">
        <v>113</v>
      </c>
      <c r="P14" s="4" t="s">
        <v>50</v>
      </c>
      <c r="Q14" s="2">
        <v>412000000</v>
      </c>
      <c r="R14" s="4" t="s">
        <v>50</v>
      </c>
      <c r="S14" s="3">
        <f xml:space="preserve"> D14/( MAX(P14:R14)*1.1*1.2*1.1*1.1 ) - 1</f>
        <v>-0.31919694416685507</v>
      </c>
      <c r="T14" s="3">
        <f xml:space="preserve"> E14/( MAX(P14:R14)*1.1*1.2*1.1*1.25 ) - 1</f>
        <v>-0.30059643210569953</v>
      </c>
    </row>
    <row r="19" spans="1:20" x14ac:dyDescent="0.25">
      <c r="A19" s="5"/>
    </row>
    <row r="20" spans="1:20" x14ac:dyDescent="0.25"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2" spans="1:20" x14ac:dyDescent="0.25">
      <c r="A22">
        <v>9</v>
      </c>
      <c r="B22" s="8" t="s">
        <v>38</v>
      </c>
      <c r="C22" s="8" t="s">
        <v>39</v>
      </c>
      <c r="D22" s="2">
        <v>448000000</v>
      </c>
      <c r="E22" s="2">
        <v>523000000</v>
      </c>
      <c r="F22">
        <v>2E-3</v>
      </c>
      <c r="G22">
        <v>5.0000000000000001E-3</v>
      </c>
      <c r="H22">
        <v>1.2999999999999999E-2</v>
      </c>
      <c r="I22">
        <f>-(F22+H22)/2</f>
        <v>-7.4999999999999997E-3</v>
      </c>
      <c r="J22" s="21" t="s">
        <v>53</v>
      </c>
      <c r="K22">
        <v>0.01</v>
      </c>
      <c r="L22" s="7">
        <f xml:space="preserve"> 0.013*1.5</f>
        <v>1.95E-2</v>
      </c>
      <c r="M22">
        <f>-(F22+L22)/2</f>
        <v>-1.0749999999999999E-2</v>
      </c>
      <c r="N22" s="3">
        <v>2.16</v>
      </c>
      <c r="O22">
        <v>176</v>
      </c>
      <c r="P22" s="4" t="s">
        <v>50</v>
      </c>
      <c r="Q22" s="2">
        <v>237000000</v>
      </c>
      <c r="R22" s="4" t="s">
        <v>50</v>
      </c>
      <c r="S22" s="3">
        <f xml:space="preserve"> D22/( MAX(P22:R22)*1.1*1.2*1.1*1.1 ) - 1</f>
        <v>0.18350573419095206</v>
      </c>
      <c r="T22" s="3">
        <f xml:space="preserve"> E22/( MAX(P22:R22)*1.1*1.2*1.1*1.25 ) - 1</f>
        <v>0.21584080157152652</v>
      </c>
    </row>
    <row r="23" spans="1:20" x14ac:dyDescent="0.25">
      <c r="A23">
        <v>10</v>
      </c>
      <c r="B23" s="8" t="s">
        <v>38</v>
      </c>
      <c r="C23" s="8" t="s">
        <v>39</v>
      </c>
      <c r="D23" s="2">
        <v>448000000</v>
      </c>
      <c r="E23" s="2">
        <v>523000000</v>
      </c>
      <c r="F23">
        <v>2E-3</v>
      </c>
      <c r="G23">
        <v>5.0000000000000001E-3</v>
      </c>
      <c r="H23">
        <v>1.2999999999999999E-2</v>
      </c>
      <c r="I23">
        <f t="shared" ref="I23" si="8">-(F23+H23)/2</f>
        <v>-7.4999999999999997E-3</v>
      </c>
      <c r="J23" s="21" t="s">
        <v>54</v>
      </c>
      <c r="K23">
        <v>0.01</v>
      </c>
      <c r="L23" s="7">
        <f xml:space="preserve"> 0.013*1.4</f>
        <v>1.8199999999999997E-2</v>
      </c>
      <c r="M23">
        <f>-(F23+L23)/2</f>
        <v>-1.0099999999999998E-2</v>
      </c>
      <c r="N23" s="3">
        <v>2.27</v>
      </c>
      <c r="O23">
        <v>177.5</v>
      </c>
      <c r="P23" s="4" t="s">
        <v>50</v>
      </c>
      <c r="Q23" s="2">
        <v>223000000</v>
      </c>
      <c r="R23" s="4" t="s">
        <v>50</v>
      </c>
      <c r="S23" s="3">
        <f xml:space="preserve"> D23/( MAX(P23:R23)*1.1*1.2*1.1*1.1 ) - 1</f>
        <v>0.25780654261549629</v>
      </c>
      <c r="T23" s="3">
        <f xml:space="preserve"> E23/( MAX(P23:R23)*1.1*1.2*1.1*1.25 ) - 1</f>
        <v>0.29217161422624116</v>
      </c>
    </row>
    <row r="24" spans="1:20" x14ac:dyDescent="0.25">
      <c r="A24">
        <v>11</v>
      </c>
      <c r="B24" s="8" t="s">
        <v>38</v>
      </c>
      <c r="C24" s="8" t="s">
        <v>39</v>
      </c>
      <c r="D24" s="2">
        <v>448000000</v>
      </c>
      <c r="E24" s="2">
        <v>523000000</v>
      </c>
      <c r="F24">
        <v>2E-3</v>
      </c>
      <c r="G24">
        <v>5.0000000000000001E-3</v>
      </c>
      <c r="H24">
        <v>1.2999999999999999E-2</v>
      </c>
      <c r="I24">
        <f t="shared" ref="I24" si="9">-(F24+H24)/2</f>
        <v>-7.4999999999999997E-3</v>
      </c>
      <c r="J24" s="21" t="s">
        <v>54</v>
      </c>
      <c r="K24">
        <v>0.01</v>
      </c>
      <c r="L24" s="7">
        <v>1.7000000000000001E-2</v>
      </c>
      <c r="M24">
        <f>-(F24+L24)/2</f>
        <v>-9.5000000000000015E-3</v>
      </c>
      <c r="N24" s="3">
        <v>2.2400000000000002</v>
      </c>
      <c r="O24">
        <v>166.3</v>
      </c>
      <c r="P24" s="4" t="s">
        <v>50</v>
      </c>
      <c r="Q24" s="2">
        <v>244000000</v>
      </c>
      <c r="R24" s="4" t="s">
        <v>50</v>
      </c>
      <c r="S24" s="3">
        <f xml:space="preserve"> D24/( MAX(P24:R24)*1.1*1.2*1.1*1.1 ) - 1</f>
        <v>0.14955270083301508</v>
      </c>
      <c r="T24" s="3">
        <f xml:space="preserve"> E24/( MAX(P24:R24)*1.1*1.2*1.1*1.25 ) - 1</f>
        <v>0.18096012283791718</v>
      </c>
    </row>
    <row r="25" spans="1:20" x14ac:dyDescent="0.25">
      <c r="A25">
        <v>12</v>
      </c>
      <c r="B25" s="8" t="s">
        <v>38</v>
      </c>
      <c r="C25" s="8" t="s">
        <v>39</v>
      </c>
      <c r="D25" s="2">
        <v>448000000</v>
      </c>
      <c r="E25" s="2">
        <v>523000000</v>
      </c>
      <c r="F25">
        <v>2E-3</v>
      </c>
      <c r="G25">
        <v>5.0000000000000001E-3</v>
      </c>
      <c r="H25">
        <v>1.2999999999999999E-2</v>
      </c>
      <c r="I25">
        <f t="shared" ref="I25" si="10">-(F25+H25)/2</f>
        <v>-7.4999999999999997E-3</v>
      </c>
      <c r="J25" s="21" t="s">
        <v>53</v>
      </c>
      <c r="K25">
        <v>0.01</v>
      </c>
      <c r="L25" s="7">
        <v>1.7000000000000001E-2</v>
      </c>
      <c r="M25">
        <f>-(F25+L25)/2</f>
        <v>-9.5000000000000015E-3</v>
      </c>
      <c r="N25" s="3">
        <v>2.12</v>
      </c>
      <c r="O25">
        <v>154.69999999999999</v>
      </c>
      <c r="P25" s="4" t="s">
        <v>50</v>
      </c>
      <c r="Q25" s="2">
        <v>282000000</v>
      </c>
      <c r="R25" s="4" t="s">
        <v>50</v>
      </c>
      <c r="S25" s="3">
        <f xml:space="preserve"> D25/( MAX(P25:R25)*1.1*1.2*1.1*1.1 ) - 1</f>
        <v>-5.3515638182424219E-3</v>
      </c>
      <c r="T25" s="3">
        <f xml:space="preserve"> E25/( MAX(P25:R25)*1.1*1.2*1.1*1.25 ) - 1</f>
        <v>2.1823652384580727E-2</v>
      </c>
    </row>
  </sheetData>
  <mergeCells count="7">
    <mergeCell ref="E20:F20"/>
    <mergeCell ref="G20:J20"/>
    <mergeCell ref="K20:O20"/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2021-05-18T06:42:25Z</dcterms:modified>
</cp:coreProperties>
</file>