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"/>
    </mc:Choice>
  </mc:AlternateContent>
  <xr:revisionPtr revIDLastSave="0" documentId="13_ncr:1_{1F5988B0-C111-42BF-831E-45B39D2512DF}" xr6:coauthVersionLast="46" xr6:coauthVersionMax="46" xr10:uidLastSave="{00000000-0000-0000-0000-000000000000}"/>
  <bookViews>
    <workbookView xWindow="-108" yWindow="-108" windowWidth="23256" windowHeight="12576" xr2:uid="{B288E712-75AA-4386-9B63-3FCC7FA923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22" i="1"/>
  <c r="T24" i="1"/>
  <c r="Y13" i="1"/>
  <c r="Y14" i="1"/>
  <c r="Y15" i="1"/>
  <c r="Y22" i="1"/>
  <c r="Y23" i="1"/>
  <c r="Y24" i="1"/>
  <c r="AD4" i="1"/>
  <c r="AD5" i="1"/>
  <c r="AD6" i="1"/>
  <c r="AD7" i="1"/>
  <c r="AD8" i="1"/>
  <c r="AD9" i="1"/>
  <c r="AD10" i="1"/>
  <c r="AD11" i="1"/>
  <c r="AD12" i="1"/>
  <c r="AD13" i="1"/>
  <c r="AD14" i="1"/>
  <c r="AD15" i="1"/>
  <c r="AD22" i="1"/>
  <c r="AD23" i="1"/>
  <c r="AD24" i="1"/>
  <c r="AD25" i="1"/>
  <c r="AD3" i="1"/>
  <c r="Y4" i="1"/>
  <c r="Y5" i="1"/>
  <c r="Y6" i="1"/>
  <c r="Y7" i="1"/>
  <c r="Y8" i="1"/>
  <c r="Y9" i="1"/>
  <c r="Y10" i="1"/>
  <c r="Y11" i="1"/>
  <c r="Y12" i="1"/>
  <c r="Y3" i="1"/>
  <c r="T13" i="1"/>
  <c r="T14" i="1"/>
  <c r="T15" i="1"/>
  <c r="T16" i="1"/>
  <c r="T4" i="1"/>
  <c r="T5" i="1"/>
  <c r="T7" i="1"/>
  <c r="T8" i="1"/>
  <c r="T9" i="1"/>
  <c r="T10" i="1"/>
  <c r="T11" i="1"/>
  <c r="T12" i="1"/>
  <c r="T3" i="1"/>
  <c r="O4" i="1"/>
  <c r="O5" i="1"/>
  <c r="O6" i="1"/>
  <c r="O7" i="1"/>
  <c r="O8" i="1"/>
  <c r="O9" i="1"/>
  <c r="O10" i="1"/>
  <c r="O11" i="1"/>
  <c r="O12" i="1"/>
  <c r="O15" i="1"/>
  <c r="O16" i="1"/>
  <c r="O22" i="1"/>
  <c r="O24" i="1"/>
  <c r="O3" i="1"/>
  <c r="AH2" i="1"/>
  <c r="AG2" i="1"/>
  <c r="AE24" i="1"/>
  <c r="Z24" i="1"/>
  <c r="U24" i="1"/>
  <c r="M24" i="1"/>
  <c r="I24" i="1"/>
  <c r="AE22" i="1"/>
  <c r="Z22" i="1"/>
  <c r="U22" i="1"/>
  <c r="M22" i="1"/>
  <c r="I22" i="1"/>
  <c r="U16" i="1"/>
  <c r="M16" i="1"/>
  <c r="I16" i="1"/>
  <c r="AE15" i="1"/>
  <c r="Z15" i="1"/>
  <c r="U15" i="1"/>
  <c r="M15" i="1"/>
  <c r="I15" i="1"/>
  <c r="AE14" i="1"/>
  <c r="Z14" i="1"/>
  <c r="U14" i="1"/>
  <c r="AE13" i="1"/>
  <c r="Z13" i="1"/>
  <c r="U13" i="1"/>
  <c r="AE12" i="1"/>
  <c r="Z12" i="1"/>
  <c r="U12" i="1"/>
  <c r="M12" i="1"/>
  <c r="I12" i="1"/>
  <c r="AE11" i="1"/>
  <c r="Z11" i="1"/>
  <c r="U11" i="1"/>
  <c r="M11" i="1"/>
  <c r="I11" i="1"/>
  <c r="AE10" i="1"/>
  <c r="Z10" i="1"/>
  <c r="U10" i="1"/>
  <c r="M10" i="1"/>
  <c r="I10" i="1"/>
  <c r="AE9" i="1"/>
  <c r="Z9" i="1"/>
  <c r="U9" i="1"/>
  <c r="M9" i="1"/>
  <c r="I9" i="1"/>
  <c r="AE8" i="1"/>
  <c r="Z8" i="1"/>
  <c r="U8" i="1"/>
  <c r="M8" i="1"/>
  <c r="I8" i="1"/>
  <c r="AE7" i="1"/>
  <c r="Z7" i="1"/>
  <c r="U7" i="1"/>
  <c r="M7" i="1"/>
  <c r="I7" i="1"/>
  <c r="AE6" i="1"/>
  <c r="Z6" i="1"/>
  <c r="U6" i="1"/>
  <c r="M6" i="1"/>
  <c r="I6" i="1"/>
  <c r="AE5" i="1"/>
  <c r="Z5" i="1"/>
  <c r="U5" i="1"/>
  <c r="M5" i="1"/>
  <c r="I5" i="1"/>
  <c r="AE4" i="1"/>
  <c r="Z4" i="1"/>
  <c r="U4" i="1"/>
  <c r="M4" i="1"/>
  <c r="I4" i="1"/>
  <c r="AE3" i="1"/>
  <c r="Z3" i="1"/>
  <c r="U3" i="1"/>
  <c r="M3" i="1"/>
  <c r="I3" i="1"/>
</calcChain>
</file>

<file path=xl/sharedStrings.xml><?xml version="1.0" encoding="utf-8"?>
<sst xmlns="http://schemas.openxmlformats.org/spreadsheetml/2006/main" count="96" uniqueCount="50">
  <si>
    <t>Material</t>
  </si>
  <si>
    <t>Placa</t>
  </si>
  <si>
    <t>Rigidizador exterior</t>
  </si>
  <si>
    <t>Rigidizador interior Rectangular</t>
  </si>
  <si>
    <t>Resultados</t>
  </si>
  <si>
    <t>Iteracion</t>
  </si>
  <si>
    <t>Geometria</t>
  </si>
  <si>
    <t>sigma y</t>
  </si>
  <si>
    <t>sigma u</t>
  </si>
  <si>
    <t>Espesor</t>
  </si>
  <si>
    <t>W</t>
  </si>
  <si>
    <t>H</t>
  </si>
  <si>
    <t>Offset</t>
  </si>
  <si>
    <t>Seccion</t>
  </si>
  <si>
    <t>Masa Total [kg]</t>
  </si>
  <si>
    <t>Masa Estrucutra [kg]</t>
  </si>
  <si>
    <t>Frecuencia [Hz]</t>
  </si>
  <si>
    <t>sigma Shell X</t>
  </si>
  <si>
    <t>sigma Bar max X</t>
  </si>
  <si>
    <t>sigma Bar min X</t>
  </si>
  <si>
    <t>MoSy</t>
  </si>
  <si>
    <t>MoSu</t>
  </si>
  <si>
    <t>sigma Shell Y</t>
  </si>
  <si>
    <t>sigma Bar max Y</t>
  </si>
  <si>
    <t>sigma Bar min Y</t>
  </si>
  <si>
    <t>sigma Shell Z</t>
  </si>
  <si>
    <t>sigma Bar max Z</t>
  </si>
  <si>
    <t>sigma Bar min Z</t>
  </si>
  <si>
    <t>Ref(it)</t>
  </si>
  <si>
    <t>G1</t>
  </si>
  <si>
    <t>Al</t>
  </si>
  <si>
    <t>Rect</t>
  </si>
  <si>
    <t>it13</t>
  </si>
  <si>
    <t>it14</t>
  </si>
  <si>
    <t>it15</t>
  </si>
  <si>
    <t>it16</t>
  </si>
  <si>
    <t>it17</t>
  </si>
  <si>
    <t>it18</t>
  </si>
  <si>
    <t>it19</t>
  </si>
  <si>
    <t>it20</t>
  </si>
  <si>
    <t>it21</t>
  </si>
  <si>
    <t>ALUMINIO</t>
  </si>
  <si>
    <t>it30</t>
  </si>
  <si>
    <t>it31</t>
  </si>
  <si>
    <t>TITANIO</t>
  </si>
  <si>
    <t>it22</t>
  </si>
  <si>
    <t>Ti</t>
  </si>
  <si>
    <t>it32</t>
  </si>
  <si>
    <t>Masa1</t>
  </si>
  <si>
    <t>Masa 2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</si>
</sst>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5">
    <xf numFmtId="0" fontId="0" fillId="0" borderId="0" xfId="0"/>
    <xf numFmtId="0" fontId="1" fillId="4" borderId="4" xfId="4" applyBorder="1" applyAlignment="1">
      <alignment horizontal="center" vertical="center"/>
    </xf>
    <xf numFmtId="0" fontId="1" fillId="7" borderId="8" xfId="7" applyBorder="1"/>
    <xf numFmtId="0" fontId="1" fillId="3" borderId="9" xfId="3" applyBorder="1"/>
    <xf numFmtId="0" fontId="1" fillId="2" borderId="8" xfId="2" applyBorder="1"/>
    <xf numFmtId="0" fontId="1" fillId="2" borderId="10" xfId="2" applyBorder="1"/>
    <xf numFmtId="0" fontId="1" fillId="4" borderId="10" xfId="4" applyBorder="1"/>
    <xf numFmtId="0" fontId="1" fillId="5" borderId="10" xfId="5" applyBorder="1"/>
    <xf numFmtId="0" fontId="1" fillId="6" borderId="10" xfId="6" applyBorder="1"/>
    <xf numFmtId="0" fontId="1" fillId="6" borderId="11" xfId="6" applyBorder="1"/>
    <xf numFmtId="0" fontId="1" fillId="8" borderId="8" xfId="8" applyBorder="1"/>
    <xf numFmtId="0" fontId="1" fillId="8" borderId="12" xfId="8" applyBorder="1"/>
    <xf numFmtId="0" fontId="1" fillId="8" borderId="10" xfId="8" applyBorder="1"/>
    <xf numFmtId="0" fontId="1" fillId="8" borderId="9" xfId="8" applyBorder="1"/>
    <xf numFmtId="0" fontId="0" fillId="0" borderId="0" xfId="0" applyAlignment="1">
      <alignment horizontal="left"/>
    </xf>
    <xf numFmtId="11" fontId="0" fillId="0" borderId="0" xfId="0" applyNumberFormat="1"/>
    <xf numFmtId="43" fontId="0" fillId="0" borderId="0" xfId="1" applyFont="1"/>
    <xf numFmtId="2" fontId="0" fillId="0" borderId="0" xfId="0" applyNumberFormat="1"/>
    <xf numFmtId="0" fontId="0" fillId="9" borderId="0" xfId="0" applyFill="1"/>
    <xf numFmtId="164" fontId="0" fillId="0" borderId="0" xfId="0" applyNumberFormat="1"/>
    <xf numFmtId="0" fontId="0" fillId="10" borderId="0" xfId="0" applyFill="1"/>
    <xf numFmtId="0" fontId="0" fillId="11" borderId="0" xfId="0" applyFill="1"/>
    <xf numFmtId="0" fontId="0" fillId="0" borderId="0" xfId="1" applyNumberFormat="1" applyFont="1"/>
    <xf numFmtId="0" fontId="1" fillId="2" borderId="1" xfId="2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5" borderId="1" xfId="5" applyBorder="1" applyAlignment="1">
      <alignment horizontal="center" vertical="center"/>
    </xf>
    <xf numFmtId="0" fontId="1" fillId="5" borderId="2" xfId="5" applyBorder="1" applyAlignment="1">
      <alignment horizontal="center" vertical="center"/>
    </xf>
    <xf numFmtId="0" fontId="1" fillId="5" borderId="3" xfId="5" applyBorder="1" applyAlignment="1">
      <alignment horizontal="center" vertical="center"/>
    </xf>
    <xf numFmtId="0" fontId="1" fillId="6" borderId="1" xfId="6" applyBorder="1" applyAlignment="1">
      <alignment horizontal="center" vertical="center"/>
    </xf>
    <xf numFmtId="0" fontId="1" fillId="6" borderId="2" xfId="6" applyBorder="1" applyAlignment="1">
      <alignment horizontal="center" vertical="center"/>
    </xf>
    <xf numFmtId="0" fontId="1" fillId="6" borderId="3" xfId="6" applyBorder="1" applyAlignment="1">
      <alignment horizontal="center" vertical="center"/>
    </xf>
    <xf numFmtId="0" fontId="1" fillId="8" borderId="5" xfId="8" applyBorder="1" applyAlignment="1">
      <alignment horizontal="center" vertical="center"/>
    </xf>
    <xf numFmtId="0" fontId="1" fillId="8" borderId="6" xfId="8" applyBorder="1" applyAlignment="1">
      <alignment horizontal="center" vertical="center"/>
    </xf>
    <xf numFmtId="0" fontId="1" fillId="8" borderId="7" xfId="8" applyBorder="1" applyAlignment="1">
      <alignment horizontal="center" vertical="center"/>
    </xf>
  </cellXfs>
  <cellStyles count="9">
    <cellStyle name="20% - Énfasis1" xfId="2" builtinId="30"/>
    <cellStyle name="20% - Énfasis2" xfId="4" builtinId="34"/>
    <cellStyle name="20% - Énfasis3" xfId="5" builtinId="38"/>
    <cellStyle name="20% - Énfasis4" xfId="6" builtinId="42"/>
    <cellStyle name="20% - Énfasis5" xfId="7" builtinId="46"/>
    <cellStyle name="20% - Énfasis6" xfId="8" builtinId="50"/>
    <cellStyle name="40% - Énfasis1" xfId="3" builtinId="3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121A-FD07-4492-98BE-93FAB9EFBD7F}">
  <dimension ref="A1:AH25"/>
  <sheetViews>
    <sheetView tabSelected="1" zoomScale="85" zoomScaleNormal="85" workbookViewId="0">
      <selection activeCell="T18" sqref="T18"/>
    </sheetView>
  </sheetViews>
  <sheetFormatPr baseColWidth="10" defaultRowHeight="14.4" x14ac:dyDescent="0.3"/>
  <sheetData>
    <row r="1" spans="1:34" ht="15" thickBot="1" x14ac:dyDescent="0.35">
      <c r="C1" s="23" t="s">
        <v>0</v>
      </c>
      <c r="D1" s="24"/>
      <c r="E1" s="25"/>
      <c r="F1" s="1" t="s">
        <v>1</v>
      </c>
      <c r="G1" s="26" t="s">
        <v>2</v>
      </c>
      <c r="H1" s="27"/>
      <c r="I1" s="28"/>
      <c r="J1" s="29" t="s">
        <v>3</v>
      </c>
      <c r="K1" s="30"/>
      <c r="L1" s="30"/>
      <c r="M1" s="31"/>
      <c r="N1" s="32" t="s">
        <v>4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t="s">
        <v>48</v>
      </c>
      <c r="AG1" t="s">
        <v>49</v>
      </c>
    </row>
    <row r="2" spans="1:34" ht="15" thickBot="1" x14ac:dyDescent="0.35">
      <c r="A2" s="2" t="s">
        <v>5</v>
      </c>
      <c r="B2" s="3" t="s">
        <v>6</v>
      </c>
      <c r="C2" s="4" t="s">
        <v>0</v>
      </c>
      <c r="D2" s="5" t="s">
        <v>7</v>
      </c>
      <c r="E2" s="5" t="s">
        <v>8</v>
      </c>
      <c r="F2" s="6" t="s">
        <v>9</v>
      </c>
      <c r="G2" s="7" t="s">
        <v>10</v>
      </c>
      <c r="H2" s="7" t="s">
        <v>11</v>
      </c>
      <c r="I2" s="7" t="s">
        <v>12</v>
      </c>
      <c r="J2" s="8" t="s">
        <v>13</v>
      </c>
      <c r="K2" s="8" t="s">
        <v>10</v>
      </c>
      <c r="L2" s="8" t="s">
        <v>11</v>
      </c>
      <c r="M2" s="9" t="s">
        <v>12</v>
      </c>
      <c r="N2" s="10" t="s">
        <v>14</v>
      </c>
      <c r="O2" s="11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3" t="s">
        <v>21</v>
      </c>
      <c r="V2" s="12" t="s">
        <v>22</v>
      </c>
      <c r="W2" s="12" t="s">
        <v>23</v>
      </c>
      <c r="X2" s="12" t="s">
        <v>24</v>
      </c>
      <c r="Y2" s="12" t="s">
        <v>20</v>
      </c>
      <c r="Z2" s="13" t="s">
        <v>21</v>
      </c>
      <c r="AA2" s="12" t="s">
        <v>25</v>
      </c>
      <c r="AB2" s="12" t="s">
        <v>26</v>
      </c>
      <c r="AC2" s="12" t="s">
        <v>27</v>
      </c>
      <c r="AD2" s="12" t="s">
        <v>20</v>
      </c>
      <c r="AE2" s="13" t="s">
        <v>21</v>
      </c>
      <c r="AF2">
        <v>12</v>
      </c>
      <c r="AG2">
        <f>12*(2+3.5*0.46)</f>
        <v>43.320000000000007</v>
      </c>
      <c r="AH2">
        <f>AF2+AG2</f>
        <v>55.320000000000007</v>
      </c>
    </row>
    <row r="3" spans="1:34" x14ac:dyDescent="0.3">
      <c r="A3" s="14" t="s">
        <v>28</v>
      </c>
      <c r="B3" t="s">
        <v>29</v>
      </c>
      <c r="C3" t="s">
        <v>30</v>
      </c>
      <c r="D3" s="15">
        <v>448000000</v>
      </c>
      <c r="E3" s="15">
        <v>523000000</v>
      </c>
      <c r="F3">
        <v>2E-3</v>
      </c>
      <c r="G3">
        <v>5.0000000000000001E-3</v>
      </c>
      <c r="H3">
        <v>1.2999999999999999E-2</v>
      </c>
      <c r="I3">
        <f t="shared" ref="I3:I11" si="0">-(F3+H3)/2</f>
        <v>-7.4999999999999997E-3</v>
      </c>
      <c r="J3" t="s">
        <v>31</v>
      </c>
      <c r="K3">
        <v>5.0000000000000001E-3</v>
      </c>
      <c r="L3">
        <v>1.2999999999999999E-2</v>
      </c>
      <c r="M3">
        <f t="shared" ref="M3:M12" si="1">-(F3+L3)/2</f>
        <v>-7.4999999999999997E-3</v>
      </c>
      <c r="N3">
        <v>57.42</v>
      </c>
      <c r="O3" s="16">
        <f>N3-55.32</f>
        <v>2.1000000000000014</v>
      </c>
      <c r="P3">
        <v>49.88</v>
      </c>
      <c r="Q3" s="15">
        <v>466000000</v>
      </c>
      <c r="R3" s="15">
        <v>1620000000</v>
      </c>
      <c r="S3" s="15">
        <v>-1620000000</v>
      </c>
      <c r="T3" s="17">
        <f>D3/(MAX(Q3:S3)*1.1*1.2*1.1*1.1)-1</f>
        <v>-0.82685749444243484</v>
      </c>
      <c r="U3" s="17">
        <f t="shared" ref="U3:U11" si="2">E3/( MAX( Q3:S3)*1.1*1.2*1.1*1.25 ) - 1</f>
        <v>-0.82212699384416554</v>
      </c>
      <c r="Y3" s="22" t="e">
        <f>D3/(MAX(V3:X3)*1.1*1.2*1.1*1.1)-1</f>
        <v>#DIV/0!</v>
      </c>
      <c r="Z3" s="16" t="e">
        <f t="shared" ref="Z3:Z15" si="3">E3/( MAX( V3:X3)*1.1*1.2*1.1*1.25 ) - 1</f>
        <v>#DIV/0!</v>
      </c>
      <c r="AA3" s="15">
        <v>227000000</v>
      </c>
      <c r="AB3" s="15">
        <v>687000000</v>
      </c>
      <c r="AC3" s="15">
        <v>-692000000</v>
      </c>
      <c r="AD3" s="16">
        <f>D3/(MAX(AA3:AC3)*1.1*1.2*1.1*1.1)-1</f>
        <v>-0.59171636244067594</v>
      </c>
      <c r="AE3" s="16">
        <f t="shared" ref="AE3:AE15" si="4" xml:space="preserve"> E3/( MAX(AA3:AC3)*1.1*1.2*1.1*1.25 ) - 1</f>
        <v>-0.58056147020021576</v>
      </c>
    </row>
    <row r="4" spans="1:34" x14ac:dyDescent="0.3">
      <c r="A4" t="s">
        <v>32</v>
      </c>
      <c r="B4" t="s">
        <v>29</v>
      </c>
      <c r="C4" t="s">
        <v>30</v>
      </c>
      <c r="D4" s="15">
        <v>448000000</v>
      </c>
      <c r="E4" s="15">
        <v>523000000</v>
      </c>
      <c r="F4" s="18">
        <v>4.0000000000000001E-3</v>
      </c>
      <c r="G4">
        <v>5.0000000000000001E-3</v>
      </c>
      <c r="H4">
        <v>1.2999999999999999E-2</v>
      </c>
      <c r="I4">
        <f t="shared" si="0"/>
        <v>-8.5000000000000006E-3</v>
      </c>
      <c r="J4" t="s">
        <v>31</v>
      </c>
      <c r="K4">
        <v>5.0000000000000001E-3</v>
      </c>
      <c r="L4">
        <v>1.2999999999999999E-2</v>
      </c>
      <c r="M4">
        <f t="shared" si="1"/>
        <v>-8.5000000000000006E-3</v>
      </c>
      <c r="N4">
        <v>58.61</v>
      </c>
      <c r="O4" s="16">
        <f t="shared" ref="O4:O24" si="5">N4-55.32</f>
        <v>3.2899999999999991</v>
      </c>
      <c r="P4">
        <v>64.61</v>
      </c>
      <c r="Q4" s="15">
        <v>298000000</v>
      </c>
      <c r="R4" s="15">
        <v>1200000000</v>
      </c>
      <c r="S4" s="15">
        <v>-1200000000</v>
      </c>
      <c r="T4" s="17">
        <f t="shared" ref="T4:T24" si="6">D4/(MAX(Q4:S4)*1.1*1.2*1.1*1.1)-1</f>
        <v>-0.76625761749728694</v>
      </c>
      <c r="U4" s="17">
        <f t="shared" si="2"/>
        <v>-0.75987144168962351</v>
      </c>
      <c r="Y4" s="22" t="e">
        <f t="shared" ref="Y4:Y24" si="7">D4/(MAX(V4:X4)*1.1*1.2*1.1*1.1)-1</f>
        <v>#DIV/0!</v>
      </c>
      <c r="Z4" s="16" t="e">
        <f t="shared" si="3"/>
        <v>#DIV/0!</v>
      </c>
      <c r="AA4" s="15">
        <v>145000000</v>
      </c>
      <c r="AB4" s="15">
        <v>509000000</v>
      </c>
      <c r="AC4" s="15">
        <v>-488000000</v>
      </c>
      <c r="AD4" s="16">
        <f t="shared" ref="AD4:AD25" si="8">D4/(MAX(AA4:AC4)*1.1*1.2*1.1*1.1)-1</f>
        <v>-0.44893740863800469</v>
      </c>
      <c r="AE4" s="16">
        <f t="shared" si="4"/>
        <v>-0.43388159140972149</v>
      </c>
    </row>
    <row r="5" spans="1:34" x14ac:dyDescent="0.3">
      <c r="A5" t="s">
        <v>33</v>
      </c>
      <c r="B5" t="s">
        <v>29</v>
      </c>
      <c r="C5" t="s">
        <v>30</v>
      </c>
      <c r="D5" s="15">
        <v>448000000</v>
      </c>
      <c r="E5" s="15">
        <v>523000000</v>
      </c>
      <c r="F5">
        <v>2E-3</v>
      </c>
      <c r="G5" s="18">
        <v>0.01</v>
      </c>
      <c r="H5">
        <v>1.2999999999999999E-2</v>
      </c>
      <c r="I5">
        <f t="shared" si="0"/>
        <v>-7.4999999999999997E-3</v>
      </c>
      <c r="J5" t="s">
        <v>31</v>
      </c>
      <c r="K5">
        <v>5.0000000000000001E-3</v>
      </c>
      <c r="L5">
        <v>1.2999999999999999E-2</v>
      </c>
      <c r="M5">
        <f t="shared" si="1"/>
        <v>-7.4999999999999997E-3</v>
      </c>
      <c r="N5">
        <v>57.63</v>
      </c>
      <c r="O5" s="16">
        <f t="shared" si="5"/>
        <v>2.3100000000000023</v>
      </c>
      <c r="P5">
        <v>49.83</v>
      </c>
      <c r="Q5" s="15">
        <v>466000000</v>
      </c>
      <c r="R5" s="15">
        <v>1620000000</v>
      </c>
      <c r="S5" s="15">
        <v>-1620000000</v>
      </c>
      <c r="T5" s="17">
        <f t="shared" si="6"/>
        <v>-0.82685749444243484</v>
      </c>
      <c r="U5" s="17">
        <f t="shared" si="2"/>
        <v>-0.82212699384416554</v>
      </c>
      <c r="Y5" s="22" t="e">
        <f t="shared" si="7"/>
        <v>#DIV/0!</v>
      </c>
      <c r="Z5" s="16" t="e">
        <f t="shared" si="3"/>
        <v>#DIV/0!</v>
      </c>
      <c r="AA5" s="15">
        <v>229000000</v>
      </c>
      <c r="AB5" s="15">
        <v>692000000</v>
      </c>
      <c r="AC5" s="15">
        <v>-698000000</v>
      </c>
      <c r="AD5" s="16">
        <f t="shared" si="8"/>
        <v>-0.59466638872361899</v>
      </c>
      <c r="AE5" s="16">
        <f t="shared" si="4"/>
        <v>-0.58359209541553225</v>
      </c>
    </row>
    <row r="6" spans="1:34" x14ac:dyDescent="0.3">
      <c r="A6" t="s">
        <v>34</v>
      </c>
      <c r="B6" t="s">
        <v>29</v>
      </c>
      <c r="C6" t="s">
        <v>30</v>
      </c>
      <c r="D6" s="15">
        <v>448000000</v>
      </c>
      <c r="E6" s="15">
        <v>523000000</v>
      </c>
      <c r="F6">
        <v>2E-3</v>
      </c>
      <c r="G6">
        <v>5.0000000000000001E-3</v>
      </c>
      <c r="H6" s="18">
        <v>2.5999999999999999E-2</v>
      </c>
      <c r="I6">
        <f t="shared" si="0"/>
        <v>-1.3999999999999999E-2</v>
      </c>
      <c r="J6" t="s">
        <v>31</v>
      </c>
      <c r="K6">
        <v>5.0000000000000001E-3</v>
      </c>
      <c r="L6">
        <v>1.2999999999999999E-2</v>
      </c>
      <c r="M6">
        <f t="shared" si="1"/>
        <v>-7.4999999999999997E-3</v>
      </c>
      <c r="N6">
        <v>57.76</v>
      </c>
      <c r="O6" s="16">
        <f t="shared" si="5"/>
        <v>2.4399999999999977</v>
      </c>
      <c r="P6">
        <v>49.83</v>
      </c>
      <c r="Q6" s="15">
        <v>466000000</v>
      </c>
      <c r="R6" s="15">
        <v>1620000000</v>
      </c>
      <c r="S6" s="15">
        <v>-1620000000</v>
      </c>
      <c r="T6" s="17">
        <f>D6/(MAX(Q6:S6)*1.1*1.2*1.1*1.1)-1</f>
        <v>-0.82685749444243484</v>
      </c>
      <c r="U6" s="17">
        <f t="shared" si="2"/>
        <v>-0.82212699384416554</v>
      </c>
      <c r="Y6" s="22" t="e">
        <f t="shared" si="7"/>
        <v>#DIV/0!</v>
      </c>
      <c r="Z6" s="16" t="e">
        <f t="shared" si="3"/>
        <v>#DIV/0!</v>
      </c>
      <c r="AA6" s="15">
        <v>229000000</v>
      </c>
      <c r="AB6" s="15">
        <v>692000000</v>
      </c>
      <c r="AC6" s="15">
        <v>-697000000</v>
      </c>
      <c r="AD6" s="16">
        <f t="shared" si="8"/>
        <v>-0.59466638872361899</v>
      </c>
      <c r="AE6" s="16">
        <f t="shared" si="4"/>
        <v>-0.58359209541553225</v>
      </c>
    </row>
    <row r="7" spans="1:34" x14ac:dyDescent="0.3">
      <c r="A7" t="s">
        <v>35</v>
      </c>
      <c r="B7" t="s">
        <v>29</v>
      </c>
      <c r="C7" t="s">
        <v>30</v>
      </c>
      <c r="D7" s="15">
        <v>448000000</v>
      </c>
      <c r="E7" s="15">
        <v>523000000</v>
      </c>
      <c r="F7">
        <v>2E-3</v>
      </c>
      <c r="G7">
        <v>5.0000000000000001E-3</v>
      </c>
      <c r="H7">
        <v>1.2999999999999999E-2</v>
      </c>
      <c r="I7">
        <f t="shared" si="0"/>
        <v>-7.4999999999999997E-3</v>
      </c>
      <c r="J7" t="s">
        <v>31</v>
      </c>
      <c r="K7" s="18">
        <v>0.01</v>
      </c>
      <c r="L7">
        <v>1.2999999999999999E-2</v>
      </c>
      <c r="M7">
        <f t="shared" si="1"/>
        <v>-7.4999999999999997E-3</v>
      </c>
      <c r="N7">
        <v>58.018000000000001</v>
      </c>
      <c r="O7" s="16">
        <f t="shared" si="5"/>
        <v>2.6980000000000004</v>
      </c>
      <c r="P7">
        <v>64</v>
      </c>
      <c r="Q7" s="15">
        <v>361000000</v>
      </c>
      <c r="R7" s="15">
        <v>884000000</v>
      </c>
      <c r="S7" s="15">
        <v>-884000000</v>
      </c>
      <c r="T7" s="17">
        <f t="shared" si="6"/>
        <v>-0.68270264818636228</v>
      </c>
      <c r="U7" s="17">
        <f t="shared" si="2"/>
        <v>-0.67403363125288251</v>
      </c>
      <c r="Y7" s="22" t="e">
        <f t="shared" si="7"/>
        <v>#DIV/0!</v>
      </c>
      <c r="Z7" s="16" t="e">
        <f t="shared" si="3"/>
        <v>#DIV/0!</v>
      </c>
      <c r="AA7" s="15">
        <v>177000000</v>
      </c>
      <c r="AB7" s="15">
        <v>349000000</v>
      </c>
      <c r="AC7" s="15">
        <v>-352000000</v>
      </c>
      <c r="AD7" s="16">
        <f t="shared" si="8"/>
        <v>-0.19630126360098676</v>
      </c>
      <c r="AE7" s="16">
        <f t="shared" si="4"/>
        <v>-0.17434306598151361</v>
      </c>
    </row>
    <row r="8" spans="1:34" x14ac:dyDescent="0.3">
      <c r="A8" t="s">
        <v>36</v>
      </c>
      <c r="B8" t="s">
        <v>29</v>
      </c>
      <c r="C8" t="s">
        <v>30</v>
      </c>
      <c r="D8" s="15">
        <v>448000000</v>
      </c>
      <c r="E8" s="15">
        <v>523000000</v>
      </c>
      <c r="F8">
        <v>2E-3</v>
      </c>
      <c r="G8">
        <v>5.0000000000000001E-3</v>
      </c>
      <c r="H8">
        <v>1.2999999999999999E-2</v>
      </c>
      <c r="I8">
        <f t="shared" si="0"/>
        <v>-7.4999999999999997E-3</v>
      </c>
      <c r="J8" t="s">
        <v>31</v>
      </c>
      <c r="K8">
        <v>5.0000000000000001E-3</v>
      </c>
      <c r="L8" s="18">
        <v>2.5999999999999999E-2</v>
      </c>
      <c r="M8" s="19">
        <f t="shared" si="1"/>
        <v>-1.3999999999999999E-2</v>
      </c>
      <c r="N8">
        <v>58.01</v>
      </c>
      <c r="O8" s="16">
        <f t="shared" si="5"/>
        <v>2.6899999999999977</v>
      </c>
      <c r="P8">
        <v>96.48</v>
      </c>
      <c r="Q8" s="15">
        <v>170000000</v>
      </c>
      <c r="R8" s="15">
        <v>498000000</v>
      </c>
      <c r="S8" s="15">
        <v>-498000000</v>
      </c>
      <c r="T8" s="17">
        <f t="shared" si="6"/>
        <v>-0.43676534336695649</v>
      </c>
      <c r="U8" s="17">
        <f t="shared" si="2"/>
        <v>-0.42137696792680368</v>
      </c>
      <c r="Y8" s="22" t="e">
        <f t="shared" si="7"/>
        <v>#DIV/0!</v>
      </c>
      <c r="Z8" s="16" t="e">
        <f t="shared" si="3"/>
        <v>#DIV/0!</v>
      </c>
      <c r="AA8" s="15">
        <v>81700000</v>
      </c>
      <c r="AB8" s="15">
        <v>184000000</v>
      </c>
      <c r="AC8" s="15">
        <v>-186000000</v>
      </c>
      <c r="AD8" s="16">
        <f t="shared" si="8"/>
        <v>0.52440684240899804</v>
      </c>
      <c r="AE8" s="16">
        <f t="shared" si="4"/>
        <v>0.56605581506767244</v>
      </c>
    </row>
    <row r="9" spans="1:34" x14ac:dyDescent="0.3">
      <c r="A9" t="s">
        <v>37</v>
      </c>
      <c r="B9" t="s">
        <v>29</v>
      </c>
      <c r="C9" t="s">
        <v>30</v>
      </c>
      <c r="D9" s="15">
        <v>448000000</v>
      </c>
      <c r="E9" s="15">
        <v>523000000</v>
      </c>
      <c r="F9" s="18">
        <v>4.0000000000000001E-3</v>
      </c>
      <c r="G9">
        <v>5.0000000000000001E-3</v>
      </c>
      <c r="H9">
        <v>1.2999999999999999E-2</v>
      </c>
      <c r="I9">
        <f t="shared" si="0"/>
        <v>-8.5000000000000006E-3</v>
      </c>
      <c r="J9" t="s">
        <v>31</v>
      </c>
      <c r="K9">
        <v>5.0000000000000001E-3</v>
      </c>
      <c r="L9" s="18">
        <v>2.5999999999999999E-2</v>
      </c>
      <c r="M9" s="19">
        <f t="shared" si="1"/>
        <v>-1.4999999999999999E-2</v>
      </c>
      <c r="N9">
        <v>59.2</v>
      </c>
      <c r="O9" s="16">
        <f t="shared" si="5"/>
        <v>3.8800000000000026</v>
      </c>
      <c r="P9">
        <v>109.29</v>
      </c>
      <c r="Q9" s="15">
        <v>153000000</v>
      </c>
      <c r="R9" s="15">
        <v>338000000</v>
      </c>
      <c r="S9" s="15">
        <v>-338000000</v>
      </c>
      <c r="T9" s="17">
        <f t="shared" si="6"/>
        <v>-0.1701453875643324</v>
      </c>
      <c r="U9" s="17">
        <f t="shared" si="2"/>
        <v>-0.14747257404600078</v>
      </c>
      <c r="Y9" s="22" t="e">
        <f t="shared" si="7"/>
        <v>#DIV/0!</v>
      </c>
      <c r="Z9" s="16" t="e">
        <f t="shared" si="3"/>
        <v>#DIV/0!</v>
      </c>
      <c r="AD9" s="16" t="e">
        <f t="shared" si="8"/>
        <v>#DIV/0!</v>
      </c>
      <c r="AE9" s="16" t="e">
        <f t="shared" si="4"/>
        <v>#DIV/0!</v>
      </c>
    </row>
    <row r="10" spans="1:34" x14ac:dyDescent="0.3">
      <c r="A10" t="s">
        <v>38</v>
      </c>
      <c r="B10" t="s">
        <v>29</v>
      </c>
      <c r="C10" t="s">
        <v>30</v>
      </c>
      <c r="D10" s="15">
        <v>448000000</v>
      </c>
      <c r="E10" s="15">
        <v>523000000</v>
      </c>
      <c r="F10" s="18">
        <v>4.0000000000000001E-3</v>
      </c>
      <c r="G10">
        <v>5.0000000000000001E-3</v>
      </c>
      <c r="H10">
        <v>1.2999999999999999E-2</v>
      </c>
      <c r="I10">
        <f t="shared" si="0"/>
        <v>-8.5000000000000006E-3</v>
      </c>
      <c r="J10" t="s">
        <v>31</v>
      </c>
      <c r="K10" s="18">
        <v>0.01</v>
      </c>
      <c r="L10" s="18">
        <v>2.5999999999999999E-2</v>
      </c>
      <c r="M10" s="19">
        <f t="shared" si="1"/>
        <v>-1.4999999999999999E-2</v>
      </c>
      <c r="N10">
        <v>60.38</v>
      </c>
      <c r="O10" s="16">
        <f t="shared" si="5"/>
        <v>5.0600000000000023</v>
      </c>
      <c r="P10">
        <v>140</v>
      </c>
      <c r="Q10" s="15">
        <v>93700000</v>
      </c>
      <c r="R10" s="15">
        <v>226000000</v>
      </c>
      <c r="S10" s="15">
        <v>-228000000</v>
      </c>
      <c r="T10" s="17">
        <f t="shared" si="6"/>
        <v>0.24110999558962698</v>
      </c>
      <c r="U10" s="17">
        <f t="shared" si="2"/>
        <v>0.27501889368341503</v>
      </c>
      <c r="Y10" s="22" t="e">
        <f t="shared" si="7"/>
        <v>#DIV/0!</v>
      </c>
      <c r="Z10" s="16" t="e">
        <f t="shared" si="3"/>
        <v>#DIV/0!</v>
      </c>
      <c r="AD10" s="16" t="e">
        <f t="shared" si="8"/>
        <v>#DIV/0!</v>
      </c>
      <c r="AE10" s="16" t="e">
        <f t="shared" si="4"/>
        <v>#DIV/0!</v>
      </c>
    </row>
    <row r="11" spans="1:34" x14ac:dyDescent="0.3">
      <c r="A11" t="s">
        <v>39</v>
      </c>
      <c r="B11" t="s">
        <v>29</v>
      </c>
      <c r="C11" t="s">
        <v>30</v>
      </c>
      <c r="D11" s="15">
        <v>448000000</v>
      </c>
      <c r="E11" s="15">
        <v>523000000</v>
      </c>
      <c r="F11" s="18">
        <v>4.0000000000000001E-3</v>
      </c>
      <c r="G11">
        <v>5.0000000000000001E-3</v>
      </c>
      <c r="H11">
        <v>1.2999999999999999E-2</v>
      </c>
      <c r="I11">
        <f t="shared" si="0"/>
        <v>-8.5000000000000006E-3</v>
      </c>
      <c r="J11" t="s">
        <v>31</v>
      </c>
      <c r="K11" s="18">
        <v>0.01</v>
      </c>
      <c r="L11" s="18">
        <v>2.8000000000000001E-2</v>
      </c>
      <c r="M11" s="19">
        <f t="shared" si="1"/>
        <v>-1.6E-2</v>
      </c>
      <c r="N11">
        <v>60.56</v>
      </c>
      <c r="O11" s="16">
        <f t="shared" si="5"/>
        <v>5.240000000000002</v>
      </c>
      <c r="P11">
        <v>148.47</v>
      </c>
      <c r="Q11" s="15">
        <v>84200000</v>
      </c>
      <c r="R11" s="15">
        <v>202000000</v>
      </c>
      <c r="S11" s="15">
        <v>-202000000</v>
      </c>
      <c r="T11" s="17">
        <f t="shared" si="6"/>
        <v>0.38856860892700795</v>
      </c>
      <c r="U11" s="17">
        <f t="shared" si="2"/>
        <v>0.42650628699233528</v>
      </c>
      <c r="Y11" s="22" t="e">
        <f t="shared" si="7"/>
        <v>#DIV/0!</v>
      </c>
      <c r="Z11" s="16" t="e">
        <f t="shared" si="3"/>
        <v>#DIV/0!</v>
      </c>
      <c r="AD11" s="16" t="e">
        <f t="shared" si="8"/>
        <v>#DIV/0!</v>
      </c>
      <c r="AE11" s="16" t="e">
        <f t="shared" si="4"/>
        <v>#DIV/0!</v>
      </c>
    </row>
    <row r="12" spans="1:34" x14ac:dyDescent="0.3">
      <c r="A12" t="s">
        <v>40</v>
      </c>
      <c r="B12" t="s">
        <v>29</v>
      </c>
      <c r="C12" t="s">
        <v>30</v>
      </c>
      <c r="D12" s="15">
        <v>448000000</v>
      </c>
      <c r="E12" s="15">
        <v>523000000</v>
      </c>
      <c r="F12" s="18">
        <v>4.0000000000000001E-3</v>
      </c>
      <c r="G12">
        <v>5.0000000000000001E-3</v>
      </c>
      <c r="H12">
        <v>1.2999999999999999E-2</v>
      </c>
      <c r="I12">
        <f>-(F12+H12)/2</f>
        <v>-8.5000000000000006E-3</v>
      </c>
      <c r="J12" t="s">
        <v>31</v>
      </c>
      <c r="K12" s="18">
        <v>1.2E-2</v>
      </c>
      <c r="L12" s="18">
        <v>2.8000000000000001E-2</v>
      </c>
      <c r="M12" s="19">
        <f t="shared" si="1"/>
        <v>-1.6E-2</v>
      </c>
      <c r="N12">
        <v>61.07</v>
      </c>
      <c r="O12" s="16">
        <f t="shared" si="5"/>
        <v>5.75</v>
      </c>
      <c r="P12">
        <v>158.79</v>
      </c>
      <c r="Q12" s="15">
        <v>103000000</v>
      </c>
      <c r="R12" s="15">
        <v>145000000</v>
      </c>
      <c r="S12" s="15">
        <v>-145000000</v>
      </c>
      <c r="T12" s="17">
        <f t="shared" si="6"/>
        <v>0.93441971726383199</v>
      </c>
      <c r="U12" s="17">
        <f>E12/( MAX( Q12:S12)*1.1*1.2*1.1*1.25 ) - 1</f>
        <v>0.98727082739621896</v>
      </c>
      <c r="V12" s="15">
        <v>103000000</v>
      </c>
      <c r="W12" s="15">
        <v>145000000</v>
      </c>
      <c r="X12" s="15">
        <v>-145000000</v>
      </c>
      <c r="Y12" s="22">
        <f t="shared" si="7"/>
        <v>0.93441971726383199</v>
      </c>
      <c r="Z12" s="16">
        <f t="shared" si="3"/>
        <v>0.98727082739621896</v>
      </c>
      <c r="AA12" s="15">
        <v>53900000</v>
      </c>
      <c r="AB12" s="15">
        <v>60600000</v>
      </c>
      <c r="AC12" s="15">
        <v>-60600000</v>
      </c>
      <c r="AD12" s="16">
        <f t="shared" si="8"/>
        <v>3.6285620297566936</v>
      </c>
      <c r="AE12" s="16">
        <f t="shared" si="4"/>
        <v>3.7550209566411183</v>
      </c>
    </row>
    <row r="13" spans="1:34" x14ac:dyDescent="0.3">
      <c r="O13" s="16"/>
      <c r="T13" s="17" t="e">
        <f>D13/(MAX(Q13:S13)*1.1*1.2*1.1*1.1)-1</f>
        <v>#DIV/0!</v>
      </c>
      <c r="U13" s="17" t="e">
        <f t="shared" ref="U13:U16" si="9">E13/( MAX( Q13:S13)*1.1*1.2*1.1*1.25 ) - 1</f>
        <v>#DIV/0!</v>
      </c>
      <c r="Y13" s="22" t="e">
        <f t="shared" si="7"/>
        <v>#DIV/0!</v>
      </c>
      <c r="Z13" s="16" t="e">
        <f t="shared" si="3"/>
        <v>#DIV/0!</v>
      </c>
      <c r="AD13" s="16" t="e">
        <f t="shared" si="8"/>
        <v>#DIV/0!</v>
      </c>
      <c r="AE13" s="16" t="e">
        <f t="shared" si="4"/>
        <v>#DIV/0!</v>
      </c>
    </row>
    <row r="14" spans="1:34" x14ac:dyDescent="0.3">
      <c r="A14" s="20" t="s">
        <v>41</v>
      </c>
      <c r="O14" s="16"/>
      <c r="T14" s="17" t="e">
        <f t="shared" si="6"/>
        <v>#DIV/0!</v>
      </c>
      <c r="U14" s="17" t="e">
        <f t="shared" si="9"/>
        <v>#DIV/0!</v>
      </c>
      <c r="Y14" s="22" t="e">
        <f t="shared" si="7"/>
        <v>#DIV/0!</v>
      </c>
      <c r="Z14" s="16" t="e">
        <f t="shared" si="3"/>
        <v>#DIV/0!</v>
      </c>
      <c r="AD14" s="16" t="e">
        <f t="shared" si="8"/>
        <v>#DIV/0!</v>
      </c>
      <c r="AE14" s="16" t="e">
        <f t="shared" si="4"/>
        <v>#DIV/0!</v>
      </c>
    </row>
    <row r="15" spans="1:34" x14ac:dyDescent="0.3">
      <c r="A15" t="s">
        <v>42</v>
      </c>
      <c r="B15" t="s">
        <v>29</v>
      </c>
      <c r="C15" t="s">
        <v>30</v>
      </c>
      <c r="D15" s="15">
        <v>448000000</v>
      </c>
      <c r="E15" s="15">
        <v>523000000</v>
      </c>
      <c r="F15" s="18">
        <v>4.0000000000000001E-3</v>
      </c>
      <c r="G15" s="18">
        <v>0.01</v>
      </c>
      <c r="H15" s="18">
        <v>2.8000000000000001E-2</v>
      </c>
      <c r="I15">
        <f t="shared" ref="I15:I16" si="10">-(F15+H15)/2</f>
        <v>-1.6E-2</v>
      </c>
      <c r="J15" t="s">
        <v>31</v>
      </c>
      <c r="K15" s="18">
        <v>0.01</v>
      </c>
      <c r="L15" s="18">
        <v>2.8000000000000001E-2</v>
      </c>
      <c r="M15" s="19">
        <f t="shared" ref="M15:M16" si="11">-(F15+L15)/2</f>
        <v>-1.6E-2</v>
      </c>
      <c r="N15">
        <v>61.67</v>
      </c>
      <c r="O15" s="16">
        <f t="shared" si="5"/>
        <v>6.3500000000000014</v>
      </c>
      <c r="P15">
        <v>148.035</v>
      </c>
      <c r="Q15" s="15">
        <v>84300000</v>
      </c>
      <c r="R15" s="15">
        <v>201000000</v>
      </c>
      <c r="T15" s="17">
        <f t="shared" si="6"/>
        <v>0.39547691046395816</v>
      </c>
      <c r="U15" s="17">
        <f t="shared" si="9"/>
        <v>0.43360333319627742</v>
      </c>
      <c r="Y15" s="22" t="e">
        <f t="shared" si="7"/>
        <v>#DIV/0!</v>
      </c>
      <c r="Z15" s="16" t="e">
        <f t="shared" si="3"/>
        <v>#DIV/0!</v>
      </c>
      <c r="AD15" s="16" t="e">
        <f t="shared" si="8"/>
        <v>#DIV/0!</v>
      </c>
      <c r="AE15" s="16" t="e">
        <f t="shared" si="4"/>
        <v>#DIV/0!</v>
      </c>
    </row>
    <row r="16" spans="1:34" x14ac:dyDescent="0.3">
      <c r="A16" s="21" t="s">
        <v>43</v>
      </c>
      <c r="B16" t="s">
        <v>29</v>
      </c>
      <c r="C16" t="s">
        <v>30</v>
      </c>
      <c r="D16" s="15">
        <v>448000000</v>
      </c>
      <c r="E16" s="15">
        <v>523000000</v>
      </c>
      <c r="F16" s="18">
        <v>4.4000000000000003E-3</v>
      </c>
      <c r="G16" s="18">
        <v>0.01</v>
      </c>
      <c r="H16" s="18">
        <v>2.8000000000000001E-2</v>
      </c>
      <c r="I16">
        <f t="shared" si="10"/>
        <v>-1.6199999999999999E-2</v>
      </c>
      <c r="J16" t="s">
        <v>31</v>
      </c>
      <c r="K16" s="18">
        <v>0.01</v>
      </c>
      <c r="L16" s="18">
        <v>2.8000000000000001E-2</v>
      </c>
      <c r="M16" s="19">
        <f t="shared" si="11"/>
        <v>-1.6199999999999999E-2</v>
      </c>
      <c r="N16">
        <v>61.9</v>
      </c>
      <c r="O16" s="16">
        <f t="shared" si="5"/>
        <v>6.5799999999999983</v>
      </c>
      <c r="P16">
        <v>150.75</v>
      </c>
      <c r="Q16" s="15">
        <v>81100000</v>
      </c>
      <c r="R16" s="15">
        <v>194000000</v>
      </c>
      <c r="T16" s="17">
        <f t="shared" si="6"/>
        <v>0.44582917011987422</v>
      </c>
      <c r="U16" s="17">
        <f t="shared" si="9"/>
        <v>0.4853312885177925</v>
      </c>
      <c r="Y16" s="22"/>
      <c r="AD16" s="16"/>
    </row>
    <row r="17" spans="1:31" x14ac:dyDescent="0.3">
      <c r="O17" s="16"/>
      <c r="T17" s="17"/>
      <c r="Y17" s="22"/>
      <c r="AD17" s="16"/>
    </row>
    <row r="18" spans="1:31" x14ac:dyDescent="0.3">
      <c r="O18" s="16"/>
      <c r="T18" s="17"/>
      <c r="Y18" s="22"/>
      <c r="AD18" s="16"/>
    </row>
    <row r="19" spans="1:31" x14ac:dyDescent="0.3">
      <c r="O19" s="16"/>
      <c r="T19" s="17"/>
      <c r="Y19" s="22"/>
      <c r="AD19" s="16"/>
    </row>
    <row r="20" spans="1:31" x14ac:dyDescent="0.3">
      <c r="O20" s="16"/>
      <c r="T20" s="17"/>
      <c r="Y20" s="22"/>
      <c r="AD20" s="16"/>
    </row>
    <row r="21" spans="1:31" x14ac:dyDescent="0.3">
      <c r="A21" s="20" t="s">
        <v>44</v>
      </c>
      <c r="O21" s="16"/>
      <c r="T21" s="17"/>
      <c r="Y21" s="22"/>
      <c r="AD21" s="16"/>
    </row>
    <row r="22" spans="1:31" x14ac:dyDescent="0.3">
      <c r="A22" t="s">
        <v>45</v>
      </c>
      <c r="B22" t="s">
        <v>29</v>
      </c>
      <c r="C22" t="s">
        <v>46</v>
      </c>
      <c r="D22" s="15">
        <v>1000000000</v>
      </c>
      <c r="E22" s="15">
        <v>1170000000</v>
      </c>
      <c r="F22" s="18">
        <v>4.0000000000000001E-3</v>
      </c>
      <c r="G22">
        <v>5.0000000000000001E-3</v>
      </c>
      <c r="H22">
        <v>1.2999999999999999E-2</v>
      </c>
      <c r="I22">
        <f>-(F22+H22)/2</f>
        <v>-8.5000000000000006E-3</v>
      </c>
      <c r="J22" t="s">
        <v>31</v>
      </c>
      <c r="K22" s="18">
        <v>0.01</v>
      </c>
      <c r="L22" s="18">
        <v>2.5000000000000001E-2</v>
      </c>
      <c r="M22" s="19">
        <f t="shared" ref="M22" si="12">-(F22+L22)/2</f>
        <v>-1.4500000000000001E-2</v>
      </c>
      <c r="N22">
        <v>63.31</v>
      </c>
      <c r="O22" s="16">
        <f t="shared" si="5"/>
        <v>7.990000000000002</v>
      </c>
      <c r="P22">
        <v>167</v>
      </c>
      <c r="Q22" s="15">
        <v>133000000</v>
      </c>
      <c r="R22" s="15">
        <v>205000000</v>
      </c>
      <c r="S22" s="15">
        <v>-205000000</v>
      </c>
      <c r="T22" s="17">
        <f t="shared" si="6"/>
        <v>2.0541252069169826</v>
      </c>
      <c r="U22" s="17">
        <f t="shared" ref="U22" si="13">E22/( MAX( Q22:S22)*1.1*1.2*1.1*1.25 ) - 1</f>
        <v>2.1445273130417255</v>
      </c>
      <c r="V22" s="15">
        <v>133000000</v>
      </c>
      <c r="W22" s="15">
        <v>205000000</v>
      </c>
      <c r="X22" s="15">
        <v>-205000000</v>
      </c>
      <c r="Y22" s="22">
        <f t="shared" si="7"/>
        <v>2.0541252069169826</v>
      </c>
      <c r="Z22" s="16">
        <f t="shared" ref="Z22" si="14">E22/( MAX( V22:X22)*1.1*1.2*1.1*1.25 ) - 1</f>
        <v>2.1445273130417255</v>
      </c>
      <c r="AA22" s="15">
        <v>69500000</v>
      </c>
      <c r="AB22" s="15">
        <v>87800000</v>
      </c>
      <c r="AC22" s="15">
        <v>-63500000</v>
      </c>
      <c r="AD22" s="16">
        <f t="shared" si="8"/>
        <v>6.1309301528243889</v>
      </c>
      <c r="AE22" s="16">
        <f t="shared" ref="AE22" si="15" xml:space="preserve"> E22/( MAX(AA22:AC22)*1.1*1.2*1.1*1.25 ) - 1</f>
        <v>6.3420056853479911</v>
      </c>
    </row>
    <row r="23" spans="1:31" x14ac:dyDescent="0.3">
      <c r="O23" s="16"/>
      <c r="T23" s="17"/>
      <c r="U23" s="17"/>
      <c r="Y23" s="22" t="e">
        <f t="shared" si="7"/>
        <v>#DIV/0!</v>
      </c>
      <c r="AD23" s="16" t="e">
        <f t="shared" si="8"/>
        <v>#DIV/0!</v>
      </c>
    </row>
    <row r="24" spans="1:31" x14ac:dyDescent="0.3">
      <c r="A24" s="21" t="s">
        <v>47</v>
      </c>
      <c r="B24" t="s">
        <v>29</v>
      </c>
      <c r="C24" t="s">
        <v>46</v>
      </c>
      <c r="D24" s="15">
        <v>1000000000</v>
      </c>
      <c r="E24" s="15">
        <v>1170000000</v>
      </c>
      <c r="F24" s="18">
        <v>4.0000000000000001E-3</v>
      </c>
      <c r="G24" s="18">
        <v>0.01</v>
      </c>
      <c r="H24" s="18">
        <v>2.1999999999999999E-2</v>
      </c>
      <c r="I24">
        <f>-(F24+H24)/2</f>
        <v>-1.2999999999999999E-2</v>
      </c>
      <c r="J24" t="s">
        <v>31</v>
      </c>
      <c r="K24" s="18">
        <v>0.01</v>
      </c>
      <c r="L24" s="18">
        <v>2.1999999999999999E-2</v>
      </c>
      <c r="M24" s="19">
        <f t="shared" ref="M24" si="16">-(F24+L24)/2</f>
        <v>-1.2999999999999999E-2</v>
      </c>
      <c r="N24">
        <v>64.016999999999996</v>
      </c>
      <c r="O24" s="16">
        <f t="shared" si="5"/>
        <v>8.6969999999999956</v>
      </c>
      <c r="P24">
        <v>150.607</v>
      </c>
      <c r="Q24" s="15">
        <v>119000000</v>
      </c>
      <c r="R24" s="15">
        <v>291000000</v>
      </c>
      <c r="S24" s="15">
        <v>-291000000</v>
      </c>
      <c r="T24" s="17">
        <f t="shared" si="6"/>
        <v>1.1515315031545748</v>
      </c>
      <c r="U24" s="17">
        <f>E24/( MAX( Q24:S24)*1.1*1.2*1.1*1.25 ) - 1</f>
        <v>1.2152168356479507</v>
      </c>
      <c r="V24" s="15">
        <v>133000000</v>
      </c>
      <c r="W24" s="15">
        <v>205000000</v>
      </c>
      <c r="X24" s="15">
        <v>-205000000</v>
      </c>
      <c r="Y24" s="22">
        <f t="shared" si="7"/>
        <v>2.0541252069169826</v>
      </c>
      <c r="Z24" s="16">
        <f t="shared" ref="Z24" si="17">E24/( MAX( V24:X24)*1.1*1.2*1.1*1.25 ) - 1</f>
        <v>2.1445273130417255</v>
      </c>
      <c r="AA24" s="15">
        <v>69500000</v>
      </c>
      <c r="AB24" s="15">
        <v>87800000</v>
      </c>
      <c r="AC24" s="15">
        <v>-63500000</v>
      </c>
      <c r="AD24" s="16">
        <f t="shared" si="8"/>
        <v>6.1309301528243889</v>
      </c>
      <c r="AE24" s="16">
        <f t="shared" ref="AE24" si="18" xml:space="preserve"> E24/( MAX(AA24:AC24)*1.1*1.2*1.1*1.25 ) - 1</f>
        <v>6.3420056853479911</v>
      </c>
    </row>
    <row r="25" spans="1:31" x14ac:dyDescent="0.3">
      <c r="T25" s="17"/>
      <c r="AD25" s="16" t="e">
        <f t="shared" si="8"/>
        <v>#DIV/0!</v>
      </c>
    </row>
  </sheetData>
  <mergeCells count="4">
    <mergeCell ref="C1:E1"/>
    <mergeCell ref="G1:I1"/>
    <mergeCell ref="J1:M1"/>
    <mergeCell ref="N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2021-05-17T16:51:32Z</dcterms:created>
  <dcterms:modified xsi:type="dcterms:W3CDTF">2021-05-17T20:14:28Z</dcterms:modified>
</cp:coreProperties>
</file>