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EUE\Practica_2\BA\BA_Estudio\"/>
    </mc:Choice>
  </mc:AlternateContent>
  <xr:revisionPtr revIDLastSave="0" documentId="13_ncr:1_{5BA044BA-B01E-4370-AE35-EEA350A6142E}" xr6:coauthVersionLast="46" xr6:coauthVersionMax="46" xr10:uidLastSave="{00000000-0000-0000-0000-000000000000}"/>
  <bookViews>
    <workbookView xWindow="-120" yWindow="-120" windowWidth="29040" windowHeight="16440" xr2:uid="{5C4F7E80-8C79-4120-8B9D-E7CA74F5DB21}"/>
  </bookViews>
  <sheets>
    <sheet name="Propiedades" sheetId="1" r:id="rId1"/>
    <sheet name="Mallad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" i="1" l="1"/>
  <c r="M13" i="1" s="1"/>
  <c r="T13" i="1"/>
  <c r="S13" i="1"/>
  <c r="I13" i="1"/>
  <c r="T12" i="1"/>
  <c r="S12" i="1"/>
  <c r="M12" i="1"/>
  <c r="I12" i="1"/>
  <c r="L11" i="1"/>
  <c r="M11" i="1" s="1"/>
  <c r="T11" i="1"/>
  <c r="S11" i="1"/>
  <c r="I11" i="1"/>
  <c r="T10" i="1"/>
  <c r="S10" i="1"/>
  <c r="M10" i="1"/>
  <c r="I10" i="1"/>
  <c r="L9" i="1"/>
  <c r="M9" i="1" s="1"/>
  <c r="T9" i="1"/>
  <c r="S9" i="1"/>
  <c r="I9" i="1"/>
  <c r="K8" i="1"/>
  <c r="T8" i="1"/>
  <c r="S8" i="1"/>
  <c r="M8" i="1"/>
  <c r="I8" i="1"/>
  <c r="H7" i="1"/>
  <c r="I7" i="1" s="1"/>
  <c r="T7" i="1"/>
  <c r="S7" i="1"/>
  <c r="M7" i="1"/>
  <c r="S4" i="1"/>
  <c r="S3" i="1"/>
  <c r="S6" i="1"/>
  <c r="G6" i="1"/>
  <c r="T6" i="1"/>
  <c r="M6" i="1"/>
  <c r="I6" i="1"/>
  <c r="S5" i="1"/>
  <c r="T5" i="1"/>
  <c r="M5" i="1"/>
  <c r="I5" i="1"/>
  <c r="T4" i="1"/>
  <c r="M4" i="1"/>
  <c r="I4" i="1"/>
  <c r="T3" i="1"/>
  <c r="M3" i="1"/>
  <c r="I3" i="1"/>
</calcChain>
</file>

<file path=xl/sharedStrings.xml><?xml version="1.0" encoding="utf-8"?>
<sst xmlns="http://schemas.openxmlformats.org/spreadsheetml/2006/main" count="103" uniqueCount="54">
  <si>
    <t>2D_Shell</t>
  </si>
  <si>
    <t>2mm</t>
  </si>
  <si>
    <t>Rig_Ext(Rectangular)</t>
  </si>
  <si>
    <t>W=5mm</t>
  </si>
  <si>
    <t>H= 13mm</t>
  </si>
  <si>
    <t>R_Int (Rectangular)</t>
  </si>
  <si>
    <t>W=6mm</t>
  </si>
  <si>
    <t>H = 12mm</t>
  </si>
  <si>
    <t>BA_G2_Al_Prop_R</t>
  </si>
  <si>
    <t>Nodo</t>
  </si>
  <si>
    <t>Elemento</t>
  </si>
  <si>
    <t>Elementos 1D</t>
  </si>
  <si>
    <t>RENOMBRADOS</t>
  </si>
  <si>
    <t>Nodos</t>
  </si>
  <si>
    <t>Elementos</t>
  </si>
  <si>
    <t>Punto masa puntual</t>
  </si>
  <si>
    <t>MPC</t>
  </si>
  <si>
    <t>BC</t>
  </si>
  <si>
    <t>Node 1000:1804</t>
  </si>
  <si>
    <t>Elm 1000:1323 2000:2095 3000:3775</t>
  </si>
  <si>
    <t>Punto 100</t>
  </si>
  <si>
    <t>Nodo 1</t>
  </si>
  <si>
    <t>Element 1</t>
  </si>
  <si>
    <t>Node 1012 1021 1035:1059:12 1102 1115 1140 1153 1173 1186 1211 1224 1244 1257 1278 1285:1364</t>
  </si>
  <si>
    <t>ID 2</t>
  </si>
  <si>
    <t>Iteracion</t>
  </si>
  <si>
    <t>Material</t>
  </si>
  <si>
    <t>Geometria</t>
  </si>
  <si>
    <t>W</t>
  </si>
  <si>
    <t>H</t>
  </si>
  <si>
    <t>Rigidizador exterior</t>
  </si>
  <si>
    <t>Seccion</t>
  </si>
  <si>
    <t>Rigidizador interior</t>
  </si>
  <si>
    <t>Placa</t>
  </si>
  <si>
    <t>Espesor</t>
  </si>
  <si>
    <t>MoSy</t>
  </si>
  <si>
    <t>MoSu</t>
  </si>
  <si>
    <t>Resultados</t>
  </si>
  <si>
    <t>G1</t>
  </si>
  <si>
    <t>Al</t>
  </si>
  <si>
    <t>Offset</t>
  </si>
  <si>
    <t>sigma y</t>
  </si>
  <si>
    <t>sigma u</t>
  </si>
  <si>
    <t>Rect</t>
  </si>
  <si>
    <t>Ti</t>
  </si>
  <si>
    <t>Masa [kg]</t>
  </si>
  <si>
    <t>Frecuencia [Hz]</t>
  </si>
  <si>
    <t>sigma Shell</t>
  </si>
  <si>
    <t>sigma Bar max</t>
  </si>
  <si>
    <t>sigma Bar min</t>
  </si>
  <si>
    <t>-</t>
  </si>
  <si>
    <t>I -&gt; t = 0,002</t>
  </si>
  <si>
    <t>G2</t>
  </si>
  <si>
    <t>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</si>
</sst>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53535"/>
      <name val="Consolas"/>
      <family val="3"/>
    </font>
    <font>
      <sz val="11"/>
      <color rgb="FF10A567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43" fontId="1" fillId="0" borderId="0" applyFont="0" applyFill="0" applyBorder="0" applyAlignment="0" applyProtection="0"/>
    <xf numFmtId="0" fontId="2" fillId="9" borderId="0" applyNumberFormat="0" applyBorder="0" applyAlignment="0" applyProtection="0"/>
  </cellStyleXfs>
  <cellXfs count="34">
    <xf numFmtId="0" fontId="0" fillId="0" borderId="0" xfId="0"/>
    <xf numFmtId="0" fontId="1" fillId="7" borderId="2" xfId="6" applyBorder="1"/>
    <xf numFmtId="0" fontId="1" fillId="3" borderId="3" xfId="2" applyBorder="1"/>
    <xf numFmtId="0" fontId="1" fillId="2" borderId="2" xfId="1" applyBorder="1"/>
    <xf numFmtId="0" fontId="1" fillId="2" borderId="4" xfId="1" applyBorder="1"/>
    <xf numFmtId="0" fontId="1" fillId="4" borderId="4" xfId="3" applyBorder="1"/>
    <xf numFmtId="0" fontId="1" fillId="5" borderId="4" xfId="4" applyBorder="1"/>
    <xf numFmtId="0" fontId="1" fillId="6" borderId="4" xfId="5" applyBorder="1"/>
    <xf numFmtId="0" fontId="1" fillId="8" borderId="4" xfId="7" applyBorder="1"/>
    <xf numFmtId="0" fontId="1" fillId="8" borderId="3" xfId="7" applyBorder="1"/>
    <xf numFmtId="0" fontId="1" fillId="4" borderId="1" xfId="3" applyBorder="1" applyAlignment="1">
      <alignment horizontal="center" vertical="center"/>
    </xf>
    <xf numFmtId="11" fontId="0" fillId="0" borderId="0" xfId="0" applyNumberFormat="1"/>
    <xf numFmtId="0" fontId="1" fillId="8" borderId="2" xfId="7" applyBorder="1"/>
    <xf numFmtId="0" fontId="1" fillId="6" borderId="8" xfId="5" applyBorder="1"/>
    <xf numFmtId="43" fontId="0" fillId="0" borderId="0" xfId="8" applyFont="1"/>
    <xf numFmtId="11" fontId="0" fillId="0" borderId="0" xfId="0" applyNumberFormat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/>
    <xf numFmtId="43" fontId="1" fillId="0" borderId="0" xfId="8" applyFont="1"/>
    <xf numFmtId="0" fontId="2" fillId="9" borderId="0" xfId="9"/>
    <xf numFmtId="0" fontId="0" fillId="0" borderId="0" xfId="0" applyAlignment="1">
      <alignment horizontal="right"/>
    </xf>
    <xf numFmtId="0" fontId="1" fillId="5" borderId="5" xfId="4" applyBorder="1" applyAlignment="1">
      <alignment horizontal="center" vertical="center"/>
    </xf>
    <xf numFmtId="0" fontId="1" fillId="5" borderId="6" xfId="4" applyBorder="1" applyAlignment="1">
      <alignment horizontal="center" vertical="center"/>
    </xf>
    <xf numFmtId="0" fontId="1" fillId="5" borderId="7" xfId="4" applyBorder="1" applyAlignment="1">
      <alignment horizontal="center" vertic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7" xfId="1" applyBorder="1" applyAlignment="1">
      <alignment horizontal="center"/>
    </xf>
    <xf numFmtId="0" fontId="1" fillId="6" borderId="5" xfId="5" applyBorder="1" applyAlignment="1">
      <alignment horizontal="center" vertical="center"/>
    </xf>
    <xf numFmtId="0" fontId="1" fillId="6" borderId="6" xfId="5" applyBorder="1" applyAlignment="1">
      <alignment horizontal="center" vertical="center"/>
    </xf>
    <xf numFmtId="0" fontId="1" fillId="6" borderId="7" xfId="5" applyBorder="1" applyAlignment="1">
      <alignment horizontal="center" vertical="center"/>
    </xf>
    <xf numFmtId="0" fontId="1" fillId="8" borderId="9" xfId="7" applyBorder="1" applyAlignment="1">
      <alignment horizontal="center" vertical="center"/>
    </xf>
    <xf numFmtId="0" fontId="1" fillId="8" borderId="10" xfId="7" applyBorder="1" applyAlignment="1">
      <alignment horizontal="center" vertical="center"/>
    </xf>
    <xf numFmtId="0" fontId="1" fillId="8" borderId="11" xfId="7" applyBorder="1" applyAlignment="1">
      <alignment horizontal="center" vertical="center"/>
    </xf>
  </cellXfs>
  <cellStyles count="10">
    <cellStyle name="20% - Énfasis1" xfId="1" builtinId="30"/>
    <cellStyle name="20% - Énfasis2" xfId="3" builtinId="34"/>
    <cellStyle name="20% - Énfasis3" xfId="4" builtinId="38"/>
    <cellStyle name="20% - Énfasis4" xfId="5" builtinId="42"/>
    <cellStyle name="20% - Énfasis5" xfId="6" builtinId="46"/>
    <cellStyle name="20% - Énfasis6" xfId="7" builtinId="50"/>
    <cellStyle name="40% - Énfasis1" xfId="2" builtinId="31"/>
    <cellStyle name="Incorrecto" xfId="9" builtinId="27"/>
    <cellStyle name="Millares" xfId="8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81EE4-180F-4F65-911D-27C4AC2AD661}">
  <dimension ref="A1:X21"/>
  <sheetViews>
    <sheetView tabSelected="1" topLeftCell="D1" zoomScaleNormal="100" workbookViewId="0">
      <selection activeCell="S13" sqref="S13"/>
    </sheetView>
  </sheetViews>
  <sheetFormatPr baseColWidth="10" defaultRowHeight="15" x14ac:dyDescent="0.25"/>
  <cols>
    <col min="1" max="1" width="11.140625" customWidth="1"/>
    <col min="10" max="10" width="14" customWidth="1"/>
    <col min="15" max="15" width="14.85546875" customWidth="1"/>
    <col min="16" max="16" width="12.7109375" customWidth="1"/>
    <col min="17" max="17" width="15.42578125" customWidth="1"/>
    <col min="18" max="18" width="15.140625" customWidth="1"/>
    <col min="19" max="19" width="11.85546875" bestFit="1" customWidth="1"/>
  </cols>
  <sheetData>
    <row r="1" spans="1:24" ht="15.75" thickBot="1" x14ac:dyDescent="0.3">
      <c r="C1" s="25" t="s">
        <v>26</v>
      </c>
      <c r="D1" s="26"/>
      <c r="E1" s="27"/>
      <c r="F1" s="10" t="s">
        <v>33</v>
      </c>
      <c r="G1" s="22" t="s">
        <v>30</v>
      </c>
      <c r="H1" s="23"/>
      <c r="I1" s="24"/>
      <c r="J1" s="28" t="s">
        <v>32</v>
      </c>
      <c r="K1" s="29"/>
      <c r="L1" s="29"/>
      <c r="M1" s="30"/>
      <c r="N1" s="31" t="s">
        <v>37</v>
      </c>
      <c r="O1" s="32"/>
      <c r="P1" s="32"/>
      <c r="Q1" s="32"/>
      <c r="R1" s="32"/>
      <c r="S1" s="32"/>
      <c r="T1" s="33"/>
      <c r="V1" t="s">
        <v>8</v>
      </c>
    </row>
    <row r="2" spans="1:24" ht="15.75" thickBot="1" x14ac:dyDescent="0.3">
      <c r="A2" s="1" t="s">
        <v>25</v>
      </c>
      <c r="B2" s="2" t="s">
        <v>27</v>
      </c>
      <c r="C2" s="3" t="s">
        <v>26</v>
      </c>
      <c r="D2" s="4" t="s">
        <v>41</v>
      </c>
      <c r="E2" s="4" t="s">
        <v>42</v>
      </c>
      <c r="F2" s="5" t="s">
        <v>34</v>
      </c>
      <c r="G2" s="6" t="s">
        <v>28</v>
      </c>
      <c r="H2" s="6" t="s">
        <v>29</v>
      </c>
      <c r="I2" s="6" t="s">
        <v>40</v>
      </c>
      <c r="J2" s="7" t="s">
        <v>31</v>
      </c>
      <c r="K2" s="7" t="s">
        <v>28</v>
      </c>
      <c r="L2" s="7" t="s">
        <v>29</v>
      </c>
      <c r="M2" s="13" t="s">
        <v>40</v>
      </c>
      <c r="N2" s="12" t="s">
        <v>45</v>
      </c>
      <c r="O2" s="8" t="s">
        <v>46</v>
      </c>
      <c r="P2" s="8" t="s">
        <v>47</v>
      </c>
      <c r="Q2" s="8" t="s">
        <v>48</v>
      </c>
      <c r="R2" s="8" t="s">
        <v>49</v>
      </c>
      <c r="S2" s="8" t="s">
        <v>35</v>
      </c>
      <c r="T2" s="9" t="s">
        <v>36</v>
      </c>
      <c r="V2" t="s">
        <v>0</v>
      </c>
      <c r="W2" t="s">
        <v>1</v>
      </c>
    </row>
    <row r="3" spans="1:24" x14ac:dyDescent="0.25">
      <c r="A3" s="21" t="s">
        <v>53</v>
      </c>
      <c r="B3" t="s">
        <v>38</v>
      </c>
      <c r="C3" t="s">
        <v>39</v>
      </c>
      <c r="D3" s="11">
        <v>448000000</v>
      </c>
      <c r="E3" s="11">
        <v>523000000</v>
      </c>
      <c r="F3">
        <v>2E-3</v>
      </c>
      <c r="G3">
        <v>5.0000000000000001E-3</v>
      </c>
      <c r="H3">
        <v>1.2999999999999999E-2</v>
      </c>
      <c r="I3">
        <f t="shared" ref="I3:I12" si="0">-(F3+H3)/2</f>
        <v>-7.4999999999999997E-3</v>
      </c>
      <c r="J3" t="s">
        <v>43</v>
      </c>
      <c r="K3">
        <v>5.0000000000000001E-3</v>
      </c>
      <c r="L3">
        <v>1.2999999999999999E-2</v>
      </c>
      <c r="M3">
        <f t="shared" ref="M3:M12" si="1">-(F3+L3)/2</f>
        <v>-7.4999999999999997E-3</v>
      </c>
      <c r="N3" s="14">
        <v>2.1090200000000001</v>
      </c>
      <c r="O3">
        <v>122.06</v>
      </c>
      <c r="P3" s="11">
        <v>104000000</v>
      </c>
      <c r="Q3" s="11">
        <v>414000000</v>
      </c>
      <c r="R3" s="11">
        <v>21000000</v>
      </c>
      <c r="S3" s="14">
        <f xml:space="preserve"> D3/( MAX(P3:R3)*1.1*1.2*1.1*1.25 ) - 1</f>
        <v>-0.4037875460800362</v>
      </c>
      <c r="T3" s="14">
        <f t="shared" ref="T3:T12" si="2" xml:space="preserve"> E3/( MAX(P3:R3)*1.1*1.2*1.1*1.25 ) - 1</f>
        <v>-0.30397519330325651</v>
      </c>
      <c r="V3" t="s">
        <v>2</v>
      </c>
      <c r="W3" t="s">
        <v>3</v>
      </c>
      <c r="X3" t="s">
        <v>4</v>
      </c>
    </row>
    <row r="4" spans="1:24" x14ac:dyDescent="0.25">
      <c r="A4">
        <v>1</v>
      </c>
      <c r="B4" t="s">
        <v>38</v>
      </c>
      <c r="C4" s="20" t="s">
        <v>44</v>
      </c>
      <c r="D4" s="11">
        <v>1000000000</v>
      </c>
      <c r="E4" s="11">
        <v>1170000000</v>
      </c>
      <c r="F4">
        <v>2E-3</v>
      </c>
      <c r="G4">
        <v>5.0000000000000001E-3</v>
      </c>
      <c r="H4">
        <v>1.2999999999999999E-2</v>
      </c>
      <c r="I4">
        <f t="shared" si="0"/>
        <v>-7.4999999999999997E-3</v>
      </c>
      <c r="J4" t="s">
        <v>43</v>
      </c>
      <c r="K4">
        <v>5.0000000000000001E-3</v>
      </c>
      <c r="L4">
        <v>1.2999999999999999E-2</v>
      </c>
      <c r="M4">
        <f t="shared" si="1"/>
        <v>-7.4999999999999997E-3</v>
      </c>
      <c r="N4" s="19">
        <v>3.0590000000000002</v>
      </c>
      <c r="O4" s="14">
        <v>148.09710000000001</v>
      </c>
      <c r="P4" s="11">
        <v>109000000</v>
      </c>
      <c r="Q4" s="11">
        <v>437000000</v>
      </c>
      <c r="R4" s="11">
        <v>22100000</v>
      </c>
      <c r="S4" s="14">
        <f>D4/(MAX(P4:R4)*1.1*1.2*1.1*1.25)-1</f>
        <v>0.26078761402247985</v>
      </c>
      <c r="T4" s="14">
        <f t="shared" si="2"/>
        <v>0.47512150840630141</v>
      </c>
      <c r="V4" t="s">
        <v>5</v>
      </c>
      <c r="W4" t="s">
        <v>6</v>
      </c>
      <c r="X4" t="s">
        <v>7</v>
      </c>
    </row>
    <row r="5" spans="1:24" x14ac:dyDescent="0.25">
      <c r="A5">
        <v>2</v>
      </c>
      <c r="B5" t="s">
        <v>38</v>
      </c>
      <c r="C5" t="s">
        <v>39</v>
      </c>
      <c r="D5" s="11">
        <v>448000000</v>
      </c>
      <c r="E5" s="11">
        <v>523000000</v>
      </c>
      <c r="F5" s="20">
        <v>3.0000000000000001E-3</v>
      </c>
      <c r="G5">
        <v>5.0000000000000001E-3</v>
      </c>
      <c r="H5">
        <v>1.2999999999999999E-2</v>
      </c>
      <c r="I5">
        <f t="shared" si="0"/>
        <v>-8.0000000000000002E-3</v>
      </c>
      <c r="J5" t="s">
        <v>43</v>
      </c>
      <c r="K5">
        <v>5.0000000000000001E-3</v>
      </c>
      <c r="L5">
        <v>1.2999999999999999E-2</v>
      </c>
      <c r="M5">
        <f t="shared" si="1"/>
        <v>-8.0000000000000002E-3</v>
      </c>
      <c r="N5" s="14">
        <v>4.7</v>
      </c>
      <c r="O5">
        <v>133.19999999999999</v>
      </c>
      <c r="P5" s="11">
        <v>86700000</v>
      </c>
      <c r="Q5" s="11">
        <v>365000000</v>
      </c>
      <c r="R5" s="11">
        <v>26500000</v>
      </c>
      <c r="S5" s="14">
        <f t="shared" ref="S5:S12" si="3" xml:space="preserve"> D5/( MAX(P5:R5)*1.1*1.2*1.1*1.25 ) - 1</f>
        <v>-0.32374806596475347</v>
      </c>
      <c r="T5" s="14">
        <f t="shared" si="2"/>
        <v>-0.21053624665081716</v>
      </c>
    </row>
    <row r="6" spans="1:24" x14ac:dyDescent="0.25">
      <c r="A6">
        <v>3</v>
      </c>
      <c r="B6" t="s">
        <v>38</v>
      </c>
      <c r="C6" t="s">
        <v>39</v>
      </c>
      <c r="D6" s="11">
        <v>448000000</v>
      </c>
      <c r="E6" s="11">
        <v>523000000</v>
      </c>
      <c r="F6">
        <v>2E-3</v>
      </c>
      <c r="G6" s="20">
        <f>0.005*1.5</f>
        <v>7.4999999999999997E-3</v>
      </c>
      <c r="H6">
        <v>1.2999999999999999E-2</v>
      </c>
      <c r="I6">
        <f t="shared" si="0"/>
        <v>-7.4999999999999997E-3</v>
      </c>
      <c r="J6" t="s">
        <v>43</v>
      </c>
      <c r="K6">
        <v>5.0000000000000001E-3</v>
      </c>
      <c r="L6">
        <v>1.2999999999999999E-2</v>
      </c>
      <c r="M6">
        <f t="shared" si="1"/>
        <v>-7.4999999999999997E-3</v>
      </c>
      <c r="N6" s="14">
        <v>2.2799999999999998</v>
      </c>
      <c r="O6">
        <v>123.7</v>
      </c>
      <c r="P6" s="11">
        <v>102000000</v>
      </c>
      <c r="Q6" s="11">
        <v>402000000</v>
      </c>
      <c r="R6" s="11">
        <v>20400000</v>
      </c>
      <c r="S6" s="14">
        <f t="shared" si="3"/>
        <v>-0.38599015939585823</v>
      </c>
      <c r="T6" s="14">
        <f t="shared" si="2"/>
        <v>-0.28319833340186129</v>
      </c>
    </row>
    <row r="7" spans="1:24" x14ac:dyDescent="0.25">
      <c r="A7">
        <v>4</v>
      </c>
      <c r="B7" t="s">
        <v>38</v>
      </c>
      <c r="C7" t="s">
        <v>39</v>
      </c>
      <c r="D7" s="11">
        <v>448000000</v>
      </c>
      <c r="E7" s="11">
        <v>523000000</v>
      </c>
      <c r="F7">
        <v>2E-3</v>
      </c>
      <c r="G7">
        <v>5.0000000000000001E-3</v>
      </c>
      <c r="H7" s="20">
        <f xml:space="preserve"> 0.013*1.5</f>
        <v>1.95E-2</v>
      </c>
      <c r="I7">
        <f t="shared" si="0"/>
        <v>-1.0749999999999999E-2</v>
      </c>
      <c r="J7" t="s">
        <v>43</v>
      </c>
      <c r="K7">
        <v>5.0000000000000001E-3</v>
      </c>
      <c r="L7">
        <v>1.2999999999999999E-2</v>
      </c>
      <c r="M7">
        <f t="shared" si="1"/>
        <v>-7.4999999999999997E-3</v>
      </c>
      <c r="N7" s="14">
        <v>2.27</v>
      </c>
      <c r="O7">
        <v>123.4</v>
      </c>
      <c r="P7" s="15" t="s">
        <v>50</v>
      </c>
      <c r="Q7" s="11">
        <v>414000000</v>
      </c>
      <c r="R7" s="15" t="s">
        <v>50</v>
      </c>
      <c r="S7" s="14">
        <f t="shared" si="3"/>
        <v>-0.4037875460800362</v>
      </c>
      <c r="T7" s="14">
        <f t="shared" si="2"/>
        <v>-0.30397519330325651</v>
      </c>
    </row>
    <row r="8" spans="1:24" x14ac:dyDescent="0.25">
      <c r="A8">
        <v>5</v>
      </c>
      <c r="B8" t="s">
        <v>38</v>
      </c>
      <c r="C8" t="s">
        <v>39</v>
      </c>
      <c r="D8" s="11">
        <v>448000000</v>
      </c>
      <c r="E8" s="11">
        <v>523000000</v>
      </c>
      <c r="F8">
        <v>2E-3</v>
      </c>
      <c r="G8">
        <v>5.0000000000000001E-3</v>
      </c>
      <c r="H8">
        <v>1.2999999999999999E-2</v>
      </c>
      <c r="I8">
        <f t="shared" si="0"/>
        <v>-7.4999999999999997E-3</v>
      </c>
      <c r="J8" t="s">
        <v>43</v>
      </c>
      <c r="K8" s="20">
        <f xml:space="preserve"> 0.005*1.5</f>
        <v>7.4999999999999997E-3</v>
      </c>
      <c r="L8">
        <v>1.2999999999999999E-2</v>
      </c>
      <c r="M8">
        <f t="shared" si="1"/>
        <v>-7.4999999999999997E-3</v>
      </c>
      <c r="N8" s="14">
        <v>2.4</v>
      </c>
      <c r="O8">
        <v>142.80000000000001</v>
      </c>
      <c r="P8" s="15" t="s">
        <v>50</v>
      </c>
      <c r="Q8" s="11">
        <v>295000000</v>
      </c>
      <c r="R8" s="15" t="s">
        <v>50</v>
      </c>
      <c r="S8" s="14">
        <f t="shared" si="3"/>
        <v>-0.16328150534622043</v>
      </c>
      <c r="T8" s="14">
        <f t="shared" si="2"/>
        <v>-2.3205864500163487E-2</v>
      </c>
    </row>
    <row r="9" spans="1:24" x14ac:dyDescent="0.25">
      <c r="A9">
        <v>6</v>
      </c>
      <c r="B9" t="s">
        <v>38</v>
      </c>
      <c r="C9" t="s">
        <v>39</v>
      </c>
      <c r="D9" s="11">
        <v>448000000</v>
      </c>
      <c r="E9" s="11">
        <v>523000000</v>
      </c>
      <c r="F9">
        <v>2E-3</v>
      </c>
      <c r="G9">
        <v>5.0000000000000001E-3</v>
      </c>
      <c r="H9">
        <v>1.2999999999999999E-2</v>
      </c>
      <c r="I9">
        <f t="shared" si="0"/>
        <v>-7.4999999999999997E-3</v>
      </c>
      <c r="J9" t="s">
        <v>43</v>
      </c>
      <c r="K9">
        <v>5.0000000000000001E-3</v>
      </c>
      <c r="L9" s="20">
        <f xml:space="preserve"> 0.013*1.5</f>
        <v>1.95E-2</v>
      </c>
      <c r="M9">
        <f t="shared" si="1"/>
        <v>-1.0749999999999999E-2</v>
      </c>
      <c r="N9" s="14">
        <v>2.4</v>
      </c>
      <c r="O9">
        <v>195.5</v>
      </c>
      <c r="P9" s="15" t="s">
        <v>50</v>
      </c>
      <c r="Q9" s="11">
        <v>214000000</v>
      </c>
      <c r="R9" s="15" t="s">
        <v>50</v>
      </c>
      <c r="S9" s="14">
        <f t="shared" si="3"/>
        <v>0.15342035477974303</v>
      </c>
      <c r="T9" s="14">
        <f t="shared" si="2"/>
        <v>0.34651528024510192</v>
      </c>
    </row>
    <row r="10" spans="1:24" x14ac:dyDescent="0.25">
      <c r="A10">
        <v>7</v>
      </c>
      <c r="B10" t="s">
        <v>38</v>
      </c>
      <c r="C10" t="s">
        <v>39</v>
      </c>
      <c r="D10" s="11">
        <v>448000000</v>
      </c>
      <c r="E10" s="11">
        <v>523000000</v>
      </c>
      <c r="F10">
        <v>2E-3</v>
      </c>
      <c r="G10">
        <v>5.0000000000000001E-3</v>
      </c>
      <c r="H10">
        <v>1.2999999999999999E-2</v>
      </c>
      <c r="I10">
        <f t="shared" si="0"/>
        <v>-7.4999999999999997E-3</v>
      </c>
      <c r="J10" s="20" t="s">
        <v>51</v>
      </c>
      <c r="K10">
        <v>0.01</v>
      </c>
      <c r="L10">
        <v>1.2999999999999999E-2</v>
      </c>
      <c r="M10">
        <f t="shared" si="1"/>
        <v>-7.4999999999999997E-3</v>
      </c>
      <c r="N10" s="14">
        <v>2.0499999999999998</v>
      </c>
      <c r="O10">
        <v>120</v>
      </c>
      <c r="P10" s="15" t="s">
        <v>50</v>
      </c>
      <c r="Q10" s="11">
        <v>393000000</v>
      </c>
      <c r="R10" s="15" t="s">
        <v>50</v>
      </c>
      <c r="S10" s="14">
        <f t="shared" si="3"/>
        <v>-0.37192886533622149</v>
      </c>
      <c r="T10" s="14">
        <f t="shared" si="2"/>
        <v>-0.26678302805991927</v>
      </c>
    </row>
    <row r="11" spans="1:24" x14ac:dyDescent="0.25">
      <c r="A11">
        <v>8</v>
      </c>
      <c r="B11" t="s">
        <v>38</v>
      </c>
      <c r="C11" t="s">
        <v>39</v>
      </c>
      <c r="D11" s="11">
        <v>448000000</v>
      </c>
      <c r="E11" s="11">
        <v>523000000</v>
      </c>
      <c r="F11">
        <v>2E-3</v>
      </c>
      <c r="G11">
        <v>5.0000000000000001E-3</v>
      </c>
      <c r="H11">
        <v>1.2999999999999999E-2</v>
      </c>
      <c r="I11">
        <f t="shared" si="0"/>
        <v>-7.4999999999999997E-3</v>
      </c>
      <c r="J11" t="s">
        <v>51</v>
      </c>
      <c r="K11">
        <v>0.01</v>
      </c>
      <c r="L11" s="20">
        <f xml:space="preserve"> 0.013*1.5</f>
        <v>1.95E-2</v>
      </c>
      <c r="M11">
        <f t="shared" si="1"/>
        <v>-1.0749999999999999E-2</v>
      </c>
      <c r="N11" s="14">
        <v>2.16</v>
      </c>
      <c r="O11">
        <v>176</v>
      </c>
      <c r="P11" s="15" t="s">
        <v>50</v>
      </c>
      <c r="Q11" s="11">
        <v>237000000</v>
      </c>
      <c r="R11" s="15" t="s">
        <v>50</v>
      </c>
      <c r="S11" s="14">
        <f t="shared" si="3"/>
        <v>4.1485046088038047E-2</v>
      </c>
      <c r="T11" s="14">
        <f t="shared" si="2"/>
        <v>0.21584080157152652</v>
      </c>
    </row>
    <row r="12" spans="1:24" x14ac:dyDescent="0.25">
      <c r="A12">
        <v>9</v>
      </c>
      <c r="B12" s="20" t="s">
        <v>52</v>
      </c>
      <c r="C12" t="s">
        <v>39</v>
      </c>
      <c r="D12" s="11">
        <v>448000000</v>
      </c>
      <c r="E12" s="11">
        <v>523000000</v>
      </c>
      <c r="F12">
        <v>2E-3</v>
      </c>
      <c r="G12">
        <v>5.0000000000000001E-3</v>
      </c>
      <c r="H12">
        <v>1.2999999999999999E-2</v>
      </c>
      <c r="I12">
        <f t="shared" si="0"/>
        <v>-7.4999999999999997E-3</v>
      </c>
      <c r="J12" t="s">
        <v>43</v>
      </c>
      <c r="K12">
        <v>5.0000000000000001E-3</v>
      </c>
      <c r="L12">
        <v>1.2999999999999999E-2</v>
      </c>
      <c r="M12">
        <f t="shared" si="1"/>
        <v>-7.4999999999999997E-3</v>
      </c>
      <c r="N12" s="14">
        <v>2.65</v>
      </c>
      <c r="O12">
        <v>113</v>
      </c>
      <c r="P12" s="15" t="s">
        <v>50</v>
      </c>
      <c r="Q12" s="11">
        <v>352000000</v>
      </c>
      <c r="R12" s="15" t="s">
        <v>50</v>
      </c>
      <c r="S12" s="14">
        <f t="shared" si="3"/>
        <v>-0.29877285249186092</v>
      </c>
      <c r="T12" s="14">
        <f t="shared" si="2"/>
        <v>-0.18137991485098937</v>
      </c>
    </row>
    <row r="13" spans="1:24" x14ac:dyDescent="0.25">
      <c r="A13">
        <v>10</v>
      </c>
      <c r="B13" s="20" t="s">
        <v>52</v>
      </c>
      <c r="C13" t="s">
        <v>39</v>
      </c>
      <c r="D13" s="11">
        <v>448000000</v>
      </c>
      <c r="E13" s="11">
        <v>523000000</v>
      </c>
      <c r="F13">
        <v>2E-3</v>
      </c>
      <c r="G13">
        <v>5.0000000000000001E-3</v>
      </c>
      <c r="H13">
        <v>1.2999999999999999E-2</v>
      </c>
      <c r="I13">
        <f t="shared" ref="I13" si="4">-(F13+H13)/2</f>
        <v>-7.4999999999999997E-3</v>
      </c>
      <c r="J13" s="20" t="s">
        <v>51</v>
      </c>
      <c r="K13">
        <v>0.01</v>
      </c>
      <c r="L13" s="20">
        <f xml:space="preserve"> 0.013*1.5</f>
        <v>1.95E-2</v>
      </c>
      <c r="M13">
        <f t="shared" ref="M13" si="5">-(F13+L13)/2</f>
        <v>-1.0749999999999999E-2</v>
      </c>
      <c r="N13" s="14">
        <v>2.76</v>
      </c>
      <c r="O13">
        <v>144.1</v>
      </c>
      <c r="P13" s="15" t="s">
        <v>50</v>
      </c>
      <c r="Q13" s="11">
        <v>251000000</v>
      </c>
      <c r="R13" s="15" t="s">
        <v>50</v>
      </c>
      <c r="S13" s="14">
        <f t="shared" ref="S13" si="6" xml:space="preserve"> D13/( MAX(P13:R13)*1.1*1.2*1.1*1.25 ) - 1</f>
        <v>-1.6605753295358516E-2</v>
      </c>
      <c r="T13" s="14">
        <f t="shared" ref="T13" si="7" xml:space="preserve"> E13/( MAX(P13:R13)*1.1*1.2*1.1*1.25 ) - 1</f>
        <v>0.14802497996992736</v>
      </c>
    </row>
    <row r="16" spans="1:24" x14ac:dyDescent="0.25">
      <c r="Q16" s="18"/>
    </row>
    <row r="19" spans="1:1" x14ac:dyDescent="0.25">
      <c r="A19" s="16"/>
    </row>
    <row r="20" spans="1:1" x14ac:dyDescent="0.25">
      <c r="A20" s="17"/>
    </row>
    <row r="21" spans="1:1" x14ac:dyDescent="0.25">
      <c r="A21" s="17"/>
    </row>
  </sheetData>
  <mergeCells count="4">
    <mergeCell ref="G1:I1"/>
    <mergeCell ref="C1:E1"/>
    <mergeCell ref="J1:M1"/>
    <mergeCell ref="N1:T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C06D5-CCC6-4595-B7F5-E1A22E0C3CC9}">
  <dimension ref="A1:D19"/>
  <sheetViews>
    <sheetView workbookViewId="0">
      <selection activeCell="B18" sqref="B18"/>
    </sheetView>
  </sheetViews>
  <sheetFormatPr baseColWidth="10" defaultRowHeight="15" x14ac:dyDescent="0.25"/>
  <cols>
    <col min="1" max="1" width="35.42578125" customWidth="1"/>
  </cols>
  <sheetData>
    <row r="1" spans="1:3" x14ac:dyDescent="0.25">
      <c r="B1" t="s">
        <v>9</v>
      </c>
      <c r="C1" t="s">
        <v>10</v>
      </c>
    </row>
    <row r="2" spans="1:3" x14ac:dyDescent="0.25">
      <c r="A2" t="s">
        <v>8</v>
      </c>
    </row>
    <row r="3" spans="1:3" x14ac:dyDescent="0.25">
      <c r="A3" t="s">
        <v>0</v>
      </c>
    </row>
    <row r="4" spans="1:3" x14ac:dyDescent="0.25">
      <c r="A4" t="s">
        <v>2</v>
      </c>
      <c r="B4">
        <v>2000</v>
      </c>
      <c r="C4">
        <v>2000</v>
      </c>
    </row>
    <row r="5" spans="1:3" x14ac:dyDescent="0.25">
      <c r="A5" t="s">
        <v>5</v>
      </c>
      <c r="B5">
        <v>1000</v>
      </c>
      <c r="C5">
        <v>1000</v>
      </c>
    </row>
    <row r="8" spans="1:3" x14ac:dyDescent="0.25">
      <c r="A8" t="s">
        <v>11</v>
      </c>
    </row>
    <row r="11" spans="1:3" x14ac:dyDescent="0.25">
      <c r="A11" t="s">
        <v>12</v>
      </c>
    </row>
    <row r="14" spans="1:3" x14ac:dyDescent="0.25">
      <c r="A14" t="s">
        <v>8</v>
      </c>
    </row>
    <row r="15" spans="1:3" x14ac:dyDescent="0.25">
      <c r="A15" t="s">
        <v>13</v>
      </c>
      <c r="B15" t="s">
        <v>18</v>
      </c>
    </row>
    <row r="16" spans="1:3" x14ac:dyDescent="0.25">
      <c r="A16" t="s">
        <v>14</v>
      </c>
      <c r="B16" t="s">
        <v>19</v>
      </c>
    </row>
    <row r="17" spans="1:4" x14ac:dyDescent="0.25">
      <c r="A17" t="s">
        <v>15</v>
      </c>
      <c r="B17" t="s">
        <v>20</v>
      </c>
      <c r="C17" t="s">
        <v>21</v>
      </c>
      <c r="D17" t="s">
        <v>22</v>
      </c>
    </row>
    <row r="18" spans="1:4" x14ac:dyDescent="0.25">
      <c r="A18" t="s">
        <v>16</v>
      </c>
      <c r="B18" t="s">
        <v>24</v>
      </c>
    </row>
    <row r="19" spans="1:4" x14ac:dyDescent="0.25">
      <c r="A19" t="s">
        <v>17</v>
      </c>
      <c r="B19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Propiedades</vt:lpstr>
      <vt:lpstr>Mallado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Elena Piqueras</dc:creator>
  <cp:lastModifiedBy>Daniel del Rio</cp:lastModifiedBy>
  <dcterms:created xsi:type="dcterms:W3CDTF">2021-04-24T14:23:33Z</dcterms:created>
  <dcterms:modified xsi:type="dcterms:W3CDTF">2021-04-30T14:10:53Z</dcterms:modified>
</cp:coreProperties>
</file>