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esktop\basi di dati\"/>
    </mc:Choice>
  </mc:AlternateContent>
  <xr:revisionPtr revIDLastSave="0" documentId="13_ncr:1_{B091CE71-6B04-4695-B83D-3C2684F671AA}" xr6:coauthVersionLast="45" xr6:coauthVersionMax="45" xr10:uidLastSave="{00000000-0000-0000-0000-000000000000}"/>
  <bookViews>
    <workbookView xWindow="-120" yWindow="-120" windowWidth="29040" windowHeight="16440" xr2:uid="{91FA3657-E8E7-49B6-A126-2EB05D5FBC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" i="1" l="1"/>
  <c r="N70" i="1"/>
  <c r="U83" i="1"/>
  <c r="P83" i="1"/>
  <c r="U70" i="1"/>
  <c r="P70" i="1"/>
  <c r="S50" i="1"/>
  <c r="N50" i="1"/>
  <c r="U50" i="1"/>
  <c r="P50" i="1"/>
  <c r="U35" i="1"/>
  <c r="P35" i="1"/>
  <c r="U23" i="1"/>
  <c r="P23" i="1"/>
  <c r="U11" i="1"/>
  <c r="P11" i="1"/>
  <c r="S35" i="1"/>
  <c r="N35" i="1"/>
  <c r="N23" i="1"/>
  <c r="N11" i="1"/>
  <c r="D10" i="1"/>
  <c r="D9" i="1"/>
  <c r="D6" i="1"/>
  <c r="D16" i="1"/>
  <c r="T21" i="1" s="1"/>
  <c r="S23" i="1" s="1"/>
  <c r="D14" i="1"/>
  <c r="T9" i="1"/>
  <c r="S11" i="1" s="1"/>
  <c r="T67" i="1" l="1"/>
  <c r="T68" i="1" s="1"/>
  <c r="S70" i="1" s="1"/>
  <c r="T80" i="1" l="1"/>
  <c r="T81" i="1" s="1"/>
  <c r="S83" i="1" l="1"/>
</calcChain>
</file>

<file path=xl/sharedStrings.xml><?xml version="1.0" encoding="utf-8"?>
<sst xmlns="http://schemas.openxmlformats.org/spreadsheetml/2006/main" count="357" uniqueCount="66">
  <si>
    <t>Tabella volumi</t>
  </si>
  <si>
    <t>Cinema</t>
  </si>
  <si>
    <t>Appartiene</t>
  </si>
  <si>
    <t>Sala</t>
  </si>
  <si>
    <t>Dipendente</t>
  </si>
  <si>
    <t>Manager</t>
  </si>
  <si>
    <t>Gestisce</t>
  </si>
  <si>
    <t>Impieghi correnti</t>
  </si>
  <si>
    <t>Storico impieghi</t>
  </si>
  <si>
    <t>Proiezione</t>
  </si>
  <si>
    <t>Proiettato</t>
  </si>
  <si>
    <t>Proiettato in</t>
  </si>
  <si>
    <t>Proiezione di</t>
  </si>
  <si>
    <t>Attore</t>
  </si>
  <si>
    <t>Partecipa</t>
  </si>
  <si>
    <t>Sequel di</t>
  </si>
  <si>
    <t>E</t>
  </si>
  <si>
    <t>R</t>
  </si>
  <si>
    <t>Film</t>
  </si>
  <si>
    <t>Ridondanza tot dipendenti in cinema</t>
  </si>
  <si>
    <t>Aggiunta relazione lavora in</t>
  </si>
  <si>
    <t>Operazione</t>
  </si>
  <si>
    <t>Frequenza</t>
  </si>
  <si>
    <t>Stampare tutti dati cinema</t>
  </si>
  <si>
    <t>Con ridondanza</t>
  </si>
  <si>
    <t>Senza ridondanza</t>
  </si>
  <si>
    <t>Op 1</t>
  </si>
  <si>
    <t>Lavora in</t>
  </si>
  <si>
    <t>S</t>
  </si>
  <si>
    <t>Op 2</t>
  </si>
  <si>
    <t>L</t>
  </si>
  <si>
    <t xml:space="preserve">Cinema </t>
  </si>
  <si>
    <t xml:space="preserve">Totale </t>
  </si>
  <si>
    <t>Accessi</t>
  </si>
  <si>
    <t>Ridondanza tot proiezioni film</t>
  </si>
  <si>
    <t>Aggiunta proiezione di un film</t>
  </si>
  <si>
    <t>Stampa tutti i dati di un film</t>
  </si>
  <si>
    <t xml:space="preserve"> </t>
  </si>
  <si>
    <t xml:space="preserve">Op 2 </t>
  </si>
  <si>
    <t xml:space="preserve">Film </t>
  </si>
  <si>
    <t>Ridondanza tot partecipazione attore</t>
  </si>
  <si>
    <t>Aggiunta relazione partecipa</t>
  </si>
  <si>
    <t xml:space="preserve">Stampa tutti dati attore </t>
  </si>
  <si>
    <t>a settimana</t>
  </si>
  <si>
    <t>al giorno</t>
  </si>
  <si>
    <t>Ridondanza su controllo capienza sala</t>
  </si>
  <si>
    <t>Update a ogni vendita biglietto</t>
  </si>
  <si>
    <t>Aggiunta proiezione con relativa sala</t>
  </si>
  <si>
    <t>Update biglietti venduti</t>
  </si>
  <si>
    <t>In media 80 biglietti venduti per proiezione, venduti 2 per volta,</t>
  </si>
  <si>
    <t>Quindi totale 40 update per proiezione</t>
  </si>
  <si>
    <t>Proiettato  in</t>
  </si>
  <si>
    <t>Ridondanza su incasso totale film</t>
  </si>
  <si>
    <t>Dato biglietti venduti raramente modificato</t>
  </si>
  <si>
    <t>Aggiunta proiezione con relativo film</t>
  </si>
  <si>
    <t>Stampare dati film, compreso incasso</t>
  </si>
  <si>
    <t>Op 3</t>
  </si>
  <si>
    <t>Aggiunta proiezione con relativa film 
con aumento incasso film</t>
  </si>
  <si>
    <t>Update biglietti venduti con aumento incasso film</t>
  </si>
  <si>
    <t>Colonna1</t>
  </si>
  <si>
    <t>Concetto</t>
  </si>
  <si>
    <t>Tipo</t>
  </si>
  <si>
    <t>Volume</t>
  </si>
  <si>
    <t xml:space="preserve">  </t>
  </si>
  <si>
    <t>Se invece il dato dei biglietti venduti non viene mai aggiornato o,</t>
  </si>
  <si>
    <t>raramente aggiornato, la ridondanza non ha senso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</si>
</sst>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7" borderId="1" xfId="0" applyFont="1" applyFill="1" applyBorder="1"/>
    <xf numFmtId="0" fontId="0" fillId="8" borderId="4" xfId="0" applyFont="1" applyFill="1" applyBorder="1"/>
    <xf numFmtId="0" fontId="0" fillId="8" borderId="5" xfId="0" applyFont="1" applyFill="1" applyBorder="1"/>
    <xf numFmtId="0" fontId="0" fillId="8" borderId="6" xfId="0" applyFont="1" applyFill="1" applyBorder="1"/>
    <xf numFmtId="0" fontId="0" fillId="9" borderId="7" xfId="0" applyFont="1" applyFill="1" applyBorder="1"/>
    <xf numFmtId="0" fontId="0" fillId="9" borderId="8" xfId="0" applyFont="1" applyFill="1" applyBorder="1"/>
    <xf numFmtId="0" fontId="0" fillId="9" borderId="9" xfId="0" applyFont="1" applyFill="1" applyBorder="1"/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/>
    <xf numFmtId="0" fontId="1" fillId="2" borderId="0" xfId="1"/>
    <xf numFmtId="0" fontId="5" fillId="5" borderId="0" xfId="4"/>
    <xf numFmtId="0" fontId="7" fillId="5" borderId="0" xfId="4" applyFont="1"/>
    <xf numFmtId="0" fontId="3" fillId="7" borderId="3" xfId="0" applyFont="1" applyFill="1" applyBorder="1"/>
    <xf numFmtId="0" fontId="0" fillId="8" borderId="7" xfId="0" applyFont="1" applyFill="1" applyBorder="1"/>
    <xf numFmtId="0" fontId="0" fillId="8" borderId="8" xfId="0" applyFont="1" applyFill="1" applyBorder="1"/>
    <xf numFmtId="0" fontId="0" fillId="8" borderId="9" xfId="0" applyFont="1" applyFill="1" applyBorder="1"/>
    <xf numFmtId="0" fontId="0" fillId="9" borderId="4" xfId="0" applyFont="1" applyFill="1" applyBorder="1"/>
    <xf numFmtId="0" fontId="0" fillId="9" borderId="5" xfId="0" applyFont="1" applyFill="1" applyBorder="1"/>
    <xf numFmtId="0" fontId="0" fillId="9" borderId="6" xfId="0" applyFont="1" applyFill="1" applyBorder="1"/>
    <xf numFmtId="0" fontId="2" fillId="3" borderId="0" xfId="2"/>
    <xf numFmtId="0" fontId="5" fillId="4" borderId="0" xfId="3"/>
    <xf numFmtId="0" fontId="7" fillId="4" borderId="0" xfId="3" applyFont="1"/>
    <xf numFmtId="0" fontId="7" fillId="6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6">
    <cellStyle name="Colore 3" xfId="3" builtinId="37"/>
    <cellStyle name="Colore 5" xfId="4" builtinId="45"/>
    <cellStyle name="Colore 6" xfId="5" builtinId="49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96CBFB-E979-432F-BB8E-648F6EE76628}" name="Tabella4" displayName="Tabella4" ref="B4:D19" totalsRowShown="0">
  <autoFilter ref="B4:D19" xr:uid="{C1196ED2-52DC-438F-9FB0-5DBE1C616DAA}">
    <filterColumn colId="0" hiddenButton="1"/>
    <filterColumn colId="1" hiddenButton="1"/>
    <filterColumn colId="2" hiddenButton="1"/>
  </autoFilter>
  <tableColumns count="3">
    <tableColumn id="1" xr3:uid="{F6FD2B52-4F9C-4D01-B01C-E78AE44EB685}" name="Concetto"/>
    <tableColumn id="2" xr3:uid="{65182436-21FB-4A2F-9BCA-5B7D0EC7B98D}" name="Tipo"/>
    <tableColumn id="3" xr3:uid="{13896E82-ADCE-4F75-9988-2EB6216CC487}" name="Volume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5A56DC-3543-4B96-AB73-46E438F71C87}" name="Tabella16" displayName="Tabella16" ref="M30:P31" totalsRowShown="0">
  <autoFilter ref="M30:P31" xr:uid="{F65F9C1D-7AEC-46A4-8595-800A1E0CAB66}">
    <filterColumn colId="0" hiddenButton="1"/>
    <filterColumn colId="1" hiddenButton="1"/>
    <filterColumn colId="2" hiddenButton="1"/>
    <filterColumn colId="3" hiddenButton="1"/>
  </autoFilter>
  <tableColumns count="4">
    <tableColumn id="1" xr3:uid="{E9880CE1-06C4-4636-BC58-E668FA032366}" name="Operazione"/>
    <tableColumn id="2" xr3:uid="{01B87F60-4FBC-40D6-AE41-E56C0F94E75E}" name="Concetto"/>
    <tableColumn id="3" xr3:uid="{95A778BE-1423-4E44-9B26-3FFC3180665D}" name="Accessi"/>
    <tableColumn id="4" xr3:uid="{1C19E9EE-09E7-4CE7-9697-C924773EE18B}" name="Tipo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69C7A8C-30E0-45C9-BAE1-B1F5167AAC51}" name="Tabella17" displayName="Tabella17" ref="M40:P43" totalsRowShown="0">
  <autoFilter ref="M40:P43" xr:uid="{DAADC353-A5DE-4433-A842-9D2878147B6E}">
    <filterColumn colId="0" hiddenButton="1"/>
    <filterColumn colId="1" hiddenButton="1"/>
    <filterColumn colId="2" hiddenButton="1"/>
    <filterColumn colId="3" hiddenButton="1"/>
  </autoFilter>
  <tableColumns count="4">
    <tableColumn id="1" xr3:uid="{0C1E20F6-86A5-4539-9D87-8C9ADEC5DED9}" name="Operazione"/>
    <tableColumn id="2" xr3:uid="{170218C4-E1AA-420E-9F65-2E15D4635429}" name="Concetto"/>
    <tableColumn id="3" xr3:uid="{42F436BF-A691-4CEC-9489-0C20ACBD64AC}" name="Accessi"/>
    <tableColumn id="4" xr3:uid="{C4D563BA-37A0-4796-9138-0AC7E05C314D}" name="Tipo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19DDD88-CD3E-439C-B2FD-11F8333012A1}" name="Tabella18" displayName="Tabella18" ref="M45:P46" totalsRowShown="0">
  <autoFilter ref="M45:P46" xr:uid="{46BA6E23-583E-47A8-81C7-40B38D4C551E}">
    <filterColumn colId="0" hiddenButton="1"/>
    <filterColumn colId="1" hiddenButton="1"/>
    <filterColumn colId="2" hiddenButton="1"/>
    <filterColumn colId="3" hiddenButton="1"/>
  </autoFilter>
  <tableColumns count="4">
    <tableColumn id="1" xr3:uid="{CEAB9CBB-709E-46E0-8FC1-ADE300093B2C}" name="Operazione"/>
    <tableColumn id="2" xr3:uid="{F9896BF9-7F08-42E2-8FD0-AB6B995E61BE}" name="Concetto"/>
    <tableColumn id="3" xr3:uid="{A2F9581E-5A92-4274-B731-E3328E72526A}" name="Accessi"/>
    <tableColumn id="4" xr3:uid="{70E52834-ECC8-40F6-B8CA-6E95D4F9866B}" name="Tipo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5551A0-8C1A-4735-9D7F-2D259C0F100C}" name="Tabella19" displayName="Tabella19" ref="M55:P57" totalsRowShown="0">
  <autoFilter ref="M55:P57" xr:uid="{196D5410-DF13-46A7-89BB-C3C359152A5C}">
    <filterColumn colId="0" hiddenButton="1"/>
    <filterColumn colId="1" hiddenButton="1"/>
    <filterColumn colId="2" hiddenButton="1"/>
    <filterColumn colId="3" hiddenButton="1"/>
  </autoFilter>
  <tableColumns count="4">
    <tableColumn id="1" xr3:uid="{6E90DE86-B292-4A60-80DA-D6B747B11668}" name="Operazione"/>
    <tableColumn id="2" xr3:uid="{FAEB8389-27BA-453A-89BD-898707C3B202}" name="Concetto"/>
    <tableColumn id="3" xr3:uid="{C7D5F158-1FF2-4F5C-BCFA-56294060DD72}" name="Accessi"/>
    <tableColumn id="4" xr3:uid="{8368D754-5066-423A-8A8D-D253AD74EEB8}" name="Tipo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1ACA59B-329A-4109-9A2B-E6548D0A11CA}" name="Tabella20" displayName="Tabella20" ref="M60:P63" totalsRowShown="0">
  <autoFilter ref="M60:P63" xr:uid="{0C877503-4C6C-4798-B1B2-83FD6B37150A}">
    <filterColumn colId="0" hiddenButton="1"/>
    <filterColumn colId="1" hiddenButton="1"/>
    <filterColumn colId="2" hiddenButton="1"/>
    <filterColumn colId="3" hiddenButton="1"/>
  </autoFilter>
  <tableColumns count="4">
    <tableColumn id="1" xr3:uid="{9011275F-2C75-49B5-8281-BF5BE9F5A741}" name="Operazione"/>
    <tableColumn id="2" xr3:uid="{6F798F86-A9C0-4C31-8441-D629A52187A0}" name="Concetto"/>
    <tableColumn id="3" xr3:uid="{FF93E77F-9C1F-4D26-B1B0-AACD1FABD1EE}" name="Accessi"/>
    <tableColumn id="4" xr3:uid="{AC5881E1-A53A-4643-B21F-FB147A59B611}" name="Tipo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ADA72E-A8C6-4D76-BDA6-FE59A1BC527D}" name="Tabella21" displayName="Tabella21" ref="M65:P66" totalsRowShown="0">
  <autoFilter ref="M65:P66" xr:uid="{4A887DD2-F7FA-40B8-BBA3-DB789EBF6A0D}">
    <filterColumn colId="0" hiddenButton="1"/>
    <filterColumn colId="1" hiddenButton="1"/>
    <filterColumn colId="2" hiddenButton="1"/>
    <filterColumn colId="3" hiddenButton="1"/>
  </autoFilter>
  <tableColumns count="4">
    <tableColumn id="1" xr3:uid="{CF582BBB-CCD4-4D27-8952-42DE541ECCE4}" name="Concetto"/>
    <tableColumn id="2" xr3:uid="{B967C501-9FF0-468F-8E17-9F0BC2DC9667}" name="Accessi"/>
    <tableColumn id="3" xr3:uid="{F729E925-B8CB-4BE0-A8CB-A87F370264C6}" name="Tipo"/>
    <tableColumn id="4" xr3:uid="{D42F09A3-5FD4-46BF-BC4F-F3C39F19B9EF}" name="Colonna1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6769E1E-2EEE-4FFE-B73C-982130DF257F}" name="Tabella22" displayName="Tabella22" ref="M73:P76" totalsRowShown="0">
  <autoFilter ref="M73:P76" xr:uid="{63D148D7-F55F-407F-AD03-E82C27A7250A}">
    <filterColumn colId="0" hiddenButton="1"/>
    <filterColumn colId="1" hiddenButton="1"/>
    <filterColumn colId="2" hiddenButton="1"/>
    <filterColumn colId="3" hiddenButton="1"/>
  </autoFilter>
  <tableColumns count="4">
    <tableColumn id="1" xr3:uid="{99310202-B12B-402A-BF3F-F25405B2CDC0}" name="Operazione"/>
    <tableColumn id="2" xr3:uid="{45E8504B-1008-4896-AFF4-231A09342269}" name="Concetto"/>
    <tableColumn id="3" xr3:uid="{19FFFC52-C7E1-4308-92F8-83C44530BF30}" name="Accessi"/>
    <tableColumn id="4" xr3:uid="{AA816060-2732-4054-8AB6-09931CDB7175}" name="Tipo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1666BAD-00AA-4F30-B5C0-B1B27092C529}" name="Tabella23" displayName="Tabella23" ref="M78:P79" totalsRowShown="0">
  <autoFilter ref="M78:P79" xr:uid="{69BD85B0-E7C9-421A-9B2F-79ACA01BA50E}">
    <filterColumn colId="0" hiddenButton="1"/>
    <filterColumn colId="1" hiddenButton="1"/>
    <filterColumn colId="2" hiddenButton="1"/>
    <filterColumn colId="3" hiddenButton="1"/>
  </autoFilter>
  <tableColumns count="4">
    <tableColumn id="1" xr3:uid="{5B863924-AEE7-4B74-9892-9A9274612B63}" name="Operazione"/>
    <tableColumn id="2" xr3:uid="{5BE71B8A-0954-4B63-AA57-EA5A87EC5ADB}" name="Concetto"/>
    <tableColumn id="3" xr3:uid="{3EEB24D4-1627-4AC2-B545-BF46A0C559A4}" name="Accessi"/>
    <tableColumn id="4" xr3:uid="{E047832F-F68A-4247-8702-2FA3BD06E383}" name="Tipo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E5239EF-744E-4D70-8744-1F916C2B2957}" name="Tabella24" displayName="Tabella24" ref="R3:U4" totalsRowShown="0">
  <autoFilter ref="R3:U4" xr:uid="{B82A1180-3D1B-46E7-86E6-0AC52B1872B8}">
    <filterColumn colId="0" hiddenButton="1"/>
    <filterColumn colId="1" hiddenButton="1"/>
    <filterColumn colId="2" hiddenButton="1"/>
    <filterColumn colId="3" hiddenButton="1"/>
  </autoFilter>
  <tableColumns count="4">
    <tableColumn id="1" xr3:uid="{05FD8358-8EC6-40F4-9446-AE55D46ADB67}" name="Operazione"/>
    <tableColumn id="2" xr3:uid="{2FA2F24A-EF43-4F10-9213-92C4D09476F7}" name="Concetto"/>
    <tableColumn id="3" xr3:uid="{B22261EC-DC47-458C-B6D1-E53652E8C9AA}" name="Accessi"/>
    <tableColumn id="4" xr3:uid="{375BD38C-DE30-4E87-A464-40C12528CC25}" name="Tipo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6E7AC4C-F0AF-4AB4-8378-4070F4B9BC03}" name="Tabella25" displayName="Tabella25" ref="R7:U9" totalsRowShown="0">
  <autoFilter ref="R7:U9" xr:uid="{2F8DFA85-A23F-45FA-B0CF-7FA07F4F58E2}">
    <filterColumn colId="0" hiddenButton="1"/>
    <filterColumn colId="1" hiddenButton="1"/>
    <filterColumn colId="2" hiddenButton="1"/>
    <filterColumn colId="3" hiddenButton="1"/>
  </autoFilter>
  <tableColumns count="4">
    <tableColumn id="1" xr3:uid="{03A714F8-5EBB-40F7-9CE0-92A77749797D}" name="Operazione"/>
    <tableColumn id="2" xr3:uid="{F4B03062-52E8-4CCB-A635-9EB19EEFA8D0}" name="Concetto"/>
    <tableColumn id="3" xr3:uid="{82431B76-AC65-4912-8018-D9E3E6D0558A}" name="Accessi">
      <calculatedColumnFormula>D10/D4</calculatedColumnFormula>
    </tableColumn>
    <tableColumn id="4" xr3:uid="{AC33C778-0B42-4B78-9EF0-83F2242C5A51}" name="Tip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A0D0E4-2DB9-40F6-A57E-2C7298C0F50C}" name="Tabella6" displayName="Tabella6" ref="I4:K6">
  <autoFilter ref="I4:K6" xr:uid="{4270A861-6F7C-464E-93CF-8F6DFD6C3935}">
    <filterColumn colId="0" hiddenButton="1"/>
    <filterColumn colId="1" hiddenButton="1"/>
    <filterColumn colId="2" hiddenButton="1"/>
  </autoFilter>
  <tableColumns count="3">
    <tableColumn id="1" xr3:uid="{BD6EE488-67F4-4F7A-9984-EF8739338AB4}" name="Operazione" totalsRowLabel="Totale"/>
    <tableColumn id="2" xr3:uid="{D65CD936-E76A-4190-900B-8C1E1048C7AB}" name="Frequenza"/>
    <tableColumn id="3" xr3:uid="{11B8B816-6B15-4F07-9CA9-DBBDCF96B9ED}" name="  " totalsRowFunction="count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B3FB23-14A0-4893-855A-21A016950078}" name="Tabella26" displayName="Tabella26" ref="R78:U81" totalsRowShown="0">
  <autoFilter ref="R78:U81" xr:uid="{FF8390AD-CCBD-4E82-A3D8-76524B67A2B2}">
    <filterColumn colId="0" hiddenButton="1"/>
    <filterColumn colId="1" hiddenButton="1"/>
    <filterColumn colId="2" hiddenButton="1"/>
    <filterColumn colId="3" hiddenButton="1"/>
  </autoFilter>
  <tableColumns count="4">
    <tableColumn id="1" xr3:uid="{4A2A3890-DDD6-46AE-A009-ADA46178B063}" name="Operazione"/>
    <tableColumn id="2" xr3:uid="{47ABD276-C874-4470-94CE-92FCC9831F25}" name="Concetto"/>
    <tableColumn id="3" xr3:uid="{4FF031AB-90B2-417D-AB67-B77E841705D4}" name="Accessi"/>
    <tableColumn id="4" xr3:uid="{A1CB200F-4436-499B-9A83-6BECE0DC401B}" name="Tip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4FC8AF-1882-44CC-9E45-CF0EFD24E12D}" name="Tabella9" displayName="Tabella9" ref="H4:H6" totalsRowShown="0">
  <autoFilter ref="H4:H6" xr:uid="{D6194EBE-B659-4E5D-8A9A-313DE6A0DB00}">
    <filterColumn colId="0" hiddenButton="1"/>
  </autoFilter>
  <tableColumns count="1">
    <tableColumn id="1" xr3:uid="{17A9268D-4A49-400A-86DE-68BFCE548D78}" name=" 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BA3BE8-F54F-4050-AA5C-7A703BCF8622}" name="Tabella10" displayName="Tabella10" ref="H15:K17" totalsRowShown="0">
  <autoFilter ref="H15:K17" xr:uid="{BE8498C9-3EEE-4B80-98A1-F0FFC2FF07DB}">
    <filterColumn colId="0" hiddenButton="1"/>
    <filterColumn colId="1" hiddenButton="1"/>
    <filterColumn colId="2" hiddenButton="1"/>
    <filterColumn colId="3" hiddenButton="1"/>
  </autoFilter>
  <tableColumns count="4">
    <tableColumn id="1" xr3:uid="{9C442F88-75CE-4F82-B824-0D2B5CF6B998}" name=" "/>
    <tableColumn id="2" xr3:uid="{871C8376-36B6-46F8-B58E-002D2C78735D}" name="Operazione"/>
    <tableColumn id="3" xr3:uid="{888571F5-28CC-4A24-9DFD-CE5F10285D1F}" name="Frequenza"/>
    <tableColumn id="4" xr3:uid="{C1E806B3-E81E-4CE3-BBEE-4292A1510816}" name="  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76D64-28ED-477D-818B-0D380183E3AF}" name="Tabella11" displayName="Tabella11" ref="M3:P5" totalsRowShown="0">
  <autoFilter ref="M3:P5" xr:uid="{47A09316-DBD3-470B-B4A2-A549BD0B2E97}">
    <filterColumn colId="0" hiddenButton="1"/>
    <filterColumn colId="1" hiddenButton="1"/>
    <filterColumn colId="2" hiddenButton="1"/>
    <filterColumn colId="3" hiddenButton="1"/>
  </autoFilter>
  <tableColumns count="4">
    <tableColumn id="1" xr3:uid="{415DC4BC-3A77-4C37-8470-997F2233D818}" name="Operazione"/>
    <tableColumn id="2" xr3:uid="{33F75161-4169-4AD7-9E0A-B7BA63180756}" name="Concetto"/>
    <tableColumn id="3" xr3:uid="{60791CB7-35D4-4705-A9ED-B25A5163F0E4}" name="Accessi"/>
    <tableColumn id="4" xr3:uid="{3CA1E246-F0BB-40E1-924E-2E492CF78209}" name="Tipo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B2A19B-F5D7-4513-A776-89E2E946DECE}" name="Tabella12" displayName="Tabella12" ref="M7:P8" totalsRowShown="0">
  <autoFilter ref="M7:P8" xr:uid="{B69AC864-1CE5-486F-944F-56E052F42B19}">
    <filterColumn colId="0" hiddenButton="1"/>
    <filterColumn colId="1" hiddenButton="1"/>
    <filterColumn colId="2" hiddenButton="1"/>
    <filterColumn colId="3" hiddenButton="1"/>
  </autoFilter>
  <tableColumns count="4">
    <tableColumn id="1" xr3:uid="{2BFF40BC-A72F-4D45-8600-43B4BCB0E46D}" name="Operazione"/>
    <tableColumn id="2" xr3:uid="{23D6B418-27FC-4656-98E9-12E1B6B8F2FD}" name="Concetto"/>
    <tableColumn id="3" xr3:uid="{FE410DFF-7B43-444A-8202-91CDE2A416A0}" name="Accessi"/>
    <tableColumn id="4" xr3:uid="{FE4D507A-E284-4603-A14C-CF866B93EA79}" name="Tipo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C4A718A-FC58-4092-BE8B-3597E5BAD896}" name="Tabella13" displayName="Tabella13" ref="M14:P17" totalsRowShown="0">
  <autoFilter ref="M14:P17" xr:uid="{F80D99BE-05F5-4EC1-AAF8-26BFEC1BAA6D}">
    <filterColumn colId="0" hiddenButton="1"/>
    <filterColumn colId="1" hiddenButton="1"/>
    <filterColumn colId="2" hiddenButton="1"/>
    <filterColumn colId="3" hiddenButton="1"/>
  </autoFilter>
  <tableColumns count="4">
    <tableColumn id="1" xr3:uid="{666649A4-9142-4631-905C-E5D440EF2727}" name="Operazione"/>
    <tableColumn id="2" xr3:uid="{6E6BADCE-C149-4AEB-B9B1-0FC4B34DC6A0}" name="Concetto"/>
    <tableColumn id="3" xr3:uid="{B6892E3C-D7CA-4441-93E6-10164D19B9D6}" name="Accessi"/>
    <tableColumn id="4" xr3:uid="{D570BD58-4868-4BEB-ABB2-CF88FB96CB01}" name="Tipo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430BB1-79FC-4D83-A64A-35E76AEF7985}" name="Tabella14" displayName="Tabella14" ref="M19:P20" totalsRowShown="0">
  <autoFilter ref="M19:P20" xr:uid="{EE4E4FFD-2B47-40FA-AF01-95C01E72D074}">
    <filterColumn colId="0" hiddenButton="1"/>
    <filterColumn colId="1" hiddenButton="1"/>
    <filterColumn colId="2" hiddenButton="1"/>
    <filterColumn colId="3" hiddenButton="1"/>
  </autoFilter>
  <tableColumns count="4">
    <tableColumn id="1" xr3:uid="{CDC917AE-E39E-44B2-A535-4D99417E1FD7}" name="Operazione"/>
    <tableColumn id="2" xr3:uid="{665BF985-B8B7-4EF2-83CD-AC6BAAA39F05}" name="Concetto"/>
    <tableColumn id="3" xr3:uid="{D324A602-9EB7-4F92-A91A-FB085395E693}" name="Accessi"/>
    <tableColumn id="4" xr3:uid="{99CD4CA6-F18F-42BA-A991-D9B0BE4F9AD4}" name="Tipo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B157CA2-714F-408D-8910-542178978C3E}" name="Tabella15" displayName="Tabella15" ref="M26:P28" totalsRowShown="0">
  <autoFilter ref="M26:P28" xr:uid="{F16D74F8-B809-41B7-BD93-32E51D60B17E}">
    <filterColumn colId="0" hiddenButton="1"/>
    <filterColumn colId="1" hiddenButton="1"/>
    <filterColumn colId="2" hiddenButton="1"/>
    <filterColumn colId="3" hiddenButton="1"/>
  </autoFilter>
  <tableColumns count="4">
    <tableColumn id="1" xr3:uid="{AF1C0E85-B619-44D0-9BE0-EE7B4CACBB51}" name="Operazione"/>
    <tableColumn id="2" xr3:uid="{771ADA6D-F463-4D81-B05C-535072F19E7B}" name="Concetto"/>
    <tableColumn id="3" xr3:uid="{CE76C5F2-F2FC-4C34-A156-265A1673381E}" name="Accessi"/>
    <tableColumn id="4" xr3:uid="{A6685F35-2EC9-435C-9408-211D3B82D41D}" name="Tip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10CF-E4A2-4785-842E-3B879B5792DE}">
  <dimension ref="B2:U83"/>
  <sheetViews>
    <sheetView tabSelected="1" zoomScale="85" zoomScaleNormal="85" workbookViewId="0">
      <selection activeCell="Z14" sqref="Z14"/>
    </sheetView>
  </sheetViews>
  <sheetFormatPr defaultRowHeight="15" x14ac:dyDescent="0.25"/>
  <cols>
    <col min="2" max="2" width="16.42578125" bestFit="1" customWidth="1"/>
    <col min="4" max="4" width="10.140625" customWidth="1"/>
    <col min="8" max="8" width="11.42578125" customWidth="1"/>
    <col min="9" max="9" width="48.28515625" customWidth="1"/>
    <col min="10" max="10" width="12.42578125" customWidth="1"/>
    <col min="11" max="11" width="12" customWidth="1"/>
    <col min="13" max="13" width="13.7109375" customWidth="1"/>
    <col min="14" max="14" width="12.5703125" customWidth="1"/>
    <col min="15" max="15" width="9.85546875" customWidth="1"/>
    <col min="16" max="16" width="11.7109375" customWidth="1"/>
    <col min="17" max="17" width="5.140625" customWidth="1"/>
    <col min="18" max="18" width="13.7109375" customWidth="1"/>
    <col min="19" max="19" width="13.5703125" customWidth="1"/>
    <col min="20" max="20" width="9.85546875" customWidth="1"/>
    <col min="21" max="21" width="12.140625" customWidth="1"/>
    <col min="22" max="22" width="11.28515625" bestFit="1" customWidth="1"/>
  </cols>
  <sheetData>
    <row r="2" spans="2:21" ht="18.75" x14ac:dyDescent="0.3">
      <c r="M2" s="24" t="s">
        <v>24</v>
      </c>
      <c r="N2" s="23"/>
      <c r="O2" s="23"/>
      <c r="P2" s="23"/>
      <c r="R2" s="14" t="s">
        <v>25</v>
      </c>
      <c r="S2" s="13"/>
      <c r="T2" s="13"/>
      <c r="U2" s="13"/>
    </row>
    <row r="3" spans="2:21" ht="18.75" x14ac:dyDescent="0.3">
      <c r="B3" s="25" t="s">
        <v>0</v>
      </c>
      <c r="C3" s="25"/>
      <c r="D3" s="25"/>
      <c r="H3" s="26" t="s">
        <v>19</v>
      </c>
      <c r="I3" s="26"/>
      <c r="J3" s="26"/>
      <c r="K3" s="26"/>
      <c r="M3" t="s">
        <v>21</v>
      </c>
      <c r="N3" t="s">
        <v>60</v>
      </c>
      <c r="O3" t="s">
        <v>33</v>
      </c>
      <c r="P3" t="s">
        <v>61</v>
      </c>
      <c r="R3" t="s">
        <v>21</v>
      </c>
      <c r="S3" t="s">
        <v>60</v>
      </c>
      <c r="T3" t="s">
        <v>33</v>
      </c>
      <c r="U3" t="s">
        <v>61</v>
      </c>
    </row>
    <row r="4" spans="2:21" x14ac:dyDescent="0.25">
      <c r="B4" t="s">
        <v>60</v>
      </c>
      <c r="C4" t="s">
        <v>61</v>
      </c>
      <c r="D4" t="s">
        <v>62</v>
      </c>
      <c r="H4" t="s">
        <v>37</v>
      </c>
      <c r="I4" t="s">
        <v>21</v>
      </c>
      <c r="J4" s="1" t="s">
        <v>22</v>
      </c>
      <c r="K4" s="1" t="s">
        <v>63</v>
      </c>
      <c r="M4" t="s">
        <v>26</v>
      </c>
      <c r="N4" t="s">
        <v>27</v>
      </c>
      <c r="O4">
        <v>1</v>
      </c>
      <c r="P4" t="s">
        <v>28</v>
      </c>
      <c r="R4" t="s">
        <v>26</v>
      </c>
      <c r="S4" t="s">
        <v>27</v>
      </c>
      <c r="T4">
        <v>1</v>
      </c>
      <c r="U4" t="s">
        <v>28</v>
      </c>
    </row>
    <row r="5" spans="2:21" x14ac:dyDescent="0.25">
      <c r="B5" t="s">
        <v>1</v>
      </c>
      <c r="C5" t="s">
        <v>16</v>
      </c>
      <c r="D5">
        <v>5</v>
      </c>
      <c r="H5">
        <v>1</v>
      </c>
      <c r="I5" t="s">
        <v>20</v>
      </c>
      <c r="J5">
        <v>10</v>
      </c>
      <c r="K5" t="s">
        <v>43</v>
      </c>
      <c r="N5" t="s">
        <v>1</v>
      </c>
      <c r="O5">
        <v>1</v>
      </c>
      <c r="P5" t="s">
        <v>28</v>
      </c>
    </row>
    <row r="6" spans="2:21" x14ac:dyDescent="0.25">
      <c r="B6" t="s">
        <v>2</v>
      </c>
      <c r="C6" t="s">
        <v>17</v>
      </c>
      <c r="D6">
        <f>D7</f>
        <v>25</v>
      </c>
      <c r="H6">
        <v>2</v>
      </c>
      <c r="I6" t="s">
        <v>23</v>
      </c>
      <c r="J6">
        <v>35</v>
      </c>
      <c r="K6" t="s">
        <v>43</v>
      </c>
    </row>
    <row r="7" spans="2:21" x14ac:dyDescent="0.25">
      <c r="B7" t="s">
        <v>3</v>
      </c>
      <c r="C7" t="s">
        <v>16</v>
      </c>
      <c r="D7">
        <v>25</v>
      </c>
      <c r="M7" t="s">
        <v>21</v>
      </c>
      <c r="N7" t="s">
        <v>60</v>
      </c>
      <c r="O7" t="s">
        <v>33</v>
      </c>
      <c r="P7" t="s">
        <v>61</v>
      </c>
      <c r="R7" t="s">
        <v>21</v>
      </c>
      <c r="S7" t="s">
        <v>60</v>
      </c>
      <c r="T7" t="s">
        <v>33</v>
      </c>
      <c r="U7" t="s">
        <v>61</v>
      </c>
    </row>
    <row r="8" spans="2:21" x14ac:dyDescent="0.25">
      <c r="B8" t="s">
        <v>4</v>
      </c>
      <c r="C8" t="s">
        <v>16</v>
      </c>
      <c r="D8">
        <v>250</v>
      </c>
      <c r="M8" t="s">
        <v>29</v>
      </c>
      <c r="N8" t="s">
        <v>1</v>
      </c>
      <c r="O8">
        <v>1</v>
      </c>
      <c r="P8" t="s">
        <v>30</v>
      </c>
      <c r="R8" t="s">
        <v>29</v>
      </c>
      <c r="S8" t="s">
        <v>31</v>
      </c>
      <c r="T8">
        <v>1</v>
      </c>
      <c r="U8" t="s">
        <v>30</v>
      </c>
    </row>
    <row r="9" spans="2:21" x14ac:dyDescent="0.25">
      <c r="B9" t="s">
        <v>5</v>
      </c>
      <c r="C9" t="s">
        <v>16</v>
      </c>
      <c r="D9">
        <f>D5</f>
        <v>5</v>
      </c>
      <c r="S9" t="s">
        <v>27</v>
      </c>
      <c r="T9">
        <f>D11/D5</f>
        <v>20</v>
      </c>
      <c r="U9" t="s">
        <v>30</v>
      </c>
    </row>
    <row r="10" spans="2:21" x14ac:dyDescent="0.25">
      <c r="B10" t="s">
        <v>6</v>
      </c>
      <c r="C10" t="s">
        <v>17</v>
      </c>
      <c r="D10">
        <f>D5</f>
        <v>5</v>
      </c>
    </row>
    <row r="11" spans="2:21" x14ac:dyDescent="0.25">
      <c r="B11" t="s">
        <v>7</v>
      </c>
      <c r="C11" t="s">
        <v>17</v>
      </c>
      <c r="D11">
        <v>100</v>
      </c>
      <c r="M11" s="12" t="s">
        <v>32</v>
      </c>
      <c r="N11" s="12">
        <f>J5*O4*2+J5*O5*2+J6*O8</f>
        <v>75</v>
      </c>
      <c r="O11" s="12" t="s">
        <v>33</v>
      </c>
      <c r="P11" s="12" t="str">
        <f>K5</f>
        <v>a settimana</v>
      </c>
      <c r="R11" s="22" t="s">
        <v>32</v>
      </c>
      <c r="S11" s="22">
        <f>J5*T4*2+J6*T8*T9</f>
        <v>720</v>
      </c>
      <c r="T11" s="22" t="s">
        <v>33</v>
      </c>
      <c r="U11" s="22" t="str">
        <f>K6</f>
        <v>a settimana</v>
      </c>
    </row>
    <row r="12" spans="2:21" x14ac:dyDescent="0.25">
      <c r="B12" t="s">
        <v>8</v>
      </c>
      <c r="C12" t="s">
        <v>17</v>
      </c>
      <c r="D12">
        <v>400</v>
      </c>
    </row>
    <row r="13" spans="2:21" x14ac:dyDescent="0.25">
      <c r="B13" t="s">
        <v>9</v>
      </c>
      <c r="C13" t="s">
        <v>16</v>
      </c>
      <c r="D13">
        <v>35000</v>
      </c>
    </row>
    <row r="14" spans="2:21" ht="15.75" customHeight="1" thickBot="1" x14ac:dyDescent="0.35">
      <c r="B14" t="s">
        <v>11</v>
      </c>
      <c r="C14" t="s">
        <v>17</v>
      </c>
      <c r="D14">
        <f>D13</f>
        <v>35000</v>
      </c>
      <c r="H14" s="26" t="s">
        <v>34</v>
      </c>
      <c r="I14" s="26"/>
      <c r="J14" s="26"/>
      <c r="K14" s="26"/>
      <c r="M14" t="s">
        <v>21</v>
      </c>
      <c r="N14" t="s">
        <v>60</v>
      </c>
      <c r="O14" t="s">
        <v>33</v>
      </c>
      <c r="P14" t="s">
        <v>61</v>
      </c>
      <c r="R14" s="2" t="s">
        <v>21</v>
      </c>
      <c r="S14" s="11" t="s">
        <v>60</v>
      </c>
      <c r="T14" s="11" t="s">
        <v>33</v>
      </c>
      <c r="U14" s="15" t="s">
        <v>61</v>
      </c>
    </row>
    <row r="15" spans="2:21" ht="16.5" thickTop="1" thickBot="1" x14ac:dyDescent="0.3">
      <c r="B15" t="s">
        <v>18</v>
      </c>
      <c r="C15" t="s">
        <v>16</v>
      </c>
      <c r="D15">
        <v>500</v>
      </c>
      <c r="H15" t="s">
        <v>37</v>
      </c>
      <c r="I15" s="2" t="s">
        <v>21</v>
      </c>
      <c r="J15" s="9" t="s">
        <v>22</v>
      </c>
      <c r="K15" s="10" t="s">
        <v>63</v>
      </c>
      <c r="M15" t="s">
        <v>26</v>
      </c>
      <c r="N15" t="s">
        <v>9</v>
      </c>
      <c r="O15">
        <v>1</v>
      </c>
      <c r="P15" t="s">
        <v>28</v>
      </c>
      <c r="R15" s="3" t="s">
        <v>26</v>
      </c>
      <c r="S15" s="4" t="s">
        <v>9</v>
      </c>
      <c r="T15" s="4">
        <v>1</v>
      </c>
      <c r="U15" s="5" t="s">
        <v>28</v>
      </c>
    </row>
    <row r="16" spans="2:21" ht="15.75" thickTop="1" x14ac:dyDescent="0.25">
      <c r="B16" t="s">
        <v>12</v>
      </c>
      <c r="C16" t="s">
        <v>17</v>
      </c>
      <c r="D16">
        <f>D13</f>
        <v>35000</v>
      </c>
      <c r="H16">
        <v>1</v>
      </c>
      <c r="I16" t="s">
        <v>35</v>
      </c>
      <c r="J16">
        <v>100</v>
      </c>
      <c r="K16" t="s">
        <v>44</v>
      </c>
      <c r="N16" t="s">
        <v>10</v>
      </c>
      <c r="O16">
        <v>1</v>
      </c>
      <c r="P16" t="s">
        <v>28</v>
      </c>
      <c r="R16" s="6"/>
      <c r="S16" s="7" t="s">
        <v>10</v>
      </c>
      <c r="T16" s="7">
        <v>1</v>
      </c>
      <c r="U16" s="8" t="s">
        <v>28</v>
      </c>
    </row>
    <row r="17" spans="2:21" x14ac:dyDescent="0.25">
      <c r="B17" t="s">
        <v>13</v>
      </c>
      <c r="C17" t="s">
        <v>16</v>
      </c>
      <c r="D17">
        <v>2000</v>
      </c>
      <c r="H17">
        <v>2</v>
      </c>
      <c r="I17" t="s">
        <v>36</v>
      </c>
      <c r="J17">
        <v>25</v>
      </c>
      <c r="K17" t="s">
        <v>44</v>
      </c>
      <c r="N17" t="s">
        <v>18</v>
      </c>
      <c r="O17">
        <v>1</v>
      </c>
      <c r="P17" t="s">
        <v>28</v>
      </c>
    </row>
    <row r="18" spans="2:21" x14ac:dyDescent="0.25">
      <c r="B18" t="s">
        <v>14</v>
      </c>
      <c r="C18" t="s">
        <v>17</v>
      </c>
      <c r="D18">
        <v>6000</v>
      </c>
    </row>
    <row r="19" spans="2:21" ht="15.75" thickBot="1" x14ac:dyDescent="0.3">
      <c r="B19" t="s">
        <v>15</v>
      </c>
      <c r="C19" t="s">
        <v>17</v>
      </c>
      <c r="D19">
        <v>20</v>
      </c>
      <c r="M19" t="s">
        <v>21</v>
      </c>
      <c r="N19" t="s">
        <v>60</v>
      </c>
      <c r="O19" t="s">
        <v>33</v>
      </c>
      <c r="P19" t="s">
        <v>61</v>
      </c>
      <c r="R19" s="2" t="s">
        <v>21</v>
      </c>
      <c r="S19" s="11" t="s">
        <v>60</v>
      </c>
      <c r="T19" s="11" t="s">
        <v>33</v>
      </c>
      <c r="U19" s="15" t="s">
        <v>61</v>
      </c>
    </row>
    <row r="20" spans="2:21" ht="15.75" thickTop="1" x14ac:dyDescent="0.25">
      <c r="M20" t="s">
        <v>38</v>
      </c>
      <c r="N20" t="s">
        <v>39</v>
      </c>
      <c r="O20">
        <v>1</v>
      </c>
      <c r="P20" t="s">
        <v>30</v>
      </c>
      <c r="R20" s="3" t="s">
        <v>29</v>
      </c>
      <c r="S20" s="4" t="s">
        <v>18</v>
      </c>
      <c r="T20" s="4">
        <v>1</v>
      </c>
      <c r="U20" s="5" t="s">
        <v>30</v>
      </c>
    </row>
    <row r="21" spans="2:21" x14ac:dyDescent="0.25">
      <c r="R21" s="6"/>
      <c r="S21" s="7" t="s">
        <v>10</v>
      </c>
      <c r="T21" s="7">
        <f>D16/D15</f>
        <v>70</v>
      </c>
      <c r="U21" s="8" t="s">
        <v>30</v>
      </c>
    </row>
    <row r="23" spans="2:21" x14ac:dyDescent="0.25">
      <c r="M23" s="12" t="s">
        <v>32</v>
      </c>
      <c r="N23" s="12">
        <f>J16*O15*2+J16*O16*2+J16*O17*2+J17*O20*1</f>
        <v>625</v>
      </c>
      <c r="O23" s="12" t="s">
        <v>33</v>
      </c>
      <c r="P23" s="12" t="str">
        <f>K16</f>
        <v>al giorno</v>
      </c>
      <c r="R23" s="22" t="s">
        <v>32</v>
      </c>
      <c r="S23" s="22">
        <f>J16*T15*2+J16*T16*2+J17*T20+J17*T21</f>
        <v>2175</v>
      </c>
      <c r="T23" s="22" t="s">
        <v>33</v>
      </c>
      <c r="U23" s="22" t="str">
        <f>K5</f>
        <v>a settimana</v>
      </c>
    </row>
    <row r="26" spans="2:21" ht="15.75" customHeight="1" thickBot="1" x14ac:dyDescent="0.35">
      <c r="H26" s="26" t="s">
        <v>40</v>
      </c>
      <c r="I26" s="26"/>
      <c r="J26" s="26"/>
      <c r="K26" s="26"/>
      <c r="M26" t="s">
        <v>21</v>
      </c>
      <c r="N26" t="s">
        <v>60</v>
      </c>
      <c r="O26" t="s">
        <v>33</v>
      </c>
      <c r="P26" t="s">
        <v>61</v>
      </c>
      <c r="R26" s="2" t="s">
        <v>21</v>
      </c>
      <c r="S26" s="11" t="s">
        <v>60</v>
      </c>
      <c r="T26" s="11" t="s">
        <v>33</v>
      </c>
      <c r="U26" s="15" t="s">
        <v>61</v>
      </c>
    </row>
    <row r="27" spans="2:21" ht="16.5" thickTop="1" thickBot="1" x14ac:dyDescent="0.3">
      <c r="H27" s="2"/>
      <c r="I27" s="11" t="s">
        <v>21</v>
      </c>
      <c r="J27" s="9" t="s">
        <v>22</v>
      </c>
      <c r="K27" s="10" t="s">
        <v>63</v>
      </c>
      <c r="M27" t="s">
        <v>26</v>
      </c>
      <c r="N27" t="s">
        <v>14</v>
      </c>
      <c r="O27">
        <v>1</v>
      </c>
      <c r="P27" t="s">
        <v>28</v>
      </c>
      <c r="R27" s="16" t="s">
        <v>26</v>
      </c>
      <c r="S27" s="17" t="s">
        <v>14</v>
      </c>
      <c r="T27" s="17">
        <v>1</v>
      </c>
      <c r="U27" s="18" t="s">
        <v>28</v>
      </c>
    </row>
    <row r="28" spans="2:21" ht="15.75" thickTop="1" x14ac:dyDescent="0.25">
      <c r="H28" s="3">
        <v>1</v>
      </c>
      <c r="I28" s="4" t="s">
        <v>41</v>
      </c>
      <c r="J28" s="4">
        <v>120</v>
      </c>
      <c r="K28" s="5" t="s">
        <v>43</v>
      </c>
      <c r="N28" t="s">
        <v>18</v>
      </c>
      <c r="O28">
        <v>1</v>
      </c>
      <c r="P28" t="s">
        <v>28</v>
      </c>
    </row>
    <row r="29" spans="2:21" x14ac:dyDescent="0.25">
      <c r="H29" s="6">
        <v>2</v>
      </c>
      <c r="I29" s="7" t="s">
        <v>42</v>
      </c>
      <c r="J29" s="7">
        <v>70</v>
      </c>
      <c r="K29" s="8" t="s">
        <v>43</v>
      </c>
    </row>
    <row r="30" spans="2:21" ht="15.75" thickBot="1" x14ac:dyDescent="0.3">
      <c r="M30" t="s">
        <v>21</v>
      </c>
      <c r="N30" t="s">
        <v>60</v>
      </c>
      <c r="O30" t="s">
        <v>33</v>
      </c>
      <c r="P30" t="s">
        <v>61</v>
      </c>
      <c r="R30" s="2" t="s">
        <v>21</v>
      </c>
      <c r="S30" s="11" t="s">
        <v>60</v>
      </c>
      <c r="T30" s="11" t="s">
        <v>33</v>
      </c>
      <c r="U30" s="15" t="s">
        <v>61</v>
      </c>
    </row>
    <row r="31" spans="2:21" ht="15.75" thickTop="1" x14ac:dyDescent="0.25">
      <c r="M31" t="s">
        <v>29</v>
      </c>
      <c r="N31" t="s">
        <v>13</v>
      </c>
      <c r="O31">
        <v>1</v>
      </c>
      <c r="P31" t="s">
        <v>30</v>
      </c>
      <c r="R31" s="3" t="s">
        <v>29</v>
      </c>
      <c r="S31" s="4" t="s">
        <v>13</v>
      </c>
      <c r="T31" s="4">
        <v>1</v>
      </c>
      <c r="U31" s="5" t="s">
        <v>30</v>
      </c>
    </row>
    <row r="32" spans="2:21" x14ac:dyDescent="0.25">
      <c r="R32" s="6"/>
      <c r="S32" s="7" t="s">
        <v>14</v>
      </c>
      <c r="T32" s="7">
        <v>3</v>
      </c>
      <c r="U32" s="8" t="s">
        <v>30</v>
      </c>
    </row>
    <row r="35" spans="8:21" x14ac:dyDescent="0.25">
      <c r="M35" s="22" t="s">
        <v>32</v>
      </c>
      <c r="N35" s="22">
        <f>J28*O27*2+J28*O28*2+J29*O31*1</f>
        <v>550</v>
      </c>
      <c r="O35" s="22" t="s">
        <v>33</v>
      </c>
      <c r="P35" s="22" t="str">
        <f>K28</f>
        <v>a settimana</v>
      </c>
      <c r="R35" s="12" t="s">
        <v>32</v>
      </c>
      <c r="S35" s="12">
        <f>J28*T27*2+J29*T32+J29*T31</f>
        <v>520</v>
      </c>
      <c r="T35" s="12" t="s">
        <v>33</v>
      </c>
      <c r="U35" s="12" t="str">
        <f>K28</f>
        <v>a settimana</v>
      </c>
    </row>
    <row r="38" spans="8:21" ht="15" customHeight="1" x14ac:dyDescent="0.3">
      <c r="H38" s="26" t="s">
        <v>45</v>
      </c>
      <c r="I38" s="26"/>
      <c r="J38" s="26"/>
      <c r="K38" s="26"/>
    </row>
    <row r="39" spans="8:21" x14ac:dyDescent="0.25">
      <c r="H39" s="27" t="s">
        <v>46</v>
      </c>
      <c r="I39" s="27"/>
      <c r="J39" s="27"/>
      <c r="K39" s="27"/>
    </row>
    <row r="40" spans="8:21" ht="15.75" thickBot="1" x14ac:dyDescent="0.3">
      <c r="H40" s="2"/>
      <c r="I40" s="11" t="s">
        <v>21</v>
      </c>
      <c r="J40" s="9" t="s">
        <v>22</v>
      </c>
      <c r="K40" s="10" t="s">
        <v>63</v>
      </c>
      <c r="M40" t="s">
        <v>21</v>
      </c>
      <c r="N40" t="s">
        <v>60</v>
      </c>
      <c r="O40" t="s">
        <v>33</v>
      </c>
      <c r="P40" t="s">
        <v>61</v>
      </c>
      <c r="R40" s="2" t="s">
        <v>21</v>
      </c>
      <c r="S40" s="11" t="s">
        <v>60</v>
      </c>
      <c r="T40" s="11" t="s">
        <v>33</v>
      </c>
      <c r="U40" s="15" t="s">
        <v>61</v>
      </c>
    </row>
    <row r="41" spans="8:21" ht="15.75" thickTop="1" x14ac:dyDescent="0.25">
      <c r="H41" s="3" t="s">
        <v>26</v>
      </c>
      <c r="I41" s="4" t="s">
        <v>47</v>
      </c>
      <c r="J41" s="4">
        <v>100</v>
      </c>
      <c r="K41" s="5" t="s">
        <v>44</v>
      </c>
      <c r="M41" t="s">
        <v>26</v>
      </c>
      <c r="N41" t="s">
        <v>3</v>
      </c>
      <c r="O41">
        <v>1</v>
      </c>
      <c r="P41" t="s">
        <v>30</v>
      </c>
      <c r="R41" s="3" t="s">
        <v>26</v>
      </c>
      <c r="S41" s="4" t="s">
        <v>9</v>
      </c>
      <c r="T41" s="4">
        <v>1</v>
      </c>
      <c r="U41" s="5" t="s">
        <v>28</v>
      </c>
    </row>
    <row r="42" spans="8:21" x14ac:dyDescent="0.25">
      <c r="H42" s="6" t="s">
        <v>29</v>
      </c>
      <c r="I42" s="7" t="s">
        <v>48</v>
      </c>
      <c r="J42" s="7">
        <v>4000</v>
      </c>
      <c r="K42" s="8" t="s">
        <v>44</v>
      </c>
      <c r="N42" t="s">
        <v>9</v>
      </c>
      <c r="O42">
        <v>1</v>
      </c>
      <c r="P42" t="s">
        <v>28</v>
      </c>
      <c r="R42" s="6"/>
      <c r="S42" s="7" t="s">
        <v>51</v>
      </c>
      <c r="T42" s="7">
        <v>1</v>
      </c>
      <c r="U42" s="8" t="s">
        <v>28</v>
      </c>
    </row>
    <row r="43" spans="8:21" x14ac:dyDescent="0.25">
      <c r="N43" t="s">
        <v>51</v>
      </c>
      <c r="O43">
        <v>1</v>
      </c>
      <c r="P43" t="s">
        <v>28</v>
      </c>
    </row>
    <row r="45" spans="8:21" ht="15.75" thickBot="1" x14ac:dyDescent="0.3">
      <c r="I45" t="s">
        <v>49</v>
      </c>
      <c r="M45" t="s">
        <v>21</v>
      </c>
      <c r="N45" t="s">
        <v>60</v>
      </c>
      <c r="O45" t="s">
        <v>33</v>
      </c>
      <c r="P45" t="s">
        <v>61</v>
      </c>
      <c r="R45" s="2" t="s">
        <v>21</v>
      </c>
      <c r="S45" s="11" t="s">
        <v>60</v>
      </c>
      <c r="T45" s="11" t="s">
        <v>33</v>
      </c>
      <c r="U45" s="15" t="s">
        <v>61</v>
      </c>
    </row>
    <row r="46" spans="8:21" ht="15.75" thickTop="1" x14ac:dyDescent="0.25">
      <c r="I46" t="s">
        <v>50</v>
      </c>
      <c r="M46" t="s">
        <v>29</v>
      </c>
      <c r="N46" t="s">
        <v>9</v>
      </c>
      <c r="O46">
        <v>1</v>
      </c>
      <c r="P46" t="s">
        <v>28</v>
      </c>
      <c r="R46" s="3" t="s">
        <v>29</v>
      </c>
      <c r="S46" s="4" t="s">
        <v>9</v>
      </c>
      <c r="T46" s="4">
        <v>1</v>
      </c>
      <c r="U46" s="5" t="s">
        <v>28</v>
      </c>
    </row>
    <row r="47" spans="8:21" x14ac:dyDescent="0.25">
      <c r="R47" s="19"/>
      <c r="S47" s="20" t="s">
        <v>51</v>
      </c>
      <c r="T47" s="20">
        <v>1</v>
      </c>
      <c r="U47" s="21" t="s">
        <v>30</v>
      </c>
    </row>
    <row r="48" spans="8:21" x14ac:dyDescent="0.25">
      <c r="I48" t="s">
        <v>64</v>
      </c>
      <c r="R48" s="16"/>
      <c r="S48" s="17" t="s">
        <v>3</v>
      </c>
      <c r="T48" s="17">
        <v>1</v>
      </c>
      <c r="U48" s="18" t="s">
        <v>30</v>
      </c>
    </row>
    <row r="49" spans="8:21" x14ac:dyDescent="0.25">
      <c r="I49" t="s">
        <v>65</v>
      </c>
    </row>
    <row r="50" spans="8:21" x14ac:dyDescent="0.25">
      <c r="M50" s="12" t="s">
        <v>32</v>
      </c>
      <c r="N50" s="12">
        <f>J41*(O41+O42*2+O43*2)+J42*O46*2</f>
        <v>8500</v>
      </c>
      <c r="O50" s="12" t="s">
        <v>33</v>
      </c>
      <c r="P50" s="12" t="str">
        <f>K41</f>
        <v>al giorno</v>
      </c>
      <c r="R50" s="22" t="s">
        <v>32</v>
      </c>
      <c r="S50" s="22">
        <f>J41*(T41*2+T42*2)+J42*(T46*2+T47+T48)</f>
        <v>16400</v>
      </c>
      <c r="T50" s="22" t="s">
        <v>33</v>
      </c>
      <c r="U50" s="22" t="str">
        <f>K41</f>
        <v>al giorno</v>
      </c>
    </row>
    <row r="53" spans="8:21" ht="15" customHeight="1" x14ac:dyDescent="0.3">
      <c r="H53" s="26" t="s">
        <v>52</v>
      </c>
      <c r="I53" s="26"/>
      <c r="J53" s="26"/>
      <c r="K53" s="26"/>
    </row>
    <row r="54" spans="8:21" x14ac:dyDescent="0.25">
      <c r="H54" s="27" t="s">
        <v>46</v>
      </c>
      <c r="I54" s="27"/>
      <c r="J54" s="27"/>
      <c r="K54" s="27"/>
    </row>
    <row r="55" spans="8:21" ht="15.75" thickBot="1" x14ac:dyDescent="0.3">
      <c r="H55" s="2"/>
      <c r="I55" s="11" t="s">
        <v>21</v>
      </c>
      <c r="J55" s="9" t="s">
        <v>22</v>
      </c>
      <c r="K55" s="10" t="s">
        <v>63</v>
      </c>
      <c r="M55" t="s">
        <v>21</v>
      </c>
      <c r="N55" t="s">
        <v>60</v>
      </c>
      <c r="O55" t="s">
        <v>33</v>
      </c>
      <c r="P55" t="s">
        <v>61</v>
      </c>
      <c r="R55" s="2" t="s">
        <v>21</v>
      </c>
      <c r="S55" s="11" t="s">
        <v>60</v>
      </c>
      <c r="T55" s="11" t="s">
        <v>33</v>
      </c>
      <c r="U55" s="15" t="s">
        <v>61</v>
      </c>
    </row>
    <row r="56" spans="8:21" ht="15.75" thickTop="1" x14ac:dyDescent="0.25">
      <c r="H56" s="3" t="s">
        <v>26</v>
      </c>
      <c r="I56" s="4" t="s">
        <v>54</v>
      </c>
      <c r="J56" s="4">
        <v>100</v>
      </c>
      <c r="K56" s="5" t="s">
        <v>44</v>
      </c>
      <c r="M56" t="s">
        <v>26</v>
      </c>
      <c r="N56" t="s">
        <v>9</v>
      </c>
      <c r="O56">
        <v>1</v>
      </c>
      <c r="P56" t="s">
        <v>28</v>
      </c>
      <c r="R56" s="3" t="s">
        <v>26</v>
      </c>
      <c r="S56" s="4" t="s">
        <v>9</v>
      </c>
      <c r="T56" s="4">
        <v>1</v>
      </c>
      <c r="U56" s="5" t="s">
        <v>28</v>
      </c>
    </row>
    <row r="57" spans="8:21" x14ac:dyDescent="0.25">
      <c r="H57" s="6" t="s">
        <v>29</v>
      </c>
      <c r="I57" s="7" t="s">
        <v>58</v>
      </c>
      <c r="J57" s="7">
        <v>4000</v>
      </c>
      <c r="K57" s="8" t="s">
        <v>44</v>
      </c>
      <c r="N57" t="s">
        <v>12</v>
      </c>
      <c r="O57">
        <v>1</v>
      </c>
      <c r="P57" t="s">
        <v>28</v>
      </c>
      <c r="R57" s="6"/>
      <c r="S57" s="7" t="s">
        <v>12</v>
      </c>
      <c r="T57" s="7">
        <v>1</v>
      </c>
      <c r="U57" s="8" t="s">
        <v>28</v>
      </c>
    </row>
    <row r="58" spans="8:21" x14ac:dyDescent="0.25">
      <c r="H58" s="3" t="s">
        <v>56</v>
      </c>
      <c r="I58" s="4" t="s">
        <v>55</v>
      </c>
      <c r="J58" s="4">
        <v>25</v>
      </c>
      <c r="K58" s="5" t="s">
        <v>44</v>
      </c>
    </row>
    <row r="60" spans="8:21" ht="15.75" thickBot="1" x14ac:dyDescent="0.3">
      <c r="I60" t="s">
        <v>49</v>
      </c>
      <c r="M60" t="s">
        <v>21</v>
      </c>
      <c r="N60" t="s">
        <v>60</v>
      </c>
      <c r="O60" t="s">
        <v>33</v>
      </c>
      <c r="P60" t="s">
        <v>61</v>
      </c>
      <c r="R60" s="2" t="s">
        <v>21</v>
      </c>
      <c r="S60" s="11" t="s">
        <v>60</v>
      </c>
      <c r="T60" s="11" t="s">
        <v>33</v>
      </c>
      <c r="U60" s="15" t="s">
        <v>61</v>
      </c>
    </row>
    <row r="61" spans="8:21" ht="15.75" thickTop="1" x14ac:dyDescent="0.25">
      <c r="I61" t="s">
        <v>50</v>
      </c>
      <c r="M61" t="s">
        <v>29</v>
      </c>
      <c r="N61" t="s">
        <v>9</v>
      </c>
      <c r="O61">
        <v>1</v>
      </c>
      <c r="P61" t="s">
        <v>28</v>
      </c>
      <c r="R61" s="16" t="s">
        <v>29</v>
      </c>
      <c r="S61" s="17" t="s">
        <v>9</v>
      </c>
      <c r="T61" s="17">
        <v>1</v>
      </c>
      <c r="U61" s="18" t="s">
        <v>28</v>
      </c>
    </row>
    <row r="62" spans="8:21" x14ac:dyDescent="0.25">
      <c r="N62" t="s">
        <v>12</v>
      </c>
      <c r="O62">
        <v>1</v>
      </c>
      <c r="P62" t="s">
        <v>30</v>
      </c>
    </row>
    <row r="63" spans="8:21" x14ac:dyDescent="0.25">
      <c r="N63" t="s">
        <v>18</v>
      </c>
      <c r="O63">
        <v>1</v>
      </c>
      <c r="P63" t="s">
        <v>28</v>
      </c>
    </row>
    <row r="65" spans="8:21" ht="15.75" thickBot="1" x14ac:dyDescent="0.3">
      <c r="M65" t="s">
        <v>60</v>
      </c>
      <c r="N65" t="s">
        <v>33</v>
      </c>
      <c r="O65" t="s">
        <v>61</v>
      </c>
      <c r="P65" t="s">
        <v>59</v>
      </c>
      <c r="R65" s="2" t="s">
        <v>21</v>
      </c>
      <c r="S65" s="11" t="s">
        <v>60</v>
      </c>
      <c r="T65" s="11" t="s">
        <v>33</v>
      </c>
      <c r="U65" s="15" t="s">
        <v>61</v>
      </c>
    </row>
    <row r="66" spans="8:21" ht="15.75" thickTop="1" x14ac:dyDescent="0.25">
      <c r="M66" t="s">
        <v>56</v>
      </c>
      <c r="N66" t="s">
        <v>18</v>
      </c>
      <c r="O66">
        <v>1</v>
      </c>
      <c r="P66" t="s">
        <v>30</v>
      </c>
      <c r="R66" s="3" t="s">
        <v>56</v>
      </c>
      <c r="S66" s="4" t="s">
        <v>18</v>
      </c>
      <c r="T66" s="4">
        <v>1</v>
      </c>
      <c r="U66" s="5" t="s">
        <v>30</v>
      </c>
    </row>
    <row r="67" spans="8:21" x14ac:dyDescent="0.25">
      <c r="R67" s="19"/>
      <c r="S67" s="20" t="s">
        <v>12</v>
      </c>
      <c r="T67" s="20">
        <f>D16/D15</f>
        <v>70</v>
      </c>
      <c r="U67" s="21" t="s">
        <v>30</v>
      </c>
    </row>
    <row r="68" spans="8:21" x14ac:dyDescent="0.25">
      <c r="R68" s="16"/>
      <c r="S68" s="17" t="s">
        <v>9</v>
      </c>
      <c r="T68" s="17">
        <f>T67</f>
        <v>70</v>
      </c>
      <c r="U68" s="18" t="s">
        <v>30</v>
      </c>
    </row>
    <row r="70" spans="8:21" x14ac:dyDescent="0.25">
      <c r="M70" s="22" t="s">
        <v>32</v>
      </c>
      <c r="N70" s="22">
        <f>J56*(O56*2+O57*2)+J57*(O61*2+O62+O63*2)+J58*O66</f>
        <v>20425</v>
      </c>
      <c r="O70" s="22" t="s">
        <v>33</v>
      </c>
      <c r="P70" s="22" t="str">
        <f>K56</f>
        <v>al giorno</v>
      </c>
      <c r="R70" s="12" t="s">
        <v>32</v>
      </c>
      <c r="S70" s="12">
        <f>J56*(T56*2+T57*2)+J57*T61*2+J58*(T66+T67+T68)</f>
        <v>11925</v>
      </c>
      <c r="T70" s="12" t="s">
        <v>33</v>
      </c>
      <c r="U70" s="12" t="str">
        <f>K56</f>
        <v>al giorno</v>
      </c>
    </row>
    <row r="72" spans="8:21" x14ac:dyDescent="0.25">
      <c r="H72" s="27" t="s">
        <v>53</v>
      </c>
      <c r="I72" s="27"/>
      <c r="J72" s="27"/>
      <c r="K72" s="27"/>
    </row>
    <row r="73" spans="8:21" ht="15.75" thickBot="1" x14ac:dyDescent="0.3">
      <c r="H73" s="2"/>
      <c r="I73" s="11" t="s">
        <v>21</v>
      </c>
      <c r="J73" s="9" t="s">
        <v>22</v>
      </c>
      <c r="K73" s="10" t="s">
        <v>63</v>
      </c>
      <c r="M73" t="s">
        <v>21</v>
      </c>
      <c r="N73" t="s">
        <v>60</v>
      </c>
      <c r="O73" t="s">
        <v>33</v>
      </c>
      <c r="P73" t="s">
        <v>61</v>
      </c>
      <c r="R73" s="2" t="s">
        <v>21</v>
      </c>
      <c r="S73" s="11" t="s">
        <v>60</v>
      </c>
      <c r="T73" s="11" t="s">
        <v>33</v>
      </c>
      <c r="U73" s="15" t="s">
        <v>61</v>
      </c>
    </row>
    <row r="74" spans="8:21" ht="15.75" thickTop="1" x14ac:dyDescent="0.25">
      <c r="H74" s="3" t="s">
        <v>26</v>
      </c>
      <c r="I74" s="4" t="s">
        <v>57</v>
      </c>
      <c r="J74" s="4">
        <v>100</v>
      </c>
      <c r="K74" s="5" t="s">
        <v>44</v>
      </c>
      <c r="M74" t="s">
        <v>26</v>
      </c>
      <c r="N74" t="s">
        <v>9</v>
      </c>
      <c r="O74">
        <v>1</v>
      </c>
      <c r="P74" t="s">
        <v>28</v>
      </c>
      <c r="R74" s="3" t="s">
        <v>26</v>
      </c>
      <c r="S74" s="4" t="s">
        <v>9</v>
      </c>
      <c r="T74" s="4">
        <v>1</v>
      </c>
      <c r="U74" s="5" t="s">
        <v>28</v>
      </c>
    </row>
    <row r="75" spans="8:21" x14ac:dyDescent="0.25">
      <c r="H75" s="6" t="s">
        <v>29</v>
      </c>
      <c r="I75" s="7" t="s">
        <v>55</v>
      </c>
      <c r="J75" s="7">
        <v>25</v>
      </c>
      <c r="K75" s="8" t="s">
        <v>44</v>
      </c>
      <c r="N75" t="s">
        <v>12</v>
      </c>
      <c r="O75">
        <v>1</v>
      </c>
      <c r="P75" t="s">
        <v>28</v>
      </c>
      <c r="R75" s="6"/>
      <c r="S75" s="7" t="s">
        <v>12</v>
      </c>
      <c r="T75" s="7">
        <v>1</v>
      </c>
      <c r="U75" s="8" t="s">
        <v>28</v>
      </c>
    </row>
    <row r="76" spans="8:21" x14ac:dyDescent="0.25">
      <c r="N76" t="s">
        <v>18</v>
      </c>
      <c r="O76">
        <v>1</v>
      </c>
      <c r="P76" t="s">
        <v>28</v>
      </c>
    </row>
    <row r="78" spans="8:21" x14ac:dyDescent="0.25">
      <c r="M78" t="s">
        <v>21</v>
      </c>
      <c r="N78" t="s">
        <v>60</v>
      </c>
      <c r="O78" t="s">
        <v>33</v>
      </c>
      <c r="P78" t="s">
        <v>61</v>
      </c>
      <c r="R78" t="s">
        <v>21</v>
      </c>
      <c r="S78" t="s">
        <v>60</v>
      </c>
      <c r="T78" t="s">
        <v>33</v>
      </c>
      <c r="U78" t="s">
        <v>61</v>
      </c>
    </row>
    <row r="79" spans="8:21" x14ac:dyDescent="0.25">
      <c r="M79" t="s">
        <v>29</v>
      </c>
      <c r="N79" t="s">
        <v>18</v>
      </c>
      <c r="O79">
        <v>1</v>
      </c>
      <c r="P79" t="s">
        <v>30</v>
      </c>
      <c r="R79" t="s">
        <v>29</v>
      </c>
      <c r="S79" t="s">
        <v>18</v>
      </c>
      <c r="T79">
        <v>1</v>
      </c>
      <c r="U79" t="s">
        <v>30</v>
      </c>
    </row>
    <row r="80" spans="8:21" x14ac:dyDescent="0.25">
      <c r="S80" t="s">
        <v>12</v>
      </c>
      <c r="T80">
        <f>T67</f>
        <v>70</v>
      </c>
      <c r="U80" t="s">
        <v>30</v>
      </c>
    </row>
    <row r="81" spans="13:21" x14ac:dyDescent="0.25">
      <c r="S81" t="s">
        <v>9</v>
      </c>
      <c r="T81">
        <f>T80</f>
        <v>70</v>
      </c>
      <c r="U81" t="s">
        <v>30</v>
      </c>
    </row>
    <row r="83" spans="13:21" x14ac:dyDescent="0.25">
      <c r="M83" s="12" t="s">
        <v>32</v>
      </c>
      <c r="N83" s="12">
        <f>J74*(O74*2+O75*2+O76*2)+J75*O79</f>
        <v>625</v>
      </c>
      <c r="O83" s="12" t="s">
        <v>33</v>
      </c>
      <c r="P83" s="12" t="str">
        <f>K74</f>
        <v>al giorno</v>
      </c>
      <c r="R83" s="22" t="s">
        <v>32</v>
      </c>
      <c r="S83" s="22">
        <f>J74*(T74*2+T75*2)+J75*(T79+T80+T81)</f>
        <v>3925</v>
      </c>
      <c r="T83" s="22" t="s">
        <v>33</v>
      </c>
      <c r="U83" s="22" t="str">
        <f>K74</f>
        <v>al giorno</v>
      </c>
    </row>
  </sheetData>
  <mergeCells count="9">
    <mergeCell ref="H54:K54"/>
    <mergeCell ref="H72:K72"/>
    <mergeCell ref="B3:D3"/>
    <mergeCell ref="H3:K3"/>
    <mergeCell ref="H14:K14"/>
    <mergeCell ref="H26:K26"/>
    <mergeCell ref="H38:K38"/>
    <mergeCell ref="H39:K39"/>
    <mergeCell ref="H53:K53"/>
  </mergeCells>
  <pageMargins left="0.7" right="0.7" top="0.75" bottom="0.75" header="0.3" footer="0.3"/>
  <pageSetup orientation="portrait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2020-10-10T19:56:25Z</dcterms:created>
  <dcterms:modified xsi:type="dcterms:W3CDTF">2020-10-10T21:42:23Z</dcterms:modified>
</cp:coreProperties>
</file>