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8_{780ABEF5-0DDB-4100-97D7-537841853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Experimentacion " sheetId="1" r:id="rId1"/>
    <sheet name="Diferenci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2" i="1" l="1"/>
  <c r="X23" i="1"/>
  <c r="X24" i="1"/>
  <c r="X25" i="1"/>
  <c r="X26" i="1"/>
  <c r="X27" i="1"/>
  <c r="X28" i="1"/>
  <c r="X29" i="1"/>
  <c r="X30" i="1"/>
  <c r="X21" i="1"/>
  <c r="W28" i="1"/>
  <c r="W21" i="1"/>
  <c r="W22" i="1"/>
  <c r="W23" i="1"/>
  <c r="W24" i="1"/>
  <c r="W25" i="1"/>
  <c r="W26" i="1"/>
  <c r="W27" i="1"/>
  <c r="W29" i="1"/>
  <c r="W30" i="1"/>
  <c r="X10" i="1"/>
  <c r="W12" i="1"/>
  <c r="X12" i="1" s="1"/>
  <c r="W14" i="1"/>
  <c r="X14" i="1" s="1"/>
  <c r="W16" i="1"/>
  <c r="X16" i="1" s="1"/>
  <c r="P16" i="1"/>
  <c r="P15" i="1"/>
  <c r="W15" i="1" s="1"/>
  <c r="X15" i="1" s="1"/>
  <c r="P14" i="1"/>
  <c r="P13" i="1"/>
  <c r="W13" i="1" s="1"/>
  <c r="X13" i="1" s="1"/>
  <c r="P12" i="1"/>
  <c r="P11" i="1"/>
  <c r="W11" i="1" s="1"/>
  <c r="X11" i="1" s="1"/>
  <c r="P10" i="1"/>
  <c r="W10" i="1" s="1"/>
  <c r="P9" i="1"/>
  <c r="W9" i="1" s="1"/>
  <c r="X9" i="1" s="1"/>
  <c r="P8" i="1"/>
  <c r="W8" i="1" s="1"/>
  <c r="X8" i="1" s="1"/>
  <c r="P7" i="1"/>
  <c r="W7" i="1" s="1"/>
  <c r="X7" i="1" s="1"/>
  <c r="P30" i="1"/>
  <c r="P29" i="1"/>
  <c r="P28" i="1"/>
  <c r="P27" i="1"/>
  <c r="P26" i="1"/>
  <c r="P25" i="1"/>
  <c r="P24" i="1"/>
  <c r="P23" i="1"/>
</calcChain>
</file>

<file path=xl/sharedStrings.xml><?xml version="1.0" encoding="utf-8"?>
<sst xmlns="http://schemas.openxmlformats.org/spreadsheetml/2006/main" count="168" uniqueCount="79">
  <si>
    <t>Number of threats</t>
  </si>
  <si>
    <t>Ramp-up period</t>
  </si>
  <si>
    <t>Min</t>
  </si>
  <si>
    <t>Max</t>
  </si>
  <si>
    <t>Average</t>
  </si>
  <si>
    <t>Throughput/minuto</t>
  </si>
  <si>
    <t>Throughput /minuto</t>
  </si>
  <si>
    <t>Servicio</t>
  </si>
  <si>
    <t>AgregarConductor</t>
  </si>
  <si>
    <t>AgregarVehiculo</t>
  </si>
  <si>
    <t>ObtenerConductor</t>
  </si>
  <si>
    <t>ObtenerVehiculo</t>
  </si>
  <si>
    <t>AgregarPropietarioCamion</t>
  </si>
  <si>
    <t>AgregarSolicitud</t>
  </si>
  <si>
    <t>AgregarPropietarioCarga</t>
  </si>
  <si>
    <t>ObtenerPropietarioCamion</t>
  </si>
  <si>
    <t>ObtenerSolicitud</t>
  </si>
  <si>
    <t>ObtenerPropietarioCarga</t>
  </si>
  <si>
    <t>1727.96</t>
  </si>
  <si>
    <t>Dev.Estandar</t>
  </si>
  <si>
    <t>%Error</t>
  </si>
  <si>
    <t>Rendimiento</t>
  </si>
  <si>
    <t>kb/sec</t>
  </si>
  <si>
    <t>Media de bytes</t>
  </si>
  <si>
    <t>1681.74</t>
  </si>
  <si>
    <t>649.21</t>
  </si>
  <si>
    <t>66.31</t>
  </si>
  <si>
    <t>1837.58</t>
  </si>
  <si>
    <t>1312.6</t>
  </si>
  <si>
    <t>1439.8</t>
  </si>
  <si>
    <t>56.7</t>
  </si>
  <si>
    <t>2287.6</t>
  </si>
  <si>
    <t>1691.2</t>
  </si>
  <si>
    <t>SIN BALANCEADOR DE CARGA</t>
  </si>
  <si>
    <t>#Pruebas</t>
  </si>
  <si>
    <t>874.4</t>
  </si>
  <si>
    <t>1464.5</t>
  </si>
  <si>
    <t>1078.1</t>
  </si>
  <si>
    <t>1921.4</t>
  </si>
  <si>
    <t>2250.1</t>
  </si>
  <si>
    <t>899.07</t>
  </si>
  <si>
    <t>1181.75</t>
  </si>
  <si>
    <t>422.96</t>
  </si>
  <si>
    <t>366.50</t>
  </si>
  <si>
    <t>1354.58</t>
  </si>
  <si>
    <t>903.01</t>
  </si>
  <si>
    <t>113.01</t>
  </si>
  <si>
    <t>2344.12</t>
  </si>
  <si>
    <t>271.55</t>
  </si>
  <si>
    <t>76.71</t>
  </si>
  <si>
    <t>885.42</t>
  </si>
  <si>
    <t>2897.87</t>
  </si>
  <si>
    <t>430.21</t>
  </si>
  <si>
    <t>232.78</t>
  </si>
  <si>
    <t>241.8</t>
  </si>
  <si>
    <t>175.5</t>
  </si>
  <si>
    <t>0.0</t>
  </si>
  <si>
    <t>196.0</t>
  </si>
  <si>
    <t>573.59</t>
  </si>
  <si>
    <t>150.67</t>
  </si>
  <si>
    <t>198.0</t>
  </si>
  <si>
    <t>151.69</t>
  </si>
  <si>
    <t>450.24</t>
  </si>
  <si>
    <t>2690.83</t>
  </si>
  <si>
    <t>2105.79</t>
  </si>
  <si>
    <t>CON BALANCEADOR DE CARGA</t>
  </si>
  <si>
    <t>865.97</t>
  </si>
  <si>
    <t>1144.16</t>
  </si>
  <si>
    <t>100.02</t>
  </si>
  <si>
    <t>1968.37</t>
  </si>
  <si>
    <t>737.95</t>
  </si>
  <si>
    <t>1371.36</t>
  </si>
  <si>
    <t>122.67</t>
  </si>
  <si>
    <t>1757.5</t>
  </si>
  <si>
    <t>Dif abs</t>
  </si>
  <si>
    <t>dif</t>
  </si>
  <si>
    <t>dif abs</t>
  </si>
  <si>
    <t>PREEXPERIMENTACION</t>
  </si>
  <si>
    <t>EXPERIMENTACION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</si>
</sst>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Border="1"/>
    <xf numFmtId="0" fontId="4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5" borderId="4" xfId="0" applyFont="1" applyFill="1" applyBorder="1"/>
    <xf numFmtId="0" fontId="1" fillId="0" borderId="0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4" fillId="7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0" fillId="7" borderId="0" xfId="0" applyFill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 Balanceador de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'PreExperimentacion '!$K$6</c:f>
              <c:strCache>
                <c:ptCount val="1"/>
                <c:pt idx="0">
                  <c:v>#Pruebas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'!$K$7:$K$16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1-40D6-A8A1-E37F59CF67C5}"/>
            </c:ext>
          </c:extLst>
        </c:ser>
        <c:ser>
          <c:idx val="1"/>
          <c:order val="1"/>
          <c:tx>
            <c:strRef>
              <c:f>'PreExperimentacion '!$L$6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'!$L$7:$L$16</c:f>
              <c:numCache>
                <c:formatCode>General</c:formatCode>
                <c:ptCount val="10"/>
                <c:pt idx="0">
                  <c:v>1368</c:v>
                </c:pt>
                <c:pt idx="1">
                  <c:v>1264</c:v>
                </c:pt>
                <c:pt idx="2">
                  <c:v>1427</c:v>
                </c:pt>
                <c:pt idx="3">
                  <c:v>2944</c:v>
                </c:pt>
                <c:pt idx="4">
                  <c:v>985</c:v>
                </c:pt>
                <c:pt idx="5">
                  <c:v>1423</c:v>
                </c:pt>
                <c:pt idx="6">
                  <c:v>421</c:v>
                </c:pt>
                <c:pt idx="7">
                  <c:v>1037</c:v>
                </c:pt>
                <c:pt idx="8">
                  <c:v>1961</c:v>
                </c:pt>
                <c:pt idx="9">
                  <c:v>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1-40D6-A8A1-E37F59CF67C5}"/>
            </c:ext>
          </c:extLst>
        </c:ser>
        <c:ser>
          <c:idx val="2"/>
          <c:order val="2"/>
          <c:tx>
            <c:strRef>
              <c:f>'PreExperimentacion '!$M$6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'!$M$7:$M$16</c:f>
              <c:numCache>
                <c:formatCode>General</c:formatCode>
                <c:ptCount val="10"/>
                <c:pt idx="0">
                  <c:v>515</c:v>
                </c:pt>
                <c:pt idx="1">
                  <c:v>234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1-40D6-A8A1-E37F59CF67C5}"/>
            </c:ext>
          </c:extLst>
        </c:ser>
        <c:ser>
          <c:idx val="3"/>
          <c:order val="3"/>
          <c:tx>
            <c:strRef>
              <c:f>'PreExperimentacion '!$N$6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'!$N$7:$N$16</c:f>
              <c:numCache>
                <c:formatCode>General</c:formatCode>
                <c:ptCount val="10"/>
                <c:pt idx="0">
                  <c:v>102</c:v>
                </c:pt>
                <c:pt idx="1">
                  <c:v>799</c:v>
                </c:pt>
                <c:pt idx="2">
                  <c:v>1076</c:v>
                </c:pt>
                <c:pt idx="3">
                  <c:v>696</c:v>
                </c:pt>
                <c:pt idx="4">
                  <c:v>487</c:v>
                </c:pt>
                <c:pt idx="5">
                  <c:v>556</c:v>
                </c:pt>
                <c:pt idx="6">
                  <c:v>302</c:v>
                </c:pt>
                <c:pt idx="7">
                  <c:v>436</c:v>
                </c:pt>
                <c:pt idx="8">
                  <c:v>516</c:v>
                </c:pt>
                <c:pt idx="9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1-40D6-A8A1-E37F59CF67C5}"/>
            </c:ext>
          </c:extLst>
        </c:ser>
        <c:ser>
          <c:idx val="4"/>
          <c:order val="4"/>
          <c:tx>
            <c:strRef>
              <c:f>'PreExperimentacion '!$O$6</c:f>
              <c:strCache>
                <c:ptCount val="1"/>
                <c:pt idx="0">
                  <c:v>Dev.Estandar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'!$O$7:$O$16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1-40D6-A8A1-E37F59CF67C5}"/>
            </c:ext>
          </c:extLst>
        </c:ser>
        <c:ser>
          <c:idx val="5"/>
          <c:order val="5"/>
          <c:tx>
            <c:strRef>
              <c:f>'PreExperimentacion '!$P$6</c:f>
              <c:strCache>
                <c:ptCount val="1"/>
                <c:pt idx="0">
                  <c:v>%Error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'!$P$7:$P$16</c:f>
              <c:numCache>
                <c:formatCode>General</c:formatCode>
                <c:ptCount val="10"/>
                <c:pt idx="0">
                  <c:v>72.599999999999994</c:v>
                </c:pt>
                <c:pt idx="1">
                  <c:v>63.38</c:v>
                </c:pt>
                <c:pt idx="2">
                  <c:v>1.76</c:v>
                </c:pt>
                <c:pt idx="3">
                  <c:v>29.308699999999998</c:v>
                </c:pt>
                <c:pt idx="4">
                  <c:v>64</c:v>
                </c:pt>
                <c:pt idx="5">
                  <c:v>56.48</c:v>
                </c:pt>
                <c:pt idx="6">
                  <c:v>65.14</c:v>
                </c:pt>
                <c:pt idx="7">
                  <c:v>61.8</c:v>
                </c:pt>
                <c:pt idx="8">
                  <c:v>36.299999999999997</c:v>
                </c:pt>
                <c:pt idx="9">
                  <c:v>22.56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1-40D6-A8A1-E37F59CF67C5}"/>
            </c:ext>
          </c:extLst>
        </c:ser>
        <c:ser>
          <c:idx val="6"/>
          <c:order val="6"/>
          <c:tx>
            <c:strRef>
              <c:f>'PreExperimentacion '!$Q$6</c:f>
              <c:strCache>
                <c:ptCount val="1"/>
                <c:pt idx="0">
                  <c:v>Rendimiento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'!$Q$7:$Q$16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853.2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1-40D6-A8A1-E37F59CF67C5}"/>
            </c:ext>
          </c:extLst>
        </c:ser>
        <c:ser>
          <c:idx val="7"/>
          <c:order val="7"/>
          <c:tx>
            <c:strRef>
              <c:f>'PreExperimentacion '!$R$6</c:f>
              <c:strCache>
                <c:ptCount val="1"/>
                <c:pt idx="0">
                  <c:v>kb/sec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'!$R$7:$R$16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1-40D6-A8A1-E37F59CF67C5}"/>
            </c:ext>
          </c:extLst>
        </c:ser>
        <c:ser>
          <c:idx val="8"/>
          <c:order val="8"/>
          <c:tx>
            <c:strRef>
              <c:f>'PreExperimentacion '!$S$6</c:f>
              <c:strCache>
                <c:ptCount val="1"/>
                <c:pt idx="0">
                  <c:v>Media de bytes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'!$J$7:$J$16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'!$S$7:$S$16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1-40D6-A8A1-E37F59CF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65424"/>
        <c:axId val="408859664"/>
      </c:lineChart>
      <c:catAx>
        <c:axId val="4088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859664"/>
        <c:crosses val="autoZero"/>
        <c:auto val="1"/>
        <c:lblAlgn val="ctr"/>
        <c:lblOffset val="100"/>
        <c:noMultiLvlLbl val="0"/>
      </c:catAx>
      <c:valAx>
        <c:axId val="4088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8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 balanceador de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'PreExperimentacion '!$K$20</c:f>
              <c:strCache>
                <c:ptCount val="1"/>
                <c:pt idx="0">
                  <c:v>#Pruebas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'!$K$21:$K$30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B-4526-B92F-1CFE18371DF8}"/>
            </c:ext>
          </c:extLst>
        </c:ser>
        <c:ser>
          <c:idx val="1"/>
          <c:order val="1"/>
          <c:tx>
            <c:strRef>
              <c:f>'PreExperimentacion '!$L$20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'!$L$21:$L$30</c:f>
              <c:numCache>
                <c:formatCode>General</c:formatCode>
                <c:ptCount val="10"/>
                <c:pt idx="0">
                  <c:v>5418</c:v>
                </c:pt>
                <c:pt idx="1">
                  <c:v>4425</c:v>
                </c:pt>
                <c:pt idx="2">
                  <c:v>5914</c:v>
                </c:pt>
                <c:pt idx="3">
                  <c:v>2944</c:v>
                </c:pt>
                <c:pt idx="4">
                  <c:v>985</c:v>
                </c:pt>
                <c:pt idx="5">
                  <c:v>1423</c:v>
                </c:pt>
                <c:pt idx="6">
                  <c:v>421</c:v>
                </c:pt>
                <c:pt idx="7">
                  <c:v>1037</c:v>
                </c:pt>
                <c:pt idx="8">
                  <c:v>1961</c:v>
                </c:pt>
                <c:pt idx="9">
                  <c:v>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B-4526-B92F-1CFE18371DF8}"/>
            </c:ext>
          </c:extLst>
        </c:ser>
        <c:ser>
          <c:idx val="2"/>
          <c:order val="2"/>
          <c:tx>
            <c:strRef>
              <c:f>'PreExperimentacion '!$M$20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'!$M$21:$M$30</c:f>
              <c:numCache>
                <c:formatCode>General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2B-4526-B92F-1CFE18371DF8}"/>
            </c:ext>
          </c:extLst>
        </c:ser>
        <c:ser>
          <c:idx val="3"/>
          <c:order val="3"/>
          <c:tx>
            <c:strRef>
              <c:f>'PreExperimentacion '!$N$20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'!$N$21:$N$30</c:f>
              <c:numCache>
                <c:formatCode>General</c:formatCode>
                <c:ptCount val="10"/>
                <c:pt idx="0">
                  <c:v>4185</c:v>
                </c:pt>
                <c:pt idx="1">
                  <c:v>3316</c:v>
                </c:pt>
                <c:pt idx="2">
                  <c:v>10769</c:v>
                </c:pt>
                <c:pt idx="3">
                  <c:v>6969</c:v>
                </c:pt>
                <c:pt idx="4">
                  <c:v>4870</c:v>
                </c:pt>
                <c:pt idx="5">
                  <c:v>5564</c:v>
                </c:pt>
                <c:pt idx="6">
                  <c:v>3026</c:v>
                </c:pt>
                <c:pt idx="7">
                  <c:v>4367</c:v>
                </c:pt>
                <c:pt idx="8">
                  <c:v>5164</c:v>
                </c:pt>
                <c:pt idx="9">
                  <c:v>3591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2B-4526-B92F-1CFE18371DF8}"/>
            </c:ext>
          </c:extLst>
        </c:ser>
        <c:ser>
          <c:idx val="4"/>
          <c:order val="4"/>
          <c:tx>
            <c:strRef>
              <c:f>'PreExperimentacion '!$O$20</c:f>
              <c:strCache>
                <c:ptCount val="1"/>
                <c:pt idx="0">
                  <c:v>Dev.Estandar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'!$O$21:$O$30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2B-4526-B92F-1CFE18371DF8}"/>
            </c:ext>
          </c:extLst>
        </c:ser>
        <c:ser>
          <c:idx val="5"/>
          <c:order val="5"/>
          <c:tx>
            <c:strRef>
              <c:f>'PreExperimentacion '!$P$20</c:f>
              <c:strCache>
                <c:ptCount val="1"/>
                <c:pt idx="0">
                  <c:v>%Error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'!$P$21:$P$30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1.76</c:v>
                </c:pt>
                <c:pt idx="3">
                  <c:v>29.308699999999998</c:v>
                </c:pt>
                <c:pt idx="4">
                  <c:v>64</c:v>
                </c:pt>
                <c:pt idx="5">
                  <c:v>46.48</c:v>
                </c:pt>
                <c:pt idx="6">
                  <c:v>35.14</c:v>
                </c:pt>
                <c:pt idx="7">
                  <c:v>31.8</c:v>
                </c:pt>
                <c:pt idx="8">
                  <c:v>36.299999999999997</c:v>
                </c:pt>
                <c:pt idx="9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2B-4526-B92F-1CFE18371DF8}"/>
            </c:ext>
          </c:extLst>
        </c:ser>
        <c:ser>
          <c:idx val="6"/>
          <c:order val="6"/>
          <c:tx>
            <c:strRef>
              <c:f>'PreExperimentacion '!$Q$20</c:f>
              <c:strCache>
                <c:ptCount val="1"/>
                <c:pt idx="0">
                  <c:v>Rendimiento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'!$Q$21:$Q$30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853.2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B-4526-B92F-1CFE18371DF8}"/>
            </c:ext>
          </c:extLst>
        </c:ser>
        <c:ser>
          <c:idx val="7"/>
          <c:order val="7"/>
          <c:tx>
            <c:strRef>
              <c:f>'PreExperimentacion '!$R$20</c:f>
              <c:strCache>
                <c:ptCount val="1"/>
                <c:pt idx="0">
                  <c:v>kb/sec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'!$R$21:$R$30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B-4526-B92F-1CFE18371DF8}"/>
            </c:ext>
          </c:extLst>
        </c:ser>
        <c:ser>
          <c:idx val="8"/>
          <c:order val="8"/>
          <c:tx>
            <c:strRef>
              <c:f>'PreExperimentacion '!$S$20</c:f>
              <c:strCache>
                <c:ptCount val="1"/>
                <c:pt idx="0">
                  <c:v>Media de bytes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'PreExperimentacion '!$J$21:$J$30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'!$S$21:$S$30</c:f>
              <c:numCache>
                <c:formatCode>General</c:formatCode>
                <c:ptCount val="10"/>
                <c:pt idx="0" formatCode="#,##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2B-4526-B92F-1CFE18371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65904"/>
        <c:axId val="408856304"/>
      </c:lineChart>
      <c:catAx>
        <c:axId val="40886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856304"/>
        <c:crosses val="autoZero"/>
        <c:auto val="1"/>
        <c:lblAlgn val="ctr"/>
        <c:lblOffset val="100"/>
        <c:noMultiLvlLbl val="0"/>
      </c:catAx>
      <c:valAx>
        <c:axId val="4088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88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ConBalanceador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'PreExperimentacion '!$V$20</c:f>
              <c:strCache>
                <c:ptCount val="1"/>
                <c:pt idx="0">
                  <c:v>#Pruebas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'PreExperimentacion '!$U$21:$U$30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'!$V$21:$V$30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2-4C65-A99A-669EB394B3F3}"/>
            </c:ext>
          </c:extLst>
        </c:ser>
        <c:ser>
          <c:idx val="1"/>
          <c:order val="1"/>
          <c:tx>
            <c:strRef>
              <c:f>'PreExperimentacion '!$W$20</c:f>
              <c:strCache>
                <c:ptCount val="1"/>
                <c:pt idx="0">
                  <c:v>dif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'PreExperimentacion '!$U$21:$U$30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'!$W$21:$W$30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-4912</c:v>
                </c:pt>
                <c:pt idx="3">
                  <c:v>-3534.5650000000001</c:v>
                </c:pt>
                <c:pt idx="4">
                  <c:v>-1800</c:v>
                </c:pt>
                <c:pt idx="5">
                  <c:v>-2676</c:v>
                </c:pt>
                <c:pt idx="6">
                  <c:v>-3243</c:v>
                </c:pt>
                <c:pt idx="7">
                  <c:v>-3410</c:v>
                </c:pt>
                <c:pt idx="8">
                  <c:v>-3185</c:v>
                </c:pt>
                <c:pt idx="9">
                  <c:v>-4872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2-4C65-A99A-669EB394B3F3}"/>
            </c:ext>
          </c:extLst>
        </c:ser>
        <c:ser>
          <c:idx val="2"/>
          <c:order val="2"/>
          <c:tx>
            <c:strRef>
              <c:f>'PreExperimentacion '!$X$20</c:f>
              <c:strCache>
                <c:ptCount val="1"/>
                <c:pt idx="0">
                  <c:v>dif abs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'PreExperimentacion '!$U$21:$U$30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'!$X$21:$X$30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4912</c:v>
                </c:pt>
                <c:pt idx="3">
                  <c:v>3534.5650000000001</c:v>
                </c:pt>
                <c:pt idx="4">
                  <c:v>1800</c:v>
                </c:pt>
                <c:pt idx="5">
                  <c:v>2676</c:v>
                </c:pt>
                <c:pt idx="6">
                  <c:v>3243</c:v>
                </c:pt>
                <c:pt idx="7">
                  <c:v>3410</c:v>
                </c:pt>
                <c:pt idx="8">
                  <c:v>3185</c:v>
                </c:pt>
                <c:pt idx="9">
                  <c:v>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A2-4C65-A99A-669EB394B3F3}"/>
            </c:ext>
          </c:extLst>
        </c:ser>
        <c:ser>
          <c:idx val="3"/>
          <c:order val="3"/>
          <c:tx>
            <c:strRef>
              <c:f>'PreExperimentacion '!$Y$20</c:f>
              <c:strCache>
                <c:ptCount val="1"/>
                <c:pt idx="0">
                  <c:v>#Pruebas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'PreExperimentacion '!$U$21:$U$30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'!$Y$21:$Y$30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A2-4C65-A99A-669EB394B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48976"/>
        <c:axId val="389735056"/>
      </c:barChart>
      <c:catAx>
        <c:axId val="3897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735056"/>
        <c:crosses val="autoZero"/>
        <c:auto val="1"/>
        <c:lblAlgn val="ctr"/>
        <c:lblOffset val="100"/>
        <c:noMultiLvlLbl val="0"/>
      </c:catAx>
      <c:valAx>
        <c:axId val="3897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7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SinBalanceador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'PreExperimentacion '!$V$6</c:f>
              <c:strCache>
                <c:ptCount val="1"/>
                <c:pt idx="0">
                  <c:v>#Pruebas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'PreExperimentacion '!$U$7:$U$16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'!$V$7:$V$16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A-468B-A276-CDE63FCC8628}"/>
            </c:ext>
          </c:extLst>
        </c:ser>
        <c:ser>
          <c:idx val="1"/>
          <c:order val="1"/>
          <c:tx>
            <c:strRef>
              <c:f>'PreExperimentacion '!$W$6</c:f>
              <c:strCache>
                <c:ptCount val="1"/>
                <c:pt idx="0">
                  <c:v>dif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'PreExperimentacion '!$U$7:$U$16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'!$W$7:$W$16</c:f>
              <c:numCache>
                <c:formatCode>#,##0</c:formatCode>
                <c:ptCount val="10"/>
                <c:pt idx="0">
                  <c:v>-1370</c:v>
                </c:pt>
                <c:pt idx="1">
                  <c:v>-1831</c:v>
                </c:pt>
                <c:pt idx="2">
                  <c:v>-4912</c:v>
                </c:pt>
                <c:pt idx="3">
                  <c:v>-3534.5650000000001</c:v>
                </c:pt>
                <c:pt idx="4">
                  <c:v>-1800</c:v>
                </c:pt>
                <c:pt idx="5">
                  <c:v>-2176</c:v>
                </c:pt>
                <c:pt idx="6">
                  <c:v>-1743</c:v>
                </c:pt>
                <c:pt idx="7">
                  <c:v>-1910</c:v>
                </c:pt>
                <c:pt idx="8">
                  <c:v>-3185</c:v>
                </c:pt>
                <c:pt idx="9">
                  <c:v>-3872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A-468B-A276-CDE63FCC8628}"/>
            </c:ext>
          </c:extLst>
        </c:ser>
        <c:ser>
          <c:idx val="2"/>
          <c:order val="2"/>
          <c:tx>
            <c:strRef>
              <c:f>'PreExperimentacion '!$X$6</c:f>
              <c:strCache>
                <c:ptCount val="1"/>
                <c:pt idx="0">
                  <c:v>Dif abs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'PreExperimentacion '!$U$7:$U$16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'!$X$7:$X$16</c:f>
              <c:numCache>
                <c:formatCode>General</c:formatCode>
                <c:ptCount val="10"/>
                <c:pt idx="0">
                  <c:v>1370</c:v>
                </c:pt>
                <c:pt idx="1">
                  <c:v>1831</c:v>
                </c:pt>
                <c:pt idx="2">
                  <c:v>4912</c:v>
                </c:pt>
                <c:pt idx="3">
                  <c:v>3534.5650000000001</c:v>
                </c:pt>
                <c:pt idx="4">
                  <c:v>1800</c:v>
                </c:pt>
                <c:pt idx="5">
                  <c:v>2176</c:v>
                </c:pt>
                <c:pt idx="6">
                  <c:v>1743</c:v>
                </c:pt>
                <c:pt idx="7">
                  <c:v>1910</c:v>
                </c:pt>
                <c:pt idx="8">
                  <c:v>3185</c:v>
                </c:pt>
                <c:pt idx="9">
                  <c:v>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A-468B-A276-CDE63FCC8628}"/>
            </c:ext>
          </c:extLst>
        </c:ser>
        <c:ser>
          <c:idx val="3"/>
          <c:order val="3"/>
          <c:tx>
            <c:strRef>
              <c:f>'PreExperimentacion '!$Y$6</c:f>
              <c:strCache>
                <c:ptCount val="1"/>
                <c:pt idx="0">
                  <c:v>#Pruebas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'PreExperimentacion '!$U$7:$U$16</c:f>
              <c:strCache>
                <c:ptCount val="10"/>
                <c:pt idx="0">
                  <c:v>AgregarConductor</c:v>
                </c:pt>
                <c:pt idx="1">
                  <c:v>AgregarVehiculo</c:v>
                </c:pt>
                <c:pt idx="2">
                  <c:v>AgregarPropietarioCamion</c:v>
                </c:pt>
                <c:pt idx="3">
                  <c:v>AgregarSolicitud</c:v>
                </c:pt>
                <c:pt idx="4">
                  <c:v>AgregarPropietarioCarga</c:v>
                </c:pt>
                <c:pt idx="5">
                  <c:v>ObtenerConductor</c:v>
                </c:pt>
                <c:pt idx="6">
                  <c:v>ObtenerVehiculo</c:v>
                </c:pt>
                <c:pt idx="7">
                  <c:v>ObtenerPropietarioCamion</c:v>
                </c:pt>
                <c:pt idx="8">
                  <c:v>ObtenerSolicitud</c:v>
                </c:pt>
                <c:pt idx="9">
                  <c:v>ObtenerPropietarioCarga</c:v>
                </c:pt>
              </c:strCache>
            </c:strRef>
          </c:cat>
          <c:val>
            <c:numRef>
              <c:f>'PreExperimentacion '!$Y$7:$Y$16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A-468B-A276-CDE63FCC8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580512"/>
        <c:axId val="385592032"/>
      </c:barChart>
      <c:catAx>
        <c:axId val="3855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592032"/>
        <c:crosses val="autoZero"/>
        <c:auto val="1"/>
        <c:lblAlgn val="ctr"/>
        <c:lblOffset val="100"/>
        <c:noMultiLvlLbl val="0"/>
      </c:catAx>
      <c:valAx>
        <c:axId val="3855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58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709612</xdr:colOff>
      <xdr:row>2</xdr:row>
      <xdr:rowOff>71437</xdr:rowOff>
    </xdr:from>
    <xdr:to>
      <xdr:col>8</xdr:col>
      <xdr:colOff>204787</xdr:colOff>
      <xdr:row>15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DDB5D3B-DF15-AF8A-EB7E-AA5CEF499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661987</xdr:colOff>
      <xdr:row>17</xdr:row>
      <xdr:rowOff>166687</xdr:rowOff>
    </xdr:from>
    <xdr:to>
      <xdr:col>8</xdr:col>
      <xdr:colOff>157162</xdr:colOff>
      <xdr:row>30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46367B-377B-0486-138A-5F74467CE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42862</xdr:colOff>
      <xdr:row>18</xdr:row>
      <xdr:rowOff>185737</xdr:rowOff>
    </xdr:from>
    <xdr:to>
      <xdr:col>30</xdr:col>
      <xdr:colOff>766762</xdr:colOff>
      <xdr:row>31</xdr:row>
      <xdr:rowOff>157162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0ECA8B6-CC6A-267F-36B1-0AEED0899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566737</xdr:colOff>
      <xdr:row>2</xdr:row>
      <xdr:rowOff>61912</xdr:rowOff>
    </xdr:from>
    <xdr:to>
      <xdr:col>30</xdr:col>
      <xdr:colOff>633412</xdr:colOff>
      <xdr:row>15</xdr:row>
      <xdr:rowOff>138112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7C8CA8E-9449-F174-60AB-0F90B246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Z1000"/>
  <sheetViews>
    <sheetView tabSelected="1" topLeftCell="C1" workbookViewId="0">
      <selection activeCell="J10" sqref="J10"/>
    </sheetView>
  </sheetViews>
  <sheetFormatPr baseColWidth="10" defaultColWidth="14.42578125" defaultRowHeight="15" customHeight="1" x14ac:dyDescent="0.25"/>
  <cols>
    <col min="1" max="1" width="16.140625" customWidth="1"/>
    <col min="2" max="2" width="13" customWidth="1"/>
    <col min="3" max="3" width="13.85546875" customWidth="1"/>
    <col min="4" max="4" width="16.42578125" customWidth="1"/>
    <col min="5" max="5" width="10.7109375" customWidth="1"/>
    <col min="6" max="6" width="13.7109375" customWidth="1"/>
    <col min="7" max="9" width="10.7109375" customWidth="1"/>
    <col min="10" max="10" width="25.5703125" customWidth="1"/>
    <col min="11" max="14" width="10.7109375" customWidth="1"/>
    <col min="15" max="15" width="16.140625" customWidth="1"/>
    <col min="16" max="25" width="10.7109375" customWidth="1"/>
    <col min="26" max="26" width="9.85546875" customWidth="1"/>
  </cols>
  <sheetData>
    <row r="2" spans="10:26" ht="15" customHeight="1" x14ac:dyDescent="0.25">
      <c r="J2" s="4" t="s">
        <v>77</v>
      </c>
    </row>
    <row r="3" spans="10:26" x14ac:dyDescent="0.25">
      <c r="W3" s="4" t="s">
        <v>78</v>
      </c>
    </row>
    <row r="4" spans="10:26" x14ac:dyDescent="0.25"/>
    <row r="5" spans="10:26" x14ac:dyDescent="0.25">
      <c r="J5" s="17"/>
      <c r="K5" s="18"/>
      <c r="L5" s="18"/>
      <c r="M5" s="20" t="s">
        <v>33</v>
      </c>
      <c r="N5" s="18"/>
      <c r="O5" s="18"/>
      <c r="P5" s="18"/>
      <c r="Q5" s="18"/>
      <c r="R5" s="18"/>
      <c r="S5" s="19"/>
      <c r="U5" s="18"/>
      <c r="V5" s="18" t="s">
        <v>33</v>
      </c>
      <c r="W5" s="20"/>
      <c r="X5" s="18"/>
      <c r="Y5" s="18"/>
      <c r="Z5" s="30"/>
    </row>
    <row r="6" spans="10:26" ht="30" x14ac:dyDescent="0.25">
      <c r="J6" s="8" t="s">
        <v>7</v>
      </c>
      <c r="K6" s="11" t="s">
        <v>34</v>
      </c>
      <c r="L6" s="11" t="s">
        <v>4</v>
      </c>
      <c r="M6" s="9" t="s">
        <v>2</v>
      </c>
      <c r="N6" s="9" t="s">
        <v>3</v>
      </c>
      <c r="O6" s="12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U6" s="8" t="s">
        <v>7</v>
      </c>
      <c r="V6" s="11" t="s">
        <v>34</v>
      </c>
      <c r="W6" s="12" t="s">
        <v>75</v>
      </c>
      <c r="X6" s="11" t="s">
        <v>74</v>
      </c>
      <c r="Y6" s="11" t="s">
        <v>34</v>
      </c>
      <c r="Z6" s="29"/>
    </row>
    <row r="7" spans="10:26" x14ac:dyDescent="0.25">
      <c r="J7" s="5" t="s">
        <v>8</v>
      </c>
      <c r="K7" s="15">
        <v>5000</v>
      </c>
      <c r="L7" s="13">
        <v>1368</v>
      </c>
      <c r="M7" s="15">
        <v>515</v>
      </c>
      <c r="N7" s="15">
        <v>102</v>
      </c>
      <c r="O7" s="16" t="s">
        <v>63</v>
      </c>
      <c r="P7" s="13">
        <f>0.726*100</f>
        <v>72.599999999999994</v>
      </c>
      <c r="Q7" s="16" t="s">
        <v>62</v>
      </c>
      <c r="R7" s="16" t="s">
        <v>61</v>
      </c>
      <c r="S7" s="15" t="s">
        <v>60</v>
      </c>
      <c r="U7" s="5" t="s">
        <v>8</v>
      </c>
      <c r="V7" s="15">
        <v>5000</v>
      </c>
      <c r="W7" s="16">
        <f>((P7/100)*V7)-V7</f>
        <v>-1370</v>
      </c>
      <c r="X7" s="7">
        <f>ABS(W7)</f>
        <v>1370</v>
      </c>
      <c r="Y7" s="15">
        <v>5000</v>
      </c>
    </row>
    <row r="8" spans="10:26" x14ac:dyDescent="0.25">
      <c r="J8" s="5" t="s">
        <v>9</v>
      </c>
      <c r="K8" s="15">
        <v>5000</v>
      </c>
      <c r="L8" s="15">
        <v>1264</v>
      </c>
      <c r="M8" s="15">
        <v>234</v>
      </c>
      <c r="N8" s="15">
        <v>799</v>
      </c>
      <c r="O8" s="16" t="s">
        <v>64</v>
      </c>
      <c r="P8" s="15">
        <f>0.6338*100</f>
        <v>63.38</v>
      </c>
      <c r="Q8" s="16" t="s">
        <v>58</v>
      </c>
      <c r="R8" s="16" t="s">
        <v>59</v>
      </c>
      <c r="S8" s="15" t="s">
        <v>57</v>
      </c>
      <c r="U8" s="5" t="s">
        <v>9</v>
      </c>
      <c r="V8" s="15">
        <v>5000</v>
      </c>
      <c r="W8" s="16">
        <f>((P8/100)*V8)-V8</f>
        <v>-1831</v>
      </c>
      <c r="X8" s="7">
        <f t="shared" ref="X8:X16" si="0">ABS(W8)</f>
        <v>1831</v>
      </c>
      <c r="Y8" s="15">
        <v>5000</v>
      </c>
    </row>
    <row r="9" spans="10:26" x14ac:dyDescent="0.25">
      <c r="J9" s="6" t="s">
        <v>12</v>
      </c>
      <c r="K9" s="15">
        <v>5000</v>
      </c>
      <c r="L9" s="15">
        <v>1427</v>
      </c>
      <c r="M9" s="15">
        <v>0</v>
      </c>
      <c r="N9" s="15">
        <v>1076</v>
      </c>
      <c r="O9" s="16" t="s">
        <v>51</v>
      </c>
      <c r="P9" s="15">
        <f>0.0176*100</f>
        <v>1.76</v>
      </c>
      <c r="Q9" s="16" t="s">
        <v>52</v>
      </c>
      <c r="R9" s="16" t="s">
        <v>53</v>
      </c>
      <c r="S9" s="16" t="s">
        <v>54</v>
      </c>
      <c r="U9" s="6" t="s">
        <v>12</v>
      </c>
      <c r="V9" s="15">
        <v>5000</v>
      </c>
      <c r="W9" s="16">
        <f>((P9/100)*V9)-V9</f>
        <v>-4912</v>
      </c>
      <c r="X9" s="7">
        <f t="shared" si="0"/>
        <v>4912</v>
      </c>
      <c r="Y9" s="15">
        <v>5000</v>
      </c>
    </row>
    <row r="10" spans="10:26" x14ac:dyDescent="0.25">
      <c r="J10" s="6" t="s">
        <v>13</v>
      </c>
      <c r="K10" s="15">
        <v>5000</v>
      </c>
      <c r="L10" s="15">
        <v>2944</v>
      </c>
      <c r="M10" s="15">
        <v>0</v>
      </c>
      <c r="N10" s="15">
        <v>696</v>
      </c>
      <c r="O10" s="16" t="s">
        <v>47</v>
      </c>
      <c r="P10" s="15">
        <f>0.293087*100</f>
        <v>29.308699999999998</v>
      </c>
      <c r="Q10" s="16" t="s">
        <v>48</v>
      </c>
      <c r="R10" s="16" t="s">
        <v>49</v>
      </c>
      <c r="S10" s="16" t="s">
        <v>50</v>
      </c>
      <c r="T10" s="21"/>
      <c r="U10" s="6" t="s">
        <v>13</v>
      </c>
      <c r="V10" s="15">
        <v>5000</v>
      </c>
      <c r="W10" s="16">
        <f>((P10/100)*V10)-V10</f>
        <v>-3534.5650000000001</v>
      </c>
      <c r="X10" s="7">
        <f>ABS(W10)</f>
        <v>3534.5650000000001</v>
      </c>
      <c r="Y10" s="15">
        <v>5000</v>
      </c>
    </row>
    <row r="11" spans="10:26" x14ac:dyDescent="0.25">
      <c r="J11" s="6" t="s">
        <v>14</v>
      </c>
      <c r="K11" s="15">
        <v>5000</v>
      </c>
      <c r="L11" s="15">
        <v>985</v>
      </c>
      <c r="M11" s="15">
        <v>0</v>
      </c>
      <c r="N11" s="15">
        <v>487</v>
      </c>
      <c r="O11" s="16" t="s">
        <v>44</v>
      </c>
      <c r="P11" s="15">
        <f>0.64*100</f>
        <v>64</v>
      </c>
      <c r="Q11" s="16" t="s">
        <v>45</v>
      </c>
      <c r="R11" s="16" t="s">
        <v>46</v>
      </c>
      <c r="S11" s="16" t="s">
        <v>55</v>
      </c>
      <c r="T11" s="21"/>
      <c r="U11" s="6" t="s">
        <v>14</v>
      </c>
      <c r="V11" s="15">
        <v>5000</v>
      </c>
      <c r="W11" s="16">
        <f>((P11/100)*V11)-V11</f>
        <v>-1800</v>
      </c>
      <c r="X11" s="7">
        <f t="shared" si="0"/>
        <v>1800</v>
      </c>
      <c r="Y11" s="15">
        <v>5000</v>
      </c>
    </row>
    <row r="12" spans="10:26" x14ac:dyDescent="0.25">
      <c r="J12" s="6" t="s">
        <v>10</v>
      </c>
      <c r="K12" s="15">
        <v>5000</v>
      </c>
      <c r="L12" s="15">
        <v>1423</v>
      </c>
      <c r="M12" s="15">
        <v>0</v>
      </c>
      <c r="N12" s="15">
        <v>556</v>
      </c>
      <c r="O12" s="16" t="s">
        <v>24</v>
      </c>
      <c r="P12" s="15">
        <f>0.5648*100</f>
        <v>56.48</v>
      </c>
      <c r="Q12" s="16">
        <v>853.2</v>
      </c>
      <c r="R12" s="16" t="s">
        <v>29</v>
      </c>
      <c r="S12" s="15" t="s">
        <v>18</v>
      </c>
      <c r="T12" s="21"/>
      <c r="U12" s="6" t="s">
        <v>10</v>
      </c>
      <c r="V12" s="15">
        <v>5000</v>
      </c>
      <c r="W12" s="16">
        <f>((P12/100)*V12)-V12</f>
        <v>-2176</v>
      </c>
      <c r="X12" s="7">
        <f t="shared" si="0"/>
        <v>2176</v>
      </c>
      <c r="Y12" s="15">
        <v>5000</v>
      </c>
    </row>
    <row r="13" spans="10:26" ht="15" customHeight="1" x14ac:dyDescent="0.25">
      <c r="J13" s="6" t="s">
        <v>11</v>
      </c>
      <c r="K13" s="15">
        <v>5000</v>
      </c>
      <c r="L13" s="15">
        <v>421</v>
      </c>
      <c r="M13" s="15">
        <v>0</v>
      </c>
      <c r="N13" s="15">
        <v>302</v>
      </c>
      <c r="O13" s="16" t="s">
        <v>25</v>
      </c>
      <c r="P13" s="15">
        <f>0.6514*100</f>
        <v>65.14</v>
      </c>
      <c r="Q13" s="16" t="s">
        <v>36</v>
      </c>
      <c r="R13" s="16" t="s">
        <v>26</v>
      </c>
      <c r="S13" s="16" t="s">
        <v>27</v>
      </c>
      <c r="T13" s="21"/>
      <c r="U13" s="6" t="s">
        <v>11</v>
      </c>
      <c r="V13" s="15">
        <v>5000</v>
      </c>
      <c r="W13" s="16">
        <f>((P13/100)*V13)-V13</f>
        <v>-1743</v>
      </c>
      <c r="X13" s="7">
        <f t="shared" si="0"/>
        <v>1743</v>
      </c>
      <c r="Y13" s="15">
        <v>5000</v>
      </c>
    </row>
    <row r="14" spans="10:26" ht="15" customHeight="1" x14ac:dyDescent="0.25">
      <c r="J14" s="6" t="s">
        <v>15</v>
      </c>
      <c r="K14" s="15">
        <v>5000</v>
      </c>
      <c r="L14" s="15">
        <v>1037</v>
      </c>
      <c r="M14" s="15">
        <v>0</v>
      </c>
      <c r="N14" s="15">
        <v>436</v>
      </c>
      <c r="O14" s="16" t="s">
        <v>28</v>
      </c>
      <c r="P14" s="15">
        <f>0.618*100</f>
        <v>61.8</v>
      </c>
      <c r="Q14" s="16" t="s">
        <v>37</v>
      </c>
      <c r="R14" s="16" t="s">
        <v>30</v>
      </c>
      <c r="S14" s="16" t="s">
        <v>31</v>
      </c>
      <c r="T14" s="21"/>
      <c r="U14" s="6" t="s">
        <v>15</v>
      </c>
      <c r="V14" s="15">
        <v>5000</v>
      </c>
      <c r="W14" s="16">
        <f>((P14/100)*V14)-V14</f>
        <v>-1910</v>
      </c>
      <c r="X14" s="7">
        <f t="shared" si="0"/>
        <v>1910</v>
      </c>
      <c r="Y14" s="15">
        <v>5000</v>
      </c>
    </row>
    <row r="15" spans="10:26" ht="15" customHeight="1" x14ac:dyDescent="0.25">
      <c r="J15" s="6" t="s">
        <v>16</v>
      </c>
      <c r="K15" s="15">
        <v>5000</v>
      </c>
      <c r="L15" s="15">
        <v>1961</v>
      </c>
      <c r="M15" s="15">
        <v>0</v>
      </c>
      <c r="N15" s="15">
        <v>516</v>
      </c>
      <c r="O15" s="16" t="s">
        <v>32</v>
      </c>
      <c r="P15" s="15">
        <f>0.363*100</f>
        <v>36.299999999999997</v>
      </c>
      <c r="Q15" s="16" t="s">
        <v>35</v>
      </c>
      <c r="R15" s="16" t="s">
        <v>38</v>
      </c>
      <c r="S15" s="16" t="s">
        <v>39</v>
      </c>
      <c r="T15" s="21"/>
      <c r="U15" s="6" t="s">
        <v>16</v>
      </c>
      <c r="V15" s="15">
        <v>5000</v>
      </c>
      <c r="W15" s="22">
        <f>((P15/100)*V15)-V15</f>
        <v>-3185</v>
      </c>
      <c r="X15" s="7">
        <f t="shared" si="0"/>
        <v>3185</v>
      </c>
      <c r="Y15" s="25">
        <v>5000</v>
      </c>
    </row>
    <row r="16" spans="10:26" x14ac:dyDescent="0.25">
      <c r="J16" s="6" t="s">
        <v>17</v>
      </c>
      <c r="K16" s="15">
        <v>5000</v>
      </c>
      <c r="L16" s="15">
        <v>2011</v>
      </c>
      <c r="M16" s="15">
        <v>0</v>
      </c>
      <c r="N16" s="15">
        <v>359</v>
      </c>
      <c r="O16" s="16" t="s">
        <v>40</v>
      </c>
      <c r="P16" s="15">
        <f>0.2256*100</f>
        <v>22.56</v>
      </c>
      <c r="Q16" s="16" t="s">
        <v>41</v>
      </c>
      <c r="R16" s="16" t="s">
        <v>42</v>
      </c>
      <c r="S16" s="16" t="s">
        <v>43</v>
      </c>
      <c r="T16" s="21"/>
      <c r="U16" s="6" t="s">
        <v>17</v>
      </c>
      <c r="V16" s="15">
        <v>5000</v>
      </c>
      <c r="W16" s="22">
        <f>((P16/100)*V16)-V16</f>
        <v>-3872</v>
      </c>
      <c r="X16" s="7">
        <f t="shared" si="0"/>
        <v>3872</v>
      </c>
      <c r="Y16" s="15">
        <v>5000</v>
      </c>
    </row>
    <row r="17" spans="10:26" x14ac:dyDescent="0.25">
      <c r="T17" s="21"/>
      <c r="U17" s="21"/>
      <c r="W17" s="24"/>
      <c r="X17" s="26"/>
    </row>
    <row r="18" spans="10:26" x14ac:dyDescent="0.25">
      <c r="L18" s="15"/>
      <c r="W18" s="23"/>
    </row>
    <row r="19" spans="10:26" x14ac:dyDescent="0.25">
      <c r="J19" s="17"/>
      <c r="K19" s="18"/>
      <c r="L19" s="18"/>
      <c r="M19" s="20" t="s">
        <v>65</v>
      </c>
      <c r="N19" s="18"/>
      <c r="O19" s="18"/>
      <c r="P19" s="18"/>
      <c r="Q19" s="18"/>
      <c r="R19" s="18"/>
      <c r="S19" s="19"/>
      <c r="U19" s="18"/>
      <c r="V19" s="18" t="s">
        <v>33</v>
      </c>
      <c r="W19" s="20"/>
      <c r="X19" s="18"/>
      <c r="Y19" s="18"/>
    </row>
    <row r="20" spans="10:26" ht="30" x14ac:dyDescent="0.25">
      <c r="J20" s="8" t="s">
        <v>7</v>
      </c>
      <c r="K20" s="11" t="s">
        <v>34</v>
      </c>
      <c r="L20" s="11" t="s">
        <v>4</v>
      </c>
      <c r="M20" s="9" t="s">
        <v>2</v>
      </c>
      <c r="N20" s="9" t="s">
        <v>3</v>
      </c>
      <c r="O20" s="12" t="s">
        <v>19</v>
      </c>
      <c r="P20" s="11" t="s">
        <v>20</v>
      </c>
      <c r="Q20" s="11" t="s">
        <v>21</v>
      </c>
      <c r="R20" s="11" t="s">
        <v>22</v>
      </c>
      <c r="S20" s="11" t="s">
        <v>23</v>
      </c>
      <c r="U20" s="8" t="s">
        <v>7</v>
      </c>
      <c r="V20" s="11" t="s">
        <v>34</v>
      </c>
      <c r="W20" s="16" t="s">
        <v>75</v>
      </c>
      <c r="X20" s="5" t="s">
        <v>76</v>
      </c>
      <c r="Y20" s="11" t="s">
        <v>34</v>
      </c>
      <c r="Z20" s="27"/>
    </row>
    <row r="21" spans="10:26" ht="15.75" customHeight="1" x14ac:dyDescent="0.25">
      <c r="J21" s="5" t="s">
        <v>8</v>
      </c>
      <c r="K21" s="13">
        <v>5000</v>
      </c>
      <c r="L21" s="15">
        <v>5418</v>
      </c>
      <c r="M21" s="13">
        <v>10</v>
      </c>
      <c r="N21" s="13">
        <v>4185</v>
      </c>
      <c r="O21" s="14" t="s">
        <v>66</v>
      </c>
      <c r="P21" s="15" t="s">
        <v>56</v>
      </c>
      <c r="Q21" s="14" t="s">
        <v>67</v>
      </c>
      <c r="R21" s="14" t="s">
        <v>68</v>
      </c>
      <c r="S21" s="14" t="s">
        <v>69</v>
      </c>
      <c r="T21" s="10"/>
      <c r="U21" s="5" t="s">
        <v>8</v>
      </c>
      <c r="V21" s="13">
        <v>5000</v>
      </c>
      <c r="W21" s="16">
        <f>0</f>
        <v>0</v>
      </c>
      <c r="X21" s="7">
        <f>ABS(W21)</f>
        <v>0</v>
      </c>
      <c r="Y21" s="13">
        <v>5000</v>
      </c>
      <c r="Z21" s="28"/>
    </row>
    <row r="22" spans="10:26" ht="15.75" customHeight="1" x14ac:dyDescent="0.25">
      <c r="J22" s="5" t="s">
        <v>9</v>
      </c>
      <c r="K22" s="15">
        <v>5000</v>
      </c>
      <c r="L22" s="15">
        <v>4425</v>
      </c>
      <c r="M22" s="15">
        <v>7</v>
      </c>
      <c r="N22" s="15">
        <v>3316</v>
      </c>
      <c r="O22" s="16" t="s">
        <v>70</v>
      </c>
      <c r="P22" s="15" t="s">
        <v>56</v>
      </c>
      <c r="Q22" s="16" t="s">
        <v>71</v>
      </c>
      <c r="R22" s="16" t="s">
        <v>72</v>
      </c>
      <c r="S22" s="15" t="s">
        <v>73</v>
      </c>
      <c r="U22" s="5" t="s">
        <v>9</v>
      </c>
      <c r="V22" s="15">
        <v>5000</v>
      </c>
      <c r="W22" s="16">
        <f>0</f>
        <v>0</v>
      </c>
      <c r="X22" s="7">
        <f t="shared" ref="X22:X30" si="1">ABS(W22)</f>
        <v>0</v>
      </c>
      <c r="Y22" s="15">
        <v>5000</v>
      </c>
      <c r="Z22" s="28"/>
    </row>
    <row r="23" spans="10:26" ht="15.75" customHeight="1" x14ac:dyDescent="0.25">
      <c r="J23" s="6" t="s">
        <v>12</v>
      </c>
      <c r="K23" s="15">
        <v>5000</v>
      </c>
      <c r="L23" s="15">
        <v>5914</v>
      </c>
      <c r="M23" s="15">
        <v>8</v>
      </c>
      <c r="N23" s="15">
        <v>10769</v>
      </c>
      <c r="O23" s="16" t="s">
        <v>51</v>
      </c>
      <c r="P23" s="15">
        <f>0.0176*100</f>
        <v>1.76</v>
      </c>
      <c r="Q23" s="16" t="s">
        <v>52</v>
      </c>
      <c r="R23" s="16" t="s">
        <v>53</v>
      </c>
      <c r="S23" s="16" t="s">
        <v>54</v>
      </c>
      <c r="U23" s="6" t="s">
        <v>12</v>
      </c>
      <c r="V23" s="15">
        <v>5000</v>
      </c>
      <c r="W23" s="16">
        <f t="shared" ref="W18:W28" si="2">((P23/100)*V23)-V23</f>
        <v>-4912</v>
      </c>
      <c r="X23" s="7">
        <f t="shared" si="1"/>
        <v>4912</v>
      </c>
      <c r="Y23" s="15">
        <v>5000</v>
      </c>
      <c r="Z23" s="28"/>
    </row>
    <row r="24" spans="10:26" ht="15.75" customHeight="1" x14ac:dyDescent="0.25">
      <c r="J24" s="6" t="s">
        <v>13</v>
      </c>
      <c r="K24" s="15">
        <v>5000</v>
      </c>
      <c r="L24" s="15">
        <v>2944</v>
      </c>
      <c r="M24" s="15">
        <v>6</v>
      </c>
      <c r="N24" s="15">
        <v>6969</v>
      </c>
      <c r="O24" s="16" t="s">
        <v>47</v>
      </c>
      <c r="P24" s="15">
        <f>0.293087*100</f>
        <v>29.308699999999998</v>
      </c>
      <c r="Q24" s="16" t="s">
        <v>48</v>
      </c>
      <c r="R24" s="16" t="s">
        <v>49</v>
      </c>
      <c r="S24" s="16" t="s">
        <v>50</v>
      </c>
      <c r="U24" s="6" t="s">
        <v>13</v>
      </c>
      <c r="V24" s="15">
        <v>5000</v>
      </c>
      <c r="W24" s="16">
        <f t="shared" si="2"/>
        <v>-3534.5650000000001</v>
      </c>
      <c r="X24" s="7">
        <f t="shared" si="1"/>
        <v>3534.5650000000001</v>
      </c>
      <c r="Y24" s="15">
        <v>5000</v>
      </c>
      <c r="Z24" s="28"/>
    </row>
    <row r="25" spans="10:26" ht="15.75" customHeight="1" x14ac:dyDescent="0.25">
      <c r="J25" s="6" t="s">
        <v>14</v>
      </c>
      <c r="K25" s="15">
        <v>5000</v>
      </c>
      <c r="L25" s="15">
        <v>985</v>
      </c>
      <c r="M25" s="15">
        <v>5</v>
      </c>
      <c r="N25" s="15">
        <v>4870</v>
      </c>
      <c r="O25" s="16" t="s">
        <v>44</v>
      </c>
      <c r="P25" s="15">
        <f>0.64*100</f>
        <v>64</v>
      </c>
      <c r="Q25" s="16" t="s">
        <v>45</v>
      </c>
      <c r="R25" s="16" t="s">
        <v>46</v>
      </c>
      <c r="S25" s="16" t="s">
        <v>55</v>
      </c>
      <c r="U25" s="6" t="s">
        <v>14</v>
      </c>
      <c r="V25" s="15">
        <v>5000</v>
      </c>
      <c r="W25" s="16">
        <f t="shared" si="2"/>
        <v>-1800</v>
      </c>
      <c r="X25" s="7">
        <f t="shared" si="1"/>
        <v>1800</v>
      </c>
      <c r="Y25" s="15">
        <v>5000</v>
      </c>
      <c r="Z25" s="28"/>
    </row>
    <row r="26" spans="10:26" ht="15.75" customHeight="1" x14ac:dyDescent="0.25">
      <c r="J26" s="6" t="s">
        <v>10</v>
      </c>
      <c r="K26" s="15">
        <v>5000</v>
      </c>
      <c r="L26" s="15">
        <v>1423</v>
      </c>
      <c r="M26" s="15">
        <v>7</v>
      </c>
      <c r="N26" s="15">
        <v>5564</v>
      </c>
      <c r="O26" s="16" t="s">
        <v>24</v>
      </c>
      <c r="P26" s="15">
        <f>0.4648*100</f>
        <v>46.48</v>
      </c>
      <c r="Q26" s="16">
        <v>853.2</v>
      </c>
      <c r="R26" s="16" t="s">
        <v>29</v>
      </c>
      <c r="S26" s="15" t="s">
        <v>18</v>
      </c>
      <c r="U26" s="6" t="s">
        <v>10</v>
      </c>
      <c r="V26" s="15">
        <v>5000</v>
      </c>
      <c r="W26" s="16">
        <f t="shared" si="2"/>
        <v>-2676</v>
      </c>
      <c r="X26" s="7">
        <f t="shared" si="1"/>
        <v>2676</v>
      </c>
      <c r="Y26" s="15">
        <v>5000</v>
      </c>
      <c r="Z26" s="28"/>
    </row>
    <row r="27" spans="10:26" ht="15.75" customHeight="1" x14ac:dyDescent="0.25">
      <c r="J27" s="6" t="s">
        <v>11</v>
      </c>
      <c r="K27" s="15">
        <v>5000</v>
      </c>
      <c r="L27" s="15">
        <v>421</v>
      </c>
      <c r="M27" s="15">
        <v>6</v>
      </c>
      <c r="N27" s="15">
        <v>3026</v>
      </c>
      <c r="O27" s="16" t="s">
        <v>25</v>
      </c>
      <c r="P27" s="15">
        <f>0.3514*100</f>
        <v>35.14</v>
      </c>
      <c r="Q27" s="16" t="s">
        <v>36</v>
      </c>
      <c r="R27" s="16" t="s">
        <v>26</v>
      </c>
      <c r="S27" s="16" t="s">
        <v>27</v>
      </c>
      <c r="U27" s="6" t="s">
        <v>11</v>
      </c>
      <c r="V27" s="15">
        <v>5000</v>
      </c>
      <c r="W27" s="16">
        <f t="shared" si="2"/>
        <v>-3243</v>
      </c>
      <c r="X27" s="7">
        <f t="shared" si="1"/>
        <v>3243</v>
      </c>
      <c r="Y27" s="15">
        <v>5000</v>
      </c>
      <c r="Z27" s="28"/>
    </row>
    <row r="28" spans="10:26" ht="15.75" customHeight="1" x14ac:dyDescent="0.25">
      <c r="J28" s="6" t="s">
        <v>15</v>
      </c>
      <c r="K28" s="15">
        <v>5000</v>
      </c>
      <c r="L28" s="15">
        <v>1037</v>
      </c>
      <c r="M28" s="15">
        <v>5</v>
      </c>
      <c r="N28" s="15">
        <v>4367</v>
      </c>
      <c r="O28" s="16" t="s">
        <v>28</v>
      </c>
      <c r="P28" s="15">
        <f>0.318*100</f>
        <v>31.8</v>
      </c>
      <c r="Q28" s="16" t="s">
        <v>37</v>
      </c>
      <c r="R28" s="16" t="s">
        <v>30</v>
      </c>
      <c r="S28" s="16" t="s">
        <v>31</v>
      </c>
      <c r="U28" s="6" t="s">
        <v>15</v>
      </c>
      <c r="V28" s="15">
        <v>5000</v>
      </c>
      <c r="W28" s="16">
        <f t="shared" si="2"/>
        <v>-3410</v>
      </c>
      <c r="X28" s="7">
        <f t="shared" si="1"/>
        <v>3410</v>
      </c>
      <c r="Y28" s="15">
        <v>5000</v>
      </c>
      <c r="Z28" s="28"/>
    </row>
    <row r="29" spans="10:26" ht="15.75" customHeight="1" x14ac:dyDescent="0.25">
      <c r="J29" s="6" t="s">
        <v>16</v>
      </c>
      <c r="K29" s="15">
        <v>5000</v>
      </c>
      <c r="L29" s="15">
        <v>1961</v>
      </c>
      <c r="M29" s="15">
        <v>2</v>
      </c>
      <c r="N29" s="15">
        <v>5164</v>
      </c>
      <c r="O29" s="16" t="s">
        <v>32</v>
      </c>
      <c r="P29" s="15">
        <f>0.363*100</f>
        <v>36.299999999999997</v>
      </c>
      <c r="Q29" s="16" t="s">
        <v>35</v>
      </c>
      <c r="R29" s="16" t="s">
        <v>38</v>
      </c>
      <c r="S29" s="16" t="s">
        <v>39</v>
      </c>
      <c r="U29" s="6" t="s">
        <v>16</v>
      </c>
      <c r="V29" s="15">
        <v>5000</v>
      </c>
      <c r="W29" s="16">
        <f t="shared" ref="W29:W30" si="3">((P29/100)*V29)-V29</f>
        <v>-3185</v>
      </c>
      <c r="X29" s="7">
        <f t="shared" si="1"/>
        <v>3185</v>
      </c>
      <c r="Y29" s="15">
        <v>5000</v>
      </c>
      <c r="Z29" s="28"/>
    </row>
    <row r="30" spans="10:26" ht="15.75" customHeight="1" x14ac:dyDescent="0.25">
      <c r="J30" s="6" t="s">
        <v>17</v>
      </c>
      <c r="K30" s="15">
        <v>5000</v>
      </c>
      <c r="L30" s="15">
        <v>2011</v>
      </c>
      <c r="M30" s="15">
        <v>1</v>
      </c>
      <c r="N30" s="15">
        <v>3591</v>
      </c>
      <c r="O30" s="16" t="s">
        <v>40</v>
      </c>
      <c r="P30" s="15">
        <f>0.0256*100</f>
        <v>2.56</v>
      </c>
      <c r="Q30" s="16" t="s">
        <v>41</v>
      </c>
      <c r="R30" s="16" t="s">
        <v>42</v>
      </c>
      <c r="S30" s="16" t="s">
        <v>43</v>
      </c>
      <c r="U30" s="6" t="s">
        <v>17</v>
      </c>
      <c r="V30" s="15">
        <v>5000</v>
      </c>
      <c r="W30" s="16">
        <f t="shared" si="3"/>
        <v>-4872</v>
      </c>
      <c r="X30" s="7">
        <f t="shared" si="1"/>
        <v>4872</v>
      </c>
      <c r="Y30" s="15">
        <v>5000</v>
      </c>
      <c r="Z30" s="28"/>
    </row>
    <row r="31" spans="10:26" ht="15.75" customHeight="1" x14ac:dyDescent="0.25"/>
    <row r="32" spans="10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000"/>
  <sheetViews>
    <sheetView workbookViewId="0"/>
  </sheetViews>
  <sheetFormatPr baseColWidth="10" defaultColWidth="14.42578125" defaultRowHeight="15" customHeight="1" x14ac:dyDescent="0.25"/>
  <cols>
    <col min="1" max="1" width="16.140625" customWidth="1"/>
    <col min="2" max="2" width="13" customWidth="1"/>
    <col min="3" max="3" width="13.85546875" customWidth="1"/>
    <col min="4" max="4" width="16.42578125" customWidth="1"/>
    <col min="5" max="5" width="10.7109375" customWidth="1"/>
    <col min="6" max="6" width="13.7109375" customWidth="1"/>
    <col min="7" max="26" width="10.7109375" customWidth="1"/>
  </cols>
  <sheetData>
    <row r="3" spans="1: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>
        <v>1</v>
      </c>
      <c r="B4" s="2">
        <v>1</v>
      </c>
      <c r="C4" s="2"/>
      <c r="D4" s="2"/>
      <c r="E4" s="2"/>
      <c r="F4" s="2"/>
    </row>
    <row r="5" spans="1:6" x14ac:dyDescent="0.25">
      <c r="A5" s="2">
        <v>10</v>
      </c>
      <c r="B5" s="2">
        <v>1</v>
      </c>
      <c r="C5" s="2">
        <v>6</v>
      </c>
      <c r="D5" s="2"/>
      <c r="E5" s="2"/>
      <c r="F5" s="2">
        <v>11</v>
      </c>
    </row>
    <row r="6" spans="1:6" x14ac:dyDescent="0.25">
      <c r="A6" s="2">
        <v>30</v>
      </c>
      <c r="B6" s="2">
        <v>1</v>
      </c>
      <c r="C6" s="2"/>
      <c r="D6" s="2"/>
      <c r="E6" s="2"/>
      <c r="F6" s="2"/>
    </row>
    <row r="7" spans="1:6" x14ac:dyDescent="0.25">
      <c r="A7" s="2">
        <v>50</v>
      </c>
      <c r="B7" s="2">
        <v>1</v>
      </c>
      <c r="C7" s="2"/>
      <c r="D7" s="2"/>
      <c r="E7" s="2"/>
      <c r="F7" s="2"/>
    </row>
    <row r="8" spans="1:6" x14ac:dyDescent="0.25">
      <c r="A8" s="2">
        <v>100</v>
      </c>
      <c r="B8" s="2">
        <v>1</v>
      </c>
      <c r="C8" s="2"/>
      <c r="D8" s="2"/>
      <c r="E8" s="2"/>
      <c r="F8" s="2"/>
    </row>
    <row r="9" spans="1:6" x14ac:dyDescent="0.25">
      <c r="A9" s="2">
        <v>500</v>
      </c>
      <c r="B9" s="2">
        <v>1</v>
      </c>
      <c r="C9" s="2"/>
      <c r="D9" s="2"/>
      <c r="E9" s="2"/>
      <c r="F9" s="2"/>
    </row>
    <row r="10" spans="1:6" x14ac:dyDescent="0.25">
      <c r="A10" s="2">
        <v>1000</v>
      </c>
      <c r="B10" s="2">
        <v>1</v>
      </c>
      <c r="C10" s="2"/>
      <c r="D10" s="2"/>
      <c r="E10" s="2"/>
      <c r="F10" s="2"/>
    </row>
    <row r="11" spans="1:6" x14ac:dyDescent="0.25">
      <c r="A11" s="2">
        <v>2000</v>
      </c>
      <c r="B11" s="2">
        <v>1</v>
      </c>
      <c r="C11" s="2"/>
      <c r="D11" s="2"/>
      <c r="E11" s="2"/>
      <c r="F11" s="2"/>
    </row>
    <row r="12" spans="1:6" x14ac:dyDescent="0.25">
      <c r="A12" s="2">
        <v>4000</v>
      </c>
      <c r="B12" s="2">
        <v>1</v>
      </c>
      <c r="C12" s="2"/>
      <c r="D12" s="2"/>
      <c r="E12" s="2"/>
      <c r="F12" s="2"/>
    </row>
    <row r="16" spans="1:6" ht="30" x14ac:dyDescent="0.25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6</v>
      </c>
    </row>
    <row r="17" spans="1:6" x14ac:dyDescent="0.25">
      <c r="A17" s="2">
        <v>1</v>
      </c>
      <c r="B17" s="2">
        <v>1</v>
      </c>
      <c r="C17" s="2"/>
      <c r="D17" s="2"/>
      <c r="E17" s="2"/>
      <c r="F17" s="2"/>
    </row>
    <row r="18" spans="1:6" x14ac:dyDescent="0.25">
      <c r="A18" s="2">
        <v>10</v>
      </c>
      <c r="B18" s="2">
        <v>30</v>
      </c>
      <c r="C18" s="2"/>
      <c r="D18" s="2"/>
      <c r="E18" s="2"/>
      <c r="F18" s="2"/>
    </row>
    <row r="19" spans="1:6" x14ac:dyDescent="0.25">
      <c r="A19" s="2">
        <v>30</v>
      </c>
      <c r="B19" s="2">
        <v>60</v>
      </c>
      <c r="C19" s="2"/>
      <c r="D19" s="2"/>
      <c r="E19" s="2"/>
      <c r="F19" s="2"/>
    </row>
    <row r="20" spans="1:6" x14ac:dyDescent="0.25">
      <c r="A20" s="2">
        <v>50</v>
      </c>
      <c r="B20" s="2">
        <v>60</v>
      </c>
      <c r="C20" s="2"/>
      <c r="D20" s="2"/>
      <c r="E20" s="2"/>
      <c r="F20" s="2"/>
    </row>
    <row r="21" spans="1:6" ht="15.75" customHeight="1" x14ac:dyDescent="0.25">
      <c r="A21" s="2">
        <v>100</v>
      </c>
      <c r="B21" s="2">
        <v>60</v>
      </c>
      <c r="C21" s="2"/>
      <c r="D21" s="2"/>
      <c r="E21" s="2"/>
      <c r="F21" s="2"/>
    </row>
    <row r="22" spans="1:6" ht="15.75" customHeight="1" x14ac:dyDescent="0.25">
      <c r="A22" s="2">
        <v>500</v>
      </c>
      <c r="B22" s="2">
        <v>60</v>
      </c>
      <c r="C22" s="2"/>
      <c r="D22" s="2"/>
      <c r="E22" s="2"/>
      <c r="F22" s="2"/>
    </row>
    <row r="23" spans="1:6" ht="15.75" customHeight="1" x14ac:dyDescent="0.25">
      <c r="A23" s="2">
        <v>1000</v>
      </c>
      <c r="B23" s="2">
        <v>60</v>
      </c>
      <c r="C23" s="2"/>
      <c r="D23" s="2"/>
      <c r="E23" s="2"/>
      <c r="F23" s="2"/>
    </row>
    <row r="24" spans="1:6" ht="15.75" customHeight="1" x14ac:dyDescent="0.25">
      <c r="A24" s="2">
        <v>2000</v>
      </c>
      <c r="B24" s="2">
        <v>60</v>
      </c>
      <c r="C24" s="2"/>
      <c r="D24" s="2"/>
      <c r="E24" s="2"/>
      <c r="F24" s="2"/>
    </row>
    <row r="25" spans="1:6" ht="15.75" customHeight="1" x14ac:dyDescent="0.25">
      <c r="A25" s="2">
        <v>4000</v>
      </c>
      <c r="B25" s="2">
        <v>60</v>
      </c>
      <c r="C25" s="2"/>
      <c r="D25" s="2"/>
      <c r="E25" s="2"/>
      <c r="F25" s="2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PreExperimentacion </vt:lpstr>
      <vt:lpstr>Diferencia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fertp29</cp:lastModifiedBy>
  <dcterms:created xsi:type="dcterms:W3CDTF">2024-05-19T19:18:48Z</dcterms:created>
  <dcterms:modified xsi:type="dcterms:W3CDTF">2024-05-26T23:26:36Z</dcterms:modified>
</cp:coreProperties>
</file>