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harald/Library/Mobile Documents/com~apple~CloudDocs/"/>
    </mc:Choice>
  </mc:AlternateContent>
  <xr:revisionPtr revIDLastSave="0" documentId="13_ncr:1_{D6E7BD62-EA2E-724E-A5E7-219E8C9D260A}" xr6:coauthVersionLast="47" xr6:coauthVersionMax="47" xr10:uidLastSave="{00000000-0000-0000-0000-000000000000}"/>
  <bookViews>
    <workbookView xWindow="0" yWindow="500" windowWidth="38400" windowHeight="21620" xr2:uid="{17DB1D87-91F8-4BCF-8714-713563D6CA24}"/>
  </bookViews>
  <sheets>
    <sheet name="Ark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7" i="1" l="1"/>
  <c r="F17" i="1"/>
  <c r="F21" i="1" s="1"/>
  <c r="F27" i="1" s="1"/>
  <c r="G17" i="1"/>
  <c r="G21" i="1" s="1"/>
  <c r="G27" i="1" s="1"/>
  <c r="H17" i="1"/>
  <c r="H21" i="1" s="1"/>
  <c r="H27" i="1" s="1"/>
  <c r="I17" i="1"/>
  <c r="I21" i="1" s="1"/>
  <c r="I27" i="1" s="1"/>
  <c r="J17" i="1"/>
  <c r="J21" i="1" s="1"/>
  <c r="J27" i="1" s="1"/>
  <c r="K17" i="1"/>
  <c r="K21" i="1" s="1"/>
  <c r="K27" i="1" s="1"/>
  <c r="L17" i="1"/>
  <c r="L21" i="1" s="1"/>
  <c r="L27" i="1" s="1"/>
  <c r="M17" i="1"/>
  <c r="M21" i="1" s="1"/>
  <c r="M27" i="1" s="1"/>
  <c r="N17" i="1"/>
  <c r="N21" i="1" s="1"/>
  <c r="N27" i="1" s="1"/>
  <c r="O17" i="1"/>
  <c r="P17" i="1"/>
  <c r="P21" i="1" s="1"/>
  <c r="P27" i="1" s="1"/>
  <c r="Q17" i="1"/>
  <c r="Q21" i="1" s="1"/>
  <c r="Q27" i="1" s="1"/>
  <c r="R17" i="1"/>
  <c r="S17" i="1"/>
  <c r="T17" i="1"/>
  <c r="U17" i="1"/>
  <c r="U21" i="1" s="1"/>
  <c r="U27" i="1" s="1"/>
  <c r="V17" i="1"/>
  <c r="V21" i="1" s="1"/>
  <c r="V27" i="1" s="1"/>
  <c r="W17" i="1"/>
  <c r="W21" i="1" s="1"/>
  <c r="W27" i="1" s="1"/>
  <c r="X17" i="1"/>
  <c r="X21" i="1" s="1"/>
  <c r="X27" i="1" s="1"/>
  <c r="Y17" i="1"/>
  <c r="Z17" i="1"/>
  <c r="Z21" i="1" s="1"/>
  <c r="Z27" i="1" s="1"/>
  <c r="AA17" i="1"/>
  <c r="AA21" i="1" s="1"/>
  <c r="AA27" i="1" s="1"/>
  <c r="AB17" i="1"/>
  <c r="AB21" i="1" s="1"/>
  <c r="AB27" i="1" s="1"/>
  <c r="AC17" i="1"/>
  <c r="AC21" i="1" s="1"/>
  <c r="AC27" i="1" s="1"/>
  <c r="AD17" i="1"/>
  <c r="AD21" i="1" s="1"/>
  <c r="AD27" i="1" s="1"/>
  <c r="E19" i="1"/>
  <c r="E23" i="1" s="1"/>
  <c r="F19" i="1"/>
  <c r="F23" i="1" s="1"/>
  <c r="F29" i="1" s="1"/>
  <c r="G19" i="1"/>
  <c r="G23" i="1" s="1"/>
  <c r="G29" i="1" s="1"/>
  <c r="H19" i="1"/>
  <c r="H23" i="1" s="1"/>
  <c r="H29" i="1" s="1"/>
  <c r="I19" i="1"/>
  <c r="J19" i="1"/>
  <c r="K19" i="1"/>
  <c r="K23" i="1" s="1"/>
  <c r="K29" i="1" s="1"/>
  <c r="L19" i="1"/>
  <c r="M19" i="1"/>
  <c r="N19" i="1"/>
  <c r="N23" i="1" s="1"/>
  <c r="N29" i="1" s="1"/>
  <c r="O19" i="1"/>
  <c r="O23" i="1" s="1"/>
  <c r="O29" i="1" s="1"/>
  <c r="P19" i="1"/>
  <c r="P23" i="1" s="1"/>
  <c r="P29" i="1" s="1"/>
  <c r="Q19" i="1"/>
  <c r="Q23" i="1" s="1"/>
  <c r="Q29" i="1" s="1"/>
  <c r="R19" i="1"/>
  <c r="R23" i="1" s="1"/>
  <c r="R29" i="1" s="1"/>
  <c r="S19" i="1"/>
  <c r="T19" i="1"/>
  <c r="U19" i="1"/>
  <c r="U23" i="1" s="1"/>
  <c r="U29" i="1" s="1"/>
  <c r="V19" i="1"/>
  <c r="W19" i="1"/>
  <c r="W23" i="1" s="1"/>
  <c r="W29" i="1" s="1"/>
  <c r="X19" i="1"/>
  <c r="X23" i="1" s="1"/>
  <c r="X29" i="1" s="1"/>
  <c r="Y19" i="1"/>
  <c r="Y23" i="1" s="1"/>
  <c r="Y29" i="1" s="1"/>
  <c r="Z19" i="1"/>
  <c r="Z23" i="1" s="1"/>
  <c r="Z29" i="1" s="1"/>
  <c r="AA19" i="1"/>
  <c r="AA23" i="1" s="1"/>
  <c r="AA29" i="1" s="1"/>
  <c r="AB19" i="1"/>
  <c r="AB23" i="1" s="1"/>
  <c r="AB29" i="1" s="1"/>
  <c r="AC19" i="1"/>
  <c r="AD19" i="1"/>
  <c r="E21" i="1"/>
  <c r="O21" i="1"/>
  <c r="O27" i="1" s="1"/>
  <c r="R21" i="1"/>
  <c r="S21" i="1"/>
  <c r="T21" i="1"/>
  <c r="T27" i="1" s="1"/>
  <c r="Y21" i="1"/>
  <c r="E22" i="1"/>
  <c r="E28" i="1" s="1"/>
  <c r="F22" i="1"/>
  <c r="G22" i="1"/>
  <c r="H22" i="1"/>
  <c r="H28" i="1" s="1"/>
  <c r="I22" i="1"/>
  <c r="I28" i="1" s="1"/>
  <c r="J22" i="1"/>
  <c r="K22" i="1"/>
  <c r="L22" i="1"/>
  <c r="M22" i="1"/>
  <c r="N22" i="1"/>
  <c r="O22" i="1"/>
  <c r="P22" i="1"/>
  <c r="Q22" i="1"/>
  <c r="R22" i="1"/>
  <c r="R28" i="1" s="1"/>
  <c r="S22" i="1"/>
  <c r="S28" i="1" s="1"/>
  <c r="T22" i="1"/>
  <c r="U22" i="1"/>
  <c r="V22" i="1"/>
  <c r="W22" i="1"/>
  <c r="X22" i="1"/>
  <c r="Y22" i="1"/>
  <c r="Z22" i="1"/>
  <c r="AA22" i="1"/>
  <c r="AB22" i="1"/>
  <c r="AB28" i="1" s="1"/>
  <c r="AC22" i="1"/>
  <c r="AC28" i="1" s="1"/>
  <c r="AD22" i="1"/>
  <c r="I23" i="1"/>
  <c r="J23" i="1"/>
  <c r="J29" i="1" s="1"/>
  <c r="L23" i="1"/>
  <c r="M23" i="1"/>
  <c r="M29" i="1" s="1"/>
  <c r="S23" i="1"/>
  <c r="S29" i="1" s="1"/>
  <c r="T23" i="1"/>
  <c r="T29" i="1" s="1"/>
  <c r="V23" i="1"/>
  <c r="V29" i="1" s="1"/>
  <c r="AC23" i="1"/>
  <c r="AC29" i="1" s="1"/>
  <c r="AD23" i="1"/>
  <c r="B9" i="1"/>
  <c r="AD29" i="1"/>
  <c r="R27" i="1"/>
  <c r="S27" i="1"/>
  <c r="Y27" i="1"/>
  <c r="B14" i="1"/>
  <c r="B16" i="1" s="1"/>
  <c r="B12" i="1"/>
  <c r="L29" i="1"/>
  <c r="I29" i="1"/>
  <c r="F28" i="1"/>
  <c r="G28" i="1"/>
  <c r="J28" i="1"/>
  <c r="K28" i="1"/>
  <c r="L28" i="1"/>
  <c r="M28" i="1"/>
  <c r="N28" i="1"/>
  <c r="O28" i="1"/>
  <c r="P28" i="1"/>
  <c r="Q28" i="1"/>
  <c r="T28" i="1"/>
  <c r="U28" i="1"/>
  <c r="V28" i="1"/>
  <c r="W28" i="1"/>
  <c r="X28" i="1"/>
  <c r="Y28" i="1"/>
  <c r="Z28" i="1"/>
  <c r="AA28" i="1"/>
  <c r="AD28" i="1"/>
  <c r="B8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AD12" i="1"/>
  <c r="A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B6" i="1"/>
  <c r="E29" i="1" l="1"/>
  <c r="E43" i="1" s="1"/>
  <c r="E27" i="1"/>
  <c r="E41" i="1" s="1"/>
  <c r="E42" i="1"/>
</calcChain>
</file>

<file path=xl/sharedStrings.xml><?xml version="1.0" encoding="utf-8"?>
<sst xmlns="http://schemas.openxmlformats.org/spreadsheetml/2006/main" count="39" uniqueCount="33">
  <si>
    <t>Karbonprisbaner for bruk i samfunnsøkonomiske analyser</t>
  </si>
  <si>
    <t>Tallgrunnlag for prisbaner publisert 12.10.2021 på regjeringen.no</t>
  </si>
  <si>
    <t>Alle tall i norske kroner, prisnivå 2022</t>
  </si>
  <si>
    <t>År</t>
  </si>
  <si>
    <t>Verdsetting av klimagassutslipp fordelt på utslippskategori</t>
  </si>
  <si>
    <t>Følsomhetsanalyse (alle utslippskategorier)</t>
  </si>
  <si>
    <t>2. Petroleum</t>
  </si>
  <si>
    <t xml:space="preserve">1. Lav bane </t>
  </si>
  <si>
    <t>3. Høy bane (IPCC 1,5°-bane - median)</t>
  </si>
  <si>
    <t>Lav bane</t>
  </si>
  <si>
    <t xml:space="preserve">Forventet </t>
  </si>
  <si>
    <t>Høy bane</t>
  </si>
  <si>
    <t>Årstall</t>
  </si>
  <si>
    <t>(Kilowattpris/NOK)</t>
  </si>
  <si>
    <t>Årlig CO2-utslipp(T)</t>
  </si>
  <si>
    <t>(Totalt kostnad CO2-avgift NOK)</t>
  </si>
  <si>
    <t>(CO2-avgift NOK/tonn)</t>
  </si>
  <si>
    <t>Diskonteringsrente</t>
  </si>
  <si>
    <t>Timer i året</t>
  </si>
  <si>
    <t>(Total strømkostnad)</t>
  </si>
  <si>
    <t>Strømforbruk</t>
  </si>
  <si>
    <t>Ombygging total</t>
  </si>
  <si>
    <t>Kronekurs /euro</t>
  </si>
  <si>
    <t>Euro</t>
  </si>
  <si>
    <t>plattformer</t>
  </si>
  <si>
    <t>Total kabelkostnad i NOK</t>
  </si>
  <si>
    <t>Forventet</t>
  </si>
  <si>
    <t>NNV lavvo</t>
  </si>
  <si>
    <t>NNV forventet</t>
  </si>
  <si>
    <t>NNV hoi</t>
  </si>
  <si>
    <t>HøyCO2-Høystrøm</t>
  </si>
  <si>
    <t>LavCO2-Lavstrøm</t>
  </si>
  <si>
    <t>NNV utregning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</si>
</sst>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"/>
    <numFmt numFmtId="174" formatCode="&quot;kr&quot;\ #,##0.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7">
    <xf numFmtId="0" fontId="0" fillId="0" borderId="0" xfId="0"/>
    <xf numFmtId="0" fontId="1" fillId="0" borderId="0" xfId="0" applyFont="1"/>
    <xf numFmtId="0" fontId="0" fillId="0" borderId="0" xfId="0" applyAlignment="1">
      <alignment horizontal="left" vertical="top" wrapText="1"/>
    </xf>
    <xf numFmtId="164" fontId="0" fillId="0" borderId="0" xfId="0" applyNumberFormat="1"/>
    <xf numFmtId="1" fontId="0" fillId="0" borderId="0" xfId="0" applyNumberFormat="1"/>
    <xf numFmtId="1" fontId="2" fillId="0" borderId="0" xfId="0" applyNumberFormat="1" applyFont="1"/>
    <xf numFmtId="0" fontId="3" fillId="0" borderId="0" xfId="1"/>
    <xf numFmtId="0" fontId="4" fillId="0" borderId="0" xfId="0" applyFont="1" applyAlignment="1">
      <alignment horizontal="left" vertical="top" wrapText="1"/>
    </xf>
    <xf numFmtId="1" fontId="4" fillId="0" borderId="0" xfId="0" applyNumberFormat="1" applyFont="1"/>
    <xf numFmtId="2" fontId="0" fillId="0" borderId="0" xfId="0" applyNumberFormat="1"/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left" wrapText="1"/>
    </xf>
    <xf numFmtId="0" fontId="0" fillId="0" borderId="1" xfId="0" applyBorder="1"/>
    <xf numFmtId="164" fontId="0" fillId="0" borderId="2" xfId="0" applyNumberFormat="1" applyBorder="1"/>
    <xf numFmtId="164" fontId="0" fillId="0" borderId="3" xfId="0" applyNumberFormat="1" applyBorder="1"/>
    <xf numFmtId="9" fontId="0" fillId="0" borderId="0" xfId="0" applyNumberFormat="1"/>
    <xf numFmtId="174" fontId="0" fillId="0" borderId="0" xfId="0" applyNumberFormat="1"/>
  </cellXfs>
  <cellStyles count="2">
    <cellStyle name="Hyperkobling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2F799-9052-432D-95A2-032C17EE70AD}">
  <dimension ref="A1:AE87"/>
  <sheetViews>
    <sheetView tabSelected="1" topLeftCell="A6" zoomScale="175" zoomScaleNormal="100" workbookViewId="0">
      <pane xSplit="1" ySplit="1" topLeftCell="B7" activePane="bottomRight" state="frozen"/>
      <selection pane="topRight" activeCell="B6" sqref="B6"/>
      <selection pane="bottomLeft" activeCell="A7" sqref="A7"/>
      <selection pane="bottomRight" activeCell="D25" sqref="D25"/>
    </sheetView>
  </sheetViews>
  <sheetFormatPr baseColWidth="10" defaultColWidth="11.5" defaultRowHeight="15" x14ac:dyDescent="0.2"/>
  <cols>
    <col min="1" max="3" width="18.83203125" customWidth="1"/>
    <col min="4" max="4" width="23.83203125" customWidth="1"/>
    <col min="5" max="31" width="18.83203125" customWidth="1"/>
  </cols>
  <sheetData>
    <row r="1" spans="1:30" x14ac:dyDescent="0.2">
      <c r="A1" s="1" t="s">
        <v>0</v>
      </c>
    </row>
    <row r="2" spans="1:30" x14ac:dyDescent="0.2">
      <c r="A2" t="s">
        <v>1</v>
      </c>
    </row>
    <row r="3" spans="1:30" x14ac:dyDescent="0.2">
      <c r="A3" t="s">
        <v>2</v>
      </c>
    </row>
    <row r="5" spans="1:30" ht="34.5" customHeight="1" thickBot="1" x14ac:dyDescent="0.25">
      <c r="A5" t="s">
        <v>3</v>
      </c>
      <c r="B5" s="10" t="s">
        <v>4</v>
      </c>
      <c r="C5" s="10"/>
      <c r="D5" s="10"/>
      <c r="E5" s="10"/>
      <c r="F5" s="10"/>
      <c r="H5" s="11" t="s">
        <v>5</v>
      </c>
      <c r="I5" s="11"/>
    </row>
    <row r="6" spans="1:30" ht="16" thickBot="1" x14ac:dyDescent="0.25">
      <c r="A6" t="s">
        <v>14</v>
      </c>
      <c r="B6">
        <f>10361*0.38*1000</f>
        <v>3937180</v>
      </c>
      <c r="D6" s="12" t="s">
        <v>12</v>
      </c>
      <c r="E6" s="13">
        <v>45658</v>
      </c>
      <c r="F6" s="13">
        <v>46023</v>
      </c>
      <c r="G6" s="13">
        <v>46388</v>
      </c>
      <c r="H6" s="13">
        <v>46753</v>
      </c>
      <c r="I6" s="13">
        <v>47119</v>
      </c>
      <c r="J6" s="13">
        <v>47484</v>
      </c>
      <c r="K6" s="13">
        <v>47849</v>
      </c>
      <c r="L6" s="13">
        <v>48214</v>
      </c>
      <c r="M6" s="13">
        <v>48580</v>
      </c>
      <c r="N6" s="13">
        <v>48945</v>
      </c>
      <c r="O6" s="13">
        <v>49310</v>
      </c>
      <c r="P6" s="13">
        <v>49675</v>
      </c>
      <c r="Q6" s="13">
        <v>50041</v>
      </c>
      <c r="R6" s="13">
        <v>50406</v>
      </c>
      <c r="S6" s="13">
        <v>50771</v>
      </c>
      <c r="T6" s="13">
        <v>51136</v>
      </c>
      <c r="U6" s="13">
        <v>51502</v>
      </c>
      <c r="V6" s="13">
        <v>51867</v>
      </c>
      <c r="W6" s="13">
        <v>52232</v>
      </c>
      <c r="X6" s="13">
        <v>52597</v>
      </c>
      <c r="Y6" s="13">
        <v>52963</v>
      </c>
      <c r="Z6" s="13">
        <v>53328</v>
      </c>
      <c r="AA6" s="13">
        <v>53693</v>
      </c>
      <c r="AB6" s="13">
        <v>54058</v>
      </c>
      <c r="AC6" s="13">
        <v>54424</v>
      </c>
      <c r="AD6" s="14">
        <v>54789</v>
      </c>
    </row>
    <row r="7" spans="1:30" x14ac:dyDescent="0.2">
      <c r="A7" t="s">
        <v>17</v>
      </c>
      <c r="B7" s="15">
        <v>0.04</v>
      </c>
      <c r="D7" t="s">
        <v>16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</row>
    <row r="8" spans="1:30" ht="13" customHeight="1" x14ac:dyDescent="0.2">
      <c r="A8" t="s">
        <v>18</v>
      </c>
      <c r="B8">
        <f>24*365</f>
        <v>8760</v>
      </c>
      <c r="D8" s="7" t="s">
        <v>7</v>
      </c>
      <c r="E8" s="8">
        <v>713</v>
      </c>
      <c r="F8" s="8">
        <v>727</v>
      </c>
      <c r="G8" s="8">
        <v>743</v>
      </c>
      <c r="H8" s="8">
        <v>761</v>
      </c>
      <c r="I8" s="8">
        <v>780</v>
      </c>
      <c r="J8" s="8">
        <v>800</v>
      </c>
      <c r="K8" s="8">
        <v>832</v>
      </c>
      <c r="L8" s="8">
        <v>865</v>
      </c>
      <c r="M8" s="8">
        <v>900</v>
      </c>
      <c r="N8" s="8">
        <v>936</v>
      </c>
      <c r="O8" s="8">
        <v>973</v>
      </c>
      <c r="P8" s="8">
        <v>1012</v>
      </c>
      <c r="Q8" s="8">
        <v>1052</v>
      </c>
      <c r="R8" s="8">
        <v>1094</v>
      </c>
      <c r="S8" s="8">
        <v>1138</v>
      </c>
      <c r="T8" s="8">
        <v>1184</v>
      </c>
      <c r="U8" s="8">
        <v>1231</v>
      </c>
      <c r="V8" s="8">
        <v>1280</v>
      </c>
      <c r="W8" s="8">
        <v>1332</v>
      </c>
      <c r="X8" s="8">
        <v>1385</v>
      </c>
      <c r="Y8" s="8">
        <v>1440</v>
      </c>
      <c r="Z8" s="8">
        <v>1498</v>
      </c>
      <c r="AA8" s="8">
        <v>1558</v>
      </c>
      <c r="AB8" s="8">
        <v>1620</v>
      </c>
      <c r="AC8" s="8">
        <v>1685</v>
      </c>
      <c r="AD8" s="8">
        <v>1752</v>
      </c>
    </row>
    <row r="9" spans="1:30" ht="13" customHeight="1" x14ac:dyDescent="0.2">
      <c r="A9" t="s">
        <v>20</v>
      </c>
      <c r="B9">
        <f>80000*37</f>
        <v>2960000</v>
      </c>
      <c r="D9" s="2" t="s">
        <v>6</v>
      </c>
      <c r="E9" s="4">
        <v>1902</v>
      </c>
      <c r="F9" s="4">
        <v>2115</v>
      </c>
      <c r="G9" s="4">
        <v>2370</v>
      </c>
      <c r="H9" s="4">
        <v>2410</v>
      </c>
      <c r="I9" s="4">
        <v>2410</v>
      </c>
      <c r="J9" s="4">
        <v>2410</v>
      </c>
      <c r="K9" s="4">
        <v>2410</v>
      </c>
      <c r="L9" s="4">
        <v>2410</v>
      </c>
      <c r="M9" s="4">
        <v>2410</v>
      </c>
      <c r="N9" s="4">
        <v>2410</v>
      </c>
      <c r="O9" s="4">
        <v>2410</v>
      </c>
      <c r="P9" s="4">
        <v>2410</v>
      </c>
      <c r="Q9" s="4">
        <v>2410</v>
      </c>
      <c r="R9" s="4">
        <v>2410</v>
      </c>
      <c r="S9" s="4">
        <v>2410</v>
      </c>
      <c r="T9" s="4">
        <v>2410</v>
      </c>
      <c r="U9" s="4">
        <v>2410</v>
      </c>
      <c r="V9" s="4">
        <v>2410</v>
      </c>
      <c r="W9" s="4">
        <v>2410</v>
      </c>
      <c r="X9" s="4">
        <v>2410</v>
      </c>
      <c r="Y9" s="4">
        <v>2410</v>
      </c>
      <c r="Z9" s="4">
        <v>2410</v>
      </c>
      <c r="AA9" s="4">
        <v>2410</v>
      </c>
      <c r="AB9" s="4">
        <v>2410</v>
      </c>
      <c r="AC9" s="4">
        <v>2410</v>
      </c>
      <c r="AD9" s="4">
        <v>2410</v>
      </c>
    </row>
    <row r="10" spans="1:30" ht="14" customHeight="1" x14ac:dyDescent="0.2">
      <c r="D10" s="2" t="s">
        <v>8</v>
      </c>
      <c r="E10" s="5">
        <v>2043</v>
      </c>
      <c r="F10" s="4">
        <v>2206</v>
      </c>
      <c r="G10" s="4">
        <v>2382</v>
      </c>
      <c r="H10" s="4">
        <v>2571</v>
      </c>
      <c r="I10" s="4">
        <v>2776</v>
      </c>
      <c r="J10" s="5">
        <v>2997</v>
      </c>
      <c r="K10" s="4">
        <v>3177</v>
      </c>
      <c r="L10" s="4">
        <v>3368</v>
      </c>
      <c r="M10" s="4">
        <v>3571</v>
      </c>
      <c r="N10" s="4">
        <v>3785</v>
      </c>
      <c r="O10" s="4">
        <v>4013</v>
      </c>
      <c r="P10" s="4">
        <v>4254</v>
      </c>
      <c r="Q10" s="4">
        <v>4510</v>
      </c>
      <c r="R10" s="4">
        <v>4781</v>
      </c>
      <c r="S10" s="4">
        <v>5068</v>
      </c>
      <c r="T10" s="5">
        <v>5373</v>
      </c>
      <c r="U10" s="4">
        <v>5636</v>
      </c>
      <c r="V10" s="4">
        <v>5911</v>
      </c>
      <c r="W10" s="4">
        <v>6200</v>
      </c>
      <c r="X10" s="4">
        <v>6503</v>
      </c>
      <c r="Y10" s="4">
        <v>6820</v>
      </c>
      <c r="Z10" s="4">
        <v>7154</v>
      </c>
      <c r="AA10" s="4">
        <v>7503</v>
      </c>
      <c r="AB10" s="4">
        <v>7870</v>
      </c>
      <c r="AC10" s="4">
        <v>8254</v>
      </c>
      <c r="AD10" s="5">
        <v>8658</v>
      </c>
    </row>
    <row r="11" spans="1:30" x14ac:dyDescent="0.2">
      <c r="D11" s="3" t="s">
        <v>15</v>
      </c>
      <c r="E11" s="4"/>
      <c r="F11" s="4"/>
      <c r="G11" s="4"/>
      <c r="H11" s="4"/>
      <c r="J11" s="4"/>
      <c r="K11" s="4"/>
      <c r="M11" s="4"/>
      <c r="N11" s="4"/>
      <c r="O11" s="4"/>
      <c r="P11" s="4"/>
      <c r="Q11" s="4"/>
    </row>
    <row r="12" spans="1:30" x14ac:dyDescent="0.2">
      <c r="A12" t="s">
        <v>21</v>
      </c>
      <c r="B12">
        <f>-50000000*37</f>
        <v>-1850000000</v>
      </c>
      <c r="D12" t="s">
        <v>7</v>
      </c>
      <c r="E12" s="16">
        <f t="shared" ref="E12:AD14" si="0">$B$6*E8</f>
        <v>2807209340</v>
      </c>
      <c r="F12" s="16">
        <f t="shared" si="0"/>
        <v>2862329860</v>
      </c>
      <c r="G12" s="16">
        <f t="shared" si="0"/>
        <v>2925324740</v>
      </c>
      <c r="H12" s="16">
        <f t="shared" si="0"/>
        <v>2996193980</v>
      </c>
      <c r="I12" s="16">
        <f t="shared" si="0"/>
        <v>3071000400</v>
      </c>
      <c r="J12" s="16">
        <f t="shared" si="0"/>
        <v>3149744000</v>
      </c>
      <c r="K12" s="16">
        <f t="shared" si="0"/>
        <v>3275733760</v>
      </c>
      <c r="L12" s="16">
        <f t="shared" si="0"/>
        <v>3405660700</v>
      </c>
      <c r="M12" s="16">
        <f t="shared" si="0"/>
        <v>3543462000</v>
      </c>
      <c r="N12" s="16">
        <f t="shared" si="0"/>
        <v>3685200480</v>
      </c>
      <c r="O12" s="16">
        <f t="shared" si="0"/>
        <v>3830876140</v>
      </c>
      <c r="P12" s="16">
        <f t="shared" si="0"/>
        <v>3984426160</v>
      </c>
      <c r="Q12" s="16">
        <f t="shared" si="0"/>
        <v>4141913360</v>
      </c>
      <c r="R12" s="16">
        <f t="shared" si="0"/>
        <v>4307274920</v>
      </c>
      <c r="S12" s="16">
        <f t="shared" si="0"/>
        <v>4480510840</v>
      </c>
      <c r="T12" s="16">
        <f t="shared" si="0"/>
        <v>4661621120</v>
      </c>
      <c r="U12" s="16">
        <f t="shared" si="0"/>
        <v>4846668580</v>
      </c>
      <c r="V12" s="16">
        <f t="shared" si="0"/>
        <v>5039590400</v>
      </c>
      <c r="W12" s="16">
        <f t="shared" si="0"/>
        <v>5244323760</v>
      </c>
      <c r="X12" s="16">
        <f t="shared" si="0"/>
        <v>5452994300</v>
      </c>
      <c r="Y12" s="16">
        <f t="shared" si="0"/>
        <v>5669539200</v>
      </c>
      <c r="Z12" s="16">
        <f t="shared" si="0"/>
        <v>5897895640</v>
      </c>
      <c r="AA12" s="16">
        <f t="shared" si="0"/>
        <v>6134126440</v>
      </c>
      <c r="AB12" s="16">
        <f t="shared" si="0"/>
        <v>6378231600</v>
      </c>
      <c r="AC12" s="16">
        <f t="shared" si="0"/>
        <v>6634148300</v>
      </c>
      <c r="AD12" s="16">
        <f t="shared" si="0"/>
        <v>6897939360</v>
      </c>
    </row>
    <row r="13" spans="1:30" x14ac:dyDescent="0.2">
      <c r="A13" t="s">
        <v>22</v>
      </c>
      <c r="B13">
        <v>11.73</v>
      </c>
      <c r="D13" t="s">
        <v>6</v>
      </c>
      <c r="E13" s="16">
        <f>$B$6*E9</f>
        <v>7488516360</v>
      </c>
      <c r="F13" s="16">
        <f>$B$6*F9</f>
        <v>8327135700</v>
      </c>
      <c r="G13" s="16">
        <f>$B$6*G9</f>
        <v>9331116600</v>
      </c>
      <c r="H13" s="16">
        <f>$B$6*H9</f>
        <v>9488603800</v>
      </c>
      <c r="I13" s="16">
        <f>$B$6*I9</f>
        <v>9488603800</v>
      </c>
      <c r="J13" s="16">
        <f>$B$6*J9</f>
        <v>9488603800</v>
      </c>
      <c r="K13" s="16">
        <f>$B$6*K9</f>
        <v>9488603800</v>
      </c>
      <c r="L13" s="16">
        <f>$B$6*L9</f>
        <v>9488603800</v>
      </c>
      <c r="M13" s="16">
        <f>$B$6*M9</f>
        <v>9488603800</v>
      </c>
      <c r="N13" s="16">
        <f>$B$6*N9</f>
        <v>9488603800</v>
      </c>
      <c r="O13" s="16">
        <f>$B$6*O9</f>
        <v>9488603800</v>
      </c>
      <c r="P13" s="16">
        <f>$B$6*P9</f>
        <v>9488603800</v>
      </c>
      <c r="Q13" s="16">
        <f>$B$6*Q9</f>
        <v>9488603800</v>
      </c>
      <c r="R13" s="16">
        <f>$B$6*R9</f>
        <v>9488603800</v>
      </c>
      <c r="S13" s="16">
        <f>$B$6*S9</f>
        <v>9488603800</v>
      </c>
      <c r="T13" s="16">
        <f t="shared" si="0"/>
        <v>9488603800</v>
      </c>
      <c r="U13" s="16">
        <f t="shared" si="0"/>
        <v>9488603800</v>
      </c>
      <c r="V13" s="16">
        <f t="shared" si="0"/>
        <v>9488603800</v>
      </c>
      <c r="W13" s="16">
        <f t="shared" si="0"/>
        <v>9488603800</v>
      </c>
      <c r="X13" s="16">
        <f t="shared" si="0"/>
        <v>9488603800</v>
      </c>
      <c r="Y13" s="16">
        <f t="shared" si="0"/>
        <v>9488603800</v>
      </c>
      <c r="Z13" s="16">
        <f t="shared" si="0"/>
        <v>9488603800</v>
      </c>
      <c r="AA13" s="16">
        <f t="shared" si="0"/>
        <v>9488603800</v>
      </c>
      <c r="AB13" s="16">
        <f t="shared" si="0"/>
        <v>9488603800</v>
      </c>
      <c r="AC13" s="16">
        <f t="shared" si="0"/>
        <v>9488603800</v>
      </c>
      <c r="AD13" s="16">
        <f t="shared" si="0"/>
        <v>9488603800</v>
      </c>
    </row>
    <row r="14" spans="1:30" x14ac:dyDescent="0.2">
      <c r="A14" t="s">
        <v>23</v>
      </c>
      <c r="B14">
        <f>600*1000000</f>
        <v>600000000</v>
      </c>
      <c r="D14" t="s">
        <v>8</v>
      </c>
      <c r="E14" s="16">
        <f>$B$6*E10</f>
        <v>8043658740</v>
      </c>
      <c r="F14" s="16">
        <f>$B$6*F10</f>
        <v>8685419080</v>
      </c>
      <c r="G14" s="16">
        <f>$B$6*G10</f>
        <v>9378362760</v>
      </c>
      <c r="H14" s="16">
        <f>$B$6*H10</f>
        <v>10122489780</v>
      </c>
      <c r="I14" s="16">
        <f>$B$6*I10</f>
        <v>10929611680</v>
      </c>
      <c r="J14" s="16">
        <f>$B$6*J10</f>
        <v>11799728460</v>
      </c>
      <c r="K14" s="16">
        <f>$B$6*K10</f>
        <v>12508420860</v>
      </c>
      <c r="L14" s="16">
        <f>$B$6*L10</f>
        <v>13260422240</v>
      </c>
      <c r="M14" s="16">
        <f>$B$6*M10</f>
        <v>14059669780</v>
      </c>
      <c r="N14" s="16">
        <f>$B$6*N10</f>
        <v>14902226300</v>
      </c>
      <c r="O14" s="16">
        <f>$B$6*O10</f>
        <v>15799903340</v>
      </c>
      <c r="P14" s="16">
        <f>$B$6*P10</f>
        <v>16748763720</v>
      </c>
      <c r="Q14" s="16">
        <f>$B$6*Q10</f>
        <v>17756681800</v>
      </c>
      <c r="R14" s="16">
        <f>$B$6*R10</f>
        <v>18823657580</v>
      </c>
      <c r="S14" s="16">
        <f>$B$6*S10</f>
        <v>19953628240</v>
      </c>
      <c r="T14" s="16">
        <f t="shared" si="0"/>
        <v>21154468140</v>
      </c>
      <c r="U14" s="16">
        <f t="shared" si="0"/>
        <v>22189946480</v>
      </c>
      <c r="V14" s="16">
        <f t="shared" si="0"/>
        <v>23272670980</v>
      </c>
      <c r="W14" s="16">
        <f t="shared" si="0"/>
        <v>24410516000</v>
      </c>
      <c r="X14" s="16">
        <f t="shared" si="0"/>
        <v>25603481540</v>
      </c>
      <c r="Y14" s="16">
        <f t="shared" si="0"/>
        <v>26851567600</v>
      </c>
      <c r="Z14" s="16">
        <f t="shared" si="0"/>
        <v>28166585720</v>
      </c>
      <c r="AA14" s="16">
        <f t="shared" si="0"/>
        <v>29540661540</v>
      </c>
      <c r="AB14" s="16">
        <f t="shared" si="0"/>
        <v>30985606600</v>
      </c>
      <c r="AC14" s="16">
        <f t="shared" si="0"/>
        <v>32497483720</v>
      </c>
      <c r="AD14" s="16">
        <f t="shared" si="0"/>
        <v>34088104440</v>
      </c>
    </row>
    <row r="15" spans="1:30" x14ac:dyDescent="0.2">
      <c r="A15" t="s">
        <v>24</v>
      </c>
      <c r="B15">
        <v>10</v>
      </c>
    </row>
    <row r="16" spans="1:30" x14ac:dyDescent="0.2">
      <c r="A16" t="s">
        <v>25</v>
      </c>
      <c r="B16" s="16">
        <f>-(B13*B14*B15) + B12</f>
        <v>-72230000000</v>
      </c>
      <c r="D16" s="3" t="s">
        <v>13</v>
      </c>
      <c r="E16" s="8"/>
      <c r="F16" s="4"/>
      <c r="G16" s="4"/>
      <c r="H16" s="4"/>
      <c r="I16" s="4"/>
      <c r="K16" s="4"/>
      <c r="L16" s="4"/>
      <c r="N16" s="4"/>
      <c r="O16" s="4"/>
      <c r="P16" s="4"/>
      <c r="Q16" s="4"/>
      <c r="R16" s="4"/>
    </row>
    <row r="17" spans="1:31" x14ac:dyDescent="0.2">
      <c r="D17" t="s">
        <v>9</v>
      </c>
      <c r="E17" s="9">
        <f>(80%)*E18</f>
        <v>0.54400000000000004</v>
      </c>
      <c r="F17" s="9">
        <f t="shared" ref="F17:AD17" si="1">(80%)*F18</f>
        <v>0.55999999999999994</v>
      </c>
      <c r="G17" s="9">
        <f t="shared" si="1"/>
        <v>0.57599999999999996</v>
      </c>
      <c r="H17" s="9">
        <f t="shared" si="1"/>
        <v>0.60000000000000009</v>
      </c>
      <c r="I17" s="9">
        <f t="shared" si="1"/>
        <v>0.62400000000000011</v>
      </c>
      <c r="J17" s="9">
        <f t="shared" si="1"/>
        <v>0.64000000000000012</v>
      </c>
      <c r="K17" s="9">
        <f t="shared" si="1"/>
        <v>0.60000000000000009</v>
      </c>
      <c r="L17" s="9">
        <f t="shared" si="1"/>
        <v>0.56799999999999995</v>
      </c>
      <c r="M17" s="9">
        <f t="shared" si="1"/>
        <v>0.53600000000000003</v>
      </c>
      <c r="N17" s="9">
        <f t="shared" si="1"/>
        <v>0.504</v>
      </c>
      <c r="O17" s="9">
        <f t="shared" si="1"/>
        <v>0.47199999999999998</v>
      </c>
      <c r="P17" s="9">
        <f t="shared" si="1"/>
        <v>0.45599999999999996</v>
      </c>
      <c r="Q17" s="9">
        <f t="shared" si="1"/>
        <v>0.44000000000000006</v>
      </c>
      <c r="R17" s="9">
        <f t="shared" si="1"/>
        <v>0.42400000000000004</v>
      </c>
      <c r="S17" s="9">
        <f>(80%)*S18</f>
        <v>0.40800000000000003</v>
      </c>
      <c r="T17" s="9">
        <f t="shared" si="1"/>
        <v>0.39200000000000002</v>
      </c>
      <c r="U17" s="9">
        <f t="shared" si="1"/>
        <v>0.39200000000000002</v>
      </c>
      <c r="V17" s="9">
        <f t="shared" si="1"/>
        <v>0.38400000000000001</v>
      </c>
      <c r="W17" s="9">
        <f t="shared" si="1"/>
        <v>0.376</v>
      </c>
      <c r="X17" s="9">
        <f t="shared" si="1"/>
        <v>0.36800000000000005</v>
      </c>
      <c r="Y17" s="9">
        <f t="shared" si="1"/>
        <v>0.36000000000000004</v>
      </c>
      <c r="Z17" s="9">
        <f t="shared" si="1"/>
        <v>0.35200000000000004</v>
      </c>
      <c r="AA17" s="9">
        <f t="shared" si="1"/>
        <v>0.34400000000000003</v>
      </c>
      <c r="AB17" s="9">
        <f t="shared" si="1"/>
        <v>0.33600000000000002</v>
      </c>
      <c r="AC17" s="9">
        <f t="shared" si="1"/>
        <v>0.33600000000000002</v>
      </c>
      <c r="AD17" s="9">
        <f t="shared" si="1"/>
        <v>0.33600000000000002</v>
      </c>
    </row>
    <row r="18" spans="1:31" x14ac:dyDescent="0.2">
      <c r="D18" t="s">
        <v>10</v>
      </c>
      <c r="E18">
        <v>0.68</v>
      </c>
      <c r="F18">
        <v>0.7</v>
      </c>
      <c r="G18">
        <v>0.72</v>
      </c>
      <c r="H18">
        <v>0.75</v>
      </c>
      <c r="I18">
        <v>0.78</v>
      </c>
      <c r="J18">
        <v>0.8</v>
      </c>
      <c r="K18">
        <v>0.75</v>
      </c>
      <c r="L18">
        <v>0.71</v>
      </c>
      <c r="M18">
        <v>0.67</v>
      </c>
      <c r="N18">
        <v>0.63</v>
      </c>
      <c r="O18">
        <v>0.59</v>
      </c>
      <c r="P18">
        <v>0.56999999999999995</v>
      </c>
      <c r="Q18">
        <v>0.55000000000000004</v>
      </c>
      <c r="R18">
        <v>0.53</v>
      </c>
      <c r="S18">
        <v>0.51</v>
      </c>
      <c r="T18">
        <v>0.49</v>
      </c>
      <c r="U18">
        <v>0.49</v>
      </c>
      <c r="V18">
        <v>0.48</v>
      </c>
      <c r="W18">
        <v>0.47</v>
      </c>
      <c r="X18">
        <v>0.46</v>
      </c>
      <c r="Y18">
        <v>0.45</v>
      </c>
      <c r="Z18">
        <v>0.44</v>
      </c>
      <c r="AA18">
        <v>0.43</v>
      </c>
      <c r="AB18">
        <v>0.42</v>
      </c>
      <c r="AC18">
        <v>0.42</v>
      </c>
      <c r="AD18">
        <v>0.42</v>
      </c>
    </row>
    <row r="19" spans="1:31" x14ac:dyDescent="0.2">
      <c r="D19" t="s">
        <v>11</v>
      </c>
      <c r="E19" s="9">
        <f>(120%)*E18</f>
        <v>0.81600000000000006</v>
      </c>
      <c r="F19" s="9">
        <f t="shared" ref="F19:AD19" si="2">(120%)*F18</f>
        <v>0.84</v>
      </c>
      <c r="G19" s="9">
        <f t="shared" si="2"/>
        <v>0.86399999999999999</v>
      </c>
      <c r="H19" s="9">
        <f t="shared" si="2"/>
        <v>0.89999999999999991</v>
      </c>
      <c r="I19" s="9">
        <f t="shared" si="2"/>
        <v>0.93599999999999994</v>
      </c>
      <c r="J19" s="9">
        <f t="shared" si="2"/>
        <v>0.96</v>
      </c>
      <c r="K19" s="9">
        <f t="shared" si="2"/>
        <v>0.89999999999999991</v>
      </c>
      <c r="L19" s="9">
        <f t="shared" si="2"/>
        <v>0.85199999999999998</v>
      </c>
      <c r="M19" s="9">
        <f t="shared" si="2"/>
        <v>0.80400000000000005</v>
      </c>
      <c r="N19" s="9">
        <f t="shared" si="2"/>
        <v>0.75600000000000001</v>
      </c>
      <c r="O19" s="9">
        <f t="shared" si="2"/>
        <v>0.70799999999999996</v>
      </c>
      <c r="P19" s="9">
        <f t="shared" si="2"/>
        <v>0.68399999999999994</v>
      </c>
      <c r="Q19" s="9">
        <f t="shared" si="2"/>
        <v>0.66</v>
      </c>
      <c r="R19" s="9">
        <f t="shared" si="2"/>
        <v>0.63600000000000001</v>
      </c>
      <c r="S19" s="9">
        <f t="shared" si="2"/>
        <v>0.61199999999999999</v>
      </c>
      <c r="T19" s="9">
        <f t="shared" si="2"/>
        <v>0.58799999999999997</v>
      </c>
      <c r="U19" s="9">
        <f t="shared" si="2"/>
        <v>0.58799999999999997</v>
      </c>
      <c r="V19" s="9">
        <f t="shared" si="2"/>
        <v>0.57599999999999996</v>
      </c>
      <c r="W19" s="9">
        <f t="shared" si="2"/>
        <v>0.56399999999999995</v>
      </c>
      <c r="X19" s="9">
        <f t="shared" si="2"/>
        <v>0.55200000000000005</v>
      </c>
      <c r="Y19" s="9">
        <f t="shared" si="2"/>
        <v>0.54</v>
      </c>
      <c r="Z19" s="9">
        <f t="shared" si="2"/>
        <v>0.52800000000000002</v>
      </c>
      <c r="AA19" s="9">
        <f t="shared" si="2"/>
        <v>0.51600000000000001</v>
      </c>
      <c r="AB19" s="9">
        <f t="shared" si="2"/>
        <v>0.504</v>
      </c>
      <c r="AC19" s="9">
        <f t="shared" si="2"/>
        <v>0.504</v>
      </c>
      <c r="AD19" s="9">
        <f t="shared" si="2"/>
        <v>0.504</v>
      </c>
    </row>
    <row r="20" spans="1:31" x14ac:dyDescent="0.2">
      <c r="D20" s="4" t="s">
        <v>19</v>
      </c>
      <c r="E20" s="4"/>
      <c r="F20" s="4"/>
      <c r="H20" s="4"/>
      <c r="I20" s="4"/>
    </row>
    <row r="21" spans="1:31" x14ac:dyDescent="0.2">
      <c r="D21" s="4" t="s">
        <v>9</v>
      </c>
      <c r="E21" s="16">
        <f>E17*$B$8*$B$9</f>
        <v>14105702400.000002</v>
      </c>
      <c r="F21" s="16">
        <f t="shared" ref="F21:AD23" si="3">F17*$B$8*$B$9</f>
        <v>14520575999.999998</v>
      </c>
      <c r="G21" s="16">
        <f t="shared" si="3"/>
        <v>14935449599.999998</v>
      </c>
      <c r="H21" s="16">
        <f t="shared" si="3"/>
        <v>15557760000.000002</v>
      </c>
      <c r="I21" s="16">
        <f t="shared" si="3"/>
        <v>16180070400.000002</v>
      </c>
      <c r="J21" s="16">
        <f t="shared" si="3"/>
        <v>16594944000.000004</v>
      </c>
      <c r="K21" s="16">
        <f t="shared" si="3"/>
        <v>15557760000.000002</v>
      </c>
      <c r="L21" s="16">
        <f t="shared" si="3"/>
        <v>14728012799.999998</v>
      </c>
      <c r="M21" s="16">
        <f t="shared" si="3"/>
        <v>13898265600.000002</v>
      </c>
      <c r="N21" s="16">
        <f t="shared" si="3"/>
        <v>13068518400</v>
      </c>
      <c r="O21" s="16">
        <f t="shared" si="3"/>
        <v>12238771199.999998</v>
      </c>
      <c r="P21" s="16">
        <f t="shared" si="3"/>
        <v>11823897599.999998</v>
      </c>
      <c r="Q21" s="16">
        <f t="shared" si="3"/>
        <v>11409024000.000002</v>
      </c>
      <c r="R21" s="16">
        <f t="shared" si="3"/>
        <v>10994150400</v>
      </c>
      <c r="S21" s="16">
        <f t="shared" si="3"/>
        <v>10579276800.000002</v>
      </c>
      <c r="T21" s="16">
        <f t="shared" si="3"/>
        <v>10164403200</v>
      </c>
      <c r="U21" s="16">
        <f t="shared" si="3"/>
        <v>10164403200</v>
      </c>
      <c r="V21" s="16">
        <f t="shared" si="3"/>
        <v>9956966400</v>
      </c>
      <c r="W21" s="16">
        <f t="shared" si="3"/>
        <v>9749529600</v>
      </c>
      <c r="X21" s="16">
        <f t="shared" si="3"/>
        <v>9542092800</v>
      </c>
      <c r="Y21" s="16">
        <f t="shared" si="3"/>
        <v>9334656000.0000019</v>
      </c>
      <c r="Z21" s="16">
        <f t="shared" si="3"/>
        <v>9127219200.0000019</v>
      </c>
      <c r="AA21" s="16">
        <f t="shared" si="3"/>
        <v>8919782400</v>
      </c>
      <c r="AB21" s="16">
        <f t="shared" si="3"/>
        <v>8712345600</v>
      </c>
      <c r="AC21" s="16">
        <f t="shared" si="3"/>
        <v>8712345600</v>
      </c>
      <c r="AD21" s="16">
        <f t="shared" si="3"/>
        <v>8712345600</v>
      </c>
    </row>
    <row r="22" spans="1:31" x14ac:dyDescent="0.2">
      <c r="D22" s="4" t="s">
        <v>10</v>
      </c>
      <c r="E22" s="16">
        <f t="shared" ref="E22:T23" si="4">E18*$B$8*$B$9</f>
        <v>17632128000</v>
      </c>
      <c r="F22" s="16">
        <f t="shared" si="4"/>
        <v>18150720000</v>
      </c>
      <c r="G22" s="16">
        <f t="shared" si="4"/>
        <v>18669312000</v>
      </c>
      <c r="H22" s="16">
        <f t="shared" si="4"/>
        <v>19447200000</v>
      </c>
      <c r="I22" s="16">
        <f t="shared" si="4"/>
        <v>20225088000</v>
      </c>
      <c r="J22" s="16">
        <f t="shared" si="4"/>
        <v>20743680000</v>
      </c>
      <c r="K22" s="16">
        <f t="shared" si="4"/>
        <v>19447200000</v>
      </c>
      <c r="L22" s="16">
        <f t="shared" si="4"/>
        <v>18410016000</v>
      </c>
      <c r="M22" s="16">
        <f t="shared" si="4"/>
        <v>17372832000.000004</v>
      </c>
      <c r="N22" s="16">
        <f t="shared" si="4"/>
        <v>16335648000</v>
      </c>
      <c r="O22" s="16">
        <f t="shared" si="4"/>
        <v>15298463999.999998</v>
      </c>
      <c r="P22" s="16">
        <f t="shared" si="4"/>
        <v>14779872000</v>
      </c>
      <c r="Q22" s="16">
        <f t="shared" si="4"/>
        <v>14261280000</v>
      </c>
      <c r="R22" s="16">
        <f t="shared" si="4"/>
        <v>13742688000</v>
      </c>
      <c r="S22" s="16">
        <f t="shared" si="4"/>
        <v>13224096000.000002</v>
      </c>
      <c r="T22" s="16">
        <f t="shared" si="4"/>
        <v>12705503999.999998</v>
      </c>
      <c r="U22" s="16">
        <f t="shared" si="3"/>
        <v>12705503999.999998</v>
      </c>
      <c r="V22" s="16">
        <f t="shared" si="3"/>
        <v>12446208000</v>
      </c>
      <c r="W22" s="16">
        <f t="shared" si="3"/>
        <v>12186912000</v>
      </c>
      <c r="X22" s="16">
        <f t="shared" si="3"/>
        <v>11927616000.000002</v>
      </c>
      <c r="Y22" s="16">
        <f t="shared" si="3"/>
        <v>11668320000</v>
      </c>
      <c r="Z22" s="16">
        <f t="shared" si="3"/>
        <v>11409024000</v>
      </c>
      <c r="AA22" s="16">
        <f t="shared" si="3"/>
        <v>11149728000</v>
      </c>
      <c r="AB22" s="16">
        <f t="shared" si="3"/>
        <v>10890432000</v>
      </c>
      <c r="AC22" s="16">
        <f t="shared" si="3"/>
        <v>10890432000</v>
      </c>
      <c r="AD22" s="16">
        <f t="shared" si="3"/>
        <v>10890432000</v>
      </c>
    </row>
    <row r="23" spans="1:31" x14ac:dyDescent="0.2">
      <c r="D23" s="4" t="s">
        <v>11</v>
      </c>
      <c r="E23" s="16">
        <f t="shared" si="4"/>
        <v>21158553600.000004</v>
      </c>
      <c r="F23" s="16">
        <f t="shared" si="4"/>
        <v>21780864000</v>
      </c>
      <c r="G23" s="16">
        <f t="shared" si="4"/>
        <v>22403174400</v>
      </c>
      <c r="H23" s="16">
        <f t="shared" si="4"/>
        <v>23336639999.999996</v>
      </c>
      <c r="I23" s="16">
        <f t="shared" si="4"/>
        <v>24270105599.999996</v>
      </c>
      <c r="J23" s="16">
        <f t="shared" si="4"/>
        <v>24892416000</v>
      </c>
      <c r="K23" s="16">
        <f t="shared" si="4"/>
        <v>23336639999.999996</v>
      </c>
      <c r="L23" s="16">
        <f t="shared" si="4"/>
        <v>22092019200</v>
      </c>
      <c r="M23" s="16">
        <f t="shared" si="4"/>
        <v>20847398400.000004</v>
      </c>
      <c r="N23" s="16">
        <f t="shared" si="4"/>
        <v>19602777600</v>
      </c>
      <c r="O23" s="16">
        <f t="shared" si="4"/>
        <v>18358156800</v>
      </c>
      <c r="P23" s="16">
        <f t="shared" si="4"/>
        <v>17735846399.999996</v>
      </c>
      <c r="Q23" s="16">
        <f t="shared" si="4"/>
        <v>17113536000.000002</v>
      </c>
      <c r="R23" s="16">
        <f t="shared" si="4"/>
        <v>16491225599.999998</v>
      </c>
      <c r="S23" s="16">
        <f t="shared" si="4"/>
        <v>15868915200</v>
      </c>
      <c r="T23" s="16">
        <f t="shared" si="4"/>
        <v>15246604800</v>
      </c>
      <c r="U23" s="16">
        <f t="shared" si="3"/>
        <v>15246604800</v>
      </c>
      <c r="V23" s="16">
        <f t="shared" si="3"/>
        <v>14935449599.999998</v>
      </c>
      <c r="W23" s="16">
        <f t="shared" si="3"/>
        <v>14624294399.999998</v>
      </c>
      <c r="X23" s="16">
        <f t="shared" si="3"/>
        <v>14313139200.000002</v>
      </c>
      <c r="Y23" s="16">
        <f t="shared" si="3"/>
        <v>14001984000.000002</v>
      </c>
      <c r="Z23" s="16">
        <f t="shared" si="3"/>
        <v>13690828800.000002</v>
      </c>
      <c r="AA23" s="16">
        <f t="shared" si="3"/>
        <v>13379673600</v>
      </c>
      <c r="AB23" s="16">
        <f t="shared" si="3"/>
        <v>13068518400</v>
      </c>
      <c r="AC23" s="16">
        <f t="shared" si="3"/>
        <v>13068518400</v>
      </c>
      <c r="AD23" s="16">
        <f t="shared" si="3"/>
        <v>13068518400</v>
      </c>
    </row>
    <row r="24" spans="1:31" x14ac:dyDescent="0.2">
      <c r="D24" s="5"/>
      <c r="E24" s="4"/>
      <c r="F24" s="4"/>
      <c r="H24" s="4"/>
      <c r="I24" s="5"/>
    </row>
    <row r="25" spans="1:31" x14ac:dyDescent="0.2">
      <c r="D25" s="4"/>
      <c r="E25" s="4"/>
      <c r="F25" s="4"/>
      <c r="H25" s="4"/>
      <c r="I25" s="4"/>
    </row>
    <row r="26" spans="1:31" x14ac:dyDescent="0.2">
      <c r="D26" s="4" t="s">
        <v>32</v>
      </c>
      <c r="E26" s="4"/>
      <c r="F26" s="4"/>
      <c r="H26" s="4"/>
      <c r="I26" s="4"/>
    </row>
    <row r="27" spans="1:31" x14ac:dyDescent="0.2">
      <c r="D27" s="4" t="s">
        <v>31</v>
      </c>
      <c r="E27" s="16">
        <f>E12-E21</f>
        <v>-11298493060.000002</v>
      </c>
      <c r="F27" s="16">
        <f>F12-F21</f>
        <v>-11658246139.999998</v>
      </c>
      <c r="G27" s="16">
        <f>G12-G21</f>
        <v>-12010124859.999998</v>
      </c>
      <c r="H27" s="16">
        <f>H12-H21</f>
        <v>-12561566020.000002</v>
      </c>
      <c r="I27" s="16">
        <f>I12-I21</f>
        <v>-13109070000.000002</v>
      </c>
      <c r="J27" s="16">
        <f>J12-J21</f>
        <v>-13445200000.000004</v>
      </c>
      <c r="K27" s="16">
        <f>K12-K21</f>
        <v>-12282026240.000002</v>
      </c>
      <c r="L27" s="16">
        <f>L12-L21</f>
        <v>-11322352099.999998</v>
      </c>
      <c r="M27" s="16">
        <f>M12-M21</f>
        <v>-10354803600.000002</v>
      </c>
      <c r="N27" s="16">
        <f>N12-N21</f>
        <v>-9383317920</v>
      </c>
      <c r="O27" s="16">
        <f>O12-O21</f>
        <v>-8407895059.9999981</v>
      </c>
      <c r="P27" s="16">
        <f>P12-P21</f>
        <v>-7839471439.9999981</v>
      </c>
      <c r="Q27" s="16">
        <f>Q12-Q21</f>
        <v>-7267110640.0000019</v>
      </c>
      <c r="R27" s="16">
        <f>R12-R21</f>
        <v>-6686875480</v>
      </c>
      <c r="S27" s="16">
        <f>S12-S21</f>
        <v>-6098765960.0000019</v>
      </c>
      <c r="T27" s="16">
        <f>T12-T21</f>
        <v>-5502782080</v>
      </c>
      <c r="U27" s="16">
        <f>U12-U21</f>
        <v>-5317734620</v>
      </c>
      <c r="V27" s="16">
        <f>V12-V21</f>
        <v>-4917376000</v>
      </c>
      <c r="W27" s="16">
        <f>W12-W21</f>
        <v>-4505205840</v>
      </c>
      <c r="X27" s="16">
        <f>X12-X21</f>
        <v>-4089098500</v>
      </c>
      <c r="Y27" s="16">
        <f>Y12-Y21</f>
        <v>-3665116800.0000019</v>
      </c>
      <c r="Z27" s="16">
        <f>Z12-Z21</f>
        <v>-3229323560.0000019</v>
      </c>
      <c r="AA27" s="16">
        <f>AA12-AA21</f>
        <v>-2785655960</v>
      </c>
      <c r="AB27" s="16">
        <f>AB12-AB21</f>
        <v>-2334114000</v>
      </c>
      <c r="AC27" s="16">
        <f>AC12-AC21</f>
        <v>-2078197300</v>
      </c>
      <c r="AD27" s="16">
        <f>AD12-AD21</f>
        <v>-1814406240</v>
      </c>
      <c r="AE27" s="9"/>
    </row>
    <row r="28" spans="1:31" x14ac:dyDescent="0.2">
      <c r="D28" s="4" t="s">
        <v>26</v>
      </c>
      <c r="E28" s="16">
        <f>E13-E22</f>
        <v>-10143611640</v>
      </c>
      <c r="F28" s="16">
        <f>F13-F22</f>
        <v>-9823584300</v>
      </c>
      <c r="G28" s="16">
        <f>G13-G22</f>
        <v>-9338195400</v>
      </c>
      <c r="H28" s="16">
        <f>H13-H22</f>
        <v>-9958596200</v>
      </c>
      <c r="I28" s="16">
        <f>I13-I22</f>
        <v>-10736484200</v>
      </c>
      <c r="J28" s="16">
        <f>J13-J22</f>
        <v>-11255076200</v>
      </c>
      <c r="K28" s="16">
        <f>K13-K22</f>
        <v>-9958596200</v>
      </c>
      <c r="L28" s="16">
        <f>L13-L22</f>
        <v>-8921412200</v>
      </c>
      <c r="M28" s="16">
        <f>M13-M22</f>
        <v>-7884228200.0000038</v>
      </c>
      <c r="N28" s="16">
        <f>N13-N22</f>
        <v>-6847044200</v>
      </c>
      <c r="O28" s="16">
        <f>O13-O22</f>
        <v>-5809860199.9999981</v>
      </c>
      <c r="P28" s="16">
        <f>P13-P22</f>
        <v>-5291268200</v>
      </c>
      <c r="Q28" s="16">
        <f>Q13-Q22</f>
        <v>-4772676200</v>
      </c>
      <c r="R28" s="16">
        <f>R13-R22</f>
        <v>-4254084200</v>
      </c>
      <c r="S28" s="16">
        <f>S13-S22</f>
        <v>-3735492200.0000019</v>
      </c>
      <c r="T28" s="16">
        <f>T13-T22</f>
        <v>-3216900199.9999981</v>
      </c>
      <c r="U28" s="16">
        <f>U13-U22</f>
        <v>-3216900199.9999981</v>
      </c>
      <c r="V28" s="16">
        <f>V13-V22</f>
        <v>-2957604200</v>
      </c>
      <c r="W28" s="16">
        <f>W13-W22</f>
        <v>-2698308200</v>
      </c>
      <c r="X28" s="16">
        <f>X13-X22</f>
        <v>-2439012200.0000019</v>
      </c>
      <c r="Y28" s="16">
        <f>Y13-Y22</f>
        <v>-2179716200</v>
      </c>
      <c r="Z28" s="16">
        <f>Z13-Z22</f>
        <v>-1920420200</v>
      </c>
      <c r="AA28" s="16">
        <f>AA13-AA22</f>
        <v>-1661124200</v>
      </c>
      <c r="AB28" s="16">
        <f>AB13-AB22</f>
        <v>-1401828200</v>
      </c>
      <c r="AC28" s="16">
        <f>AC13-AC22</f>
        <v>-1401828200</v>
      </c>
      <c r="AD28" s="16">
        <f>AD13-AD22</f>
        <v>-1401828200</v>
      </c>
    </row>
    <row r="29" spans="1:31" x14ac:dyDescent="0.2">
      <c r="D29" s="4" t="s">
        <v>30</v>
      </c>
      <c r="E29" s="16">
        <f>E14-E23</f>
        <v>-13114894860.000004</v>
      </c>
      <c r="F29" s="16">
        <f>F14-F23</f>
        <v>-13095444920</v>
      </c>
      <c r="G29" s="16">
        <f>G14-G23</f>
        <v>-13024811640</v>
      </c>
      <c r="H29" s="16">
        <f>H14-H23</f>
        <v>-13214150219.999996</v>
      </c>
      <c r="I29" s="16">
        <f>I14-I23</f>
        <v>-13340493919.999996</v>
      </c>
      <c r="J29" s="16">
        <f>J14-J23</f>
        <v>-13092687540</v>
      </c>
      <c r="K29" s="16">
        <f>K14-K23</f>
        <v>-10828219139.999996</v>
      </c>
      <c r="L29" s="16">
        <f>L14-L23</f>
        <v>-8831596960</v>
      </c>
      <c r="M29" s="16">
        <f>M14-M23</f>
        <v>-6787728620.0000038</v>
      </c>
      <c r="N29" s="16">
        <f>N14-N23</f>
        <v>-4700551300</v>
      </c>
      <c r="O29" s="16">
        <f>O14-O23</f>
        <v>-2558253460</v>
      </c>
      <c r="P29" s="16">
        <f>P14-P23</f>
        <v>-987082679.99999619</v>
      </c>
      <c r="Q29" s="16">
        <f>Q14-Q23</f>
        <v>643145799.99999809</v>
      </c>
      <c r="R29" s="16">
        <f>R14-R23</f>
        <v>2332431980.0000019</v>
      </c>
      <c r="S29" s="16">
        <f>S14-S23</f>
        <v>4084713040</v>
      </c>
      <c r="T29" s="16">
        <f>T14-T23</f>
        <v>5907863340</v>
      </c>
      <c r="U29" s="16">
        <f>U14-U23</f>
        <v>6943341680</v>
      </c>
      <c r="V29" s="16">
        <f>V14-V23</f>
        <v>8337221380.0000019</v>
      </c>
      <c r="W29" s="16">
        <f>W14-W23</f>
        <v>9786221600.0000019</v>
      </c>
      <c r="X29" s="16">
        <f>X14-X23</f>
        <v>11290342339.999998</v>
      </c>
      <c r="Y29" s="16">
        <f>Y14-Y23</f>
        <v>12849583599.999998</v>
      </c>
      <c r="Z29" s="16">
        <f>Z14-Z23</f>
        <v>14475756919.999998</v>
      </c>
      <c r="AA29" s="16">
        <f>AA14-AA23</f>
        <v>16160987940</v>
      </c>
      <c r="AB29" s="16">
        <f>AB14-AB23</f>
        <v>17917088200</v>
      </c>
      <c r="AC29" s="16">
        <f>AC14-AC23</f>
        <v>19428965320</v>
      </c>
      <c r="AD29" s="16">
        <f>AD14-AD23</f>
        <v>21019586040</v>
      </c>
      <c r="AE29" s="9"/>
    </row>
    <row r="30" spans="1:31" x14ac:dyDescent="0.2">
      <c r="A30" s="3"/>
      <c r="B30" s="8"/>
      <c r="C30" s="4"/>
    </row>
    <row r="31" spans="1:31" x14ac:dyDescent="0.2">
      <c r="A31" s="3"/>
      <c r="B31" s="8"/>
      <c r="C31" s="4"/>
    </row>
    <row r="32" spans="1:31" x14ac:dyDescent="0.2">
      <c r="A32" s="3"/>
      <c r="B32" s="8"/>
      <c r="C32" s="4"/>
    </row>
    <row r="33" spans="1:9" x14ac:dyDescent="0.2">
      <c r="A33" s="3"/>
      <c r="B33" s="8"/>
      <c r="C33" s="4"/>
    </row>
    <row r="34" spans="1:9" x14ac:dyDescent="0.2">
      <c r="A34" s="3"/>
      <c r="B34" s="8"/>
      <c r="C34" s="4"/>
    </row>
    <row r="35" spans="1:9" x14ac:dyDescent="0.2">
      <c r="A35" s="3"/>
      <c r="B35" s="8"/>
      <c r="C35" s="4"/>
    </row>
    <row r="36" spans="1:9" x14ac:dyDescent="0.2">
      <c r="A36" s="3"/>
      <c r="B36" s="8"/>
      <c r="C36" s="4"/>
    </row>
    <row r="37" spans="1:9" x14ac:dyDescent="0.2">
      <c r="A37" s="3"/>
      <c r="B37" s="8"/>
      <c r="C37" s="4"/>
    </row>
    <row r="38" spans="1:9" x14ac:dyDescent="0.2">
      <c r="A38" s="3"/>
      <c r="B38" s="8"/>
      <c r="C38" s="4"/>
    </row>
    <row r="39" spans="1:9" x14ac:dyDescent="0.2">
      <c r="A39" s="3"/>
      <c r="B39" s="8"/>
      <c r="C39" s="4"/>
    </row>
    <row r="40" spans="1:9" x14ac:dyDescent="0.2">
      <c r="A40" s="3"/>
      <c r="B40" s="8"/>
      <c r="C40" s="4"/>
      <c r="D40" s="4"/>
      <c r="E40" s="4"/>
      <c r="F40" s="4"/>
      <c r="H40" s="4"/>
      <c r="I40" s="4"/>
    </row>
    <row r="41" spans="1:9" x14ac:dyDescent="0.2">
      <c r="A41" s="3"/>
      <c r="B41" s="8"/>
      <c r="C41" s="4"/>
      <c r="D41" s="4" t="s">
        <v>27</v>
      </c>
      <c r="E41" s="16">
        <f>NPV($B$7,E27:AD27)+$B$16</f>
        <v>-208424749310.18689</v>
      </c>
      <c r="F41" s="4"/>
      <c r="H41" s="4"/>
      <c r="I41" s="4"/>
    </row>
    <row r="42" spans="1:9" x14ac:dyDescent="0.2">
      <c r="A42" s="3"/>
      <c r="B42" s="8"/>
      <c r="C42" s="4"/>
      <c r="D42" s="4" t="s">
        <v>28</v>
      </c>
      <c r="E42" s="16">
        <f>NPV($B$7,E28:AD28)+$B$16</f>
        <v>-175569381559.60229</v>
      </c>
      <c r="F42" s="4"/>
      <c r="H42" s="4"/>
      <c r="I42" s="4"/>
    </row>
    <row r="43" spans="1:9" x14ac:dyDescent="0.2">
      <c r="A43" s="3"/>
      <c r="B43" s="8"/>
      <c r="C43" s="4"/>
      <c r="D43" s="4" t="s">
        <v>29</v>
      </c>
      <c r="E43" s="16">
        <f>NPV($B$7,E29:AD29)+$B$16</f>
        <v>-101242592390.97684</v>
      </c>
      <c r="F43" s="4"/>
      <c r="H43" s="4"/>
      <c r="I43" s="4"/>
    </row>
    <row r="44" spans="1:9" x14ac:dyDescent="0.2">
      <c r="A44" s="3"/>
      <c r="B44" s="8"/>
      <c r="C44" s="4"/>
      <c r="D44" s="4"/>
      <c r="E44" s="4"/>
      <c r="F44" s="4"/>
      <c r="H44" s="4"/>
      <c r="I44" s="4"/>
    </row>
    <row r="45" spans="1:9" x14ac:dyDescent="0.2">
      <c r="A45" s="3"/>
      <c r="B45" s="8"/>
      <c r="C45" s="4"/>
      <c r="D45" s="4"/>
      <c r="E45" s="4"/>
      <c r="F45" s="4"/>
      <c r="H45" s="4"/>
      <c r="I45" s="4"/>
    </row>
    <row r="46" spans="1:9" x14ac:dyDescent="0.2">
      <c r="A46" s="3"/>
      <c r="B46" s="8"/>
      <c r="C46" s="4"/>
      <c r="D46" s="4"/>
      <c r="E46" s="4"/>
      <c r="F46" s="4"/>
      <c r="H46" s="4"/>
      <c r="I46" s="4"/>
    </row>
    <row r="47" spans="1:9" x14ac:dyDescent="0.2">
      <c r="A47" s="3"/>
      <c r="B47" s="8"/>
      <c r="C47" s="4"/>
      <c r="D47" s="4"/>
      <c r="E47" s="4"/>
      <c r="F47" s="4"/>
      <c r="H47" s="4"/>
      <c r="I47" s="4"/>
    </row>
    <row r="48" spans="1:9" x14ac:dyDescent="0.2">
      <c r="A48" s="3"/>
      <c r="B48" s="8"/>
      <c r="C48" s="4"/>
      <c r="D48" s="4"/>
      <c r="E48" s="4"/>
      <c r="F48" s="4"/>
      <c r="H48" s="4"/>
      <c r="I48" s="4"/>
    </row>
    <row r="49" spans="1:9" x14ac:dyDescent="0.2">
      <c r="A49" s="3"/>
      <c r="B49" s="8"/>
      <c r="C49" s="4"/>
      <c r="D49" s="4"/>
      <c r="E49" s="4"/>
      <c r="F49" s="4"/>
      <c r="H49" s="4"/>
      <c r="I49" s="4"/>
    </row>
    <row r="50" spans="1:9" x14ac:dyDescent="0.2">
      <c r="A50" s="3"/>
      <c r="B50" s="8"/>
      <c r="C50" s="4"/>
      <c r="D50" s="4"/>
      <c r="E50" s="4"/>
      <c r="F50" s="4"/>
      <c r="H50" s="4"/>
      <c r="I50" s="4"/>
    </row>
    <row r="51" spans="1:9" x14ac:dyDescent="0.2">
      <c r="A51" s="3"/>
      <c r="B51" s="8"/>
      <c r="C51" s="4"/>
      <c r="D51" s="4"/>
      <c r="E51" s="4"/>
      <c r="F51" s="4"/>
      <c r="H51" s="4"/>
      <c r="I51" s="4"/>
    </row>
    <row r="52" spans="1:9" x14ac:dyDescent="0.2">
      <c r="A52" s="3"/>
      <c r="B52" s="8"/>
      <c r="C52" s="4"/>
      <c r="D52" s="4"/>
      <c r="E52" s="4"/>
      <c r="F52" s="4"/>
      <c r="H52" s="4"/>
      <c r="I52" s="4"/>
    </row>
    <row r="53" spans="1:9" x14ac:dyDescent="0.2">
      <c r="A53" s="3"/>
      <c r="B53" s="8"/>
      <c r="C53" s="4"/>
      <c r="D53" s="4"/>
      <c r="E53" s="4"/>
      <c r="F53" s="4"/>
      <c r="H53" s="4"/>
      <c r="I53" s="4"/>
    </row>
    <row r="54" spans="1:9" x14ac:dyDescent="0.2">
      <c r="A54" s="3"/>
      <c r="B54" s="8"/>
      <c r="C54" s="4"/>
      <c r="D54" s="4"/>
      <c r="E54" s="4"/>
      <c r="F54" s="4"/>
      <c r="H54" s="4"/>
      <c r="I54" s="4"/>
    </row>
    <row r="55" spans="1:9" x14ac:dyDescent="0.2">
      <c r="A55" s="3"/>
      <c r="B55" s="8"/>
      <c r="C55" s="4"/>
      <c r="D55" s="4"/>
      <c r="E55" s="4"/>
      <c r="F55" s="4"/>
      <c r="H55" s="4"/>
      <c r="I55" s="4"/>
    </row>
    <row r="56" spans="1:9" x14ac:dyDescent="0.2">
      <c r="A56" s="3"/>
      <c r="B56" s="8"/>
      <c r="C56" s="4"/>
      <c r="D56" s="4"/>
      <c r="E56" s="4"/>
      <c r="F56" s="4"/>
      <c r="H56" s="4"/>
      <c r="I56" s="4"/>
    </row>
    <row r="57" spans="1:9" x14ac:dyDescent="0.2">
      <c r="A57" s="3"/>
      <c r="B57" s="8"/>
      <c r="C57" s="4"/>
      <c r="D57" s="4"/>
      <c r="E57" s="4"/>
      <c r="F57" s="4"/>
      <c r="H57" s="4"/>
      <c r="I57" s="4"/>
    </row>
    <row r="58" spans="1:9" x14ac:dyDescent="0.2">
      <c r="A58" s="3"/>
      <c r="B58" s="8"/>
      <c r="C58" s="4"/>
      <c r="D58" s="4"/>
      <c r="E58" s="4"/>
      <c r="F58" s="4"/>
      <c r="H58" s="4"/>
      <c r="I58" s="4"/>
    </row>
    <row r="59" spans="1:9" x14ac:dyDescent="0.2">
      <c r="A59" s="3"/>
      <c r="B59" s="8"/>
      <c r="C59" s="4"/>
      <c r="D59" s="4"/>
      <c r="E59" s="4"/>
      <c r="F59" s="4"/>
      <c r="H59" s="4"/>
      <c r="I59" s="4"/>
    </row>
    <row r="60" spans="1:9" x14ac:dyDescent="0.2">
      <c r="A60" s="3"/>
      <c r="B60" s="8"/>
      <c r="C60" s="4"/>
      <c r="D60" s="4"/>
      <c r="E60" s="4"/>
      <c r="F60" s="4"/>
      <c r="H60" s="4"/>
      <c r="I60" s="4"/>
    </row>
    <row r="61" spans="1:9" x14ac:dyDescent="0.2">
      <c r="A61" s="3"/>
      <c r="B61" s="8"/>
      <c r="C61" s="4"/>
      <c r="D61" s="4"/>
      <c r="E61" s="4"/>
      <c r="F61" s="4"/>
      <c r="H61" s="4"/>
      <c r="I61" s="4"/>
    </row>
    <row r="62" spans="1:9" x14ac:dyDescent="0.2">
      <c r="A62" s="3"/>
      <c r="B62" s="8"/>
      <c r="C62" s="4"/>
      <c r="D62" s="4"/>
      <c r="E62" s="4"/>
      <c r="F62" s="4"/>
      <c r="H62" s="4"/>
      <c r="I62" s="4"/>
    </row>
    <row r="63" spans="1:9" x14ac:dyDescent="0.2">
      <c r="A63" s="3"/>
      <c r="B63" s="8"/>
      <c r="C63" s="4"/>
      <c r="D63" s="4"/>
      <c r="E63" s="4"/>
      <c r="F63" s="4"/>
      <c r="H63" s="4"/>
      <c r="I63" s="4"/>
    </row>
    <row r="64" spans="1:9" x14ac:dyDescent="0.2">
      <c r="A64" s="3"/>
      <c r="B64" s="8"/>
      <c r="C64" s="4"/>
      <c r="D64" s="4"/>
      <c r="E64" s="4"/>
      <c r="F64" s="4"/>
      <c r="H64" s="4"/>
      <c r="I64" s="4"/>
    </row>
    <row r="65" spans="1:9" x14ac:dyDescent="0.2">
      <c r="A65" s="3"/>
      <c r="B65" s="8"/>
      <c r="C65" s="4"/>
      <c r="D65" s="4"/>
      <c r="E65" s="4"/>
      <c r="F65" s="4"/>
      <c r="H65" s="4"/>
      <c r="I65" s="4"/>
    </row>
    <row r="66" spans="1:9" x14ac:dyDescent="0.2">
      <c r="A66" s="3"/>
      <c r="B66" s="8"/>
      <c r="C66" s="4"/>
      <c r="D66" s="4"/>
      <c r="E66" s="4"/>
      <c r="F66" s="4"/>
      <c r="H66" s="4"/>
      <c r="I66" s="4"/>
    </row>
    <row r="67" spans="1:9" x14ac:dyDescent="0.2">
      <c r="A67" s="3"/>
      <c r="B67" s="8"/>
      <c r="C67" s="4"/>
      <c r="D67" s="4"/>
      <c r="E67" s="4"/>
      <c r="F67" s="4"/>
      <c r="H67" s="4"/>
      <c r="I67" s="4"/>
    </row>
    <row r="68" spans="1:9" x14ac:dyDescent="0.2">
      <c r="A68" s="3"/>
      <c r="B68" s="8"/>
      <c r="C68" s="4"/>
      <c r="D68" s="4"/>
      <c r="E68" s="4"/>
      <c r="F68" s="4"/>
      <c r="H68" s="4"/>
      <c r="I68" s="4"/>
    </row>
    <row r="69" spans="1:9" x14ac:dyDescent="0.2">
      <c r="A69" s="3"/>
      <c r="B69" s="8"/>
      <c r="C69" s="4"/>
      <c r="D69" s="4"/>
      <c r="E69" s="4"/>
      <c r="F69" s="4"/>
      <c r="H69" s="4"/>
      <c r="I69" s="4"/>
    </row>
    <row r="70" spans="1:9" x14ac:dyDescent="0.2">
      <c r="A70" s="3"/>
      <c r="B70" s="8"/>
      <c r="C70" s="4"/>
      <c r="D70" s="4"/>
      <c r="E70" s="4"/>
      <c r="F70" s="4"/>
      <c r="H70" s="4"/>
      <c r="I70" s="4"/>
    </row>
    <row r="71" spans="1:9" x14ac:dyDescent="0.2">
      <c r="A71" s="3"/>
      <c r="B71" s="8"/>
      <c r="C71" s="4"/>
      <c r="D71" s="4"/>
      <c r="E71" s="4"/>
      <c r="F71" s="4"/>
      <c r="H71" s="4"/>
      <c r="I71" s="4"/>
    </row>
    <row r="72" spans="1:9" x14ac:dyDescent="0.2">
      <c r="A72" s="3"/>
      <c r="B72" s="8"/>
      <c r="C72" s="4"/>
      <c r="D72" s="4"/>
      <c r="E72" s="4"/>
      <c r="F72" s="4"/>
      <c r="H72" s="4"/>
      <c r="I72" s="4"/>
    </row>
    <row r="73" spans="1:9" x14ac:dyDescent="0.2">
      <c r="A73" s="3"/>
      <c r="B73" s="8"/>
      <c r="C73" s="4"/>
      <c r="D73" s="4"/>
      <c r="E73" s="4"/>
      <c r="F73" s="4"/>
      <c r="H73" s="4"/>
      <c r="I73" s="4"/>
    </row>
    <row r="74" spans="1:9" x14ac:dyDescent="0.2">
      <c r="A74" s="3"/>
      <c r="B74" s="8"/>
      <c r="C74" s="4"/>
      <c r="D74" s="4"/>
      <c r="E74" s="4"/>
      <c r="F74" s="4"/>
      <c r="H74" s="4"/>
      <c r="I74" s="4"/>
    </row>
    <row r="75" spans="1:9" x14ac:dyDescent="0.2">
      <c r="A75" s="3"/>
      <c r="B75" s="8"/>
      <c r="C75" s="4"/>
      <c r="D75" s="4"/>
      <c r="E75" s="4"/>
      <c r="F75" s="4"/>
      <c r="H75" s="4"/>
      <c r="I75" s="4"/>
    </row>
    <row r="76" spans="1:9" x14ac:dyDescent="0.2">
      <c r="A76" s="3"/>
      <c r="B76" s="8"/>
      <c r="C76" s="4"/>
      <c r="D76" s="4"/>
      <c r="E76" s="4"/>
      <c r="F76" s="4"/>
      <c r="H76" s="4"/>
      <c r="I76" s="4"/>
    </row>
    <row r="77" spans="1:9" x14ac:dyDescent="0.2">
      <c r="A77" s="3"/>
      <c r="B77" s="8"/>
      <c r="C77" s="4"/>
      <c r="D77" s="4"/>
      <c r="E77" s="4"/>
      <c r="F77" s="4"/>
      <c r="H77" s="4"/>
      <c r="I77" s="4"/>
    </row>
    <row r="78" spans="1:9" x14ac:dyDescent="0.2">
      <c r="A78" s="3"/>
      <c r="B78" s="8"/>
      <c r="C78" s="4"/>
      <c r="D78" s="4"/>
      <c r="E78" s="4"/>
      <c r="F78" s="4"/>
      <c r="H78" s="4"/>
      <c r="I78" s="4"/>
    </row>
    <row r="79" spans="1:9" x14ac:dyDescent="0.2">
      <c r="A79" s="3"/>
      <c r="B79" s="8"/>
      <c r="C79" s="4"/>
      <c r="D79" s="4"/>
      <c r="E79" s="4"/>
      <c r="F79" s="4"/>
      <c r="H79" s="4"/>
      <c r="I79" s="4"/>
    </row>
    <row r="80" spans="1:9" x14ac:dyDescent="0.2">
      <c r="A80" s="3"/>
      <c r="B80" s="8"/>
      <c r="C80" s="4"/>
      <c r="D80" s="4"/>
      <c r="E80" s="4"/>
      <c r="F80" s="4"/>
      <c r="H80" s="4"/>
      <c r="I80" s="4"/>
    </row>
    <row r="81" spans="1:9" x14ac:dyDescent="0.2">
      <c r="A81" s="3"/>
      <c r="B81" s="8"/>
      <c r="C81" s="4"/>
      <c r="D81" s="4"/>
      <c r="E81" s="4"/>
      <c r="F81" s="4"/>
      <c r="H81" s="4"/>
      <c r="I81" s="4"/>
    </row>
    <row r="82" spans="1:9" x14ac:dyDescent="0.2">
      <c r="A82" s="3"/>
      <c r="B82" s="8"/>
      <c r="C82" s="4"/>
      <c r="D82" s="4"/>
      <c r="E82" s="4"/>
      <c r="F82" s="4"/>
      <c r="H82" s="4"/>
      <c r="I82" s="4"/>
    </row>
    <row r="83" spans="1:9" x14ac:dyDescent="0.2">
      <c r="A83" s="3"/>
      <c r="B83" s="8"/>
      <c r="C83" s="4"/>
      <c r="D83" s="4"/>
      <c r="E83" s="4"/>
      <c r="F83" s="4"/>
      <c r="H83" s="4"/>
      <c r="I83" s="4"/>
    </row>
    <row r="84" spans="1:9" x14ac:dyDescent="0.2">
      <c r="A84" s="3"/>
      <c r="B84" s="8"/>
      <c r="C84" s="4"/>
      <c r="D84" s="4"/>
      <c r="E84" s="4"/>
      <c r="F84" s="4"/>
      <c r="H84" s="4"/>
      <c r="I84" s="4"/>
    </row>
    <row r="87" spans="1:9" x14ac:dyDescent="0.2">
      <c r="A87" s="6"/>
    </row>
  </sheetData>
  <mergeCells count="2">
    <mergeCell ref="B5:F5"/>
    <mergeCell ref="H5:I5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A1E2F5152F212A4E8D81152293B3241A" ma:contentTypeVersion="3" ma:contentTypeDescription="Opprett et nytt dokument." ma:contentTypeScope="" ma:versionID="772015f5eba15e52fa0c8ae2c4177690">
  <xsd:schema xmlns:xsd="http://www.w3.org/2001/XMLSchema" xmlns:xs="http://www.w3.org/2001/XMLSchema" xmlns:p="http://schemas.microsoft.com/office/2006/metadata/properties" xmlns:ns2="6c3e9e63-27a2-443f-8c70-2a0b987e26fc" targetNamespace="http://schemas.microsoft.com/office/2006/metadata/properties" ma:root="true" ma:fieldsID="515d6472945dec7c628c2c90791007dc" ns2:_="">
    <xsd:import namespace="6c3e9e63-27a2-443f-8c70-2a0b987e26fc"/>
    <xsd:element name="properties">
      <xsd:complexType>
        <xsd:sequence>
          <xsd:element name="documentManagement">
            <xsd:complexType>
              <xsd:all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3e9e63-27a2-443f-8c70-2a0b987e26f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Del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Innholdstype"/>
        <xsd:element ref="dc:title" minOccurs="0" maxOccurs="1" ma:index="3" ma:displayName="Tit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90FF02A-0D2D-410E-8D35-097D7FA82AF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c3e9e63-27a2-443f-8c70-2a0b987e26f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F114E69-EFD1-4EA6-A8ED-88C4B1201EE9}">
  <ds:schemaRefs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6c3e9e63-27a2-443f-8c70-2a0b987e26fc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8DE0A0C3-E69A-48B3-B164-007DCFA4B49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Vegard Hole Hirsch</dc:creator>
  <cp:keywords/>
  <dc:description/>
  <cp:lastModifiedBy>Harald Sundal Tvilde</cp:lastModifiedBy>
  <cp:revision/>
  <dcterms:created xsi:type="dcterms:W3CDTF">2021-09-28T09:02:14Z</dcterms:created>
  <dcterms:modified xsi:type="dcterms:W3CDTF">2024-12-07T14:54:17Z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0x010100A1E2F5152F212A4E8D81152293B3241A</vt:lpwstr>
  </property>
</Properties>
</file>