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aniellaiwagoh/Downloads/xls/"/>
    </mc:Choice>
  </mc:AlternateContent>
  <xr:revisionPtr revIDLastSave="0" documentId="13_ncr:1_{D9EFF8D1-8CB0-A340-A25A-DD9D0C3524E2}" xr6:coauthVersionLast="47" xr6:coauthVersionMax="47" xr10:uidLastSave="{00000000-0000-0000-0000-000000000000}"/>
  <bookViews>
    <workbookView xWindow="220" yWindow="760" windowWidth="29040" windowHeight="16440"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21" i="17" a="1"/>
  <c r="N21" i="17" s="1"/>
  <c r="M20"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I21" i="17"/>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<sst xmlns="http://schemas.openxmlformats.org/spreadsheetml/2006/main" count="11332" uniqueCount="6223">
  <si>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</si>
  <si>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</si>
  <si>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</si>
  <si>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</si>
  <si>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</si>
  <si>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</si>
  <si>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</si>
  <si>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</si>
  <si>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</si>
  <si>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</si>
  <si>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</si>
  <si>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</si>
  <si>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</si>
  <si>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</si>
  <si>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</si>
  <si>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</si>
  <si>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</si>
  <si>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</si>
  <si>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</si>
  <si>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</si>
  <si>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</si>
  <si>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</si>
  <si>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</si>
  <si>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</si>
  <si>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</si>
  <si>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</si>
  <si>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</si>
  <si>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</si>
  <si>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</si>
  <si>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</si>
  <si>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</si>
  <si>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</si>
  <si>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</si>
  <si>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</si>
  <si>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</si>
  <si>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</si>
  <si>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</si>
  <si>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</si>
  <si>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</si>
  <si>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</si>
  <si>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</si>
  <si>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</si>
  <si>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</si>
  <si>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</si>
  <si>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</si>
  <si>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</si>
  <si>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</si>
  <si>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</si>
  <si>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</si>
  <si>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</si>
  <si>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</si>
  <si>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</si>
  <si>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</si>
  <si>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</si>
  <si>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</si>
  <si>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</si>
  <si>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</si>
  <si>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</si>
  <si>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</si>
  <si>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</si>
  <si>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</si>
  <si>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</si>
  <si>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</si>
  <si>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</si>
  <si>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</si>
  <si>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</si>
  <si>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</si>
  <si>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</si>
  <si>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</si>
  <si>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</si>
  <si>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</si>
  <si>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</si>
  <si>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</si>
  <si>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</si>
  <si>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</si>
  <si>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</si>
  <si>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</si>
  <si>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</si>
  <si>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</si>
  <si>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</si>
  <si>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</si>
  <si>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</si>
  <si>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</si>
  <si>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</si>
  <si>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</si>
  <si>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</si>
  <si>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</si>
  <si>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</si>
  <si>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</si>
  <si>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</si>
  <si>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</si>
  <si>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</si>
  <si>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</si>
  <si>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</si>
  <si>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</si>
  <si>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</si>
  <si>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</si>
  <si>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</si>
  <si>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</si>
  <si>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</si>
  <si>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</si>
  <si>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</si>
  <si>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</si>
  <si>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</si>
  <si>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</si>
  <si>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</si>
  <si>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</si>
  <si>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</si>
  <si>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</si>
  <si>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</si>
  <si>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</si>
  <si>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</si>
  <si>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</si>
  <si>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</si>
  <si>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</si>
  <si>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</si>
  <si>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</si>
  <si>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</si>
  <si>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</si>
  <si>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</si>
  <si>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</si>
  <si>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</si>
  <si>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</si>
  <si>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</si>
  <si>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</si>
  <si>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</si>
  <si>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</si>
  <si>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</si>
  <si>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</si>
  <si>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</si>
  <si>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</si>
  <si>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</si>
  <si>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</si>
  <si>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</si>
  <si>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</si>
  <si>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</si>
  <si>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</si>
  <si>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</si>
  <si>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</si>
  <si>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</si>
  <si>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</si>
  <si>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</si>
  <si>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</si>
  <si>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</si>
  <si>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</si>
  <si>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</si>
  <si>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</si>
  <si>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</si>
  <si>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</si>
  <si>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</si>
  <si>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</si>
  <si>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</si>
  <si>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</si>
  <si>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</si>
  <si>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</si>
  <si>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</si>
  <si>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</si>
  <si>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</si>
  <si>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</si>
  <si>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</si>
  <si>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</si>
  <si>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</si>
  <si>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</si>
  <si>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</si>
  <si>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</si>
  <si>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</si>
  <si>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</si>
  <si>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</si>
  <si>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</si>
  <si>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</si>
  <si>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</si>
  <si>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</si>
  <si>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</si>
  <si>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</si>
  <si>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</si>
  <si>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</si>
  <si>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</si>
  <si>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</si>
  <si>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</si>
  <si>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</si>
  <si>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</si>
  <si>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</si>
  <si>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</si>
  <si>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</si>
  <si>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</si>
  <si>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</si>
  <si>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</si>
  <si>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</si>
  <si>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</si>
  <si>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</si>
  <si>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</si>
  <si>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</si>
  <si>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</si>
  <si>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</si>
  <si>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</si>
  <si>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</si>
  <si>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</si>
  <si>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</si>
  <si>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</si>
  <si>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</si>
  <si>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</si>
  <si>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</si>
  <si>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</si>
  <si>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</si>
  <si>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</si>
  <si>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</si>
  <si>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</si>
  <si>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</si>
  <si>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</si>
  <si>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</si>
  <si>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</si>
  <si>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</si>
  <si>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</si>
  <si>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</si>
  <si>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</si>
  <si>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</si>
  <si>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</si>
  <si>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</si>
  <si>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</si>
  <si>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</si>
  <si>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</si>
  <si>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</si>
  <si>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</si>
  <si>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</si>
  <si>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</si>
  <si>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</si>
  <si>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</si>
  <si>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</si>
  <si>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</si>
  <si>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</si>
  <si>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</si>
  <si>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</si>
  <si>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</si>
  <si>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</si>
  <si>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</si>
  <si>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</si>
  <si>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</si>
  <si>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</si>
  <si>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</si>
  <si>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</si>
  <si>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</si>
  <si>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</si>
  <si>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</si>
  <si>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</si>
  <si>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</si>
  <si>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</si>
  <si>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</si>
  <si>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</si>
  <si>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</si>
  <si>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</si>
  <si>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</si>
  <si>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</si>
  <si>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</si>
  <si>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</si>
  <si>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</si>
  <si>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</si>
  <si>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</si>
  <si>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</si>
  <si>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</si>
  <si>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</si>
  <si>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</si>
  <si>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</si>
  <si>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</si>
  <si>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</si>
  <si>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</si>
  <si>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</si>
  <si>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</si>
  <si>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</si>
  <si>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</si>
  <si>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</si>
  <si>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</si>
  <si>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</si>
  <si>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</si>
  <si>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</si>
  <si>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</si>
  <si>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</si>
  <si>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</si>
  <si>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</si>
  <si>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</si>
  <si>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</si>
  <si>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</si>
  <si>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</si>
  <si>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</si>
  <si>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</si>
  <si>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</si>
  <si>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</si>
  <si>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</si>
  <si>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</si>
  <si>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</si>
  <si>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</si>
  <si>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</si>
  <si>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</si>
  <si>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</si>
  <si>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</si>
  <si>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</si>
  <si>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</si>
  <si>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</si>
  <si>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</si>
  <si>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</si>
  <si>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</si>
  <si>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</si>
  <si>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</si>
  <si>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</si>
  <si>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</si>
  <si>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</si>
  <si>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</si>
  <si>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</si>
  <si>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</si>
  <si>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</si>
  <si>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</si>
  <si>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</si>
  <si>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</si>
  <si>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</si>
  <si>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</si>
  <si>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</si>
  <si>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</si>
  <si>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</si>
  <si>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</si>
  <si>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</si>
  <si>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</si>
  <si>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</si>
  <si>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</si>
  <si>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</si>
  <si>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</si>
  <si>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</si>
  <si>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</si>
  <si>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</si>
  <si>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</si>
  <si>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</si>
  <si>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</si>
  <si>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</si>
  <si>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</si>
  <si>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</si>
  <si>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</si>
  <si>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</si>
  <si>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</si>
  <si>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</si>
  <si>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</si>
  <si>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</si>
  <si>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</si>
  <si>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</si>
  <si>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</si>
  <si>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</si>
  <si>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</si>
  <si>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</si>
  <si>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</si>
  <si>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</si>
  <si>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</si>
  <si>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</si>
  <si>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</si>
  <si>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</si>
  <si>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</si>
  <si>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</si>
  <si>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</si>
  <si>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</si>
  <si>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</si>
  <si>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</si>
  <si>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</si>
  <si>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</si>
  <si>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</si>
  <si>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</si>
  <si>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</si>
  <si>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</si>
  <si>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</si>
  <si>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</si>
  <si>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</si>
  <si>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</si>
  <si>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</si>
  <si>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</si>
  <si>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</si>
  <si>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</si>
  <si>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</si>
  <si>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</si>
  <si>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</si>
  <si>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</si>
  <si>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</si>
  <si>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</si>
  <si>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</si>
  <si>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</si>
  <si>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</si>
  <si>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</si>
  <si>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</si>
  <si>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</si>
  <si>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</si>
  <si>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</si>
  <si>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</si>
  <si>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</si>
  <si>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</si>
  <si>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</si>
  <si>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</si>
  <si>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</si>
  <si>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</si>
  <si>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</si>
  <si>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</si>
  <si>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</si>
  <si>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</si>
  <si>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</si>
  <si>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</si>
  <si>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</si>
  <si>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</si>
  <si>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</si>
  <si>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</si>
  <si>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</si>
  <si>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</si>
  <si>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</si>
  <si>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</si>
  <si>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</si>
  <si>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</si>
  <si>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</si>
  <si>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</si>
  <si>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</si>
  <si>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</si>
  <si>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</si>
  <si>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</si>
  <si>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</si>
  <si>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</si>
  <si>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</si>
  <si>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</si>
  <si>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</si>
  <si>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</si>
  <si>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</si>
  <si>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</si>
  <si>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</si>
  <si>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</si>
  <si>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</si>
  <si>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</si>
  <si>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</si>
  <si>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</si>
  <si>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</si>
  <si>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</si>
  <si>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</si>
  <si>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</si>
  <si>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</si>
  <si>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</si>
  <si>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</si>
  <si>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</si>
  <si>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</si>
  <si>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</si>
  <si>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</si>
  <si>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</si>
  <si>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</si>
  <si>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</si>
  <si>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</si>
  <si>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</si>
  <si>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</si>
  <si>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</si>
  <si>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</si>
  <si>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</si>
  <si>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</si>
  <si>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</si>
  <si>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</si>
  <si>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</si>
  <si>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</si>
  <si>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</si>
  <si>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</si>
  <si>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</si>
  <si>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</si>
  <si>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</si>
  <si>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</si>
  <si>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</si>
  <si>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</si>
  <si>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</si>
  <si>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</si>
  <si>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</si>
  <si>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</si>
  <si>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</si>
  <si>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</si>
  <si>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</si>
  <si>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</si>
  <si>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</si>
  <si>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</si>
  <si>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</si>
  <si>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</si>
  <si>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</si>
  <si>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</si>
  <si>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</si>
  <si>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</si>
  <si>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</si>
  <si>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</si>
  <si>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</si>
  <si>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</si>
  <si>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</si>
  <si>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</si>
  <si>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</si>
  <si>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</si>
  <si>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</si>
  <si>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</si>
  <si>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</si>
  <si>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</si>
  <si>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</si>
  <si>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</si>
  <si>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</si>
  <si>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</si>
  <si>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</si>
  <si>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</si>
  <si>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</si>
  <si>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</si>
  <si>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</si>
  <si>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</si>
  <si>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</si>
  <si>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</si>
  <si>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</si>
  <si>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</si>
  <si>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</si>
  <si>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</si>
  <si>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</si>
  <si>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</si>
  <si>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</si>
  <si>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</si>
  <si>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</si>
  <si>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</si>
  <si>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</si>
  <si>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</si>
  <si>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</si>
  <si>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</si>
  <si>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</si>
  <si>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</si>
  <si>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</si>
  <si>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</si>
  <si>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</si>
  <si>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</si>
  <si>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</si>
  <si>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</si>
  <si>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</si>
  <si>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</si>
  <si>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</si>
  <si>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</si>
  <si>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</si>
  <si>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</si>
  <si>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</si>
  <si>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</si>
  <si>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</si>
  <si>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</si>
  <si>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</si>
  <si>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</si>
  <si>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</si>
  <si>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</si>
  <si>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</si>
  <si>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</si>
  <si>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</si>
  <si>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</si>
  <si>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</si>
  <si>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</si>
  <si>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</si>
  <si>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</si>
  <si>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</si>
  <si>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</si>
  <si>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</si>
  <si>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</si>
  <si>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</si>
  <si>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</si>
  <si>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</si>
  <si>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</si>
  <si>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</si>
  <si>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</si>
  <si>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</si>
  <si>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</si>
  <si>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</si>
  <si>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</si>
  <si>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</si>
  <si>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</si>
  <si>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</si>
  <si>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</si>
  <si>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</si>
  <si>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</si>
  <si>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</si>
  <si>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</si>
  <si>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</si>
  <si>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</si>
  <si>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</si>
  <si>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</si>
  <si>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</si>
  <si>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</si>
  <si>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</si>
  <si>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</si>
  <si>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</si>
  <si>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</si>
  <si>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</si>
  <si>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</si>
  <si>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</si>
  <si>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</si>
  <si>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</si>
  <si>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</si>
  <si>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</si>
  <si>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</si>
  <si>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</si>
  <si>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</si>
  <si>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</si>
  <si>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</si>
  <si>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</si>
  <si>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</si>
  <si>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</si>
  <si>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</si>
  <si>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</si>
  <si>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</si>
  <si>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</si>
  <si>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</si>
  <si>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</si>
  <si>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</si>
  <si>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</si>
  <si>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</si>
  <si>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</si>
  <si>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</si>
  <si>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</si>
  <si>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</si>
  <si>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</si>
  <si>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</si>
  <si>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</si>
  <si>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</si>
  <si>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</si>
  <si>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</si>
  <si>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</si>
  <si>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</si>
  <si>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</si>
  <si>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</si>
  <si>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</si>
  <si>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</si>
  <si>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</si>
  <si>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</si>
  <si>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</si>
  <si>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</si>
  <si>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</si>
  <si>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</si>
  <si>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</si>
  <si>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</si>
  <si>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</si>
  <si>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</si>
  <si>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</si>
  <si>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</si>
  <si>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</si>
  <si>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</si>
  <si>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</si>
  <si>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</si>
  <si>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</si>
  <si>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</si>
  <si>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</si>
  <si>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</si>
  <si>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</si>
  <si>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</si>
  <si>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</si>
  <si>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</si>
  <si>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</si>
  <si>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</si>
  <si>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</si>
  <si>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</si>
  <si>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</si>
  <si>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</si>
  <si>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</si>
  <si>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</si>
  <si>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</si>
  <si>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</si>
  <si>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</si>
  <si>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</si>
  <si>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</si>
  <si>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</si>
  <si>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</si>
  <si>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</si>
  <si>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</si>
  <si>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</si>
  <si>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</si>
  <si>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</si>
  <si>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</si>
  <si>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</si>
  <si>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</si>
  <si>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</si>
  <si>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</si>
  <si>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</si>
  <si>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</si>
  <si>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</si>
  <si>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</si>
  <si>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</si>
  <si>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</si>
  <si>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</si>
  <si>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</si>
  <si>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</si>
  <si>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</si>
  <si>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</si>
  <si>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</si>
  <si>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</si>
  <si>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</si>
  <si>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</si>
  <si>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</si>
  <si>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</si>
  <si>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</si>
  <si>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</si>
  <si>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</si>
  <si>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</si>
  <si>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</si>
  <si>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</si>
  <si>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</si>
  <si>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</si>
  <si>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</si>
  <si>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</si>
  <si>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</si>
  <si>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</si>
  <si>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</si>
  <si>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</si>
  <si>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</si>
  <si>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</si>
  <si>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</si>
  <si>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</si>
  <si>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</si>
  <si>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</si>
  <si>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</si>
  <si>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</si>
  <si>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</si>
  <si>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</si>
  <si>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</si>
  <si>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</si>
  <si>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</si>
  <si>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</si>
  <si>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</si>
  <si>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</si>
  <si>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</si>
  <si>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</si>
  <si>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</si>
  <si>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</si>
  <si>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</si>
  <si>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</si>
  <si>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</si>
  <si>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</si>
  <si>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</si>
  <si>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</si>
  <si>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</si>
  <si>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</si>
  <si>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</si>
  <si>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</si>
  <si>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</si>
  <si>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</si>
  <si>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</si>
  <si>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</si>
  <si>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</si>
  <si>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</si>
  <si>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</si>
  <si>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</si>
  <si>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</si>
  <si>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</si>
  <si>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</si>
  <si>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</si>
  <si>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</si>
  <si>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</si>
  <si>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</si>
  <si>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</si>
  <si>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</si>
  <si>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</si>
  <si>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</si>
  <si>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</si>
  <si>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</si>
  <si>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</si>
  <si>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</si>
  <si>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</si>
  <si>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</si>
  <si>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</si>
  <si>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</si>
  <si>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</si>
  <si>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</si>
  <si>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</si>
  <si>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</si>
  <si>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</si>
  <si>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</si>
  <si>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</si>
  <si>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</si>
  <si>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</si>
  <si>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</si>
  <si>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</si>
  <si>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</si>
  <si>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</si>
  <si>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</si>
  <si>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</si>
  <si>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</si>
  <si>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</si>
  <si>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</si>
  <si>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</si>
  <si>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</si>
  <si>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</si>
  <si>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</si>
  <si>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</si>
  <si>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</si>
  <si>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</si>
  <si>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</si>
  <si>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</si>
  <si>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</si>
  <si>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</si>
  <si>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</si>
  <si>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</si>
  <si>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</si>
  <si>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</si>
  <si>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</si>
  <si>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</si>
  <si>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</si>
  <si>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</si>
  <si>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</si>
  <si>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</si>
  <si>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</si>
  <si>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</si>
  <si>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</si>
  <si>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</si>
  <si>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</si>
  <si>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</si>
  <si>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</si>
  <si>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</si>
  <si>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</si>
  <si>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</si>
  <si>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</si>
  <si>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</si>
  <si>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</si>
  <si>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</si>
  <si>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</si>
  <si>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</si>
  <si>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</si>
  <si>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</si>
  <si>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</si>
  <si>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</si>
  <si>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</si>
  <si>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</si>
  <si>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</si>
  <si>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</si>
  <si>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</si>
  <si>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</si>
  <si>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</si>
  <si>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</si>
  <si>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</si>
  <si>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</si>
  <si>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</si>
  <si>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</si>
  <si>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</si>
  <si>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</si>
  <si>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</si>
  <si>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</si>
  <si>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</si>
  <si>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</si>
  <si>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</si>
  <si>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</si>
  <si>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</si>
  <si>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</si>
  <si>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</si>
  <si>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</si>
  <si>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</si>
  <si>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</si>
  <si>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</si>
  <si>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</si>
  <si>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</si>
  <si>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</si>
  <si>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</si>
  <si>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</si>
  <si>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</si>
  <si>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</si>
  <si>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</si>
  <si>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</si>
  <si>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</si>
  <si>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</si>
  <si>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</si>
  <si>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</si>
  <si>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</si>
  <si>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</si>
  <si>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</si>
  <si>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</si>
  <si>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</si>
  <si>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</si>
  <si>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</si>
  <si>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</si>
  <si>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</si>
  <si>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</si>
  <si>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</si>
  <si>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</si>
  <si>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</si>
  <si>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</si>
  <si>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</si>
  <si>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</si>
  <si>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</si>
  <si>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</si>
  <si>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</si>
  <si>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</si>
  <si>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</si>
  <si>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</si>
  <si>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</si>
  <si>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</si>
  <si>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</si>
  <si>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</si>
  <si>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</si>
  <si>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</si>
  <si>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</si>
  <si>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</si>
  <si>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</si>
  <si>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</si>
  <si>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</si>
  <si>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</si>
  <si>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</si>
  <si>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</si>
  <si>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</si>
  <si>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</si>
  <si>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</si>
  <si>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</si>
  <si>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</si>
  <si>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</si>
  <si>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</si>
  <si>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</si>
  <si>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</si>
  <si>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</si>
  <si>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</si>
  <si>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</si>
  <si>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</si>
  <si>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</si>
  <si>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</si>
  <si>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</si>
  <si>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</si>
  <si>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</si>
  <si>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</si>
  <si>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</si>
  <si>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</si>
  <si>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</si>
  <si>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</si>
  <si>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</si>
  <si>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</si>
  <si>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</si>
  <si>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</si>
  <si>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</si>
  <si>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</si>
  <si>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</si>
  <si>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</si>
  <si>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</si>
  <si>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</si>
  <si>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</si>
  <si>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</si>
  <si>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</si>
  <si>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</si>
  <si>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</si>
  <si>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</si>
  <si>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</si>
  <si>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</si>
  <si>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</si>
  <si>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</si>
  <si>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</si>
  <si>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</si>
  <si>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</si>
  <si>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</si>
  <si>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</si>
  <si>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</si>
  <si>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</si>
  <si>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</si>
  <si>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</si>
  <si>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</si>
  <si>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</si>
  <si>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</si>
  <si>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</si>
  <si>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</si>
  <si>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</si>
  <si>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</si>
  <si>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</si>
  <si>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</si>
  <si>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</si>
  <si>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</si>
  <si>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</si>
  <si>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</si>
  <si>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</si>
  <si>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</si>
  <si>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</si>
  <si>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</si>
  <si>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</si>
  <si>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</si>
  <si>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</si>
  <si>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</si>
  <si>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</si>
  <si>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</si>
  <si>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</si>
  <si>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</si>
  <si>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</si>
  <si>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</si>
  <si>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</si>
  <si>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</si>
  <si>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</si>
  <si>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</si>
  <si>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</si>
  <si>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</si>
  <si>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</si>
  <si>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</si>
  <si>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</si>
  <si>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</si>
  <si>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</si>
  <si>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</si>
  <si>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</si>
  <si>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</si>
  <si>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</si>
  <si>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</si>
  <si>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</si>
  <si>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</si>
  <si>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</si>
  <si>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</si>
  <si>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</si>
  <si>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</si>
  <si>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</si>
  <si>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</si>
  <si>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</si>
  <si>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</si>
  <si>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</si>
  <si>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</si>
  <si>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</si>
  <si>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</si>
  <si>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</si>
  <si>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</si>
  <si>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</si>
  <si>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</si>
  <si>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</si>
  <si>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</si>
  <si>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</si>
  <si>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</si>
  <si>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</si>
  <si>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</si>
  <si>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</si>
  <si>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</si>
  <si>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</si>
  <si>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</si>
  <si>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</si>
  <si>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</si>
  <si>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</si>
  <si>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</si>
  <si>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</si>
  <si>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</si>
  <si>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</si>
  <si>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</si>
  <si>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</si>
  <si>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</si>
  <si>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</si>
  <si>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</si>
  <si>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</si>
  <si>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</si>
  <si>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</si>
  <si>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</si>
  <si>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</si>
  <si>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</si>
  <si>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</si>
  <si>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</si>
  <si>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</si>
  <si>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</si>
  <si>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</si>
  <si>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</si>
  <si>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</si>
  <si>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</si>
  <si>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</si>
  <si>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</si>
  <si>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</si>
  <si>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</si>
  <si>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</si>
  <si>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</si>
  <si>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</si>
  <si>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</si>
  <si>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</si>
  <si>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</si>
  <si>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</si>
  <si>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</si>
  <si>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</si>
  <si>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</si>
  <si>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</si>
  <si>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</si>
  <si>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</si>
  <si>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</si>
  <si>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</si>
  <si>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</si>
  <si>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</si>
  <si>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</si>
  <si>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</si>
  <si>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</si>
  <si>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</si>
  <si>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</si>
  <si>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</si>
  <si>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</si>
  <si>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</si>
  <si>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</si>
  <si>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</si>
  <si>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</si>
  <si>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</si>
  <si>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</si>
  <si>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</si>
  <si>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</si>
  <si>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</si>
  <si>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</si>
  <si>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</si>
  <si>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</si>
  <si>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</si>
  <si>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</si>
  <si>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</si>
  <si>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</si>
  <si>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</si>
  <si>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</si>
  <si>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</si>
  <si>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</si>
  <si>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</si>
  <si>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</si>
  <si>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</si>
  <si>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</si>
  <si>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</si>
  <si>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</si>
  <si>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</si>
  <si>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</si>
  <si>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</si>
  <si>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</si>
  <si>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</si>
  <si>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</si>
  <si>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</si>
  <si>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</si>
  <si>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</si>
  <si>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</si>
  <si>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</si>
  <si>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</si>
  <si>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</si>
  <si>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</si>
  <si>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</si>
  <si>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</si>
  <si>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</si>
  <si>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</si>
  <si>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</si>
  <si>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</si>
  <si>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</si>
  <si>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</si>
  <si>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</si>
  <si>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</si>
  <si>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</si>
  <si>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</si>
  <si>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</si>
  <si>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</si>
  <si>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</si>
  <si>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</si>
  <si>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</si>
  <si>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</si>
  <si>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</si>
  <si>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</si>
  <si>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</si>
  <si>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</si>
  <si>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</si>
  <si>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</si>
  <si>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</si>
  <si>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</si>
  <si>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</si>
  <si>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</si>
  <si>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</si>
  <si>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</si>
  <si>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</si>
  <si>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</si>
  <si>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</si>
  <si>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</si>
  <si>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</si>
  <si>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</si>
  <si>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</si>
  <si>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</si>
  <si>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</si>
  <si>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</si>
  <si>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</si>
  <si>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</si>
  <si>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</si>
  <si>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</si>
  <si>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</si>
  <si>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</si>
  <si>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</si>
  <si>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</si>
  <si>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</si>
  <si>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</si>
  <si>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</si>
  <si>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</si>
  <si>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</si>
  <si>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</si>
  <si>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</si>
  <si>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</si>
  <si>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</si>
  <si>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</si>
  <si>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</si>
  <si>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</si>
  <si>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</si>
  <si>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</si>
  <si>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</si>
  <si>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</si>
  <si>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</si>
  <si>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</si>
  <si>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</si>
  <si>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</si>
  <si>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</si>
  <si>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</si>
  <si>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</si>
  <si>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</si>
  <si>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</si>
  <si>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</si>
  <si>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</si>
  <si>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</si>
  <si>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</si>
  <si>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</si>
  <si>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</si>
  <si>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</si>
  <si>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</si>
  <si>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</si>
  <si>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</si>
  <si>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</si>
  <si>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</si>
  <si>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</si>
  <si>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</si>
  <si>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</si>
  <si>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</si>
  <si>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</si>
  <si>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</si>
  <si>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</si>
  <si>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</si>
  <si>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</si>
  <si>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</si>
  <si>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</si>
  <si>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</si>
  <si>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</si>
  <si>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</si>
  <si>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</si>
  <si>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</si>
  <si>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</si>
  <si>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</si>
  <si>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</si>
  <si>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</si>
  <si>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</si>
  <si>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</si>
  <si>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</si>
  <si>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</si>
  <si>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</si>
  <si>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</si>
  <si>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</si>
  <si>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</si>
  <si>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</si>
  <si>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</si>
  <si>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</si>
  <si>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</si>
  <si>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</si>
  <si>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</si>
  <si>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</si>
  <si>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</si>
  <si>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</si>
  <si>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</si>
  <si>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</si>
  <si>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</si>
  <si>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</si>
  <si>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</si>
  <si>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</si>
  <si>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</si>
  <si>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</si>
  <si>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</si>
  <si>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</si>
  <si>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</si>
  <si>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</si>
  <si>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</si>
  <si>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</si>
  <si>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</si>
  <si>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</si>
  <si>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</si>
  <si>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</si>
  <si>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</si>
  <si>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</si>
  <si>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</si>
  <si>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</si>
  <si>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</si>
  <si>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</si>
  <si>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</si>
  <si>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</si>
  <si>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</si>
  <si>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</si>
  <si>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</si>
  <si>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</si>
  <si>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</si>
  <si>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</si>
  <si>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</si>
  <si>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</si>
  <si>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</si>
  <si>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</si>
  <si>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</si>
  <si>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</si>
  <si>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</si>
  <si>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</si>
  <si>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</si>
  <si>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</si>
  <si>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</si>
  <si>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</si>
  <si>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</si>
  <si>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</si>
  <si>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</si>
  <si>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</si>
  <si>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</si>
  <si>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</si>
  <si>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</si>
  <si>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</si>
  <si>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</si>
  <si>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</si>
  <si>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</si>
  <si>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</si>
  <si>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</si>
  <si>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</si>
  <si>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</si>
  <si>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</si>
  <si>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</si>
  <si>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</si>
  <si>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</si>
  <si>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</si>
  <si>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</si>
  <si>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</si>
  <si>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</si>
  <si>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</si>
  <si>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</si>
  <si>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</si>
  <si>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</si>
  <si>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</si>
  <si>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</si>
  <si>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</si>
  <si>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</si>
  <si>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</si>
  <si>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</si>
  <si>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</si>
  <si>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</si>
  <si>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</si>
  <si>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</si>
  <si>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</si>
  <si>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</si>
  <si>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</si>
  <si>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</si>
  <si>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</si>
  <si>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</si>
  <si>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</si>
  <si>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</si>
  <si>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</si>
  <si>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</si>
  <si>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</si>
  <si>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</si>
  <si>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</si>
  <si>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</si>
  <si>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</si>
  <si>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</si>
  <si>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</si>
  <si>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</si>
  <si>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</si>
  <si>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</si>
  <si>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</si>
  <si>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</si>
  <si>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</si>
  <si>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</si>
  <si>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</si>
  <si>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</si>
  <si>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</si>
  <si>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</si>
  <si>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</si>
  <si>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</si>
  <si>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</si>
  <si>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</si>
  <si>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</si>
  <si>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</si>
  <si>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</si>
  <si>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</si>
  <si>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</si>
  <si>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</si>
  <si>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</si>
  <si>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</si>
  <si>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</si>
  <si>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</si>
  <si>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</si>
  <si>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</si>
  <si>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</si>
  <si>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</si>
  <si>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</si>
  <si>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</si>
  <si>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</si>
  <si>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</si>
  <si>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</si>
  <si>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</si>
  <si>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</si>
  <si>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</si>
  <si>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</si>
  <si>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</si>
  <si>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</si>
  <si>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</si>
  <si>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</si>
  <si>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</si>
  <si>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</si>
  <si>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</si>
  <si>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</si>
  <si>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</si>
  <si>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</si>
  <si>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</si>
  <si>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</si>
  <si>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</si>
  <si>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</si>
  <si>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</si>
  <si>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</si>
  <si>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</si>
  <si>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</si>
  <si>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</si>
  <si>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</si>
  <si>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</si>
  <si>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</si>
  <si>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</si>
  <si>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</si>
  <si>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</si>
  <si>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</si>
  <si>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</si>
  <si>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</si>
  <si>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</si>
  <si>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</si>
  <si>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</si>
  <si>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</si>
  <si>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</si>
  <si>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</si>
  <si>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</si>
  <si>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</si>
  <si>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</si>
  <si>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</si>
  <si>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</si>
  <si>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</si>
  <si>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</si>
  <si>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</si>
  <si>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</si>
  <si>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</si>
  <si>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</si>
  <si>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</si>
  <si>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</si>
  <si>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</si>
  <si>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</si>
  <si>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</si>
  <si>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</si>
  <si>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</si>
  <si>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</si>
  <si>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</si>
  <si>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</si>
  <si>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</si>
  <si>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</si>
  <si>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</si>
  <si>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</si>
  <si>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</si>
  <si>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</si>
  <si>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</si>
  <si>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</si>
  <si>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</si>
  <si>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</si>
  <si>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</si>
  <si>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</si>
  <si>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</si>
  <si>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</si>
  <si>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</si>
  <si>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</si>
  <si>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</si>
  <si>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</si>
  <si>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</si>
  <si>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</si>
  <si>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</si>
  <si>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</si>
  <si>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</si>
  <si>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</si>
  <si>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</si>
  <si>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</si>
  <si>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</si>
  <si>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</si>
  <si>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</si>
  <si>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</si>
  <si>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</si>
  <si>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</si>
  <si>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</si>
  <si>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</si>
  <si>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</si>
  <si>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</si>
  <si>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</si>
  <si>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</si>
  <si>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</si>
  <si>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</si>
  <si>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</si>
  <si>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</si>
  <si>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</si>
  <si>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</si>
  <si>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</si>
  <si>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</si>
  <si>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</si>
  <si>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</si>
  <si>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</si>
  <si>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</si>
  <si>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</si>
  <si>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</si>
  <si>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</si>
  <si>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</si>
  <si>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</si>
  <si>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</si>
  <si>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</si>
  <si>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</si>
  <si>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</si>
  <si>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</si>
  <si>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</si>
  <si>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</si>
  <si>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</si>
  <si>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</si>
  <si>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</si>
  <si>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</si>
  <si>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</si>
  <si>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</si>
  <si>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</si>
  <si>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</si>
  <si>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</si>
  <si>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</si>
  <si>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</si>
  <si>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</si>
  <si>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</si>
  <si>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</si>
  <si>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</si>
  <si>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</si>
  <si>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</si>
  <si>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</si>
  <si>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</si>
  <si>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</si>
  <si>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</si>
  <si>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</si>
  <si>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</si>
  <si>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</si>
  <si>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</si>
  <si>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</si>
  <si>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</si>
  <si>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</si>
  <si>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</si>
  <si>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</si>
  <si>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</si>
  <si>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</si>
  <si>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</si>
  <si>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</si>
  <si>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</si>
  <si>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</si>
  <si>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</si>
  <si>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</si>
  <si>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</si>
  <si>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</si>
  <si>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</si>
  <si>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</si>
  <si>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</si>
  <si>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</si>
  <si>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</si>
  <si>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</si>
  <si>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</si>
  <si>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</si>
  <si>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</si>
  <si>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</si>
  <si>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</si>
  <si>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</si>
  <si>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</si>
  <si>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</si>
  <si>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</si>
  <si>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</si>
  <si>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</si>
  <si>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</si>
  <si>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</si>
  <si>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</si>
  <si>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</si>
  <si>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</si>
  <si>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</si>
  <si>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</si>
  <si>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</si>
  <si>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</si>
  <si>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</si>
  <si>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</si>
  <si>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</si>
  <si>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</si>
  <si>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</si>
  <si>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</si>
  <si>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</si>
  <si>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</si>
  <si>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</si>
  <si>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</si>
  <si>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</si>
  <si>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</si>
  <si>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</si>
  <si>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</si>
  <si>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</si>
  <si>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</si>
  <si>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</si>
  <si>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</si>
  <si>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</si>
  <si>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</si>
  <si>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</si>
  <si>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</si>
  <si>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</si>
  <si>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</si>
  <si>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</si>
  <si>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</si>
  <si>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</si>
  <si>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</si>
  <si>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</si>
  <si>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</si>
  <si>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</si>
  <si>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</si>
  <si>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</si>
  <si>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</si>
  <si>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</si>
  <si>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</si>
  <si>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</si>
  <si>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</si>
  <si>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</si>
  <si>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</si>
  <si>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</si>
  <si>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</si>
  <si>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</si>
  <si>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</si>
  <si>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</si>
  <si>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</si>
  <si>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</si>
  <si>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</si>
  <si>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</si>
  <si>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</si>
  <si>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</si>
  <si>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</si>
  <si>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</si>
  <si>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</si>
  <si>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</si>
  <si>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</si>
  <si>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</si>
  <si>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</si>
  <si>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</si>
  <si>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</si>
  <si>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</si>
  <si>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</si>
  <si>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</si>
  <si>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</si>
  <si>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</si>
  <si>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</si>
  <si>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</si>
  <si>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</si>
  <si>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</si>
  <si>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</si>
  <si>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</si>
  <si>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</si>
  <si>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</si>
  <si>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</si>
  <si>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</si>
  <si>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</si>
  <si>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</si>
  <si>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</si>
  <si>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</si>
  <si>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</si>
  <si>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</si>
  <si>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</si>
  <si>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</si>
  <si>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</si>
  <si>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</si>
  <si>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</si>
  <si>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</si>
  <si>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</si>
  <si>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</si>
  <si>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</si>
  <si>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</si>
  <si>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</si>
  <si>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</si>
  <si>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</si>
  <si>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</si>
  <si>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</si>
  <si>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</si>
  <si>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</si>
  <si>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</si>
  <si>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</si>
  <si>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</si>
  <si>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</si>
  <si>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</si>
  <si>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</si>
  <si>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</si>
  <si>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</si>
  <si>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</si>
  <si>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</si>
  <si>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</si>
  <si>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</si>
  <si>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</si>
  <si>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</si>
  <si>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</si>
  <si>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</si>
  <si>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</si>
  <si>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</si>
  <si>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</si>
  <si>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</si>
  <si>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</si>
  <si>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</si>
  <si>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</si>
  <si>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</si>
  <si>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</si>
  <si>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</si>
  <si>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</si>
  <si>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</si>
  <si>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</si>
  <si>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</si>
  <si>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</si>
  <si>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</si>
  <si>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</si>
  <si>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</si>
  <si>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</si>
  <si>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</si>
  <si>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</si>
  <si>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</si>
  <si>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</si>
  <si>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</si>
  <si>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</si>
  <si>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</si>
  <si>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</si>
  <si>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</si>
  <si>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</si>
  <si>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</si>
  <si>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</si>
  <si>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</si>
  <si>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</si>
  <si>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</si>
  <si>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</si>
  <si>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</si>
  <si>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</si>
  <si>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</si>
  <si>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</si>
  <si>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</si>
  <si>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</si>
  <si>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</si>
  <si>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</si>
  <si>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</si>
  <si>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</si>
  <si>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</si>
  <si>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</si>
  <si>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</si>
  <si>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</si>
  <si>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</si>
  <si>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</si>
  <si>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</si>
  <si>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</si>
  <si>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</si>
  <si>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</si>
  <si>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</si>
  <si>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</si>
  <si>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</si>
  <si>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</si>
  <si>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</si>
  <si>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</si>
  <si>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</si>
  <si>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</si>
  <si>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</si>
  <si>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</si>
  <si>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</si>
  <si>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</si>
  <si>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</si>
  <si>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</si>
  <si>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</si>
  <si>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</si>
  <si>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</si>
  <si>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</si>
  <si>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</si>
  <si>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</si>
  <si>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</si>
  <si>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</si>
  <si>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</si>
  <si>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</si>
  <si>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</si>
  <si>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</si>
  <si>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</si>
  <si>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</si>
  <si>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</si>
  <si>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</si>
  <si>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</si>
  <si>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</si>
  <si>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</si>
  <si>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</si>
  <si>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</si>
  <si>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</si>
  <si>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</si>
  <si>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</si>
  <si>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</si>
  <si>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</si>
  <si>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</si>
  <si>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</si>
  <si>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</si>
  <si>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</si>
  <si>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</si>
  <si>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</si>
  <si>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</si>
  <si>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</si>
  <si>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</si>
  <si>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</si>
  <si>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</si>
  <si>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</si>
  <si>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</si>
  <si>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</si>
  <si>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</si>
  <si>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</si>
  <si>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</si>
  <si>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</si>
  <si>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</si>
  <si>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</si>
  <si>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</si>
  <si>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</si>
  <si>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</si>
  <si>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</si>
  <si>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</si>
  <si>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</si>
  <si>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</si>
  <si>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</si>
  <si>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</si>
  <si>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</si>
  <si>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</si>
  <si>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</si>
  <si>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</si>
  <si>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</si>
  <si>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</si>
  <si>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</si>
  <si>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</si>
  <si>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</si>
  <si>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</si>
  <si>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</si>
  <si>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</si>
  <si>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</si>
  <si>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</si>
  <si>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</si>
  <si>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</si>
  <si>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</si>
  <si>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</si>
  <si>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</si>
  <si>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</si>
  <si>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</si>
  <si>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</si>
  <si>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</si>
  <si>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</si>
  <si>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</si>
  <si>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</si>
  <si>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</si>
  <si>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</si>
  <si>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</si>
  <si>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</si>
  <si>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</si>
  <si>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</si>
  <si>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</si>
  <si>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</si>
  <si>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</si>
  <si>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</si>
  <si>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</si>
  <si>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</si>
  <si>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</si>
  <si>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</si>
  <si>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</si>
  <si>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</si>
  <si>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</si>
  <si>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</si>
  <si>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</si>
  <si>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</si>
  <si>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</si>
  <si>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</si>
  <si>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</si>
  <si>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</si>
  <si>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</si>
  <si>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</si>
  <si>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</si>
  <si>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</si>
  <si>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</si>
  <si>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</si>
  <si>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</si>
  <si>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</si>
  <si>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</si>
  <si>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</si>
  <si>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</si>
  <si>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</si>
  <si>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</si>
  <si>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</si>
  <si>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</si>
  <si>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</si>
  <si>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</si>
  <si>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</si>
  <si>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</si>
  <si>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</si>
  <si>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</si>
  <si>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</si>
  <si>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</si>
  <si>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</si>
  <si>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</si>
  <si>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</si>
  <si>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</si>
  <si>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</si>
  <si>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</si>
  <si>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</si>
  <si>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</si>
  <si>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</si>
  <si>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</si>
  <si>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</si>
  <si>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</si>
  <si>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</si>
  <si>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</si>
  <si>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</si>
  <si>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</si>
  <si>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</si>
  <si>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</si>
  <si>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</si>
  <si>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</si>
  <si>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</si>
  <si>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</si>
  <si>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</si>
  <si>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</si>
  <si>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</si>
  <si>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</si>
  <si>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</si>
  <si>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</si>
  <si>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</si>
  <si>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</si>
  <si>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</si>
  <si>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</si>
  <si>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</si>
  <si>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</si>
  <si>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</si>
  <si>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</si>
  <si>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</si>
  <si>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</si>
  <si>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</si>
  <si>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</si>
  <si>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</si>
  <si>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</si>
  <si>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</si>
  <si>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</si>
  <si>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</si>
  <si>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</si>
  <si>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</si>
  <si>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</si>
  <si>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</si>
  <si>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</si>
  <si>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</si>
  <si>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</si>
  <si>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</si>
  <si>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</si>
  <si>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</si>
  <si>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</si>
  <si>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</si>
  <si>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</si>
  <si>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</si>
  <si>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</si>
  <si>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</si>
  <si>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</si>
  <si>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</si>
  <si>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</si>
  <si>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</si>
  <si>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</si>
  <si>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</si>
  <si>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</si>
  <si>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</si>
  <si>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</si>
  <si>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</si>
  <si>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</si>
  <si>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</si>
  <si>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</si>
  <si>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</si>
  <si>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</si>
  <si>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</si>
  <si>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</si>
  <si>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</si>
  <si>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</si>
  <si>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</si>
  <si>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</si>
  <si>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</si>
  <si>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</si>
  <si>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</si>
  <si>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</si>
  <si>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</si>
  <si>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</si>
  <si>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</si>
  <si>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</si>
  <si>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</si>
  <si>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</si>
  <si>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</si>
  <si>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</si>
  <si>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</si>
  <si>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</si>
  <si>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</si>
  <si>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</si>
  <si>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</si>
  <si>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</si>
  <si>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</si>
  <si>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</si>
  <si>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</si>
  <si>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</si>
  <si>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</si>
  <si>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</si>
  <si>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</si>
  <si>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</si>
  <si>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</si>
  <si>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</si>
  <si>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</si>
  <si>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</si>
  <si>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</si>
  <si>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</si>
  <si>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</si>
  <si>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</si>
  <si>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</si>
  <si>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</si>
  <si>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</si>
  <si>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</si>
  <si>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</si>
  <si>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</si>
  <si>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</si>
  <si>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</si>
  <si>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</si>
  <si>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</si>
  <si>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</si>
  <si>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</si>
  <si>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</si>
  <si>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</si>
  <si>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</si>
  <si>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</si>
  <si>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</si>
  <si>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</si>
  <si>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</si>
  <si>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</si>
  <si>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</si>
  <si>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</si>
  <si>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</si>
  <si>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</si>
  <si>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</si>
  <si>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</si>
  <si>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</si>
  <si>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</si>
  <si>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</si>
  <si>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</si>
  <si>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</si>
  <si>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</si>
  <si>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</si>
  <si>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</si>
  <si>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</si>
  <si>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</si>
  <si>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</si>
  <si>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</si>
  <si>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</si>
  <si>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</si>
  <si>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</si>
  <si>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</si>
  <si>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</si>
  <si>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</si>
  <si>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</si>
  <si>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</si>
  <si>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</si>
  <si>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</si>
  <si>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</si>
  <si>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</si>
  <si>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</si>
  <si>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</si>
  <si>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</si>
  <si>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</si>
  <si>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</si>
  <si>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</si>
  <si>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</si>
  <si>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</si>
  <si>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</si>
  <si>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</si>
  <si>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</si>
  <si>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</si>
  <si>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</si>
  <si>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</si>
  <si>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</si>
  <si>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</si>
  <si>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</si>
  <si>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</si>
  <si>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</si>
  <si>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</si>
  <si>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</si>
  <si>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</si>
  <si>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</si>
  <si>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</si>
  <si>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</si>
  <si>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</si>
  <si>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</si>
  <si>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</si>
  <si>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</si>
  <si>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</si>
  <si>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</si>
  <si>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</si>
  <si>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</si>
  <si>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</si>
  <si>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</si>
  <si>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</si>
  <si>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</si>
  <si>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</si>
  <si>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</si>
  <si>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</si>
  <si>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</si>
  <si>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</si>
  <si>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</si>
  <si>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</si>
  <si>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</si>
  <si>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</si>
  <si>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</si>
  <si>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</si>
  <si>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</si>
  <si>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</si>
  <si>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</si>
  <si>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</si>
  <si>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</si>
  <si>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</si>
  <si>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</si>
  <si>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</si>
  <si>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</si>
  <si>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</si>
  <si>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</si>
  <si>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</si>
  <si>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</si>
  <si>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</si>
  <si>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</si>
  <si>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</si>
  <si>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</si>
  <si>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</si>
  <si>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</si>
  <si>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</si>
  <si>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</si>
  <si>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</si>
  <si>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</si>
  <si>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</si>
  <si>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</si>
  <si>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</si>
  <si>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</si>
  <si>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</si>
  <si>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</si>
  <si>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</si>
  <si>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</si>
  <si>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</si>
  <si>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</si>
  <si>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</si>
  <si>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</si>
  <si>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</si>
  <si>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</si>
  <si>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</si>
  <si>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</si>
  <si>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</si>
  <si>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</si>
  <si>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</si>
  <si>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</si>
  <si>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</si>
  <si>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</si>
  <si>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</si>
  <si>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</si>
  <si>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</si>
  <si>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</si>
  <si>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</si>
  <si>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</si>
  <si>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</si>
  <si>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</si>
  <si>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</si>
  <si>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</si>
  <si>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</si>
  <si>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</si>
  <si>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</si>
  <si>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</si>
  <si>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</si>
  <si>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</si>
  <si>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</si>
  <si>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</si>
  <si>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</si>
  <si>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</si>
  <si>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</si>
  <si>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</si>
  <si>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</si>
  <si>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</si>
  <si>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</si>
  <si>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</si>
  <si>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</si>
  <si>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</si>
  <si>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</si>
  <si>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</si>
  <si>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</si>
  <si>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</si>
  <si>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</si>
  <si>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</si>
  <si>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</si>
  <si>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</si>
  <si>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</si>
  <si>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</si>
  <si>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</si>
  <si>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</si>
  <si>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</si>
  <si>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</si>
  <si>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</si>
  <si>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</si>
  <si>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</si>
  <si>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</si>
  <si>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</si>
  <si>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</si>
  <si>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</si>
  <si>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</si>
  <si>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</si>
  <si>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</si>
  <si>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</si>
  <si>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</si>
  <si>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</si>
  <si>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</si>
  <si>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</si>
  <si>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</si>
  <si>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</si>
  <si>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</si>
  <si>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</si>
  <si>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</si>
  <si>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</si>
  <si>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</si>
  <si>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</si>
  <si>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</si>
  <si>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</si>
  <si>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</si>
  <si>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</si>
  <si>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</si>
  <si>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</si>
  <si>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</si>
  <si>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</si>
  <si>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</si>
  <si>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</si>
  <si>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</si>
  <si>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</si>
  <si>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</si>
  <si>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</si>
  <si>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</si>
  <si>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</si>
  <si>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</si>
  <si>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</si>
  <si>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</si>
  <si>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</si>
  <si>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</si>
  <si>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</si>
  <si>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</si>
  <si>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</si>
  <si>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</si>
  <si>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</si>
  <si>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</si>
  <si>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</si>
  <si>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</si>
  <si>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</si>
  <si>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</si>
  <si>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</si>
  <si>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</si>
  <si>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</si>
  <si>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</si>
  <si>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</si>
  <si>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</si>
  <si>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</si>
  <si>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</si>
  <si>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</si>
  <si>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</si>
  <si>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</si>
  <si>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</si>
  <si>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</si>
  <si>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</si>
  <si>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</si>
  <si>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</si>
  <si>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</si>
  <si>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</si>
  <si>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</si>
  <si>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</si>
  <si>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</si>
  <si>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</si>
  <si>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</si>
  <si>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</si>
  <si>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</si>
  <si>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</si>
  <si>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</si>
  <si>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</si>
  <si>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</si>
  <si>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</si>
  <si>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</si>
  <si>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</si>
  <si>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</si>
  <si>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</si>
  <si>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</si>
  <si>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</si>
  <si>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</si>
  <si>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</si>
  <si>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</si>
  <si>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</si>
  <si>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</si>
  <si>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</si>
  <si>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</si>
  <si>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</si>
  <si>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</si>
  <si>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</si>
  <si>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</si>
  <si>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</si>
  <si>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</si>
  <si>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</si>
  <si>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</si>
  <si>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</si>
  <si>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</si>
  <si>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</si>
  <si>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</si>
  <si>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</si>
  <si>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</si>
  <si>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</si>
  <si>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</si>
  <si>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</si>
  <si>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</si>
  <si>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</si>
  <si>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</si>
  <si>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</si>
  <si>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</si>
  <si>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</si>
  <si>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</si>
  <si>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</si>
  <si>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</si>
  <si>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</si>
  <si>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</si>
  <si>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</si>
  <si>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</si>
  <si>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</si>
  <si>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</si>
  <si>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</si>
  <si>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</si>
  <si>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</si>
  <si>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</si>
  <si>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</si>
  <si>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</si>
  <si>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</si>
  <si>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</si>
  <si>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</si>
  <si>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</si>
  <si>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</si>
  <si>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</si>
  <si>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</si>
  <si>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</si>
  <si>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</si>
  <si>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</si>
  <si>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</si>
  <si>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</si>
  <si>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</si>
  <si>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</si>
  <si>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</si>
  <si>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</si>
  <si>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</si>
  <si>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</si>
  <si>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</si>
  <si>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</si>
  <si>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</si>
  <si>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</si>
  <si>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</si>
  <si>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</si>
  <si>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</si>
  <si>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</si>
  <si>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</si>
  <si>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</si>
  <si>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</si>
  <si>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</si>
  <si>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</si>
  <si>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</si>
  <si>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</si>
  <si>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</si>
  <si>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</si>
  <si>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</si>
  <si>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</si>
  <si>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</si>
  <si>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</si>
  <si>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</si>
  <si>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</si>
  <si>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</si>
  <si>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</si>
  <si>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</si>
  <si>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</si>
  <si>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</si>
  <si>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</si>
  <si>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</si>
  <si>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</si>
  <si>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</si>
  <si>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</si>
  <si>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</si>
  <si>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</si>
  <si>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</si>
  <si>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</si>
  <si>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</si>
  <si>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</si>
  <si>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</si>
  <si>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</si>
  <si>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</si>
  <si>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</si>
  <si>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</si>
  <si>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</si>
  <si>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</si>
  <si>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</si>
  <si>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</si>
  <si>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</si>
  <si>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</si>
  <si>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</si>
  <si>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</si>
  <si>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</si>
  <si>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</si>
  <si>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</si>
  <si>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</si>
  <si>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</si>
  <si>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</si>
  <si>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</si>
  <si>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</si>
  <si>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</si>
  <si>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</si>
  <si>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</si>
  <si>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</si>
  <si>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</si>
  <si>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</si>
  <si>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</si>
  <si>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</si>
  <si>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</si>
  <si>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</si>
  <si>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</si>
  <si>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</si>
  <si>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</si>
  <si>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</si>
  <si>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</si>
  <si>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</si>
  <si>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</si>
  <si>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</si>
  <si>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</si>
  <si>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</si>
  <si>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</si>
  <si>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</si>
  <si>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</si>
  <si>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</si>
  <si>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</si>
  <si>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</si>
  <si>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</si>
  <si>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</si>
  <si>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</si>
  <si>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</si>
  <si>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</si>
  <si>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</si>
  <si>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</si>
  <si>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</si>
  <si>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</si>
  <si>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</si>
  <si>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</si>
  <si>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</si>
  <si>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</si>
  <si>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</si>
  <si>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</si>
  <si>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</si>
  <si>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</si>
  <si>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</si>
  <si>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</si>
  <si>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</si>
  <si>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</si>
  <si>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</si>
  <si>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</si>
  <si>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</si>
  <si>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</si>
  <si>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</si>
  <si>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</si>
  <si>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</si>
  <si>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</si>
  <si>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</si>
  <si>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</si>
  <si>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</si>
  <si>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</si>
  <si>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</si>
  <si>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</si>
  <si>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</si>
  <si>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</si>
  <si>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</si>
  <si>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</si>
  <si>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</si>
  <si>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</si>
  <si>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</si>
  <si>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</si>
  <si>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</si>
  <si>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</si>
  <si>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</si>
  <si>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</si>
  <si>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</si>
  <si>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</si>
  <si>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</si>
  <si>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</si>
  <si>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</si>
  <si>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</si>
  <si>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</si>
  <si>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</si>
  <si>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</si>
  <si>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</si>
  <si>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</si>
  <si>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</si>
  <si>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</si>
  <si>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</si>
  <si>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</si>
  <si>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</si>
  <si>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</si>
  <si>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</si>
  <si>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</si>
  <si>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</si>
  <si>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</si>
  <si>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</si>
  <si>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</si>
  <si>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</si>
  <si>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</si>
  <si>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</si>
  <si>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</si>
  <si>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</si>
  <si>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</si>
  <si>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</si>
  <si>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</si>
  <si>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</si>
  <si>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</si>
  <si>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</si>
  <si>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</si>
  <si>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</si>
  <si>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</si>
  <si>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</si>
  <si>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</si>
  <si>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</si>
  <si>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</si>
  <si>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</si>
  <si>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</si>
  <si>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</si>
  <si>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</si>
  <si>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</si>
  <si>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</si>
  <si>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</si>
  <si>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</si>
  <si>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</si>
  <si>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</si>
  <si>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</si>
  <si>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</si>
  <si>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</si>
  <si>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</si>
  <si>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</si>
  <si>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</si>
  <si>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</si>
  <si>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</si>
  <si>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</si>
  <si>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</si>
  <si>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</si>
  <si>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</si>
  <si>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</si>
  <si>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</si>
  <si>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</si>
  <si>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</si>
  <si>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</si>
  <si>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</si>
  <si>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</si>
  <si>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</si>
  <si>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</si>
  <si>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</si>
  <si>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</si>
  <si>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</si>
  <si>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</si>
  <si>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</si>
  <si>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</si>
  <si>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</si>
  <si>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</si>
  <si>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</si>
  <si>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</si>
  <si>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</si>
  <si>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</si>
  <si>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</si>
  <si>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</si>
  <si>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</si>
  <si>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</si>
  <si>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</si>
  <si>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</si>
  <si>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</si>
  <si>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</si>
  <si>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</si>
  <si>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</si>
  <si>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</si>
  <si>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</si>
  <si>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</si>
  <si>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</si>
  <si>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</si>
  <si>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</si>
  <si>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</si>
  <si>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</si>
  <si>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</si>
  <si>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</si>
  <si>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</si>
  <si>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</si>
  <si>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</si>
  <si>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</si>
  <si>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</si>
  <si>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</si>
  <si>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</si>
  <si>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</si>
  <si>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</si>
  <si>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</si>
  <si>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</si>
  <si>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</si>
  <si>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</si>
  <si>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</si>
  <si>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</si>
  <si>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</si>
  <si>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</si>
  <si>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</si>
  <si>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</si>
  <si>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</si>
  <si>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</si>
  <si>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</si>
  <si>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</si>
  <si>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</si>
  <si>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</si>
  <si>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</si>
  <si>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</si>
  <si>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</si>
  <si>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</si>
  <si>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</si>
  <si>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</si>
  <si>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</si>
  <si>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</si>
  <si>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</si>
  <si>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</si>
  <si>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</si>
  <si>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</si>
  <si>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</si>
  <si>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</si>
  <si>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</si>
  <si>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</si>
  <si>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</si>
  <si>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</si>
  <si>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</si>
  <si>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</si>
  <si>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</si>
  <si>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</si>
  <si>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</si>
  <si>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</si>
  <si>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</si>
  <si>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</si>
  <si>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</si>
  <si>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</si>
  <si>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</si>
  <si>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</si>
  <si>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</si>
  <si>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</si>
  <si>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</si>
  <si>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</si>
  <si>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</si>
  <si>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</si>
  <si>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</si>
  <si>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</si>
  <si>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</si>
  <si>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</si>
  <si>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</si>
  <si>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</si>
  <si>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</si>
  <si>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</si>
  <si>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</si>
  <si>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</si>
  <si>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</si>
  <si>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</si>
  <si>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</si>
  <si>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</si>
  <si>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</si>
  <si>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</si>
  <si>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</si>
  <si>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</si>
  <si>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</si>
  <si>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</si>
  <si>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</si>
  <si>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</si>
  <si>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</si>
  <si>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</si>
  <si>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</si>
  <si>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</si>
  <si>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</si>
  <si>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</si>
  <si>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</si>
  <si>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</si>
  <si>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</si>
  <si>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</si>
  <si>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</si>
  <si>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</si>
  <si>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</si>
  <si>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</si>
  <si>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</si>
  <si>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</si>
  <si>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</si>
  <si>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</si>
  <si>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</si>
  <si>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</si>
  <si>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</si>
  <si>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</si>
  <si>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</si>
  <si>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</si>
  <si>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</si>
  <si>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</si>
  <si>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</si>
  <si>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</si>
  <si>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</si>
  <si>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</si>
  <si>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</si>
  <si>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</si>
  <si>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</si>
  <si>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</si>
  <si>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</si>
  <si>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</si>
  <si>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</si>
  <si>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</si>
  <si>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</si>
  <si>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</si>
  <si>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</si>
  <si>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</si>
  <si>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</si>
  <si>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</si>
  <si>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</si>
  <si>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</si>
  <si>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</si>
  <si>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</si>
  <si>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</si>
  <si>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</si>
  <si>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</si>
  <si>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</si>
  <si>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</si>
  <si>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</si>
  <si>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</si>
  <si>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</si>
  <si>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</si>
  <si>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</si>
  <si>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</si>
  <si>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</si>
  <si>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</si>
  <si>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</si>
  <si>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</si>
  <si>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</si>
  <si>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</si>
  <si>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</si>
  <si>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</si>
  <si>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</si>
  <si>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</si>
  <si>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</si>
  <si>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</si>
  <si>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</si>
  <si>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</si>
  <si>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</si>
  <si>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</si>
  <si>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</si>
  <si>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</si>
  <si>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</si>
  <si>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</si>
  <si>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</si>
  <si>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</si>
  <si>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</si>
  <si>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</si>
  <si>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</si>
  <si>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</si>
  <si>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</si>
  <si>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</si>
  <si>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</si>
  <si>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</si>
  <si>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</si>
  <si>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</si>
  <si>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</si>
  <si>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</si>
  <si>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</si>
  <si>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</si>
  <si>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</si>
  <si>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</si>
  <si>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</si>
  <si>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</si>
  <si>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</si>
  <si>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</si>
  <si>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</si>
  <si>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</si>
  <si>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</si>
  <si>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</si>
  <si>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</si>
  <si>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</si>
  <si>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</si>
  <si>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</si>
  <si>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</si>
  <si>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</si>
  <si>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</si>
  <si>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</si>
  <si>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</si>
  <si>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</si>
  <si>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</si>
  <si>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</si>
  <si>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</si>
  <si>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</si>
  <si>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</si>
  <si>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</si>
  <si>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</si>
  <si>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</si>
  <si>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</si>
  <si>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</si>
  <si>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</si>
  <si>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</si>
  <si>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</si>
  <si>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</si>
  <si>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</si>
  <si>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</si>
  <si>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</si>
  <si>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</si>
  <si>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</si>
  <si>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</si>
  <si>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</si>
  <si>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</si>
  <si>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</si>
  <si>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</si>
  <si>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</si>
  <si>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</si>
  <si>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</si>
  <si>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</si>
  <si>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</si>
  <si>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</si>
  <si>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</si>
  <si>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</si>
  <si>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</si>
  <si>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</si>
  <si>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</si>
  <si>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</si>
  <si>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</si>
  <si>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</si>
  <si>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</si>
  <si>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</si>
  <si>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</si>
  <si>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</si>
  <si>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</si>
  <si>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</si>
  <si>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</si>
  <si>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</si>
  <si>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</si>
  <si>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</si>
  <si>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</si>
  <si>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</si>
  <si>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</si>
  <si>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</si>
  <si>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</si>
  <si>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</si>
  <si>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</si>
  <si>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</si>
  <si>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</si>
  <si>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</si>
  <si>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</si>
  <si>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</si>
  <si>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</si>
  <si>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</si>
  <si>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</si>
  <si>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</si>
  <si>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</si>
  <si>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</si>
  <si>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</si>
  <si>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</si>
  <si>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</si>
  <si>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</si>
  <si>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</si>
  <si>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</si>
  <si>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</si>
  <si>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</si>
  <si>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</si>
  <si>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</si>
  <si>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</si>
  <si>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</si>
  <si>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</si>
  <si>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</si>
  <si>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</si>
  <si>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</si>
  <si>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</si>
  <si>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</si>
  <si>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</si>
  <si>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</si>
  <si>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</si>
  <si>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</si>
  <si>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</si>
  <si>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</si>
  <si>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</si>
  <si>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</si>
  <si>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</si>
  <si>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</si>
  <si>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</si>
  <si>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</si>
  <si>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</si>
  <si>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</si>
  <si>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</si>
  <si>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</si>
  <si>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</si>
  <si>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</si>
  <si>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</si>
  <si>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</si>
  <si>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</si>
  <si>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</si>
  <si>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</si>
  <si>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</si>
  <si>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</si>
  <si>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</si>
  <si>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</si>
  <si>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</si>
  <si>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</si>
  <si>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</si>
  <si>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</si>
  <si>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</si>
  <si>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</si>
  <si>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</si>
  <si>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</si>
  <si>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</si>
  <si>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</si>
  <si>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</si>
  <si>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</si>
  <si>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</si>
  <si>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</si>
  <si>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</si>
  <si>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</si>
  <si>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</si>
  <si>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</si>
  <si>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</si>
  <si>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</si>
  <si>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</si>
  <si>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</si>
  <si>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</si>
  <si>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</si>
  <si>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</si>
  <si>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</si>
  <si>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</si>
  <si>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</si>
  <si>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</si>
  <si>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</si>
  <si>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</si>
  <si>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</si>
  <si>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</si>
  <si>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</si>
  <si>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</si>
  <si>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</si>
  <si>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</si>
  <si>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</si>
  <si>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</si>
  <si>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</si>
  <si>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</si>
  <si>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</si>
  <si>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</si>
  <si>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</si>
  <si>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</si>
  <si>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</si>
  <si>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</si>
  <si>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</si>
  <si>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</si>
  <si>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</si>
  <si>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</si>
  <si>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</si>
  <si>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</si>
  <si>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</si>
  <si>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</si>
  <si>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</si>
  <si>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</si>
  <si>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</si>
  <si>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</si>
  <si>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</si>
  <si>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</si>
  <si>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</si>
  <si>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</si>
  <si>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</si>
  <si>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</si>
  <si>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</si>
  <si>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</si>
  <si>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</si>
  <si>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</si>
  <si>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</si>
  <si>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</si>
  <si>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</si>
  <si>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</si>
  <si>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</si>
  <si>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</si>
  <si>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</si>
  <si>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</si>
  <si>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</si>
  <si>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</si>
  <si>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</si>
  <si>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</si>
  <si>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</si>
  <si>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</si>
  <si>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</si>
  <si>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</si>
  <si>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</si>
  <si>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</si>
  <si>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</si>
  <si>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</si>
  <si>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</si>
  <si>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</si>
  <si>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</si>
  <si>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</si>
  <si>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</si>
  <si>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</si>
  <si>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</si>
  <si>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</si>
  <si>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</si>
  <si>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</si>
  <si>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</si>
  <si>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</si>
  <si>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</si>
  <si>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</si>
  <si>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</si>
  <si>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</si>
  <si>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</si>
  <si>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</si>
  <si>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</si>
  <si>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</si>
  <si>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</si>
  <si>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</si>
  <si>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</si>
  <si>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</si>
  <si>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</si>
  <si>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</si>
  <si>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</si>
  <si>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</si>
  <si>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</si>
  <si>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</si>
  <si>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</si>
  <si>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</si>
  <si>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</si>
  <si>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</si>
  <si>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</si>
  <si>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</si>
  <si>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</si>
  <si>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</si>
  <si>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</si>
  <si>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</si>
  <si>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</si>
  <si>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</si>
  <si>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</si>
  <si>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</si>
  <si>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</si>
  <si>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</si>
  <si>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</si>
  <si>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</si>
  <si>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</si>
  <si>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</si>
  <si>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</si>
  <si>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</si>
  <si>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</si>
  <si>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</si>
  <si>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</si>
  <si>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</si>
  <si>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</si>
  <si>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</si>
  <si>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</si>
  <si>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</si>
  <si>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</si>
  <si>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</si>
  <si>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</si>
  <si>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</si>
  <si>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</si>
  <si>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</si>
  <si>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</si>
  <si>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</si>
  <si>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</si>
  <si>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</si>
  <si>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</si>
  <si>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</si>
  <si>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</si>
  <si>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</si>
  <si>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</si>
  <si>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</si>
  <si>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</si>
  <si>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</si>
  <si>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</si>
  <si>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</si>
  <si>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</si>
  <si>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</si>
  <si>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</si>
  <si>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</si>
  <si>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</si>
  <si>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</si>
  <si>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</si>
  <si>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</si>
  <si>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</si>
  <si>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</si>
  <si>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</si>
  <si>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</si>
  <si>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</si>
  <si>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</si>
  <si>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</si>
  <si>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</si>
  <si>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</si>
  <si>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</si>
  <si>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</si>
  <si>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</si>
  <si>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</si>
  <si>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</si>
  <si>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</si>
  <si>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</si>
  <si>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</si>
  <si>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</si>
  <si>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</si>
  <si>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</si>
  <si>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</si>
  <si>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</si>
  <si>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</si>
  <si>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</si>
  <si>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</si>
  <si>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</si>
  <si>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</si>
  <si>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</si>
  <si>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</si>
  <si>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</si>
  <si>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</si>
  <si>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</si>
  <si>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</si>
  <si>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</si>
  <si>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</si>
  <si>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</si>
  <si>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</si>
  <si>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</si>
  <si>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</si>
  <si>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</si>
  <si>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</si>
  <si>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</si>
  <si>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</si>
  <si>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</si>
  <si>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</si>
  <si>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</si>
  <si>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</si>
  <si>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</si>
  <si>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</si>
  <si>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</si>
  <si>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</si>
  <si>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</si>
  <si>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</si>
  <si>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</si>
  <si>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</si>
  <si>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</si>
  <si>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</si>
  <si>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</si>
  <si>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</si>
  <si>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</si>
  <si>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</si>
  <si>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</si>
  <si>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</si>
  <si>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</si>
  <si>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</si>
  <si>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</si>
  <si>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</si>
  <si>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</si>
  <si>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</si>
  <si>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</si>
  <si>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</si>
  <si>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</si>
  <si>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</si>
  <si>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</si>
  <si>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</si>
  <si>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</si>
  <si>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</si>
  <si>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</si>
  <si>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</si>
  <si>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</si>
  <si>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</si>
  <si>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</si>
  <si>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</si>
  <si>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</si>
  <si>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</si>
  <si>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</si>
  <si>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</si>
  <si>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</si>
  <si>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</si>
  <si>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</si>
  <si>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</si>
  <si>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</si>
  <si>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</si>
  <si>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</si>
  <si>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</si>
  <si>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</si>
  <si>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</si>
  <si>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</si>
  <si>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</si>
  <si>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</si>
  <si>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</si>
  <si>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</si>
  <si>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</si>
  <si>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</si>
  <si>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</si>
  <si>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</si>
  <si>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</si>
  <si>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</si>
  <si>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</si>
  <si>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</si>
  <si>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</si>
  <si>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</si>
  <si>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</si>
  <si>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</si>
  <si>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</si>
  <si>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</si>
  <si>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</si>
  <si>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</si>
  <si>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</si>
  <si>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</si>
  <si>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</si>
  <si>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</si>
  <si>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</si>
  <si>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</si>
  <si>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</si>
  <si>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</si>
  <si>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</si>
  <si>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</si>
  <si>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</si>
  <si>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</si>
  <si>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</si>
  <si>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</si>
  <si>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</si>
  <si>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</si>
  <si>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</si>
  <si>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</si>
  <si>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</si>
  <si>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</si>
  <si>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</si>
  <si>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</si>
  <si>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</si>
  <si>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</si>
  <si>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</si>
  <si>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</si>
  <si>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</si>
  <si>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</si>
  <si>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</si>
  <si>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</si>
  <si>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</si>
  <si>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</si>
  <si>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</si>
  <si>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</si>
  <si>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</si>
  <si>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</si>
  <si>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</si>
  <si>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</si>
  <si>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</si>
  <si>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</si>
  <si>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</si>
  <si>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</si>
  <si>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</si>
  <si>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</si>
  <si>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</si>
  <si>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</si>
  <si>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</si>
  <si>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</si>
  <si>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</si>
  <si>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</si>
  <si>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</si>
  <si>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</si>
  <si>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</si>
  <si>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</si>
  <si>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</si>
  <si>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</si>
  <si>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</si>
  <si>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</si>
  <si>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</si>
  <si>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</si>
  <si>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</si>
  <si>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</si>
  <si>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</si>
  <si>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</si>
  <si>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</si>
  <si>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</si>
  <si>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</si>
  <si>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</si>
  <si>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</si>
  <si>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</si>
  <si>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</si>
  <si>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</si>
  <si>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</si>
  <si>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</si>
  <si>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</si>
  <si>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</si>
  <si>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</si>
  <si>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</si>
  <si>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</si>
  <si>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</si>
  <si>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</si>
  <si>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</si>
  <si>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</si>
  <si>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</si>
  <si>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</si>
  <si>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</si>
  <si>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</si>
  <si>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</si>
  <si>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</si>
  <si>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</si>
  <si>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</si>
  <si>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</si>
  <si>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</si>
  <si>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</si>
  <si>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</si>
  <si>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</si>
  <si>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</si>
  <si>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</si>
  <si>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</si>
  <si>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</si>
  <si>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</si>
  <si>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</si>
  <si>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</si>
  <si>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</si>
  <si>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</si>
  <si>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</si>
  <si>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</si>
  <si>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</si>
  <si>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</si>
  <si>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</si>
  <si>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</si>
  <si>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</si>
  <si>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</si>
  <si>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</si>
  <si>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</si>
  <si>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</si>
  <si>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</si>
  <si>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</si>
  <si>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</si>
  <si>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</si>
  <si>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</si>
  <si>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</si>
  <si>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</si>
  <si>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</si>
  <si>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</si>
  <si>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</si>
  <si>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</si>
  <si>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</si>
  <si>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</si>
  <si>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</si>
  <si>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</si>
  <si>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</si>
  <si>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</si>
  <si>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</si>
  <si>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</si>
  <si>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</si>
  <si>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</si>
  <si>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</si>
  <si>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</si>
  <si>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</si>
  <si>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</si>
  <si>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</si>
  <si>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</si>
  <si>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</si>
  <si>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</si>
  <si>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</si>
  <si>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</si>
  <si>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</si>
  <si>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</si>
  <si>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</si>
  <si>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</si>
  <si>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</si>
  <si>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</si>
  <si>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</si>
  <si>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</si>
  <si>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</si>
  <si>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</si>
  <si>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</si>
  <si>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</si>
  <si>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</si>
  <si>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</si>
  <si>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</si>
  <si>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</si>
  <si>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</si>
  <si>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</si>
  <si>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</si>
  <si>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</si>
  <si>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</si>
  <si>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</si>
  <si>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</si>
  <si>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</si>
  <si>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</si>
  <si>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</si>
  <si>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</si>
  <si>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</si>
  <si>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</si>
  <si>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</si>
  <si>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</si>
  <si>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</si>
  <si>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</si>
  <si>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</si>
  <si>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</si>
  <si>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</si>
  <si>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</si>
  <si>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</si>
  <si>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</si>
  <si>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</si>
  <si>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</si>
  <si>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</si>
  <si>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</si>
  <si>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</si>
  <si>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</si>
  <si>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</si>
  <si>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</si>
  <si>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</si>
  <si>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</si>
  <si>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</si>
  <si>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</si>
  <si>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</si>
  <si>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</si>
  <si>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</si>
  <si>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</si>
  <si>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</si>
  <si>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</si>
  <si>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</si>
  <si>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</si>
  <si>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</si>
  <si>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</si>
  <si>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</si>
  <si>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</si>
  <si>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</si>
  <si>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</si>
  <si>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</si>
  <si>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</si>
  <si>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</si>
  <si>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</si>
  <si>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</si>
  <si>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</si>
  <si>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</si>
  <si>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</si>
  <si>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</si>
  <si>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</si>
  <si>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</si>
  <si>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</si>
  <si>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</si>
  <si>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</si>
  <si>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</si>
  <si>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</si>
  <si>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</si>
  <si>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</si>
  <si>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</si>
  <si>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</si>
  <si>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</si>
  <si>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</si>
  <si>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</si>
  <si>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</si>
  <si>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</si>
  <si>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</si>
  <si>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</si>
  <si>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</si>
  <si>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</si>
  <si>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</si>
  <si>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</si>
  <si>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</si>
  <si>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</si>
  <si>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</si>
  <si>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</si>
  <si>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</si>
  <si>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</si>
  <si>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</si>
  <si>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</si>
  <si>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</si>
  <si>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</si>
  <si>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</si>
  <si>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</si>
  <si>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</si>
  <si>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</si>
  <si>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</si>
  <si>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</si>
  <si>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</si>
  <si>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</si>
  <si>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</si>
  <si>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</si>
  <si>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</si>
  <si>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</si>
  <si>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</si>
  <si>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</si>
  <si>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</si>
  <si>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</si>
  <si>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</si>
  <si>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</si>
  <si>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</si>
  <si>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</si>
  <si>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</si>
  <si>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</si>
  <si>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</si>
  <si>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</si>
  <si>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</si>
  <si>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</si>
  <si>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</si>
  <si>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</si>
  <si>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</si>
  <si>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</si>
  <si>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</si>
  <si>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</si>
  <si>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</si>
  <si>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</si>
  <si>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</si>
  <si>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</si>
  <si>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</si>
  <si>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</si>
  <si>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</si>
  <si>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</si>
  <si>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</si>
  <si>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</si>
  <si>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</si>
  <si>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</si>
  <si>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</si>
  <si>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</si>
  <si>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</si>
  <si>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</si>
  <si>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</si>
  <si>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</si>
  <si>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</si>
  <si>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</si>
  <si>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</si>
  <si>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</si>
  <si>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</si>
  <si>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</si>
  <si>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</si>
  <si>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</si>
  <si>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</si>
  <si>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</si>
  <si>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</si>
  <si>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</si>
  <si>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</si>
  <si>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</si>
  <si>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</si>
  <si>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</si>
  <si>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</si>
  <si>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</si>
  <si>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</si>
  <si>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</si>
  <si>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</si>
  <si>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</si>
  <si>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</si>
  <si>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</si>
  <si>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</si>
  <si>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</si>
  <si>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</si>
  <si>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</si>
  <si>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</si>
  <si>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</si>
  <si>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</si>
  <si>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</si>
  <si>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</si>
  <si>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</si>
  <si>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</si>
  <si>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</si>
  <si>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</si>
  <si>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</si>
  <si>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</si>
  <si>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</si>
  <si>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</si>
  <si>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</si>
  <si>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</si>
  <si>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</si>
  <si>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</si>
  <si>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</si>
  <si>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</si>
  <si>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</si>
  <si>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</si>
  <si>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</si>
  <si>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</si>
  <si>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</si>
  <si>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</si>
  <si>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</si>
  <si>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</si>
  <si>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</si>
  <si>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</si>
  <si>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</si>
  <si>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</si>
  <si>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</si>
  <si>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</si>
  <si>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</si>
  <si>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</si>
  <si>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</si>
  <si>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</si>
  <si>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</si>
  <si>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</si>
  <si>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</si>
  <si>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</si>
  <si>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</si>
  <si>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</si>
  <si>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</si>
  <si>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</si>
  <si>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</si>
  <si>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</si>
  <si>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</si>
  <si>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</si>
  <si>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</si>
  <si>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</si>
  <si>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</si>
  <si>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</si>
  <si>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</si>
  <si>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</si>
  <si>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</si>
  <si>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</si>
  <si>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</si>
  <si>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</si>
  <si>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</si>
  <si>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</si>
  <si>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</si>
  <si>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</si>
  <si>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</si>
  <si>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</si>
  <si>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</si>
  <si>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</si>
  <si>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</si>
  <si>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</si>
  <si>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</si>
  <si>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</si>
  <si>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</si>
  <si>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</si>
  <si>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</si>
  <si>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</si>
  <si>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</si>
  <si>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</si>
  <si>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</si>
  <si>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</si>
  <si>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</si>
  <si>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</si>
  <si>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</si>
  <si>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</si>
  <si>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</si>
  <si>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</si>
  <si>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</si>
  <si>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</si>
  <si>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</si>
  <si>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</si>
  <si>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</si>
  <si>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</si>
  <si>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</si>
  <si>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</si>
  <si>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</si>
  <si>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</si>
  <si>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</si>
  <si>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</si>
  <si>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</si>
  <si>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</si>
  <si>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</si>
  <si>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</si>
  <si>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</si>
  <si>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</si>
  <si>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</si>
  <si>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</si>
  <si>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</si>
  <si>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</si>
  <si>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</si>
  <si>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</si>
  <si>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</si>
  <si>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</si>
  <si>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</si>
  <si>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</si>
  <si>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</si>
  <si>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</si>
  <si>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</si>
  <si>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</si>
  <si>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</si>
  <si>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</si>
  <si>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</si>
  <si>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</si>
  <si>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</si>
  <si>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</si>
  <si>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</si>
  <si>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</si>
  <si>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</si>
  <si>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</si>
  <si>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</si>
  <si>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</si>
  <si>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</si>
  <si>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</si>
  <si>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</si>
  <si>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</si>
  <si>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</si>
  <si>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</si>
  <si>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</si>
  <si>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</si>
  <si>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</si>
  <si>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</si>
  <si>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</si>
  <si>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</si>
  <si>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</si>
  <si>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</si>
  <si>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</si>
  <si>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</si>
  <si>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</si>
  <si>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</si>
  <si>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</si>
  <si>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</si>
  <si>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</si>
  <si>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</si>
  <si>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</si>
  <si>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</si>
  <si>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</si>
  <si>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</si>
  <si>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</si>
  <si>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</si>
  <si>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</si>
  <si>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</si>
  <si>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</si>
  <si>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</si>
  <si>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</si>
  <si>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</si>
  <si>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</si>
  <si>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</si>
  <si>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</si>
  <si>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</si>
  <si>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</si>
  <si>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</si>
  <si>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</si>
  <si>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</si>
  <si>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</si>
  <si>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</si>
  <si>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</si>
  <si>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</si>
  <si>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</si>
  <si>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</si>
  <si>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</si>
  <si>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</si>
  <si>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</si>
  <si>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</si>
  <si>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</si>
  <si>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</si>
  <si>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</si>
  <si>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</si>
  <si>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</si>
  <si>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</si>
  <si>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</si>
  <si>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</si>
  <si>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</si>
  <si>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</si>
  <si>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</si>
  <si>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</si>
  <si>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</si>
  <si>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</si>
  <si>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</si>
  <si>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</si>
  <si>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</si>
  <si>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</si>
  <si>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</si>
  <si>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</si>
  <si>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</si>
  <si>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</si>
  <si>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</si>
  <si>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</si>
  <si>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</si>
  <si>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</si>
  <si>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</si>
  <si>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</si>
  <si>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</si>
  <si>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</si>
  <si>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</si>
  <si>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</si>
  <si>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</si>
  <si>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</si>
  <si>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</si>
  <si>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</si>
  <si>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</si>
  <si>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</si>
  <si>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</si>
  <si>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</si>
  <si>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</si>
  <si>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</si>
  <si>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</si>
  <si>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</si>
  <si>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</si>
  <si>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</si>
  <si>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</si>
  <si>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</si>
  <si>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</si>
  <si>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</si>
  <si>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</si>
  <si>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</si>
  <si>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</si>
  <si>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</si>
  <si>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</si>
  <si>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</si>
  <si>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</si>
  <si>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</si>
  <si>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</si>
  <si>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</si>
  <si>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</si>
  <si>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</si>
  <si>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</si>
  <si>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</si>
  <si>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</si>
  <si>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</si>
  <si>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</si>
  <si>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</si>
  <si>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</si>
  <si>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</si>
  <si>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</si>
  <si>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</si>
  <si>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</si>
  <si>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</si>
  <si>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</si>
  <si>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</si>
  <si>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</si>
  <si>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</si>
  <si>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</si>
  <si>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</si>
  <si>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</si>
  <si>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</si>
  <si>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</si>
  <si>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</si>
  <si>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</si>
  <si>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</si>
  <si>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</si>
  <si>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</si>
  <si>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</si>
  <si>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</si>
  <si>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</si>
  <si>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</si>
  <si>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</si>
  <si>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</si>
  <si>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</si>
  <si>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</si>
  <si>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</si>
  <si>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</si>
  <si>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</si>
  <si>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</si>
  <si>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</si>
  <si>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</si>
  <si>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</si>
  <si>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</si>
  <si>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</si>
  <si>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</si>
  <si>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</si>
  <si>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</si>
  <si>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</si>
  <si>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</si>
  <si>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</si>
  <si>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</si>
  <si>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</si>
  <si>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</si>
  <si>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</si>
  <si>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</si>
  <si>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</si>
  <si>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</si>
  <si>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</si>
  <si>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</si>
  <si>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</si>
  <si>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</si>
  <si>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</si>
  <si>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</si>
  <si>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</si>
  <si>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</si>
  <si>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</si>
  <si>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</si>
  <si>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</si>
  <si>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</si>
  <si>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</si>
  <si>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</si>
  <si>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</si>
  <si>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</si>
  <si>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</si>
  <si>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</si>
  <si>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</si>
  <si>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</si>
  <si>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</si>
  <si>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</si>
  <si>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</si>
  <si>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</si>
  <si>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</si>
  <si>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</si>
  <si>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</si>
  <si>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</si>
  <si>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</si>
  <si>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</si>
  <si>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</si>
  <si>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</si>
  <si>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</si>
  <si>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</si>
  <si>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</si>
  <si>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</si>
  <si>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</si>
  <si>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</si>
  <si>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</si>
  <si>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</si>
  <si>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</si>
  <si>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</si>
  <si>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</si>
  <si>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</si>
  <si>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</si>
  <si>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</si>
  <si>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</si>
  <si>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</si>
  <si>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</si>
  <si>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</si>
  <si>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</si>
  <si>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</si>
  <si>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</si>
  <si>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</si>
  <si>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</si>
  <si>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</si>
  <si>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</si>
  <si>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</si>
  <si>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</si>
  <si>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</si>
  <si>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</si>
  <si>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</si>
  <si>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</si>
  <si>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</si>
  <si>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</si>
  <si>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</si>
  <si>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</si>
  <si>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</si>
  <si>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</si>
  <si>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</si>
  <si>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</si>
  <si>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</si>
  <si>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</si>
  <si>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</si>
  <si>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</si>
  <si>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</si>
  <si>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</si>
  <si>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</si>
  <si>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</si>
  <si>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</si>
  <si>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</si>
  <si>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</si>
  <si>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</si>
  <si>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</si>
  <si>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</si>
  <si>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</si>
  <si>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</si>
  <si>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</si>
  <si>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</si>
  <si>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</si>
  <si>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</si>
  <si>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</si>
  <si>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</si>
  <si>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</si>
  <si>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</si>
  <si>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</si>
  <si>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</si>
  <si>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</si>
  <si>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</si>
  <si>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</si>
  <si>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</si>
  <si>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</si>
  <si>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</si>
  <si>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</si>
  <si>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</si>
  <si>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</si>
  <si>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</si>
  <si>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</si>
  <si>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</si>
  <si>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</si>
  <si>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</si>
  <si>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</si>
  <si>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</si>
  <si>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</si>
  <si>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</si>
  <si>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</si>
  <si>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</si>
  <si>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</si>
  <si>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</si>
  <si>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</si>
  <si>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</si>
  <si>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</si>
  <si>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</si>
  <si>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</si>
  <si>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</si>
  <si>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</si>
  <si>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</si>
  <si>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</si>
  <si>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</si>
  <si>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</si>
  <si>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</si>
  <si>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</si>
  <si>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</si>
  <si>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</si>
  <si>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</si>
  <si>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</si>
  <si>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</si>
  <si>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</si>
  <si>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</si>
  <si>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</si>
  <si>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</si>
  <si>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</si>
  <si>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</si>
  <si>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</si>
  <si>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</si>
  <si>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</si>
  <si>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</si>
  <si>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</si>
  <si>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</si>
  <si>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</si>
  <si>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</si>
  <si>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</si>
  <si>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</si>
  <si>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</si>
  <si>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</si>
  <si>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</si>
  <si>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</si>
  <si>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</si>
  <si>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</si>
  <si>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</si>
  <si>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</si>
  <si>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</si>
  <si>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</si>
  <si>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</si>
  <si>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</si>
  <si>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</si>
  <si>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</si>
  <si>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</si>
  <si>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</si>
  <si>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</si>
  <si>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</si>
  <si>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</si>
  <si>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</si>
  <si>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</si>
  <si>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</si>
  <si>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</si>
  <si>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</si>
  <si>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</si>
  <si>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</si>
  <si>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</si>
  <si>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</si>
  <si>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</si>
  <si>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</si>
  <si>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</si>
  <si>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</si>
  <si>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</si>
  <si>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</si>
  <si>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</si>
  <si>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</si>
  <si>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</si>
  <si>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</si>
  <si>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</si>
  <si>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</si>
  <si>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</si>
  <si>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</si>
  <si>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</si>
  <si>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</si>
  <si>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</si>
  <si>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</si>
  <si>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</si>
  <si>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</si>
  <si>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</si>
  <si>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</si>
  <si>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</si>
  <si>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</si>
  <si>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</si>
  <si>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</si>
  <si>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</si>
  <si>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</si>
  <si>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</si>
  <si>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</si>
  <si>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</si>
  <si>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</si>
  <si>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</si>
  <si>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</si>
  <si>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</si>
  <si>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</si>
  <si>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</si>
  <si>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</si>
  <si>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</si>
  <si>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</si>
  <si>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</si>
  <si>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</si>
  <si>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</si>
  <si>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</si>
  <si>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</si>
  <si>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</si>
  <si>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</si>
  <si>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</si>
  <si>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</si>
  <si>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</si>
  <si>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</si>
  <si>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</si>
  <si>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</si>
  <si>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</si>
  <si>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</si>
  <si>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</si>
  <si>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</si>
  <si>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</si>
  <si>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</si>
  <si>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</si>
  <si>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</si>
  <si>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</si>
  <si>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</si>
  <si>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</si>
  <si>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</si>
  <si>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</si>
  <si>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</si>
  <si>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</si>
  <si>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</si>
  <si>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</si>
  <si>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</si>
  <si>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</si>
  <si>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</si>
  <si>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</si>
  <si>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</si>
  <si>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</si>
  <si>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</si>
  <si>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</si>
  <si>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</si>
  <si>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</si>
  <si>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</si>
  <si>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</si>
  <si>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</si>
  <si>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</si>
  <si>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</si>
  <si>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</si>
  <si>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</si>
  <si>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</si>
  <si>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</si>
  <si>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</si>
  <si>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</si>
  <si>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</si>
  <si>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</si>
  <si>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</si>
  <si>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</si>
  <si>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</si>
  <si>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</si>
  <si>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</si>
  <si>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</si>
  <si>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</si>
  <si>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</si>
  <si>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</si>
  <si>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</si>
  <si>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</si>
  <si>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</si>
  <si>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</si>
  <si>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</si>
  <si>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</si>
  <si>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</si>
  <si>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</si>
  <si>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</si>
  <si>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</si>
  <si>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</si>
  <si>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</si>
  <si>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</si>
  <si>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</si>
  <si>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</si>
  <si>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</si>
  <si>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</si>
  <si>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</si>
  <si>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</si>
  <si>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</si>
  <si>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</si>
  <si>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</si>
  <si>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</si>
  <si>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</si>
  <si>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</si>
  <si>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</si>
  <si>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</si>
  <si>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</si>
  <si>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</si>
  <si>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</si>
  <si>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</si>
  <si>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</si>
  <si>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</si>
  <si>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</si>
  <si>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</si>
  <si>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</si>
  <si>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</si>
  <si>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</si>
  <si>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</si>
  <si>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</si>
  <si>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</si>
  <si>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</si>
  <si>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</si>
  <si>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</si>
  <si>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</si>
  <si>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</si>
  <si>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</si>
  <si>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</si>
  <si>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</si>
  <si>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</si>
  <si>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</si>
  <si>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</si>
  <si>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</si>
  <si>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</si>
  <si>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</si>
  <si>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</si>
  <si>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</si>
  <si>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</si>
  <si>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</si>
  <si>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</si>
  <si>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</si>
  <si>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</si>
  <si>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</si>
  <si>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</si>
  <si>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</si>
  <si>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</si>
  <si>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</si>
  <si>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</si>
  <si>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</si>
  <si>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</si>
  <si>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</si>
  <si>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</si>
  <si>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</si>
  <si>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</si>
  <si>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</si>
  <si>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</si>
  <si>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</si>
  <si>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</si>
  <si>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</si>
  <si>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</si>
  <si>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</si>
  <si>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</si>
  <si>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</si>
  <si>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</si>
  <si>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</si>
  <si>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</si>
  <si>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</si>
  <si>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</si>
  <si>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</si>
  <si>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</si>
  <si>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</si>
  <si>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</si>
  <si>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</si>
  <si>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</si>
  <si>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</si>
  <si>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</si>
  <si>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</si>
  <si>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</si>
  <si>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</si>
  <si>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</si>
  <si>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</si>
  <si>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</si>
  <si>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</si>
  <si>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</si>
  <si>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</si>
  <si>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</si>
  <si>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</si>
  <si>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</si>
  <si>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</si>
  <si>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</si>
  <si>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</si>
  <si>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</si>
  <si>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</si>
  <si>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</si>
  <si>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</si>
  <si>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</si>
  <si>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</si>
  <si>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</si>
  <si>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</si>
  <si>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</si>
  <si>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</si>
  <si>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</si>
  <si>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</si>
  <si>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</si>
  <si>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</si>
  <si>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</si>
  <si>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</si>
  <si>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</si>
  <si>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</si>
  <si>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</si>
  <si>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</si>
  <si>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</si>
  <si>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</si>
  <si>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</si>
  <si>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</si>
  <si>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</si>
  <si>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</si>
  <si>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</si>
  <si>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</si>
  <si>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</si>
  <si>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</si>
  <si>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</si>
  <si>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</si>
  <si>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</si>
  <si>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</si>
  <si>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</si>
  <si>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</si>
  <si>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</si>
  <si>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</si>
  <si>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</si>
  <si>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</si>
  <si>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</si>
  <si>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</si>
  <si>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</si>
  <si>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</si>
  <si>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</si>
  <si>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</si>
  <si>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</si>
  <si>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</si>
  <si>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</si>
  <si>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</si>
  <si>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</si>
  <si>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</si>
  <si>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</si>
  <si>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</si>
  <si>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</si>
  <si>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</si>
  <si>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</si>
  <si>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</si>
  <si>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</si>
  <si>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</si>
  <si>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</si>
  <si>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</si>
  <si>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</si>
  <si>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</si>
  <si>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</si>
  <si>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</si>
  <si>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</si>
  <si>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</si>
  <si>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</si>
  <si>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</si>
  <si>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</si>
  <si>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</si>
  <si>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</si>
  <si>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</si>
  <si>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</si>
  <si>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</si>
  <si>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</si>
  <si>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</si>
  <si>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</si>
  <si>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</si>
  <si>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</si>
  <si>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</si>
  <si>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</si>
  <si>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</si>
  <si>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</si>
  <si>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</si>
  <si>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</si>
  <si>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</si>
  <si>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</si>
  <si>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</si>
  <si>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</si>
  <si>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</si>
  <si>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</si>
  <si>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</si>
  <si>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</si>
  <si>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</si>
  <si>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</si>
  <si>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</si>
  <si>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</si>
  <si>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</si>
  <si>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</si>
  <si>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</si>
  <si>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</si>
  <si>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</si>
  <si>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</si>
  <si>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</si>
  <si>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</si>
  <si>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</si>
  <si>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</si>
  <si>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</si>
  <si>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</si>
  <si>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</si>
  <si>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</si>
  <si>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</si>
  <si>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</si>
  <si>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</si>
  <si>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</si>
  <si>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</si>
  <si>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</si>
  <si>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</si>
  <si>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</si>
  <si>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</si>
  <si>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</si>
  <si>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</si>
  <si>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</si>
  <si>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</si>
  <si>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</si>
  <si>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</si>
  <si>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</si>
  <si>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</si>
  <si>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</si>
  <si>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</si>
  <si>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</si>
  <si>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</si>
  <si>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</si>
  <si>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</si>
  <si>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</si>
  <si>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</si>
  <si>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</si>
  <si>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</si>
  <si>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</si>
  <si>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</si>
  <si>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</si>
  <si>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</si>
  <si>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</si>
  <si>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</si>
  <si>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</si>
  <si>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</si>
  <si>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</si>
  <si>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</si>
  <si>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</si>
  <si>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</si>
  <si>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</si>
  <si>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</si>
  <si>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</si>
  <si>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</si>
  <si>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</si>
  <si>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</si>
  <si>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</si>
  <si>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</si>
  <si>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</si>
  <si>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</si>
  <si>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</si>
  <si>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</si>
  <si>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</si>
  <si>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</si>
  <si>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</si>
  <si>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</si>
  <si>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</si>
  <si>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</si>
  <si>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</si>
  <si>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</si>
  <si>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</si>
  <si>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</si>
  <si>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</si>
  <si>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</si>
  <si>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</si>
  <si>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</si>
  <si>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</si>
  <si>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</si>
  <si>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</si>
  <si>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</si>
  <si>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</si>
  <si>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</si>
  <si>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</si>
  <si>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</si>
  <si>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</si>
  <si>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</si>
  <si>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</si>
  <si>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</si>
  <si>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</si>
  <si>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</si>
  <si>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</si>
  <si>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</si>
  <si>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</si>
  <si>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</si>
  <si>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</si>
  <si>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</si>
  <si>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</si>
  <si>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</si>
  <si>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</si>
  <si>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</si>
  <si>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</si>
  <si>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</si>
  <si>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</si>
  <si>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</si>
  <si>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</si>
  <si>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</si>
  <si>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</si>
  <si>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</si>
  <si>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</si>
  <si>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</si>
  <si>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</si>
  <si>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</si>
  <si>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</si>
  <si>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</si>
  <si>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</si>
  <si>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</si>
  <si>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</si>
  <si>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</si>
  <si>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</si>
  <si>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</si>
  <si>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</si>
  <si>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</si>
  <si>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</si>
  <si>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</si>
  <si>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</si>
  <si>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</si>
  <si>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</si>
  <si>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</si>
  <si>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</si>
  <si>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</si>
  <si>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</si>
  <si>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</si>
  <si>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</si>
  <si>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</si>
  <si>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</si>
  <si>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</si>
  <si>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</si>
  <si>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</si>
  <si>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</si>
  <si>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</si>
  <si>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</si>
  <si>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</si>
  <si>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</si>
  <si>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</si>
  <si>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</si>
  <si>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</si>
  <si>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</si>
  <si>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</si>
  <si>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</si>
  <si>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</si>
  <si>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</si>
  <si>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</si>
  <si>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</si>
  <si>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</si>
  <si>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</si>
  <si>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</si>
  <si>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</si>
  <si>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</si>
  <si>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</si>
  <si>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</si>
  <si>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</si>
  <si>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</si>
  <si>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</si>
  <si>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</si>
  <si>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</si>
  <si>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</si>
  <si>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</si>
  <si>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</si>
  <si>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</si>
  <si>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</si>
  <si>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</si>
  <si>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</si>
  <si>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</si>
  <si>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</si>
  <si>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</si>
  <si>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</si>
  <si>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</si>
  <si>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</si>
  <si>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</si>
  <si>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</si>
  <si>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</si>
  <si>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</si>
  <si>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</si>
  <si>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</si>
  <si>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</si>
  <si>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</si>
  <si>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</si>
  <si>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</si>
  <si>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</si>
  <si>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</si>
  <si>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</si>
  <si>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</si>
  <si>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</si>
  <si>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</si>
  <si>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</si>
  <si>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</si>
  <si>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</si>
  <si>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</si>
  <si>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</si>
  <si>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</si>
  <si>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</si>
  <si>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</si>
  <si>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</si>
  <si>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</si>
  <si>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</si>
  <si>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</si>
  <si>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</si>
  <si>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</si>
  <si>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</si>
  <si>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</si>
  <si>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</si>
  <si>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</si>
  <si>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</si>
  <si>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</si>
  <si>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</si>
  <si>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</si>
  <si>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</si>
  <si>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</si>
  <si>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</si>
  <si>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</si>
  <si>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</si>
  <si>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</si>
  <si>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</si>
  <si>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</si>
  <si>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</si>
  <si>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</si>
  <si>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</si>
  <si>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</si>
  <si>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</si>
  <si>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</si>
  <si>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</si>
  <si>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</si>
  <si>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</si>
  <si>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</si>
  <si>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</si>
  <si>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</si>
  <si>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</si>
  <si>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</si>
  <si>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</si>
  <si>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</si>
  <si>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</si>
  <si>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</si>
  <si>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</si>
  <si>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</si>
  <si>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</si>
  <si>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</si>
  <si>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</si>
  <si>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</si>
  <si>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</si>
  <si>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</si>
  <si>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</si>
  <si>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</si>
  <si>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</si>
  <si>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</si>
  <si>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</si>
  <si>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</si>
  <si>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</si>
  <si>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</si>
  <si>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</si>
  <si>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</si>
  <si>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</si>
  <si>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</si>
  <si>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</si>
  <si>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</si>
  <si>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</si>
  <si>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</si>
  <si>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</si>
  <si>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</si>
  <si>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</si>
  <si>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</si>
  <si>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</si>
  <si>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</si>
  <si>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</si>
  <si>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</si>
  <si>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</si>
  <si>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</si>
  <si>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</si>
  <si>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</si>
  <si>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</si>
  <si>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</si>
  <si>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</si>
  <si>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</si>
  <si>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</si>
  <si>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</si>
  <si>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</si>
  <si>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</si>
  <si>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</si>
  <si>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</si>
  <si>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</si>
  <si>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</si>
  <si>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</si>
  <si>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</si>
  <si>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</si>
  <si>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</si>
  <si>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</si>
  <si>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</si>
  <si>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</si>
  <si>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</si>
  <si>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</si>
  <si>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</si>
  <si>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</si>
  <si>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</si>
  <si>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</si>
  <si>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</si>
  <si>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</si>
  <si>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</si>
  <si>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</si>
  <si>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</si>
  <si>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</si>
  <si>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</si>
  <si>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</si>
  <si>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</si>
  <si>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</si>
  <si>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</si>
  <si>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</si>
  <si>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</si>
  <si>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</si>
  <si>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</si>
  <si>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</si>
  <si>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</si>
  <si>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</si>
  <si>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</si>
  <si>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</si>
  <si>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</si>
  <si>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</si>
  <si>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</si>
  <si>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</si>
  <si>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</si>
  <si>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</si>
  <si>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</si>
  <si>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</si>
  <si>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</si>
  <si>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</si>
  <si>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</si>
  <si>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</si>
  <si>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</si>
  <si>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</si>
  <si>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</si>
  <si>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</si>
  <si>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</si>
  <si>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</si>
  <si>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</si>
  <si>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</si>
  <si>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</si>
  <si>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</si>
  <si>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</si>
  <si>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</si>
  <si>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</si>
  <si>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</si>
  <si>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</si>
  <si>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</si>
  <si>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</si>
  <si>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</si>
  <si>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</si>
  <si>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</si>
  <si>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</si>
  <si>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</si>
  <si>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</si>
  <si>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</si>
  <si>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</si>
  <si>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</si>
  <si>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</si>
  <si>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</si>
  <si>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</si>
  <si>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</si>
  <si>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</si>
  <si>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</si>
  <si>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</si>
  <si>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</si>
  <si>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</si>
  <si>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</si>
  <si>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</si>
  <si>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</si>
  <si>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</si>
  <si>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</si>
  <si>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</si>
  <si>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</si>
  <si>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</si>
  <si>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</si>
  <si>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</si>
  <si>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</si>
  <si>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</si>
  <si>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</si>
  <si>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</si>
  <si>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</si>
  <si>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</si>
  <si>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</si>
  <si>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</si>
  <si>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</si>
  <si>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</si>
  <si>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</si>
  <si>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</si>
  <si>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</si>
  <si>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</si>
  <si>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</si>
  <si>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</si>
  <si>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</si>
  <si>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</si>
  <si>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</si>
  <si>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</si>
  <si>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</si>
  <si>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</si>
  <si>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</si>
  <si>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</si>
  <si>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</si>
  <si>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</si>
  <si>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</si>
  <si>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</si>
  <si>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</si>
  <si>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</si>
  <si>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</si>
  <si>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</si>
  <si>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</si>
  <si>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</si>
  <si>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</si>
  <si>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</si>
  <si>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</si>
  <si>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</si>
  <si>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</si>
  <si>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</si>
  <si>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</si>
  <si>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</si>
  <si>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</si>
  <si>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</si>
  <si>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</si>
  <si>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</si>
  <si>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</si>
  <si>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</si>
  <si>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</si>
  <si>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</si>
  <si>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</si>
  <si>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</si>
  <si>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</si>
  <si>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</si>
  <si>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</si>
  <si>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</si>
  <si>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</si>
  <si>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</si>
  <si>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</si>
  <si>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</si>
  <si>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</si>
  <si>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</si>
  <si>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</si>
  <si>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</si>
  <si>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</si>
  <si>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</si>
  <si>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</si>
  <si>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</si>
  <si>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</si>
  <si>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</si>
  <si>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</si>
  <si>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</si>
  <si>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</si>
  <si>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</si>
  <si>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</si>
  <si>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</si>
  <si>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</si>
  <si>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</si>
  <si>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</si>
  <si>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</si>
  <si>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</si>
  <si>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</si>
  <si>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</si>
  <si>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</si>
  <si>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</si>
  <si>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</si>
  <si>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</si>
  <si>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</si>
  <si>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</si>
  <si>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</si>
  <si>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</si>
  <si>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</si>
  <si>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</si>
  <si>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</si>
  <si>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</si>
  <si>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</si>
  <si>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</si>
  <si>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</si>
  <si>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</si>
  <si>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</si>
  <si>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</si>
  <si>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</si>
  <si>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</si>
  <si>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</si>
  <si>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</si>
  <si>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</si>
  <si>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</si>
  <si>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</si>
  <si>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</si>
  <si>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</si>
  <si>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</si>
  <si>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</si>
  <si>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</si>
  <si>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</si>
  <si>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</si>
  <si>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</si>
  <si>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</si>
  <si>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</si>
  <si>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</si>
  <si>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</si>
  <si>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</si>
  <si>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</si>
  <si>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</si>
  <si>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</si>
  <si>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</si>
  <si>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</si>
  <si>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</si>
  <si>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</si>
  <si>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</si>
  <si>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</si>
  <si>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</si>
  <si>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</si>
  <si>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</si>
  <si>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</si>
  <si>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</si>
  <si>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</si>
  <si>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</si>
  <si>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</si>
  <si>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</si>
  <si>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</si>
  <si>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</si>
  <si>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</si>
  <si>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</si>
  <si>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</si>
  <si>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</si>
  <si>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</si>
  <si>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</si>
  <si>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</si>
  <si>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</si>
  <si>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</si>
  <si>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</si>
  <si>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</si>
  <si>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</si>
  <si>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</si>
  <si>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</si>
  <si>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</si>
  <si>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</si>
  <si>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</si>
  <si>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</si>
  <si>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</si>
  <si>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</si>
  <si>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</si>
  <si>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</si>
  <si>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</si>
  <si>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</si>
  <si>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</si>
  <si>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</si>
  <si>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</si>
  <si>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</si>
  <si>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</si>
  <si>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</si>
  <si>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</si>
  <si>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</si>
  <si>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</si>
  <si>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</si>
  <si>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</si>
  <si>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</si>
  <si>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</si>
  <si>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</si>
  <si>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</si>
  <si>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</si>
  <si>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</si>
  <si>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</si>
  <si>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</si>
  <si>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</si>
  <si>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</si>
  <si>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</si>
  <si>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</si>
  <si>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</si>
  <si>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</si>
  <si>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</si>
  <si>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</si>
  <si>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</si>
  <si>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</si>
  <si>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</si>
  <si>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</si>
  <si>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</si>
  <si>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</si>
  <si>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</si>
  <si>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</si>
  <si>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</si>
  <si>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</si>
  <si>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</si>
  <si>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</si>
  <si>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</si>
  <si>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</si>
  <si>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</si>
  <si>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</si>
  <si>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</si>
  <si>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</si>
  <si>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</si>
  <si>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</si>
  <si>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</si>
  <si>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</si>
  <si>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</si>
  <si>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</si>
  <si>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</si>
  <si>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</si>
  <si>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</si>
  <si>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</si>
  <si>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</si>
  <si>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</si>
  <si>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</si>
  <si>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</si>
  <si>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</si>
  <si>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</si>
  <si>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</si>
  <si>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</si>
  <si>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</si>
  <si>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</si>
  <si>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</si>
  <si>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</si>
  <si>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</si>
  <si>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</si>
  <si>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</si>
  <si>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</si>
  <si>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</si>
  <si>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</si>
  <si>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</si>
  <si>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</si>
  <si>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</si>
  <si>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</si>
  <si>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</si>
  <si>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</si>
  <si>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</si>
  <si>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</si>
  <si>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</si>
  <si>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</si>
  <si>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</si>
  <si>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</si>
  <si>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</si>
  <si>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</si>
  <si>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</si>
  <si>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</si>
  <si>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</si>
  <si>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</si>
  <si>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</si>
  <si>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</si>
  <si>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</si>
  <si>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</si>
  <si>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</si>
  <si>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</si>
  <si>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</si>
  <si>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</si>
  <si>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</si>
  <si>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</si>
  <si>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</si>
  <si>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</si>
  <si>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</si>
  <si>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</si>
  <si>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</si>
  <si>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</si>
  <si>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</si>
  <si>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</si>
  <si>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</si>
  <si>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</si>
  <si>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</si>
  <si>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</si>
  <si>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</si>
  <si>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</si>
  <si>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</si>
  <si>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</si>
  <si>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</si>
  <si>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</si>
  <si>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</si>
  <si>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</si>
  <si>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</si>
  <si>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</si>
  <si>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</si>
  <si>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</si>
  <si>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</si>
  <si>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</si>
  <si>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</si>
  <si>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</si>
  <si>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</si>
  <si>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</si>
  <si>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</si>
  <si>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</si>
  <si>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</si>
  <si>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</si>
  <si>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</si>
  <si>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</si>
  <si>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</si>
  <si>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</si>
  <si>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</si>
  <si>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</si>
  <si>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</si>
  <si>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</si>
  <si>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</si>
  <si>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</si>
  <si>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</si>
  <si>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</si>
  <si>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</si>
  <si>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</si>
  <si>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</si>
  <si>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</si>
  <si>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</si>
  <si>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</si>
  <si>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</si>
  <si>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</si>
  <si>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</si>
  <si>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</si>
  <si>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</si>
  <si>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</si>
  <si>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</si>
  <si>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</si>
  <si>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</si>
  <si>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</si>
  <si>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</si>
  <si>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</si>
  <si>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</si>
  <si>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</si>
  <si>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</si>
  <si>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</si>
  <si>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</si>
  <si>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</si>
  <si>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</si>
  <si>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</si>
  <si>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</si>
  <si>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</si>
  <si>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</si>
  <si>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</si>
  <si>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</si>
  <si>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</si>
  <si>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</si>
  <si>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</si>
  <si>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</si>
  <si>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</si>
  <si>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</si>
  <si>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</si>
  <si>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</si>
  <si>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</si>
  <si>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</si>
  <si>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</si>
  <si>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</si>
  <si>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</si>
  <si>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</si>
  <si>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</si>
  <si>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</si>
  <si>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</si>
  <si>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</si>
  <si>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</si>
  <si>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</si>
  <si>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</si>
  <si>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</si>
  <si>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</si>
  <si>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</si>
  <si>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</si>
  <si>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</si>
  <si>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</si>
  <si>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</si>
  <si>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</si>
  <si>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</si>
  <si>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</si>
  <si>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</si>
  <si>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</si>
  <si>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</si>
  <si>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</si>
  <si>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</si>
  <si>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</si>
  <si>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</si>
  <si>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</si>
  <si>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</si>
  <si>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</si>
  <si>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</si>
  <si>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</si>
  <si>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</si>
  <si>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</si>
  <si>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</si>
  <si>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</si>
  <si>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</si>
  <si>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</si>
  <si>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</si>
  <si>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</si>
  <si>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</si>
  <si>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</si>
  <si>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</si>
  <si>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</si>
  <si>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</si>
  <si>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</si>
  <si>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</si>
  <si>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</si>
  <si>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</si>
  <si>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</si>
  <si>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</si>
  <si>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</si>
  <si>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</si>
  <si>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</si>
  <si>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</si>
  <si>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</si>
  <si>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</si>
  <si>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</si>
  <si>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</si>
  <si>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</si>
  <si>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</si>
  <si>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</si>
  <si>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</si>
  <si>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</si>
  <si>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</si>
  <si>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</si>
  <si>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</si>
  <si>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</si>
  <si>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</si>
  <si>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</si>
  <si>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</si>
  <si>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</si>
  <si>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</si>
  <si>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</si>
  <si>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</si>
  <si>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</si>
  <si>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</si>
  <si>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</si>
  <si>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</si>
  <si>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</si>
  <si>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</si>
  <si>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</si>
  <si>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</si>
  <si>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</si>
  <si>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</si>
  <si>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</si>
  <si>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</si>
  <si>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</si>
  <si>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</si>
  <si>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</si>
  <si>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</si>
  <si>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</si>
  <si>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</si>
  <si>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</si>
  <si>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</si>
  <si>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</si>
  <si>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</si>
  <si>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</si>
  <si>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</si>
  <si>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</si>
  <si>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</si>
  <si>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</si>
  <si>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</si>
  <si>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</si>
  <si>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</si>
  <si>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</si>
  <si>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</si>
  <si>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</si>
  <si>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</si>
  <si>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</si>
  <si>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</si>
  <si>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</si>
  <si>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</si>
  <si>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</si>
  <si>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</si>
  <si>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</si>
  <si>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</si>
  <si>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</si>
  <si>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</si>
  <si>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</si>
  <si>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</si>
  <si>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</si>
  <si>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</si>
  <si>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</si>
  <si>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</si>
  <si>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</si>
  <si>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</si>
  <si>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</si>
  <si>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</si>
  <si>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</si>
  <si>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</si>
  <si>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</si>
  <si>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</si>
  <si>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</si>
  <si>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</si>
  <si>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</si>
  <si>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</si>
  <si>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</si>
  <si>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</si>
  <si>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</si>
  <si>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</si>
  <si>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</si>
  <si>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</si>
  <si>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</si>
  <si>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</si>
  <si>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</si>
  <si>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</si>
  <si>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</si>
  <si>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</si>
  <si>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</si>
  <si>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</si>
  <si>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</si>
  <si>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</si>
  <si>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</si>
  <si>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</si>
  <si>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</si>
  <si>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</si>
  <si>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</si>
  <si>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</si>
  <si>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</si>
  <si>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</si>
  <si>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</si>
  <si>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</si>
  <si>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</si>
  <si>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</si>
  <si>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</si>
  <si>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</si>
  <si>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</si>
  <si>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</si>
  <si>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</si>
  <si>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</si>
  <si>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</si>
  <si>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</si>
  <si>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</si>
  <si>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</si>
  <si>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</si>
  <si>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</si>
  <si>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</si>
  <si>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</si>
  <si>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</si>
  <si>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</si>
  <si>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</si>
  <si>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</si>
  <si>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</si>
  <si>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</si>
  <si>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</si>
  <si>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</si>
  <si>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</si>
  <si>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</si>
  <si>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</si>
  <si>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</si>
  <si>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</si>
  <si>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</si>
  <si>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</si>
  <si>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</si>
  <si>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</si>
  <si>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</si>
  <si>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</si>
  <si>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</si>
  <si>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</si>
  <si>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</si>
  <si>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</si>
  <si>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</si>
  <si>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</si>
  <si>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</si>
  <si>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</si>
  <si>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</si>
  <si>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</si>
  <si>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</si>
  <si>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</si>
  <si>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</si>
  <si>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</si>
  <si>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</si>
  <si>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</si>
  <si>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</si>
  <si>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</si>
  <si>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</si>
  <si>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</si>
  <si>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</si>
  <si>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</si>
  <si>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</si>
  <si>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</si>
  <si>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</si>
  <si>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</si>
  <si>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</si>
  <si>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</si>
  <si>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</si>
  <si>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</si>
  <si>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</si>
  <si>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</si>
  <si>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</si>
  <si>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</si>
  <si>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</si>
  <si>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</si>
  <si>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</si>
  <si>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</si>
  <si>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</si>
  <si>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</si>
  <si>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</si>
  <si>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</si>
  <si>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</si>
  <si>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</si>
  <si>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</si>
  <si>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</si>
  <si>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</si>
  <si>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</si>
  <si>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</si>
  <si>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</si>
  <si>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</si>
  <si>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</si>
  <si>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</si>
  <si>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</si>
  <si>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</si>
  <si>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</si>
  <si>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</si>
  <si>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</si>
  <si>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</si>
  <si>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</si>
  <si>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</si>
  <si>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</si>
  <si>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</si>
  <si>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</si>
  <si>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</si>
  <si>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</si>
  <si>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</si>
  <si>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</si>
  <si>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</si>
  <si>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</si>
  <si>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</si>
  <si>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</si>
  <si>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</si>
  <si>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</si>
  <si>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</si>
  <si>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</si>
  <si>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</si>
  <si>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</si>
  <si>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</si>
  <si>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</si>
  <si>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</si>
  <si>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</si>
  <si>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</si>
  <si>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</si>
  <si>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</si>
  <si>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</si>
  <si>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</si>
  <si>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</si>
  <si>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</si>
  <si>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</si>
  <si>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</si>
  <si>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</si>
  <si>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</si>
  <si>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</si>
  <si>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</si>
  <si>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</si>
  <si>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</si>
  <si>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</si>
  <si>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</si>
  <si>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</si>
  <si>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</si>
  <si>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</si>
  <si>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</si>
  <si>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</si>
  <si>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</si>
  <si>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</si>
  <si>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</si>
  <si>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</si>
  <si>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</si>
  <si>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</si>
  <si>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</si>
  <si>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</si>
  <si>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</si>
  <si>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</si>
  <si>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</si>
  <si>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</si>
  <si>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</si>
  <si>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</si>
  <si>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</si>
  <si>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</si>
  <si>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</si>
  <si>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</si>
  <si>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</si>
  <si>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</si>
  <si>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</si>
  <si>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</si>
  <si>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</si>
  <si>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</si>
  <si>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</si>
  <si>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</si>
  <si>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</si>
  <si>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</si>
  <si>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</si>
  <si>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</si>
  <si>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</si>
  <si>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</si>
  <si>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</si>
  <si>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</si>
  <si>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</si>
  <si>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</si>
  <si>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</si>
  <si>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</si>
  <si>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</si>
  <si>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</si>
  <si>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</si>
  <si>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</si>
  <si>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</si>
  <si>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</si>
  <si>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</si>
  <si>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</si>
  <si>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</si>
  <si>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</si>
  <si>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</si>
  <si>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</si>
  <si>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</si>
  <si>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</si>
  <si>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</si>
  <si>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</si>
  <si>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</si>
  <si>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</si>
  <si>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</si>
  <si>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</si>
  <si>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</si>
  <si>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</si>
  <si>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</si>
  <si>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</si>
  <si>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</si>
  <si>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</si>
  <si>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</si>
  <si>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</si>
  <si>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</si>
  <si>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</si>
  <si>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</si>
  <si>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</si>
  <si>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</si>
  <si>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</si>
  <si>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</si>
  <si>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</si>
  <si>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</si>
  <si>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</si>
  <si>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</si>
  <si>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</si>
  <si>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</si>
  <si>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</si>
  <si>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</si>
  <si>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</si>
  <si>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</si>
  <si>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</si>
  <si>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</si>
  <si>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</si>
  <si>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</si>
  <si>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</si>
  <si>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</si>
  <si>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</si>
  <si>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</si>
  <si>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</si>
  <si>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</si>
  <si>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</si>
  <si>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</si>
  <si>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</si>
  <si>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</si>
  <si>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</si>
  <si>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</si>
  <si>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</si>
  <si>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</si>
  <si>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</si>
  <si>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</si>
  <si>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</si>
  <si>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</si>
  <si>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</si>
  <si>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</si>
  <si>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</si>
  <si>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</si>
  <si>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</si>
  <si>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</si>
  <si>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</si>
  <si>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</si>
  <si>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</si>
  <si>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</si>
  <si>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</si>
  <si>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</si>
  <si>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</si>
  <si>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</si>
  <si>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</si>
  <si>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</si>
  <si>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</si>
  <si>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</si>
  <si>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</si>
  <si>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</si>
  <si>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</si>
  <si>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</si>
  <si>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</si>
  <si>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</si>
  <si>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</si>
  <si>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</si>
  <si>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</si>
  <si>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</si>
  <si>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</si>
  <si>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</si>
  <si>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</si>
  <si>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</si>
  <si>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</si>
  <si>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</si>
  <si>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</si>
  <si>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</si>
  <si>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</si>
  <si>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</si>
  <si>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</si>
  <si>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</si>
  <si>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</si>
  <si>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</si>
  <si>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</si>
  <si>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</si>
  <si>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</si>
  <si>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</si>
  <si>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</si>
  <si>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</si>
  <si>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</si>
  <si>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</si>
  <si>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</si>
  <si>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</si>
  <si>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</si>
  <si>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</si>
  <si>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</si>
  <si>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</si>
  <si>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</si>
  <si>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</si>
  <si>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</si>
  <si>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</si>
  <si>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</si>
  <si>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</si>
  <si>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</si>
  <si>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</si>
  <si>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</si>
  <si>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</si>
  <si>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</si>
  <si>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</si>
  <si>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</si>
  <si>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</si>
  <si>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</si>
  <si>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</si>
  <si>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</si>
  <si>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</si>
  <si>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</si>
  <si>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</si>
  <si>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</si>
  <si>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</si>
  <si>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</si>
  <si>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</si>
  <si>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</si>
  <si>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</si>
  <si>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</si>
  <si>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</si>
  <si>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</si>
  <si>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</si>
  <si>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</si>
  <si>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</si>
  <si>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</si>
  <si>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</si>
  <si>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</si>
  <si>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</si>
  <si>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</si>
  <si>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</si>
  <si>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</si>
  <si>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</si>
  <si>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</si>
  <si>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</si>
  <si>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</si>
  <si>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</si>
  <si>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</si>
  <si>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</si>
  <si>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</si>
  <si>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</si>
  <si>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</si>
  <si>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</si>
  <si>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</si>
  <si>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</si>
  <si>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</si>
  <si>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</si>
  <si>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</si>
  <si>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</si>
  <si>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</si>
  <si>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</si>
  <si>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</si>
  <si>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</si>
  <si>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</si>
  <si>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</si>
  <si>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</si>
  <si>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</si>
  <si>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</si>
  <si>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</si>
  <si>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</si>
  <si>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</si>
  <si>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</si>
  <si>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</si>
  <si>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</si>
  <si>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</si>
  <si>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</si>
  <si>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</si>
  <si>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</si>
  <si>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</si>
  <si>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</si>
  <si>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</si>
  <si>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</si>
  <si>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</si>
  <si>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</si>
  <si>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</si>
  <si>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</si>
  <si>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</si>
  <si>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</si>
  <si>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</si>
  <si>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</si>
  <si>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</si>
  <si>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</si>
  <si>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</si>
  <si>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</si>
  <si>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</si>
  <si>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</si>
  <si>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</si>
  <si>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</si>
  <si>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</si>
  <si>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</si>
  <si>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</si>
  <si>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</si>
  <si>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</si>
  <si>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</si>
  <si>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</si>
  <si>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</si>
  <si>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</si>
  <si>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</si>
  <si>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</si>
  <si>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</si>
  <si>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</si>
  <si>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</si>
  <si>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</si>
  <si>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</si>
  <si>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</si>
  <si>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</si>
  <si>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</si>
  <si>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</si>
  <si>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</si>
  <si>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</si>
  <si>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</si>
  <si>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</si>
  <si>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</si>
  <si>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</si>
  <si>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</si>
  <si>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</si>
  <si>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</si>
  <si>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</si>
  <si>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</si>
  <si>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</si>
  <si>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</si>
  <si>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</si>
  <si>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</si>
  <si>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</si>
  <si>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</si>
  <si>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</si>
  <si>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</si>
  <si>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</si>
  <si>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</si>
  <si>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</si>
  <si>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</si>
  <si>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</si>
  <si>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</si>
  <si>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</si>
  <si>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</si>
  <si>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</si>
  <si>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</si>
  <si>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</si>
  <si>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</si>
  <si>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</si>
  <si>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</si>
  <si>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</si>
  <si>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</si>
  <si>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</si>
  <si>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</si>
  <si>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</si>
  <si>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</si>
  <si>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</si>
  <si>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</si>
  <si>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</si>
  <si>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</si>
  <si>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</si>
  <si>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</si>
  <si>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</si>
  <si>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</si>
  <si>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</si>
  <si>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</si>
  <si>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</si>
  <si>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</si>
  <si>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</si>
  <si>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</si>
  <si>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</si>
  <si>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</si>
  <si>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</si>
  <si>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</si>
  <si>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</si>
  <si>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</si>
  <si>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</si>
  <si>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</si>
  <si>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</si>
  <si>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</si>
  <si>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</si>
  <si>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</si>
  <si>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</si>
  <si>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</si>
  <si>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</si>
  <si>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</si>
  <si>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</si>
  <si>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</si>
  <si>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</si>
  <si>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</si>
  <si>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</si>
  <si>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</si>
  <si>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</si>
  <si>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</si>
  <si>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</si>
  <si>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</si>
  <si>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</si>
  <si>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</si>
  <si>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</si>
  <si>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</si>
  <si>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</si>
  <si>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</si>
  <si>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</si>
  <si>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</si>
  <si>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</si>
  <si>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</si>
  <si>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</si>
  <si>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</si>
  <si>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</si>
  <si>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</si>
  <si>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</si>
  <si>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</si>
  <si>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</si>
  <si>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</si>
  <si>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</si>
  <si>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</si>
  <si>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</si>
  <si>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</si>
  <si>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</si>
  <si>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</si>
  <si>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</si>
  <si>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</si>
  <si>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</si>
  <si>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</si>
  <si>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</si>
  <si>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</si>
  <si>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</si>
  <si>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</si>
  <si>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</si>
  <si>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</si>
  <si>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</si>
  <si>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</si>
  <si>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</si>
  <si>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</si>
  <si>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</si>
  <si>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</si>
  <si>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</si>
  <si>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</si>
  <si>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</si>
  <si>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</si>
  <si>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</si>
  <si>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</si>
  <si>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</si>
  <si>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</si>
  <si>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</si>
  <si>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</si>
  <si>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</si>
  <si>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</si>
  <si>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</si>
  <si>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</si>
  <si>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</si>
  <si>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</si>
  <si>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</si>
  <si>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</si>
  <si>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</si>
  <si>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</si>
  <si>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</si>
  <si>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</si>
  <si>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</si>
  <si>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</si>
  <si>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</si>
  <si>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</si>
  <si>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</si>
  <si>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</si>
  <si>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</si>
  <si>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</si>
  <si>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</si>
  <si>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</si>
  <si>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</si>
  <si>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</si>
  <si>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</si>
  <si>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</si>
  <si>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</si>
  <si>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</si>
  <si>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</si>
  <si>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</si>
  <si>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</si>
  <si>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</si>
  <si>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</si>
  <si>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</si>
  <si>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</si>
  <si>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</si>
  <si>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</si>
  <si>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</si>
  <si>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</si>
  <si>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</si>
  <si>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</si>
  <si>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</si>
  <si>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</si>
  <si>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</si>
  <si>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</si>
  <si>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</si>
  <si>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</si>
  <si>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</si>
  <si>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</si>
  <si>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</si>
  <si>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</si>
  <si>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</si>
  <si>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</si>
  <si>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</si>
  <si>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</si>
  <si>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</si>
  <si>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</si>
  <si>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</si>
  <si>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</si>
  <si>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</si>
  <si>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</si>
  <si>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</si>
  <si>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</si>
  <si>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</si>
  <si>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</si>
  <si>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</si>
  <si>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</si>
  <si>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</si>
  <si>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</si>
  <si>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</si>
  <si>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</si>
  <si>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</si>
  <si>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</si>
  <si>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</si>
  <si>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</si>
  <si>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</si>
  <si>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</si>
  <si>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</si>
  <si>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</si>
  <si>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</si>
  <si>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</si>
  <si>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</si>
  <si>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</si>
  <si>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</si>
  <si>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</si>
  <si>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</si>
  <si>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</si>
  <si>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</si>
  <si>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</si>
  <si>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</si>
  <si>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</si>
  <si>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</si>
  <si>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</si>
  <si>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</si>
  <si>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</si>
  <si>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</si>
  <si>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</si>
  <si>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</si>
  <si>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</si>
  <si>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</si>
  <si>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</si>
  <si>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</si>
  <si>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</si>
  <si>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</si>
  <si>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</si>
  <si>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</si>
  <si>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</si>
  <si>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</si>
  <si>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</si>
  <si>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</si>
  <si>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</si>
  <si>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</si>
  <si>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</si>
  <si>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</si>
  <si>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</si>
  <si>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</si>
  <si>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</si>
  <si>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</si>
  <si>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</si>
  <si>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</si>
  <si>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</si>
  <si>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</si>
  <si>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</si>
  <si>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</si>
  <si>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</si>
  <si>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</si>
  <si>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</si>
  <si>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</si>
  <si>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</si>
  <si>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</si>
  <si>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</si>
  <si>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</si>
  <si>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</si>
  <si>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</si>
  <si>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</si>
  <si>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</si>
  <si>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</si>
  <si>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</si>
  <si>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</si>
  <si>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</si>
  <si>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</si>
  <si>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</si>
  <si>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</si>
  <si>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</si>
  <si>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</si>
  <si>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</si>
  <si>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</si>
  <si>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</si>
  <si>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</si>
  <si>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</si>
  <si>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</si>
  <si>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</si>
  <si>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</si>
  <si>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</si>
  <si>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</si>
  <si>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</si>
  <si>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</si>
  <si>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</si>
  <si>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</si>
  <si>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</si>
  <si>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</si>
  <si>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</si>
  <si>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</si>
  <si>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</si>
  <si>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</si>
  <si>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</si>
  <si>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</si>
  <si>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</si>
  <si>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</si>
  <si>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</si>
  <si>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</si>
  <si>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</si>
  <si>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</si>
  <si>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</si>
  <si>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</si>
  <si>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</si>
  <si>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</si>
  <si>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</si>
  <si>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</si>
  <si>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</si>
  <si>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</si>
  <si>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</si>
  <si>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</si>
  <si>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</si>
  <si>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</si>
  <si>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</si>
  <si>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</si>
  <si>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</si>
  <si>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</si>
  <si>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</si>
  <si>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</si>
  <si>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</si>
  <si>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</si>
  <si>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</si>
  <si>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</si>
  <si>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</si>
  <si>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</si>
  <si>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</si>
  <si>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</si>
  <si>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</si>
  <si>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</si>
  <si>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</si>
  <si>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</si>
  <si>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</si>
  <si>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</si>
  <si>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</si>
  <si>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</si>
  <si>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</si>
  <si>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</si>
  <si>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</si>
  <si>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</si>
  <si>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</si>
  <si>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</si>
  <si>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</si>
  <si>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</si>
  <si>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</si>
  <si>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</si>
  <si>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</si>
  <si>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</si>
  <si>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</si>
  <si>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</si>
  <si>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</si>
  <si>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</si>
  <si>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</si>
  <si>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</si>
  <si>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</si>
  <si>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</si>
  <si>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</si>
  <si>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</si>
  <si>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</si>
  <si>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</si>
  <si>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</si>
  <si>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</si>
  <si>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</si>
  <si>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</si>
  <si>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</si>
  <si>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</si>
  <si>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</si>
  <si>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</si>
  <si>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</si>
  <si>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</si>
  <si>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</si>
  <si>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</si>
  <si>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</si>
  <si>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</si>
  <si>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</si>
  <si>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</si>
  <si>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</si>
  <si>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</si>
  <si>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</si>
  <si>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</si>
  <si>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</si>
  <si>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</si>
  <si>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</si>
  <si>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</si>
  <si>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</si>
  <si>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</si>
  <si>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</si>
  <si>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</si>
  <si>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</si>
  <si>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</si>
  <si>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</si>
  <si>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</si>
  <si>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</si>
  <si>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</si>
  <si>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</si>
  <si>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</si>
  <si>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</si>
  <si>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</si>
  <si>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</si>
  <si>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</si>
  <si>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</si>
  <si>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</si>
  <si>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</si>
  <si>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</si>
  <si>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</si>
  <si>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</si>
  <si>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</si>
  <si>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</si>
  <si>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</si>
  <si>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</si>
  <si>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</si>
  <si>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</si>
  <si>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</si>
  <si>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</si>
  <si>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</si>
  <si>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</si>
  <si>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</si>
  <si>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</si>
  <si>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</si>
  <si>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</si>
  <si>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</si>
  <si>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</si>
  <si>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</si>
  <si>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</si>
  <si>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</si>
  <si>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</si>
  <si>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</si>
  <si>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</si>
  <si>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</si>
  <si>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</si>
  <si>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</si>
  <si>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</si>
  <si>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</si>
  <si>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</si>
  <si>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</si>
  <si>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</si>
  <si>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</si>
  <si>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</si>
  <si>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</si>
  <si>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</si>
  <si>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</si>
  <si>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</si>
  <si>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</si>
  <si>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</si>
  <si>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</si>
  <si>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</si>
  <si>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</si>
  <si>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</si>
  <si>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</si>
  <si>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</si>
  <si>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</si>
  <si>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</si>
  <si>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</si>
  <si>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</si>
  <si>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</si>
  <si>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</si>
  <si>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</si>
  <si>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</si>
  <si>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</si>
  <si>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</si>
  <si>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</si>
  <si>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</si>
  <si>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</si>
  <si>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</si>
  <si>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</si>
  <si>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</si>
  <si>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</si>
  <si>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</si>
  <si>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</si>
  <si>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</si>
  <si>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</si>
  <si>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</si>
  <si>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</si>
  <si>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</si>
  <si>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</si>
  <si>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</si>
  <si>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</si>
  <si>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</si>
  <si>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</si>
  <si>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</si>
  <si>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</si>
  <si>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</si>
  <si>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</si>
  <si>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</si>
  <si>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</si>
  <si>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</si>
  <si>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</si>
  <si>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</si>
  <si>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</si>
  <si>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</si>
  <si>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</si>
  <si>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</si>
  <si>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</si>
  <si>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</si>
  <si>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</si>
  <si>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</si>
  <si>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</si>
  <si>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</si>
  <si>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</si>
  <si>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</si>
  <si>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</si>
  <si>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</si>
  <si>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</si>
  <si>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</si>
  <si>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</si>
  <si>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</si>
  <si>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</si>
  <si>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</si>
  <si>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</si>
  <si>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</si>
  <si>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</si>
  <si>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</si>
  <si>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</si>
  <si>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</si>
  <si>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</si>
  <si>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</si>
  <si>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</si>
  <si>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</si>
  <si>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</si>
  <si>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</si>
  <si>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</si>
  <si>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</si>
  <si>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</si>
  <si>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</si>
  <si>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</si>
  <si>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</si>
  <si>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</si>
  <si>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</si>
  <si>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</si>
  <si>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</si>
  <si>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</si>
  <si>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</si>
  <si>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</si>
  <si>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</si>
  <si>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</si>
  <si>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</si>
  <si>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</si>
  <si>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</si>
  <si>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</si>
  <si>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</si>
  <si>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</si>
  <si>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</si>
  <si>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</si>
  <si>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</si>
  <si>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</si>
  <si>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</si>
  <si>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</si>
  <si>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</si>
  <si>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</si>
  <si>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</si>
  <si>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</si>
  <si>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</si>
  <si>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</si>
  <si>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</si>
  <si>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</si>
  <si>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</si>
  <si>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</si>
  <si>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</si>
  <si>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</si>
  <si>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</si>
  <si>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</si>
  <si>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</si>
  <si>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</si>
  <si>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</si>
  <si>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</si>
  <si>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</si>
  <si>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</si>
  <si>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</si>
  <si>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</si>
  <si>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</si>
  <si>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</si>
  <si>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</si>
  <si>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</si>
  <si>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</si>
  <si>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</si>
  <si>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</si>
  <si>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</si>
  <si>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</si>
  <si>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</si>
  <si>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</si>
  <si>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</si>
  <si>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</si>
  <si>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</si>
  <si>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</si>
  <si>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</si>
  <si>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</si>
  <si>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</si>
  <si>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</si>
  <si>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</si>
  <si>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</si>
  <si>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</si>
  <si>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</si>
  <si>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</si>
  <si>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</si>
  <si>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</si>
  <si>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</si>
  <si>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</si>
  <si>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</si>
  <si>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</si>
  <si>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</si>
  <si>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</si>
  <si>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</si>
  <si>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</si>
  <si>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</si>
  <si>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</si>
  <si>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N/A</t>
  </si>
  <si>
    <t>Coffe Type Name</t>
  </si>
  <si>
    <t>Roast Type Name</t>
  </si>
  <si>
    <t>Row Labels</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</si>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</sst>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dd\-mmm\-yyyy"/>
    <numFmt numFmtId="166" formatCode="0.0\ &quot;kg&quot;"/>
    <numFmt numFmtId="167" formatCode="_-[$$-1009]* #,##0.00_-;\-[$$-1009]* #,##0.00_-;_-[$$-1009]* &quot;-&quot;??_-;_-@_-"/>
    <numFmt numFmtId="168" formatCode="_-[$$-1009]* #,##0_-;\-[$$-1009]* #,##0_-;_-[$$-1009]* &quot;-&quot;??_-;_-@_-"/>
    <numFmt numFmtId="169" formatCode="[$$-10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37" fontId="0" fillId="0" borderId="0" xfId="0" applyNumberFormat="1"/>
    <xf numFmtId="168" fontId="0" fillId="0" borderId="0" xfId="0" applyNumberFormat="1"/>
    <xf numFmtId="169" fontId="0" fillId="0" borderId="0" xfId="0" applyNumberFormat="1"/>
  </cellXfs>
  <cellStyles count="1">
    <cellStyle name="Normal" xfId="0" builtinId="0"/>
  </cellStyles>
  <dxfs count="14">
    <dxf>
      <numFmt numFmtId="0" formatCode="General"/>
    </dxf>
    <dxf>
      <numFmt numFmtId="167" formatCode="_-[$$-1009]* #,##0.00_-;\-[$$-1009]* #,##0.00_-;_-[$$-1009]* &quot;-&quot;??_-;_-@_-"/>
    </dxf>
    <dxf>
      <numFmt numFmtId="167" formatCode="_-[$$-1009]* #,##0.00_-;\-[$$-1009]* #,##0.00_-;_-[$$-10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1009]#,##0"/>
    </dxf>
    <dxf>
      <numFmt numFmtId="168" formatCode="_-[$$-1009]* #,##0_-;\-[$$-1009]* #,##0_-;_-[$$-1009]* &quot;-&quot;??_-;_-@_-"/>
    </dxf>
  </dxfs>
  <tableStyles count="0" defaultTableStyle="TableStyleMedium2" defaultPivotStyle="PivotStyleMedium9"/>
  <colors>
    <mruColors>
      <color rgb="FF357266"/>
      <color rgb="FFDAF0EE"/>
      <color rgb="FF9A348E"/>
      <color rgb="FFA3BBAD"/>
      <color rgb="FFA09EBB"/>
      <color rgb="FF0D0628"/>
      <color rgb="FF9368B7"/>
      <color rgb="FF54426B"/>
      <color rgb="FFB6F5BB"/>
      <color rgb="FFF4F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Dashboard.xlsx]TotalSales!TotalSales</c:name>
    <c:fmtId val="4"/>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GB" sz="1800" b="1"/>
              <a:t>Total Sales Over Time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35726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3572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3572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4BA-A64F-A78D-8ADF617FB910}"/>
            </c:ext>
          </c:extLst>
        </c:ser>
        <c:ser>
          <c:idx val="1"/>
          <c:order val="1"/>
          <c:tx>
            <c:strRef>
              <c:f>TotalSales!$D$3:$D$4</c:f>
              <c:strCache>
                <c:ptCount val="1"/>
                <c:pt idx="0">
                  <c:v>Excelsa</c:v>
                </c:pt>
              </c:strCache>
            </c:strRef>
          </c:tx>
          <c:spPr>
            <a:ln w="28575" cap="rnd">
              <a:solidFill>
                <a:srgbClr val="357266"/>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4BA-A64F-A78D-8ADF617FB910}"/>
            </c:ext>
          </c:extLst>
        </c:ser>
        <c:ser>
          <c:idx val="2"/>
          <c:order val="2"/>
          <c:tx>
            <c:strRef>
              <c:f>TotalSales!$E$3:$E$4</c:f>
              <c:strCache>
                <c:ptCount val="1"/>
                <c:pt idx="0">
                  <c:v>Liberica</c:v>
                </c:pt>
              </c:strCache>
            </c:strRef>
          </c:tx>
          <c:spPr>
            <a:ln w="28575" cap="rnd">
              <a:solidFill>
                <a:schemeClr val="accent5">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4BA-A64F-A78D-8ADF617FB910}"/>
            </c:ext>
          </c:extLst>
        </c:ser>
        <c:ser>
          <c:idx val="3"/>
          <c:order val="3"/>
          <c:tx>
            <c:strRef>
              <c:f>TotalSales!$F$3:$F$4</c:f>
              <c:strCache>
                <c:ptCount val="1"/>
                <c:pt idx="0">
                  <c:v>Robusta</c:v>
                </c:pt>
              </c:strCache>
            </c:strRef>
          </c:tx>
          <c:spPr>
            <a:ln w="28575" cap="rnd">
              <a:solidFill>
                <a:schemeClr val="accent2">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4BA-A64F-A78D-8ADF617FB910}"/>
            </c:ext>
          </c:extLst>
        </c:ser>
        <c:dLbls>
          <c:showLegendKey val="0"/>
          <c:showVal val="0"/>
          <c:showCatName val="0"/>
          <c:showSerName val="0"/>
          <c:showPercent val="0"/>
          <c:showBubbleSize val="0"/>
        </c:dLbls>
        <c:smooth val="0"/>
        <c:axId val="811894047"/>
        <c:axId val="811894751"/>
      </c:lineChart>
      <c:catAx>
        <c:axId val="81189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NG"/>
          </a:p>
        </c:txPr>
        <c:crossAx val="811894751"/>
        <c:crosses val="autoZero"/>
        <c:auto val="1"/>
        <c:lblAlgn val="ctr"/>
        <c:lblOffset val="100"/>
        <c:noMultiLvlLbl val="0"/>
      </c:catAx>
      <c:valAx>
        <c:axId val="811894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GB" sz="1600" b="1"/>
                  <a:t>USD</a:t>
                </a:r>
              </a:p>
            </c:rich>
          </c:tx>
          <c:overlay val="0"/>
          <c:spPr>
            <a:noFill/>
            <a:ln>
              <a:noFill/>
            </a:ln>
            <a:effectLst/>
          </c:spPr>
          <c:txPr>
            <a:bodyPr rot="-540000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NG"/>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NG"/>
          </a:p>
        </c:txPr>
        <c:crossAx val="811894047"/>
        <c:crosses val="autoZero"/>
        <c:crossBetween val="between"/>
      </c:valAx>
      <c:spPr>
        <a:solidFill>
          <a:schemeClr val="bg1">
            <a:lumMod val="95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Dashboard.xlsx]CountryBarChart!PivotTable2</c:name>
    <c:fmtId val="3"/>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Sales By Country</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dLbl>
          <c:idx val="0"/>
          <c:layout>
            <c:manualLayout>
              <c:x val="0.35676625659050965"/>
              <c:y val="-7.4766355140186572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dLbl>
          <c:idx val="0"/>
          <c:layout>
            <c:manualLayout>
              <c:x val="9.4903339191564087E-2"/>
              <c:y val="-3.738317757009345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dLbl>
          <c:idx val="0"/>
          <c:layout>
            <c:manualLayout>
              <c:x val="7.0298769771528963E-2"/>
              <c:y val="-1.121495327102803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dLbl>
          <c:idx val="0"/>
          <c:layout>
            <c:manualLayout>
              <c:x val="7.0298769771528963E-2"/>
              <c:y val="-1.121495327102803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dLbl>
          <c:idx val="0"/>
          <c:layout>
            <c:manualLayout>
              <c:x val="9.4903339191564087E-2"/>
              <c:y val="-3.7383177570093459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a:noFill/>
          </a:ln>
          <a:effectLst/>
        </c:spPr>
        <c:dLbl>
          <c:idx val="0"/>
          <c:layout>
            <c:manualLayout>
              <c:x val="0.35676625659050965"/>
              <c:y val="-7.4766355140186572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a:noFill/>
          </a:ln>
          <a:effectLst/>
        </c:spPr>
        <c:dLbl>
          <c:idx val="0"/>
          <c:layout>
            <c:manualLayout>
              <c:x val="7.0298769771528963E-2"/>
              <c:y val="-1.121495327102803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75000"/>
            </a:schemeClr>
          </a:solidFill>
          <a:ln>
            <a:noFill/>
          </a:ln>
          <a:effectLst/>
        </c:spPr>
        <c:dLbl>
          <c:idx val="0"/>
          <c:layout>
            <c:manualLayout>
              <c:x val="9.4903339191564087E-2"/>
              <c:y val="-3.7383177570093459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50000"/>
            </a:schemeClr>
          </a:solidFill>
          <a:ln>
            <a:noFill/>
          </a:ln>
          <a:effectLst/>
        </c:spPr>
        <c:dLbl>
          <c:idx val="0"/>
          <c:layout>
            <c:manualLayout>
              <c:x val="0.35676625659050965"/>
              <c:y val="-7.4766355140186572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36512102653835"/>
          <c:y val="0.1541130604288499"/>
          <c:w val="0.69101066070444916"/>
          <c:h val="0.75934398551058313"/>
        </c:manualLayout>
      </c:layout>
      <c:barChart>
        <c:barDir val="bar"/>
        <c:grouping val="stacked"/>
        <c:varyColors val="0"/>
        <c:ser>
          <c:idx val="0"/>
          <c:order val="0"/>
          <c:tx>
            <c:strRef>
              <c:f>CountryBarChart!$B$3</c:f>
              <c:strCache>
                <c:ptCount val="1"/>
                <c:pt idx="0">
                  <c:v>Total</c:v>
                </c:pt>
              </c:strCache>
            </c:strRef>
          </c:tx>
          <c:spPr>
            <a:solidFill>
              <a:schemeClr val="accent6"/>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5259-434A-ABCC-38FAE5277C8C}"/>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5259-434A-ABCC-38FAE5277C8C}"/>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5-5259-434A-ABCC-38FAE5277C8C}"/>
              </c:ext>
            </c:extLst>
          </c:dPt>
          <c:dLbls>
            <c:dLbl>
              <c:idx val="0"/>
              <c:layout>
                <c:manualLayout>
                  <c:x val="7.0298769771528963E-2"/>
                  <c:y val="-1.121495327102803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259-434A-ABCC-38FAE5277C8C}"/>
                </c:ext>
              </c:extLst>
            </c:dLbl>
            <c:dLbl>
              <c:idx val="1"/>
              <c:layout>
                <c:manualLayout>
                  <c:x val="9.4903339191564087E-2"/>
                  <c:y val="-3.7383177570093459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259-434A-ABCC-38FAE5277C8C}"/>
                </c:ext>
              </c:extLst>
            </c:dLbl>
            <c:dLbl>
              <c:idx val="2"/>
              <c:layout>
                <c:manualLayout>
                  <c:x val="0.35676625659050965"/>
                  <c:y val="-7.4766355140186572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259-434A-ABCC-38FAE5277C8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_-[$$-1009]* #,##0_-;\-[$$-1009]* #,##0_-;_-[$$-1009]*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6-5259-434A-ABCC-38FAE5277C8C}"/>
            </c:ext>
          </c:extLst>
        </c:ser>
        <c:dLbls>
          <c:dLblPos val="ctr"/>
          <c:showLegendKey val="0"/>
          <c:showVal val="1"/>
          <c:showCatName val="0"/>
          <c:showSerName val="0"/>
          <c:showPercent val="0"/>
          <c:showBubbleSize val="0"/>
        </c:dLbls>
        <c:gapWidth val="219"/>
        <c:overlap val="100"/>
        <c:axId val="54574416"/>
        <c:axId val="54576128"/>
      </c:barChart>
      <c:catAx>
        <c:axId val="54574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54576128"/>
        <c:crosses val="autoZero"/>
        <c:auto val="1"/>
        <c:lblAlgn val="ctr"/>
        <c:lblOffset val="100"/>
        <c:noMultiLvlLbl val="0"/>
      </c:catAx>
      <c:valAx>
        <c:axId val="54576128"/>
        <c:scaling>
          <c:orientation val="minMax"/>
        </c:scaling>
        <c:delete val="0"/>
        <c:axPos val="b"/>
        <c:majorGridlines>
          <c:spPr>
            <a:ln w="9525" cap="flat" cmpd="sng" algn="ctr">
              <a:solidFill>
                <a:schemeClr val="tx1">
                  <a:lumMod val="15000"/>
                  <a:lumOff val="85000"/>
                </a:schemeClr>
              </a:solidFill>
              <a:round/>
            </a:ln>
            <a:effectLst/>
          </c:spPr>
        </c:majorGridlines>
        <c:numFmt formatCode="_-[$$-1009]* #,##0_-;\-[$$-1009]* #,##0_-;_-[$$-1009]*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54574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Dashboard.xlsx]Top5Customers!PivotTable3</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Top 5 Customers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Top5Customers!$B$3</c:f>
              <c:strCache>
                <c:ptCount val="1"/>
                <c:pt idx="0">
                  <c:v>Total</c:v>
                </c:pt>
              </c:strCache>
            </c:strRef>
          </c:tx>
          <c:spPr>
            <a:solidFill>
              <a:schemeClr val="accent1"/>
            </a:solidFill>
            <a:ln>
              <a:noFill/>
            </a:ln>
            <a:effectLst/>
            <a:sp3d/>
          </c:spPr>
          <c:invertIfNegative val="0"/>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[$$-1009]#,##0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E07-504D-A55E-19DCF61FF318}"/>
            </c:ext>
          </c:extLst>
        </c:ser>
        <c:dLbls>
          <c:showLegendKey val="0"/>
          <c:showVal val="0"/>
          <c:showCatName val="0"/>
          <c:showSerName val="0"/>
          <c:showPercent val="0"/>
          <c:showBubbleSize val="0"/>
        </c:dLbls>
        <c:gapWidth val="150"/>
        <c:shape val="box"/>
        <c:axId val="567693648"/>
        <c:axId val="567992544"/>
        <c:axId val="0"/>
      </c:bar3DChart>
      <c:catAx>
        <c:axId val="567693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567992544"/>
        <c:crosses val="autoZero"/>
        <c:auto val="1"/>
        <c:lblAlgn val="ctr"/>
        <c:lblOffset val="100"/>
        <c:noMultiLvlLbl val="0"/>
      </c:catAx>
      <c:valAx>
        <c:axId val="567992544"/>
        <c:scaling>
          <c:orientation val="minMax"/>
        </c:scaling>
        <c:delete val="0"/>
        <c:axPos val="b"/>
        <c:majorGridlines>
          <c:spPr>
            <a:ln w="9525" cap="flat" cmpd="sng" algn="ctr">
              <a:solidFill>
                <a:schemeClr val="tx1">
                  <a:lumMod val="15000"/>
                  <a:lumOff val="85000"/>
                </a:schemeClr>
              </a:solidFill>
              <a:round/>
            </a:ln>
            <a:effectLst/>
          </c:spPr>
        </c:majorGridlines>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5676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Dashboard.xlsx]TotalSales!TotalSales</c:name>
    <c:fmtId val="0"/>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GB" sz="1600" b="1"/>
              <a:t>Total Sales Over Time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NG"/>
        </a:p>
      </c:txPr>
    </c:title>
    <c:autoTitleDeleted val="0"/>
    <c:pivotFmts>
      <c:pivotFmt>
        <c:idx val="0"/>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3572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6-D091-E845-9159-536CE60C3228}"/>
            </c:ext>
          </c:extLst>
        </c:ser>
        <c:ser>
          <c:idx val="1"/>
          <c:order val="1"/>
          <c:tx>
            <c:strRef>
              <c:f>TotalSales!$D$3:$D$4</c:f>
              <c:strCache>
                <c:ptCount val="1"/>
                <c:pt idx="0">
                  <c:v>Excelsa</c:v>
                </c:pt>
              </c:strCache>
            </c:strRef>
          </c:tx>
          <c:spPr>
            <a:ln w="28575" cap="rnd">
              <a:solidFill>
                <a:srgbClr val="357266"/>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7-D091-E845-9159-536CE60C3228}"/>
            </c:ext>
          </c:extLst>
        </c:ser>
        <c:ser>
          <c:idx val="2"/>
          <c:order val="2"/>
          <c:tx>
            <c:strRef>
              <c:f>TotalSales!$E$3:$E$4</c:f>
              <c:strCache>
                <c:ptCount val="1"/>
                <c:pt idx="0">
                  <c:v>Liberica</c:v>
                </c:pt>
              </c:strCache>
            </c:strRef>
          </c:tx>
          <c:spPr>
            <a:ln w="28575" cap="rnd">
              <a:solidFill>
                <a:schemeClr val="accent5">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D091-E845-9159-536CE60C3228}"/>
            </c:ext>
          </c:extLst>
        </c:ser>
        <c:ser>
          <c:idx val="3"/>
          <c:order val="3"/>
          <c:tx>
            <c:strRef>
              <c:f>TotalSales!$F$3:$F$4</c:f>
              <c:strCache>
                <c:ptCount val="1"/>
                <c:pt idx="0">
                  <c:v>Robusta</c:v>
                </c:pt>
              </c:strCache>
            </c:strRef>
          </c:tx>
          <c:spPr>
            <a:ln w="28575" cap="rnd">
              <a:solidFill>
                <a:schemeClr val="accent2">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9-D091-E845-9159-536CE60C3228}"/>
            </c:ext>
          </c:extLst>
        </c:ser>
        <c:dLbls>
          <c:showLegendKey val="0"/>
          <c:showVal val="0"/>
          <c:showCatName val="0"/>
          <c:showSerName val="0"/>
          <c:showPercent val="0"/>
          <c:showBubbleSize val="0"/>
        </c:dLbls>
        <c:smooth val="0"/>
        <c:axId val="811894047"/>
        <c:axId val="811894751"/>
      </c:lineChart>
      <c:catAx>
        <c:axId val="81189404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crossAx val="811894751"/>
        <c:crosses val="autoZero"/>
        <c:auto val="1"/>
        <c:lblAlgn val="ctr"/>
        <c:lblOffset val="100"/>
        <c:noMultiLvlLbl val="0"/>
      </c:catAx>
      <c:valAx>
        <c:axId val="811894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t>USD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NG"/>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crossAx val="81189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solidFill>
            <a:schemeClr val="tx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manualLayout>
          <c:layoutTarget val="inner"/>
          <c:xMode val="edge"/>
          <c:yMode val="edge"/>
          <c:x val="0.15236512102653835"/>
          <c:y val="0.1541130604288499"/>
          <c:w val="0.69101066070444916"/>
          <c:h val="0.75934398551058313"/>
        </c:manualLayout>
      </c:layout>
      <c:barChart>
        <c:barDir val="bar"/>
        <c:grouping val="stacked"/>
        <c:varyColors val="0"/>
        <c:ser>
          <c:idx val="0"/>
          <c:order val="0"/>
          <c:tx>
            <c:strRef>
              <c:f>CountryBarChart!$B$3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7-BC14-B344-9329-DA7C3B5A256F}"/>
              </c:ext>
            </c:extLst>
          </c:dPt>
          <c:dPt>
            <c:idx val="1"/>
            <c:invertIfNegative val="0"/>
            <c:bubble3D val="0"/>
            <c:extLst>
              <c:ext xmlns:c16="http://schemas.microsoft.com/office/drawing/2014/chart" uri="{C3380CC4-5D6E-409C-BE32-E72D297353CC}">
                <c16:uniqueId val="{00000006-BC14-B344-9329-DA7C3B5A256F}"/>
              </c:ext>
            </c:extLst>
          </c:dPt>
          <c:dPt>
            <c:idx val="2"/>
            <c:invertIfNegative val="0"/>
            <c:bubble3D val="0"/>
            <c:extLst>
              <c:ext xmlns:c16="http://schemas.microsoft.com/office/drawing/2014/chart" uri="{C3380CC4-5D6E-409C-BE32-E72D297353CC}">
                <c16:uniqueId val="{00000005-BC14-B344-9329-DA7C3B5A25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_-[$$-1009]* #,##0_-;\-[$$-1009]* #,##0_-;_-[$$-1009]*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3-BC14-B344-9329-DA7C3B5A256F}"/>
            </c:ext>
          </c:extLst>
        </c:ser>
        <c:dLbls>
          <c:dLblPos val="ctr"/>
          <c:showLegendKey val="0"/>
          <c:showVal val="1"/>
          <c:showCatName val="0"/>
          <c:showSerName val="0"/>
          <c:showPercent val="0"/>
          <c:showBubbleSize val="0"/>
        </c:dLbls>
        <c:gapWidth val="150"/>
        <c:overlap val="100"/>
        <c:axId val="54574416"/>
        <c:axId val="54576128"/>
      </c:barChart>
      <c:catAx>
        <c:axId val="54574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4576128"/>
        <c:crosses val="autoZero"/>
        <c:auto val="1"/>
        <c:lblAlgn val="ctr"/>
        <c:lblOffset val="100"/>
        <c:noMultiLvlLbl val="0"/>
      </c:catAx>
      <c:valAx>
        <c:axId val="54576128"/>
        <c:scaling>
          <c:orientation val="minMax"/>
        </c:scaling>
        <c:delete val="0"/>
        <c:axPos val="b"/>
        <c:majorGridlines>
          <c:spPr>
            <a:ln w="9525" cap="flat" cmpd="sng" algn="ctr">
              <a:solidFill>
                <a:schemeClr val="tx1">
                  <a:lumMod val="15000"/>
                  <a:lumOff val="85000"/>
                </a:schemeClr>
              </a:solidFill>
              <a:round/>
            </a:ln>
            <a:effectLst/>
          </c:spPr>
        </c:majorGridlines>
        <c:numFmt formatCode="_-[$$-1009]* #,##0_-;\-[$$-1009]* #,##0_-;_-[$$-10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4574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Dashboard.xlsx]Top5Customers!PivotTable3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Top5Customers!$B$3</c:f>
              <c:strCache>
                <c:ptCount val="1"/>
                <c:pt idx="0">
                  <c:v>Total</c:v>
                </c:pt>
              </c:strCache>
            </c:strRef>
          </c:tx>
          <c:spPr>
            <a:solidFill>
              <a:schemeClr val="accent1"/>
            </a:solidFill>
            <a:ln>
              <a:noFill/>
            </a:ln>
            <a:effectLst/>
            <a:sp3d/>
          </c:spPr>
          <c:invertIfNegative val="0"/>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[$$-1009]#,##0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4B3F-D945-8713-9407EF0BB3D6}"/>
            </c:ext>
          </c:extLst>
        </c:ser>
        <c:dLbls>
          <c:showLegendKey val="0"/>
          <c:showVal val="0"/>
          <c:showCatName val="0"/>
          <c:showSerName val="0"/>
          <c:showPercent val="0"/>
          <c:showBubbleSize val="0"/>
        </c:dLbls>
        <c:gapWidth val="150"/>
        <c:shape val="box"/>
        <c:axId val="567693648"/>
        <c:axId val="567992544"/>
        <c:axId val="0"/>
      </c:bar3DChart>
      <c:catAx>
        <c:axId val="567693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7992544"/>
        <c:crosses val="autoZero"/>
        <c:auto val="1"/>
        <c:lblAlgn val="ctr"/>
        <c:lblOffset val="100"/>
        <c:noMultiLvlLbl val="0"/>
      </c:catAx>
      <c:valAx>
        <c:axId val="567992544"/>
        <c:scaling>
          <c:orientation val="minMax"/>
        </c:scaling>
        <c:delete val="0"/>
        <c:axPos val="b"/>
        <c:majorGridlines>
          <c:spPr>
            <a:ln w="9525" cap="flat" cmpd="sng" algn="ctr">
              <a:solidFill>
                <a:schemeClr val="tx1">
                  <a:lumMod val="15000"/>
                  <a:lumOff val="85000"/>
                </a:schemeClr>
              </a:solidFill>
              <a:round/>
            </a:ln>
            <a:effectLst/>
          </c:spPr>
        </c:majorGridlines>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76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50800</xdr:colOff>
      <xdr:row>0</xdr:row>
      <xdr:rowOff>0</xdr:rowOff>
    </xdr:from>
    <xdr:to>
      <xdr:col>26</xdr:col>
      <xdr:colOff>0</xdr:colOff>
      <xdr:row>4</xdr:row>
      <xdr:rowOff>88900</xdr:rowOff>
    </xdr:to>
    <xdr:sp macro="" textlink="">
      <xdr:nvSpPr>
        <xdr:cNvPr id="2" name="Rectangle 1">
          <a:extLst>
            <a:ext uri="{FF2B5EF4-FFF2-40B4-BE49-F238E27FC236}">
              <a16:creationId xmlns:a16="http://schemas.microsoft.com/office/drawing/2014/main" id="{05CE3C1B-68E8-CB7C-66B1-9DF0641B0A7F}"/>
            </a:ext>
          </a:extLst>
        </xdr:cNvPr>
        <xdr:cNvSpPr/>
      </xdr:nvSpPr>
      <xdr:spPr>
        <a:xfrm>
          <a:off x="50800" y="0"/>
          <a:ext cx="21056600" cy="952500"/>
        </a:xfrm>
        <a:prstGeom prst="rect">
          <a:avLst/>
        </a:prstGeom>
        <a:solidFill>
          <a:schemeClr val="accent1"/>
        </a:solidFill>
      </xdr:spPr>
      <xdr:style>
        <a:lnRef idx="2">
          <a:schemeClr val="accent1">
            <a:shade val="15000"/>
          </a:schemeClr>
        </a:lnRef>
        <a:fillRef idx="1001">
          <a:schemeClr val="dk2"/>
        </a:fillRef>
        <a:effectRef idx="0">
          <a:schemeClr val="accent1"/>
        </a:effectRef>
        <a:fontRef idx="minor">
          <a:schemeClr val="lt1"/>
        </a:fontRef>
      </xdr:style>
      <xdr:txBody>
        <a:bodyPr vertOverflow="clip" horzOverflow="clip" rtlCol="0" anchor="ctr"/>
        <a:lstStyle/>
        <a:p>
          <a:pPr algn="ctr"/>
          <a:r>
            <a:rPr lang="en-GB" sz="4800" b="1" kern="1200"/>
            <a:t>COFFEE</a:t>
          </a:r>
          <a:r>
            <a:rPr lang="en-GB" sz="4800" b="1" kern="1200" baseline="0"/>
            <a:t> SALES DASHBOARD</a:t>
          </a:r>
          <a:endParaRPr lang="en-GB" sz="4800" b="1" kern="1200"/>
        </a:p>
      </xdr:txBody>
    </xdr:sp>
    <xdr:clientData/>
  </xdr:twoCellAnchor>
  <xdr:twoCellAnchor>
    <xdr:from>
      <xdr:col>0</xdr:col>
      <xdr:colOff>50800</xdr:colOff>
      <xdr:row>14</xdr:row>
      <xdr:rowOff>50800</xdr:rowOff>
    </xdr:from>
    <xdr:to>
      <xdr:col>16</xdr:col>
      <xdr:colOff>18956</xdr:colOff>
      <xdr:row>45</xdr:row>
      <xdr:rowOff>0</xdr:rowOff>
    </xdr:to>
    <xdr:graphicFrame macro="">
      <xdr:nvGraphicFramePr>
        <xdr:cNvPr id="3" name="Chart 2">
          <a:extLst>
            <a:ext uri="{FF2B5EF4-FFF2-40B4-BE49-F238E27FC236}">
              <a16:creationId xmlns:a16="http://schemas.microsoft.com/office/drawing/2014/main" id="{7967E5E2-AF41-3A47-8B81-A63FBFBB94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25400</xdr:colOff>
      <xdr:row>4</xdr:row>
      <xdr:rowOff>114301</xdr:rowOff>
    </xdr:from>
    <xdr:to>
      <xdr:col>18</xdr:col>
      <xdr:colOff>416114</xdr:colOff>
      <xdr:row>13</xdr:row>
      <xdr:rowOff>134821</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67ADBB85-3DB3-334E-8784-907828083A40}"/>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25400" y="936066"/>
              <a:ext cx="14491449" cy="170140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18</xdr:col>
      <xdr:colOff>584199</xdr:colOff>
      <xdr:row>9</xdr:row>
      <xdr:rowOff>1</xdr:rowOff>
    </xdr:from>
    <xdr:to>
      <xdr:col>22</xdr:col>
      <xdr:colOff>397970</xdr:colOff>
      <xdr:row>14</xdr:row>
      <xdr:rowOff>50800</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B17C4B25-9307-C343-B22D-02F02BF014B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4684934" y="1755589"/>
              <a:ext cx="3100830" cy="98462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584200</xdr:colOff>
      <xdr:row>4</xdr:row>
      <xdr:rowOff>127001</xdr:rowOff>
    </xdr:from>
    <xdr:to>
      <xdr:col>25</xdr:col>
      <xdr:colOff>812800</xdr:colOff>
      <xdr:row>8</xdr:row>
      <xdr:rowOff>63501</xdr:rowOff>
    </xdr:to>
    <mc:AlternateContent xmlns:mc="http://schemas.openxmlformats.org/markup-compatibility/2006" xmlns:a14="http://schemas.microsoft.com/office/drawing/2010/main">
      <mc:Choice Requires="a14">
        <xdr:graphicFrame macro="">
          <xdr:nvGraphicFramePr>
            <xdr:cNvPr id="6" name="Roast Type Name 1">
              <a:extLst>
                <a:ext uri="{FF2B5EF4-FFF2-40B4-BE49-F238E27FC236}">
                  <a16:creationId xmlns:a16="http://schemas.microsoft.com/office/drawing/2014/main" id="{EC59D339-3B77-9840-B93E-3E8D33ADAD52}"/>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4684935" y="948766"/>
              <a:ext cx="5980953" cy="6835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571500</xdr:colOff>
      <xdr:row>9</xdr:row>
      <xdr:rowOff>12700</xdr:rowOff>
    </xdr:from>
    <xdr:to>
      <xdr:col>25</xdr:col>
      <xdr:colOff>801496</xdr:colOff>
      <xdr:row>14</xdr:row>
      <xdr:rowOff>63500</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388DF390-6DA6-C840-B9CC-70F9EEE66223}"/>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7959294" y="1768288"/>
              <a:ext cx="2695290" cy="9846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155626</xdr:colOff>
      <xdr:row>14</xdr:row>
      <xdr:rowOff>130781</xdr:rowOff>
    </xdr:from>
    <xdr:to>
      <xdr:col>26</xdr:col>
      <xdr:colOff>6445</xdr:colOff>
      <xdr:row>28</xdr:row>
      <xdr:rowOff>34688</xdr:rowOff>
    </xdr:to>
    <xdr:graphicFrame macro="">
      <xdr:nvGraphicFramePr>
        <xdr:cNvPr id="8" name="Chart 7">
          <a:extLst>
            <a:ext uri="{FF2B5EF4-FFF2-40B4-BE49-F238E27FC236}">
              <a16:creationId xmlns:a16="http://schemas.microsoft.com/office/drawing/2014/main" id="{0400B382-D08D-C84B-83B8-C35BC1CEC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107487</xdr:colOff>
      <xdr:row>28</xdr:row>
      <xdr:rowOff>186423</xdr:rowOff>
    </xdr:from>
    <xdr:to>
      <xdr:col>26</xdr:col>
      <xdr:colOff>44561</xdr:colOff>
      <xdr:row>44</xdr:row>
      <xdr:rowOff>132687</xdr:rowOff>
    </xdr:to>
    <xdr:graphicFrame macro="">
      <xdr:nvGraphicFramePr>
        <xdr:cNvPr id="9" name="Chart 8">
          <a:extLst>
            <a:ext uri="{FF2B5EF4-FFF2-40B4-BE49-F238E27FC236}">
              <a16:creationId xmlns:a16="http://schemas.microsoft.com/office/drawing/2014/main" id="{0F8D6BA1-244A-CF4B-B5E2-D01ECDD8E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546100</xdr:colOff>
      <xdr:row>8</xdr:row>
      <xdr:rowOff>127000</xdr:rowOff>
    </xdr:from>
    <xdr:to>
      <xdr:col>14</xdr:col>
      <xdr:colOff>330200</xdr:colOff>
      <xdr:row>27</xdr:row>
      <xdr:rowOff>25400</xdr:rowOff>
    </xdr:to>
    <xdr:graphicFrame macro="">
      <xdr:nvGraphicFramePr>
        <xdr:cNvPr id="2" name="Chart 1">
          <a:extLst>
            <a:ext uri="{FF2B5EF4-FFF2-40B4-BE49-F238E27FC236}">
              <a16:creationId xmlns:a16="http://schemas.microsoft.com/office/drawing/2014/main" id="{C33BCFC6-02F1-C048-5E9B-CDD8866FBA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520700</xdr:colOff>
      <xdr:row>0</xdr:row>
      <xdr:rowOff>177800</xdr:rowOff>
    </xdr:from>
    <xdr:to>
      <xdr:col>14</xdr:col>
      <xdr:colOff>317500</xdr:colOff>
      <xdr:row>7</xdr:row>
      <xdr:rowOff>165100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DFD40F96-8514-0303-34FA-FC58FFF33C9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829300" y="177800"/>
              <a:ext cx="640080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17</xdr:col>
      <xdr:colOff>266700</xdr:colOff>
      <xdr:row>1</xdr:row>
      <xdr:rowOff>101601</xdr:rowOff>
    </xdr:from>
    <xdr:to>
      <xdr:col>19</xdr:col>
      <xdr:colOff>443358</xdr:colOff>
      <xdr:row>6</xdr:row>
      <xdr:rowOff>139700</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4C41689A-C163-F7F3-B0F2-879C0347401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4655800" y="292101"/>
              <a:ext cx="1827658" cy="9905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533400</xdr:colOff>
      <xdr:row>7</xdr:row>
      <xdr:rowOff>25401</xdr:rowOff>
    </xdr:from>
    <xdr:to>
      <xdr:col>17</xdr:col>
      <xdr:colOff>609600</xdr:colOff>
      <xdr:row>10</xdr:row>
      <xdr:rowOff>177801</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81D0DEDA-5DB6-8A39-CC8C-2D4BA5E4BD1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2446000" y="1358901"/>
              <a:ext cx="2552700" cy="723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571500</xdr:colOff>
      <xdr:row>1</xdr:row>
      <xdr:rowOff>50801</xdr:rowOff>
    </xdr:from>
    <xdr:to>
      <xdr:col>16</xdr:col>
      <xdr:colOff>749300</xdr:colOff>
      <xdr:row>6</xdr:row>
      <xdr:rowOff>50801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1F310DFD-D8CD-72FD-5F30-BFA5D77DCD0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484100" y="241301"/>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171450</xdr:rowOff>
    </xdr:from>
    <xdr:to>
      <xdr:col>11</xdr:col>
      <xdr:colOff>622300</xdr:colOff>
      <xdr:row>19</xdr:row>
      <xdr:rowOff>139700</xdr:rowOff>
    </xdr:to>
    <xdr:graphicFrame macro="">
      <xdr:nvGraphicFramePr>
        <xdr:cNvPr id="2" name="Chart 1">
          <a:extLst>
            <a:ext uri="{FF2B5EF4-FFF2-40B4-BE49-F238E27FC236}">
              <a16:creationId xmlns:a16="http://schemas.microsoft.com/office/drawing/2014/main" id="{69FDD0B3-F27E-116B-6BEE-E31D11C9D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762000</xdr:colOff>
      <xdr:row>3</xdr:row>
      <xdr:rowOff>107950</xdr:rowOff>
    </xdr:from>
    <xdr:to>
      <xdr:col>11</xdr:col>
      <xdr:colOff>393700</xdr:colOff>
      <xdr:row>20</xdr:row>
      <xdr:rowOff>177800</xdr:rowOff>
    </xdr:to>
    <xdr:graphicFrame macro="">
      <xdr:nvGraphicFramePr>
        <xdr:cNvPr id="2" name="Chart 1">
          <a:extLst>
            <a:ext uri="{FF2B5EF4-FFF2-40B4-BE49-F238E27FC236}">
              <a16:creationId xmlns:a16="http://schemas.microsoft.com/office/drawing/2014/main" id="{824B645B-BC3A-62F1-A209-DB3680BE5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53.945643287036" createdVersion="8" refreshedVersion="8" minRefreshableVersion="3" recordCount="1000" xr:uid="{CB90E908-DF0E-2D49-A70E-DD49826D0842}">
  <cacheSource type="worksheet">
    <worksheetSource name="Orders_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414717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N/A"/>
    <x v="1"/>
    <s v="Exc"/>
    <s v="M"/>
    <x v="0"/>
    <n v="13.75"/>
    <n v="27.5"/>
    <x v="1"/>
    <x v="0"/>
    <x v="1"/>
  </r>
  <r>
    <s v="KAC-83089-793"/>
    <x v="2"/>
    <s v="23806-46781-OU"/>
    <s v="R-L-2.5"/>
    <n v="2"/>
    <x v="2"/>
    <s v="N/A"/>
    <x v="1"/>
    <s v="Rob"/>
    <s v="L"/>
    <x v="2"/>
    <n v="27.484999999999996"/>
    <n v="54.969999999999992"/>
    <x v="0"/>
    <x v="1"/>
    <x v="1"/>
  </r>
  <r>
    <s v="CVP-18956-553"/>
    <x v="3"/>
    <s v="86561-91660-RB"/>
    <s v="L-D-1"/>
    <n v="3"/>
    <x v="3"/>
    <s v="N/A"/>
    <x v="0"/>
    <s v="Lib"/>
    <s v="D"/>
    <x v="0"/>
    <n v="12.95"/>
    <n v="38.849999999999994"/>
    <x v="3"/>
    <x v="2"/>
    <x v="1"/>
  </r>
  <r>
    <s v="IPP-31994-879"/>
    <x v="4"/>
    <s v="65223-29612-CB"/>
    <s v="E-D-0.5"/>
    <n v="3"/>
    <x v="4"/>
    <s v="slobe6@nifty.com"/>
    <x v="0"/>
    <s v="Exc"/>
    <s v="D"/>
    <x v="1"/>
    <n v="7.29"/>
    <n v="21.87"/>
    <x v="1"/>
    <x v="2"/>
    <x v="0"/>
  </r>
  <r>
    <s v="SNZ-65340-705"/>
    <x v="5"/>
    <s v="21134-81676-FR"/>
    <s v="L-L-0.2"/>
    <n v="1"/>
    <x v="5"/>
    <s v="N/A"/>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N/A"/>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N/A"/>
    <x v="0"/>
    <s v="Lib"/>
    <s v="M"/>
    <x v="3"/>
    <n v="4.3650000000000002"/>
    <n v="21.825000000000003"/>
    <x v="3"/>
    <x v="0"/>
    <x v="1"/>
  </r>
  <r>
    <s v="WOQ-36015-429"/>
    <x v="24"/>
    <s v="51427-89175-QJ"/>
    <s v="A-D-0.5"/>
    <n v="6"/>
    <x v="27"/>
    <s v="N/A"/>
    <x v="0"/>
    <s v="Ara"/>
    <s v="D"/>
    <x v="1"/>
    <n v="5.97"/>
    <n v="35.82"/>
    <x v="2"/>
    <x v="2"/>
    <x v="1"/>
  </r>
  <r>
    <s v="WOQ-36015-429"/>
    <x v="24"/>
    <s v="51427-89175-QJ"/>
    <s v="L-M-0.5"/>
    <n v="6"/>
    <x v="27"/>
    <s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N/A"/>
    <x v="0"/>
    <s v="Rob"/>
    <s v="M"/>
    <x v="0"/>
    <n v="9.9499999999999993"/>
    <n v="59.699999999999996"/>
    <x v="0"/>
    <x v="0"/>
    <x v="0"/>
  </r>
  <r>
    <s v="LUO-37559-016"/>
    <x v="32"/>
    <s v="21240-83132-SP"/>
    <s v="L-M-1"/>
    <n v="3"/>
    <x v="35"/>
    <s v="N/A"/>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N/A"/>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N/A"/>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N/A"/>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N/A"/>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N/A"/>
    <x v="2"/>
    <s v="Rob"/>
    <s v="D"/>
    <x v="1"/>
    <n v="5.3699999999999992"/>
    <n v="26.849999999999994"/>
    <x v="0"/>
    <x v="2"/>
    <x v="0"/>
  </r>
  <r>
    <s v="EEJ-16185-108"/>
    <x v="53"/>
    <s v="65552-60476-KY"/>
    <s v="L-L-0.2"/>
    <n v="5"/>
    <x v="56"/>
    <s v="N/A"/>
    <x v="0"/>
    <s v="Lib"/>
    <s v="L"/>
    <x v="3"/>
    <n v="4.7549999999999999"/>
    <n v="23.774999999999999"/>
    <x v="3"/>
    <x v="1"/>
    <x v="0"/>
  </r>
  <r>
    <s v="RWR-77888-800"/>
    <x v="54"/>
    <s v="69904-02729-YS"/>
    <s v="A-M-0.5"/>
    <n v="1"/>
    <x v="57"/>
    <s v="adykes1r@eventbrite.com"/>
    <x v="0"/>
    <s v="Ara"/>
    <s v="M"/>
    <x v="1"/>
    <n v="6.75"/>
    <n v="6.75"/>
    <x v="2"/>
    <x v="0"/>
    <x v="1"/>
  </r>
  <r>
    <s v="LHN-75209-742"/>
    <x v="55"/>
    <s v="01433-04270-AX"/>
    <s v="R-M-0.5"/>
    <n v="6"/>
    <x v="58"/>
    <s v="N/A"/>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N/A"/>
    <x v="0"/>
    <s v="Ara"/>
    <s v="M"/>
    <x v="2"/>
    <n v="25.874999999999996"/>
    <n v="77.624999999999986"/>
    <x v="2"/>
    <x v="0"/>
    <x v="1"/>
  </r>
  <r>
    <s v="LEF-83057-763"/>
    <x v="64"/>
    <s v="15395-90855-VB"/>
    <s v="L-M-0.2"/>
    <n v="5"/>
    <x v="67"/>
    <s v="N/A"/>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N/A"/>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N/A"/>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N/A"/>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N/A"/>
    <x v="0"/>
    <s v="Exc"/>
    <s v="L"/>
    <x v="0"/>
    <n v="14.85"/>
    <n v="44.55"/>
    <x v="1"/>
    <x v="1"/>
    <x v="0"/>
  </r>
  <r>
    <s v="YWH-50638-556"/>
    <x v="83"/>
    <s v="89442-35633-HJ"/>
    <s v="E-L-0.5"/>
    <n v="4"/>
    <x v="86"/>
    <s v="elangcaster2l@spotify.com"/>
    <x v="2"/>
    <s v="Exc"/>
    <s v="L"/>
    <x v="1"/>
    <n v="8.91"/>
    <n v="35.64"/>
    <x v="1"/>
    <x v="1"/>
    <x v="0"/>
  </r>
  <r>
    <s v="ISL-11200-600"/>
    <x v="84"/>
    <s v="13654-85265-IL"/>
    <s v="A-D-0.2"/>
    <n v="6"/>
    <x v="87"/>
    <s v="N/A"/>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N/A"/>
    <x v="1"/>
    <s v="Ara"/>
    <s v="D"/>
    <x v="3"/>
    <n v="2.9849999999999999"/>
    <n v="2.9849999999999999"/>
    <x v="2"/>
    <x v="2"/>
    <x v="1"/>
  </r>
  <r>
    <s v="DBC-44122-300"/>
    <x v="88"/>
    <s v="13366-78506-KP"/>
    <s v="L-M-0.2"/>
    <n v="3"/>
    <x v="92"/>
    <s v="N/A"/>
    <x v="0"/>
    <s v="Lib"/>
    <s v="M"/>
    <x v="3"/>
    <n v="4.3650000000000002"/>
    <n v="13.095000000000001"/>
    <x v="3"/>
    <x v="0"/>
    <x v="0"/>
  </r>
  <r>
    <s v="FJQ-60035-234"/>
    <x v="89"/>
    <s v="08847-29858-HN"/>
    <s v="A-L-0.2"/>
    <n v="2"/>
    <x v="93"/>
    <s v="N/A"/>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N/A"/>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N/A"/>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N/A"/>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N/A"/>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N/A"/>
    <x v="1"/>
    <s v="Exc"/>
    <s v="L"/>
    <x v="2"/>
    <n v="34.154999999999994"/>
    <n v="102.46499999999997"/>
    <x v="1"/>
    <x v="1"/>
    <x v="1"/>
  </r>
  <r>
    <s v="PPP-78935-365"/>
    <x v="123"/>
    <s v="91074-60023-IP"/>
    <s v="E-D-1"/>
    <n v="4"/>
    <x v="129"/>
    <s v="N/A"/>
    <x v="0"/>
    <s v="Exc"/>
    <s v="D"/>
    <x v="0"/>
    <n v="12.15"/>
    <n v="48.6"/>
    <x v="1"/>
    <x v="2"/>
    <x v="1"/>
  </r>
  <r>
    <s v="JUO-34131-517"/>
    <x v="124"/>
    <s v="07972-83748-JI"/>
    <s v="L-D-1"/>
    <n v="6"/>
    <x v="130"/>
    <s v="N/A"/>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N/A"/>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N/A"/>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N/A"/>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N/A"/>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N/A"/>
    <x v="0"/>
    <s v="Rob"/>
    <s v="D"/>
    <x v="2"/>
    <n v="20.584999999999997"/>
    <n v="123.50999999999999"/>
    <x v="0"/>
    <x v="2"/>
    <x v="0"/>
  </r>
  <r>
    <s v="TME-59627-221"/>
    <x v="140"/>
    <s v="72282-40594-RX"/>
    <s v="L-L-2.5"/>
    <n v="6"/>
    <x v="149"/>
    <s v="N/A"/>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N/A"/>
    <x v="0"/>
    <s v="Rob"/>
    <s v="D"/>
    <x v="0"/>
    <n v="8.9499999999999993"/>
    <n v="53.699999999999996"/>
    <x v="0"/>
    <x v="2"/>
    <x v="0"/>
  </r>
  <r>
    <s v="EIL-44855-309"/>
    <x v="147"/>
    <s v="59741-90220-OW"/>
    <s v="R-D-0.5"/>
    <n v="5"/>
    <x v="156"/>
    <s v="N/A"/>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N/A"/>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N/A"/>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N/A"/>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N/A"/>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N/A"/>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N/A"/>
    <x v="0"/>
    <s v="Exc"/>
    <s v="M"/>
    <x v="0"/>
    <n v="13.75"/>
    <n v="82.5"/>
    <x v="1"/>
    <x v="0"/>
    <x v="1"/>
  </r>
  <r>
    <s v="TJG-73587-353"/>
    <x v="175"/>
    <s v="24766-58139-GT"/>
    <s v="R-D-0.2"/>
    <n v="3"/>
    <x v="190"/>
    <s v="N/A"/>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N/A"/>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N/A"/>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N/A"/>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N/A"/>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N/A"/>
    <x v="0"/>
    <s v="Ara"/>
    <s v="M"/>
    <x v="2"/>
    <n v="25.874999999999996"/>
    <n v="155.24999999999997"/>
    <x v="2"/>
    <x v="0"/>
    <x v="0"/>
  </r>
  <r>
    <s v="AHV-66988-037"/>
    <x v="208"/>
    <s v="12743-00952-KO"/>
    <s v="R-M-2.5"/>
    <n v="2"/>
    <x v="225"/>
    <s v="N/A"/>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N/A"/>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N/A"/>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N/A"/>
    <x v="0"/>
    <s v="Lib"/>
    <s v="M"/>
    <x v="2"/>
    <n v="33.464999999999996"/>
    <n v="133.85999999999999"/>
    <x v="3"/>
    <x v="0"/>
    <x v="1"/>
  </r>
  <r>
    <s v="VZH-86274-142"/>
    <x v="226"/>
    <s v="53120-45532-KL"/>
    <s v="R-L-1"/>
    <n v="5"/>
    <x v="247"/>
    <s v="N/A"/>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N/A"/>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N/A"/>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N/A"/>
    <x v="0"/>
    <s v="Exc"/>
    <s v="M"/>
    <x v="2"/>
    <n v="31.624999999999996"/>
    <n v="94.874999999999986"/>
    <x v="1"/>
    <x v="0"/>
    <x v="1"/>
  </r>
  <r>
    <s v="BYZ-39669-954"/>
    <x v="243"/>
    <s v="66408-53777-VE"/>
    <s v="L-L-2.5"/>
    <n v="1"/>
    <x v="267"/>
    <s v="N/A"/>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N/A"/>
    <x v="1"/>
    <s v="Exc"/>
    <s v="M"/>
    <x v="1"/>
    <n v="8.25"/>
    <n v="8.25"/>
    <x v="1"/>
    <x v="0"/>
    <x v="0"/>
  </r>
  <r>
    <s v="DFK-35846-692"/>
    <x v="247"/>
    <s v="49612-33852-CN"/>
    <s v="R-D-0.2"/>
    <n v="5"/>
    <x v="271"/>
    <s v="N/A"/>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N/A"/>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N/A"/>
    <x v="0"/>
    <s v="Exc"/>
    <s v="L"/>
    <x v="0"/>
    <n v="14.85"/>
    <n v="44.55"/>
    <x v="1"/>
    <x v="1"/>
    <x v="1"/>
  </r>
  <r>
    <s v="ULM-49433-003"/>
    <x v="252"/>
    <s v="99421-80253-UI"/>
    <s v="E-M-1"/>
    <n v="2"/>
    <x v="277"/>
    <s v="N/A"/>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N/A"/>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N/A"/>
    <x v="0"/>
    <s v="Exc"/>
    <s v="M"/>
    <x v="0"/>
    <n v="13.75"/>
    <n v="13.75"/>
    <x v="1"/>
    <x v="0"/>
    <x v="1"/>
  </r>
  <r>
    <s v="IBW-87442-480"/>
    <x v="272"/>
    <s v="79814-23626-JR"/>
    <s v="A-L-2.5"/>
    <n v="1"/>
    <x v="305"/>
    <s v="tle91@epa.gov"/>
    <x v="0"/>
    <s v="Ara"/>
    <s v="L"/>
    <x v="2"/>
    <n v="29.784999999999997"/>
    <n v="29.784999999999997"/>
    <x v="2"/>
    <x v="1"/>
    <x v="0"/>
  </r>
  <r>
    <s v="DGZ-82537-477"/>
    <x v="252"/>
    <s v="43439-94003-DW"/>
    <s v="R-D-1"/>
    <n v="5"/>
    <x v="306"/>
    <s v="N/A"/>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N/A"/>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N/A"/>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N/A"/>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N/A"/>
    <x v="0"/>
    <s v="Exc"/>
    <s v="D"/>
    <x v="1"/>
    <n v="7.29"/>
    <n v="36.450000000000003"/>
    <x v="1"/>
    <x v="2"/>
    <x v="1"/>
  </r>
  <r>
    <s v="UEB-09112-118"/>
    <x v="297"/>
    <s v="82718-93677-XO"/>
    <s v="A-M-0.5"/>
    <n v="4"/>
    <x v="329"/>
    <s v="N/A"/>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N/A"/>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N/A"/>
    <x v="0"/>
    <s v="Exc"/>
    <s v="D"/>
    <x v="1"/>
    <n v="7.29"/>
    <n v="43.74"/>
    <x v="1"/>
    <x v="2"/>
    <x v="1"/>
  </r>
  <r>
    <s v="DGL-29648-995"/>
    <x v="307"/>
    <s v="59367-30821-ZQ"/>
    <s v="L-M-0.2"/>
    <n v="2"/>
    <x v="342"/>
    <s v="N/A"/>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N/A"/>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N/A"/>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N/A"/>
    <x v="0"/>
    <s v="Exc"/>
    <s v="L"/>
    <x v="1"/>
    <n v="8.91"/>
    <n v="53.46"/>
    <x v="1"/>
    <x v="1"/>
    <x v="0"/>
  </r>
  <r>
    <s v="UBW-50312-037"/>
    <x v="321"/>
    <s v="69503-12127-YD"/>
    <s v="A-L-2.5"/>
    <n v="4"/>
    <x v="358"/>
    <s v="N/A"/>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N/A"/>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N/A"/>
    <x v="1"/>
    <s v="Exc"/>
    <s v="M"/>
    <x v="1"/>
    <n v="8.25"/>
    <n v="49.5"/>
    <x v="1"/>
    <x v="0"/>
    <x v="1"/>
  </r>
  <r>
    <s v="WKL-27981-758"/>
    <x v="177"/>
    <s v="73699-93557-FZ"/>
    <s v="A-M-2.5"/>
    <n v="2"/>
    <x v="381"/>
    <s v="fmiellbc@spiegel.de"/>
    <x v="0"/>
    <s v="Ara"/>
    <s v="M"/>
    <x v="2"/>
    <n v="25.874999999999996"/>
    <n v="51.749999999999993"/>
    <x v="2"/>
    <x v="0"/>
    <x v="0"/>
  </r>
  <r>
    <s v="VRT-39834-265"/>
    <x v="341"/>
    <s v="86686-37462-CK"/>
    <s v="L-L-1"/>
    <n v="3"/>
    <x v="382"/>
    <s v="N/A"/>
    <x v="1"/>
    <s v="Lib"/>
    <s v="L"/>
    <x v="0"/>
    <n v="15.85"/>
    <n v="47.55"/>
    <x v="3"/>
    <x v="1"/>
    <x v="0"/>
  </r>
  <r>
    <s v="QTC-71005-730"/>
    <x v="342"/>
    <s v="14298-02150-KH"/>
    <s v="A-L-0.2"/>
    <n v="4"/>
    <x v="383"/>
    <s v="N/A"/>
    <x v="0"/>
    <s v="Ara"/>
    <s v="L"/>
    <x v="3"/>
    <n v="3.8849999999999998"/>
    <n v="15.54"/>
    <x v="2"/>
    <x v="1"/>
    <x v="1"/>
  </r>
  <r>
    <s v="TNX-09857-717"/>
    <x v="343"/>
    <s v="48675-07824-HJ"/>
    <s v="L-M-1"/>
    <n v="6"/>
    <x v="384"/>
    <s v="N/A"/>
    <x v="0"/>
    <s v="Lib"/>
    <s v="M"/>
    <x v="0"/>
    <n v="14.55"/>
    <n v="87.300000000000011"/>
    <x v="3"/>
    <x v="0"/>
    <x v="0"/>
  </r>
  <r>
    <s v="JZV-43874-185"/>
    <x v="344"/>
    <s v="18551-80943-YQ"/>
    <s v="A-M-1"/>
    <n v="5"/>
    <x v="385"/>
    <s v="N/A"/>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N/A"/>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N/A"/>
    <x v="0"/>
    <s v="Ara"/>
    <s v="L"/>
    <x v="1"/>
    <n v="7.77"/>
    <n v="23.31"/>
    <x v="2"/>
    <x v="1"/>
    <x v="0"/>
  </r>
  <r>
    <s v="KJJ-12573-591"/>
    <x v="347"/>
    <s v="12997-41076-FQ"/>
    <s v="A-L-2.5"/>
    <n v="1"/>
    <x v="390"/>
    <s v="N/A"/>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N/A"/>
    <x v="0"/>
    <s v="Ara"/>
    <s v="D"/>
    <x v="1"/>
    <n v="5.97"/>
    <n v="29.849999999999998"/>
    <x v="2"/>
    <x v="2"/>
    <x v="1"/>
  </r>
  <r>
    <s v="CYH-53243-218"/>
    <x v="237"/>
    <s v="88167-57964-PH"/>
    <s v="R-M-0.5"/>
    <n v="3"/>
    <x v="394"/>
    <s v="N/A"/>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N/A"/>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N/A"/>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N/A"/>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N/A"/>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N/A"/>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N/A"/>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N/A"/>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N/A"/>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N/A"/>
    <x v="1"/>
    <s v="Rob"/>
    <s v="D"/>
    <x v="3"/>
    <n v="2.6849999999999996"/>
    <n v="8.0549999999999997"/>
    <x v="0"/>
    <x v="2"/>
    <x v="0"/>
  </r>
  <r>
    <s v="JIG-27636-870"/>
    <x v="402"/>
    <s v="67204-04870-LG"/>
    <s v="R-L-1"/>
    <n v="4"/>
    <x v="466"/>
    <s v="N/A"/>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N/A"/>
    <x v="0"/>
    <s v="Rob"/>
    <s v="D"/>
    <x v="2"/>
    <n v="20.584999999999997"/>
    <n v="102.92499999999998"/>
    <x v="0"/>
    <x v="2"/>
    <x v="0"/>
  </r>
  <r>
    <s v="DGC-21813-731"/>
    <x v="127"/>
    <s v="43606-83072-OA"/>
    <s v="L-D-0.2"/>
    <n v="2"/>
    <x v="479"/>
    <s v="N/A"/>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N/A"/>
    <x v="0"/>
    <s v="Lib"/>
    <s v="L"/>
    <x v="2"/>
    <n v="36.454999999999998"/>
    <n v="72.91"/>
    <x v="3"/>
    <x v="1"/>
    <x v="1"/>
  </r>
  <r>
    <s v="ITR-54735-364"/>
    <x v="416"/>
    <s v="92599-58687-CS"/>
    <s v="R-D-0.2"/>
    <n v="5"/>
    <x v="485"/>
    <s v="N/A"/>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N/A"/>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N/A"/>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N/A"/>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N/A"/>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N/A"/>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N/A"/>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N/A"/>
    <x v="0"/>
    <s v="Exc"/>
    <s v="M"/>
    <x v="2"/>
    <n v="31.624999999999996"/>
    <n v="189.74999999999997"/>
    <x v="1"/>
    <x v="0"/>
    <x v="0"/>
  </r>
  <r>
    <s v="PNU-22150-408"/>
    <x v="437"/>
    <s v="77408-43873-RS"/>
    <s v="A-D-0.2"/>
    <n v="6"/>
    <x v="518"/>
    <s v="N/A"/>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N/A"/>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N/A"/>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N/A"/>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N/A"/>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N/A"/>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N/A"/>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N/A"/>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N/A"/>
    <x v="1"/>
    <s v="Ara"/>
    <s v="M"/>
    <x v="3"/>
    <n v="3.375"/>
    <n v="13.5"/>
    <x v="2"/>
    <x v="0"/>
    <x v="1"/>
  </r>
  <r>
    <s v="DYP-74337-787"/>
    <x v="431"/>
    <s v="41486-52502-QQ"/>
    <s v="R-M-0.5"/>
    <n v="1"/>
    <x v="565"/>
    <s v="N/A"/>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N/A"/>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N/A"/>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N/A"/>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N/A"/>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N/A"/>
    <x v="0"/>
    <s v="Lib"/>
    <s v="D"/>
    <x v="2"/>
    <n v="29.784999999999997"/>
    <n v="119.13999999999999"/>
    <x v="3"/>
    <x v="2"/>
    <x v="0"/>
  </r>
  <r>
    <s v="EZL-27919-704"/>
    <x v="481"/>
    <s v="49480-85909-DG"/>
    <s v="L-L-0.5"/>
    <n v="5"/>
    <x v="621"/>
    <s v="N/A"/>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N/A"/>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N/A"/>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N/A"/>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N/A"/>
    <x v="1"/>
    <s v="Lib"/>
    <s v="D"/>
    <x v="2"/>
    <n v="29.784999999999997"/>
    <n v="119.13999999999999"/>
    <x v="3"/>
    <x v="2"/>
    <x v="0"/>
  </r>
  <r>
    <s v="CWT-27056-328"/>
    <x v="531"/>
    <s v="18570-80998-ZS"/>
    <s v="E-D-0.2"/>
    <n v="6"/>
    <x v="648"/>
    <s v="N/A"/>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N/A"/>
    <x v="1"/>
    <s v="Lib"/>
    <s v="D"/>
    <x v="0"/>
    <n v="12.95"/>
    <n v="25.9"/>
    <x v="3"/>
    <x v="2"/>
    <x v="1"/>
  </r>
  <r>
    <s v="BLI-21697-702"/>
    <x v="534"/>
    <s v="21141-12455-VB"/>
    <s v="A-M-0.5"/>
    <n v="2"/>
    <x v="652"/>
    <s v="sdejo@newsvine.com"/>
    <x v="0"/>
    <s v="Ara"/>
    <s v="M"/>
    <x v="1"/>
    <n v="6.75"/>
    <n v="13.5"/>
    <x v="2"/>
    <x v="0"/>
    <x v="0"/>
  </r>
  <r>
    <s v="KFJ-46568-890"/>
    <x v="535"/>
    <s v="71003-85639-HB"/>
    <s v="E-L-0.5"/>
    <n v="2"/>
    <x v="653"/>
    <s v="N/A"/>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N/A"/>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N/A"/>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N/A"/>
    <x v="0"/>
    <s v="Ara"/>
    <s v="M"/>
    <x v="3"/>
    <n v="3.375"/>
    <n v="6.75"/>
    <x v="2"/>
    <x v="0"/>
    <x v="0"/>
  </r>
  <r>
    <s v="ATY-28980-884"/>
    <x v="117"/>
    <s v="50705-17295-NK"/>
    <s v="A-L-0.2"/>
    <n v="6"/>
    <x v="668"/>
    <s v="caleixok5@globo.com"/>
    <x v="0"/>
    <s v="Ara"/>
    <s v="L"/>
    <x v="3"/>
    <n v="3.8849999999999998"/>
    <n v="23.31"/>
    <x v="2"/>
    <x v="1"/>
    <x v="1"/>
  </r>
  <r>
    <s v="SWP-88281-918"/>
    <x v="543"/>
    <s v="77657-61366-FY"/>
    <s v="L-L-2.5"/>
    <n v="4"/>
    <x v="669"/>
    <s v="N/A"/>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N/A"/>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N/A"/>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N/A"/>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N/A"/>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N/A"/>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N/A"/>
    <x v="0"/>
    <s v="Exc"/>
    <s v="M"/>
    <x v="0"/>
    <n v="13.75"/>
    <n v="82.5"/>
    <x v="1"/>
    <x v="0"/>
    <x v="1"/>
  </r>
  <r>
    <s v="BZE-96093-118"/>
    <x v="91"/>
    <s v="43452-18035-DH"/>
    <s v="L-M-0.2"/>
    <n v="2"/>
    <x v="711"/>
    <s v="afilipczaklh@ning.com"/>
    <x v="1"/>
    <s v="Lib"/>
    <s v="M"/>
    <x v="3"/>
    <n v="4.3650000000000002"/>
    <n v="8.73"/>
    <x v="3"/>
    <x v="0"/>
    <x v="1"/>
  </r>
  <r>
    <s v="LOU-41819-242"/>
    <x v="272"/>
    <s v="88060-50676-MV"/>
    <s v="R-M-1"/>
    <n v="2"/>
    <x v="712"/>
    <s v="N/A"/>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N/A"/>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N/A"/>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N/A"/>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N/A"/>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N/A"/>
    <x v="2"/>
    <s v="Rob"/>
    <s v="L"/>
    <x v="0"/>
    <n v="11.95"/>
    <n v="23.9"/>
    <x v="0"/>
    <x v="1"/>
    <x v="1"/>
  </r>
  <r>
    <s v="XNU-83276-288"/>
    <x v="595"/>
    <s v="98185-92775-KT"/>
    <s v="R-M-0.5"/>
    <n v="1"/>
    <x v="742"/>
    <s v="N/A"/>
    <x v="0"/>
    <s v="Rob"/>
    <s v="M"/>
    <x v="1"/>
    <n v="5.97"/>
    <n v="5.97"/>
    <x v="0"/>
    <x v="0"/>
    <x v="1"/>
  </r>
  <r>
    <s v="YOG-94666-679"/>
    <x v="596"/>
    <s v="86991-53901-AT"/>
    <s v="L-D-0.2"/>
    <n v="2"/>
    <x v="743"/>
    <s v="N/A"/>
    <x v="2"/>
    <s v="Lib"/>
    <s v="D"/>
    <x v="3"/>
    <n v="3.8849999999999998"/>
    <n v="7.77"/>
    <x v="3"/>
    <x v="2"/>
    <x v="0"/>
  </r>
  <r>
    <s v="KHG-33953-115"/>
    <x v="514"/>
    <s v="78226-97287-JI"/>
    <s v="L-D-0.5"/>
    <n v="3"/>
    <x v="744"/>
    <s v="kferrettimf@huffingtonpost.com"/>
    <x v="1"/>
    <s v="Lib"/>
    <s v="D"/>
    <x v="1"/>
    <n v="7.77"/>
    <n v="23.31"/>
    <x v="3"/>
    <x v="2"/>
    <x v="1"/>
  </r>
  <r>
    <s v="MHD-95615-696"/>
    <x v="54"/>
    <s v="27930-59250-JT"/>
    <s v="R-L-2.5"/>
    <n v="5"/>
    <x v="745"/>
    <s v="N/A"/>
    <x v="0"/>
    <s v="Rob"/>
    <s v="L"/>
    <x v="2"/>
    <n v="27.484999999999996"/>
    <n v="137.42499999999998"/>
    <x v="0"/>
    <x v="1"/>
    <x v="1"/>
  </r>
  <r>
    <s v="HBH-64794-080"/>
    <x v="597"/>
    <s v="40560-18556-YE"/>
    <s v="R-D-0.2"/>
    <n v="3"/>
    <x v="746"/>
    <s v="N/A"/>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N/A"/>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N/A"/>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N/A"/>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N/A"/>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N/A"/>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N/A"/>
    <x v="0"/>
    <s v="Rob"/>
    <s v="L"/>
    <x v="2"/>
    <n v="27.484999999999996"/>
    <n v="27.484999999999996"/>
    <x v="0"/>
    <x v="1"/>
    <x v="0"/>
  </r>
  <r>
    <s v="FWD-85967-769"/>
    <x v="631"/>
    <s v="20256-54689-LO"/>
    <s v="E-D-0.2"/>
    <n v="3"/>
    <x v="807"/>
    <s v="N/A"/>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N/A"/>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N/A"/>
    <x v="1"/>
    <s v="Rob"/>
    <s v="D"/>
    <x v="2"/>
    <n v="20.584999999999997"/>
    <n v="82.339999999999989"/>
    <x v="0"/>
    <x v="2"/>
    <x v="0"/>
  </r>
  <r>
    <s v="QDO-57268-842"/>
    <x v="612"/>
    <s v="57808-90533-UE"/>
    <s v="E-M-2.5"/>
    <n v="5"/>
    <x v="822"/>
    <s v="N/A"/>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N/A"/>
    <x v="0"/>
    <s v="Rob"/>
    <s v="L"/>
    <x v="1"/>
    <n v="7.169999999999999"/>
    <n v="35.849999999999994"/>
    <x v="0"/>
    <x v="1"/>
    <x v="1"/>
  </r>
  <r>
    <s v="VKQ-39009-292"/>
    <x v="219"/>
    <s v="57808-90533-UE"/>
    <s v="L-M-1"/>
    <n v="5"/>
    <x v="822"/>
    <s v="N/A"/>
    <x v="0"/>
    <s v="Lib"/>
    <s v="M"/>
    <x v="0"/>
    <n v="14.55"/>
    <n v="72.75"/>
    <x v="3"/>
    <x v="0"/>
    <x v="1"/>
  </r>
  <r>
    <s v="PDB-98743-282"/>
    <x v="643"/>
    <s v="51940-02669-OR"/>
    <s v="L-L-1"/>
    <n v="3"/>
    <x v="826"/>
    <s v="N/A"/>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N/A"/>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N/A"/>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N/A"/>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N/A"/>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N/A"/>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N/A"/>
    <x v="0"/>
    <s v="Ara"/>
    <s v="D"/>
    <x v="1"/>
    <n v="5.97"/>
    <n v="23.88"/>
    <x v="2"/>
    <x v="2"/>
    <x v="0"/>
  </r>
  <r>
    <s v="EQH-53569-934"/>
    <x v="659"/>
    <s v="53667-91553-LT"/>
    <s v="E-M-1"/>
    <n v="4"/>
    <x v="856"/>
    <s v="bsillispw@istockphoto.com"/>
    <x v="0"/>
    <s v="Exc"/>
    <s v="M"/>
    <x v="0"/>
    <n v="13.75"/>
    <n v="55"/>
    <x v="1"/>
    <x v="0"/>
    <x v="1"/>
  </r>
  <r>
    <s v="XKK-06692-189"/>
    <x v="558"/>
    <s v="86579-92122-OC"/>
    <s v="R-D-1"/>
    <n v="3"/>
    <x v="857"/>
    <s v="N/A"/>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N/A"/>
    <x v="0"/>
    <s v="Lib"/>
    <s v="D"/>
    <x v="2"/>
    <n v="29.784999999999997"/>
    <n v="119.13999999999999"/>
    <x v="3"/>
    <x v="2"/>
    <x v="1"/>
  </r>
  <r>
    <s v="UBI-59229-277"/>
    <x v="44"/>
    <s v="00886-35803-FG"/>
    <s v="L-D-0.5"/>
    <n v="3"/>
    <x v="869"/>
    <s v="N/A"/>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N/A"/>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N/A"/>
    <x v="0"/>
    <s v="Ara"/>
    <s v="L"/>
    <x v="3"/>
    <n v="3.8849999999999998"/>
    <n v="3.8849999999999998"/>
    <x v="2"/>
    <x v="1"/>
    <x v="0"/>
  </r>
  <r>
    <s v="HEL-86709-449"/>
    <x v="667"/>
    <s v="86579-92122-OC"/>
    <s v="E-D-2.5"/>
    <n v="1"/>
    <x v="857"/>
    <s v="N/A"/>
    <x v="0"/>
    <s v="Exc"/>
    <s v="D"/>
    <x v="2"/>
    <n v="27.945"/>
    <n v="27.945"/>
    <x v="1"/>
    <x v="2"/>
    <x v="0"/>
  </r>
  <r>
    <s v="NCH-55389-562"/>
    <x v="110"/>
    <s v="86579-92122-OC"/>
    <s v="E-L-2.5"/>
    <n v="5"/>
    <x v="857"/>
    <s v="N/A"/>
    <x v="0"/>
    <s v="Exc"/>
    <s v="L"/>
    <x v="2"/>
    <n v="34.154999999999994"/>
    <n v="170.77499999999998"/>
    <x v="1"/>
    <x v="1"/>
    <x v="0"/>
  </r>
  <r>
    <s v="NCH-55389-562"/>
    <x v="110"/>
    <s v="86579-92122-OC"/>
    <s v="R-L-2.5"/>
    <n v="2"/>
    <x v="857"/>
    <s v="N/A"/>
    <x v="0"/>
    <s v="Rob"/>
    <s v="L"/>
    <x v="2"/>
    <n v="27.484999999999996"/>
    <n v="54.969999999999992"/>
    <x v="0"/>
    <x v="1"/>
    <x v="0"/>
  </r>
  <r>
    <s v="NCH-55389-562"/>
    <x v="110"/>
    <s v="86579-92122-OC"/>
    <s v="E-L-1"/>
    <n v="1"/>
    <x v="857"/>
    <s v="N/A"/>
    <x v="0"/>
    <s v="Exc"/>
    <s v="L"/>
    <x v="0"/>
    <n v="14.85"/>
    <n v="14.85"/>
    <x v="1"/>
    <x v="1"/>
    <x v="0"/>
  </r>
  <r>
    <s v="NCH-55389-562"/>
    <x v="110"/>
    <s v="86579-92122-OC"/>
    <s v="A-L-0.2"/>
    <n v="2"/>
    <x v="857"/>
    <s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N/A"/>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N/A"/>
    <x v="0"/>
    <s v="Exc"/>
    <s v="M"/>
    <x v="1"/>
    <n v="8.25"/>
    <n v="8.25"/>
    <x v="1"/>
    <x v="0"/>
    <x v="1"/>
  </r>
  <r>
    <s v="TED-81959-419"/>
    <x v="677"/>
    <s v="27702-50024-XC"/>
    <s v="A-L-2.5"/>
    <n v="5"/>
    <x v="888"/>
    <s v="nfurberqz@jugem.jp"/>
    <x v="0"/>
    <s v="Ara"/>
    <s v="L"/>
    <x v="2"/>
    <n v="29.784999999999997"/>
    <n v="148.92499999999998"/>
    <x v="2"/>
    <x v="1"/>
    <x v="1"/>
  </r>
  <r>
    <s v="FDO-25756-141"/>
    <x v="629"/>
    <s v="57360-46846-NS"/>
    <s v="A-L-2.5"/>
    <n v="3"/>
    <x v="889"/>
    <s v="N/A"/>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N/A"/>
    <x v="0"/>
    <s v="Rob"/>
    <s v="D"/>
    <x v="1"/>
    <n v="5.3699999999999992"/>
    <n v="10.739999999999998"/>
    <x v="0"/>
    <x v="2"/>
    <x v="1"/>
  </r>
  <r>
    <s v="MVV-19034-198"/>
    <x v="94"/>
    <s v="98476-63654-CG"/>
    <s v="E-D-2.5"/>
    <n v="6"/>
    <x v="896"/>
    <s v="N/A"/>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N/A"/>
    <x v="2"/>
    <s v="Rob"/>
    <s v="M"/>
    <x v="0"/>
    <n v="9.9499999999999993"/>
    <n v="29.849999999999998"/>
    <x v="0"/>
    <x v="0"/>
    <x v="0"/>
  </r>
  <r>
    <s v="OQA-93249-841"/>
    <x v="647"/>
    <s v="03917-13632-KC"/>
    <s v="A-M-2.5"/>
    <n v="6"/>
    <x v="905"/>
    <s v="N/A"/>
    <x v="0"/>
    <s v="Ara"/>
    <s v="M"/>
    <x v="2"/>
    <n v="25.874999999999996"/>
    <n v="155.24999999999997"/>
    <x v="2"/>
    <x v="0"/>
    <x v="0"/>
  </r>
  <r>
    <s v="DUV-12075-132"/>
    <x v="366"/>
    <s v="62494-09113-RP"/>
    <s v="E-D-0.2"/>
    <n v="5"/>
    <x v="906"/>
    <s v="N/A"/>
    <x v="0"/>
    <s v="Exc"/>
    <s v="D"/>
    <x v="3"/>
    <n v="3.645"/>
    <n v="18.225000000000001"/>
    <x v="1"/>
    <x v="2"/>
    <x v="1"/>
  </r>
  <r>
    <s v="DUV-12075-132"/>
    <x v="366"/>
    <s v="62494-09113-RP"/>
    <s v="L-D-0.5"/>
    <n v="2"/>
    <x v="906"/>
    <s v="N/A"/>
    <x v="0"/>
    <s v="Lib"/>
    <s v="D"/>
    <x v="1"/>
    <n v="7.77"/>
    <n v="15.54"/>
    <x v="3"/>
    <x v="2"/>
    <x v="1"/>
  </r>
  <r>
    <s v="KPO-24942-184"/>
    <x v="684"/>
    <s v="70567-65133-CN"/>
    <s v="L-L-2.5"/>
    <n v="3"/>
    <x v="907"/>
    <s v="N/A"/>
    <x v="1"/>
    <s v="Lib"/>
    <s v="L"/>
    <x v="2"/>
    <n v="36.454999999999998"/>
    <n v="109.36499999999999"/>
    <x v="3"/>
    <x v="1"/>
    <x v="1"/>
  </r>
  <r>
    <s v="SRJ-79353-838"/>
    <x v="506"/>
    <s v="77869-81373-AY"/>
    <s v="A-L-1"/>
    <n v="6"/>
    <x v="908"/>
    <s v="N/A"/>
    <x v="0"/>
    <s v="Ara"/>
    <s v="L"/>
    <x v="0"/>
    <n v="12.95"/>
    <n v="77.699999999999989"/>
    <x v="2"/>
    <x v="1"/>
    <x v="1"/>
  </r>
  <r>
    <s v="XBV-40336-071"/>
    <x v="685"/>
    <s v="38536-98293-JZ"/>
    <s v="A-D-0.2"/>
    <n v="3"/>
    <x v="909"/>
    <s v="N/A"/>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N/A"/>
    <x v="0"/>
    <s v="Rob"/>
    <s v="M"/>
    <x v="1"/>
    <n v="5.97"/>
    <n v="29.849999999999998"/>
    <x v="0"/>
    <x v="0"/>
    <x v="1"/>
  </r>
  <r>
    <s v="UME-75640-698"/>
    <x v="687"/>
    <s v="62494-09113-RP"/>
    <s v="A-M-0.5"/>
    <n v="4"/>
    <x v="906"/>
    <s v="N/A"/>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N/A"/>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E8DB51-1AE5-484B-A320-5CFCF979F96D}" name="TotalSales"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7"/>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1E8643-AFBA-004D-BBD2-B405C187CADB}" name="PivotTable2"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
  <location ref="A3:B6" firstHeaderRow="1" firstDataRow="1" firstDataCol="1"/>
  <pivotFields count="18">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sortType="a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pivotField showAll="0" defaultSubtotal="0">
      <items count="3">
        <item x="2"/>
        <item x="1"/>
        <item x="0"/>
      </items>
    </pivotField>
    <pivotField showAll="0" defaultSubtotal="0">
      <items count="2">
        <item x="1"/>
        <item x="0"/>
      </items>
    </pivotField>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formats count="1">
    <format dxfId="13">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7" count="1" selected="0">
            <x v="1"/>
          </reference>
        </references>
      </pivotArea>
    </chartFormat>
    <chartFormat chart="3" format="10">
      <pivotArea type="data" outline="0" fieldPosition="0">
        <references count="2">
          <reference field="4294967294" count="1" selected="0">
            <x v="0"/>
          </reference>
          <reference field="7" count="1" selected="0">
            <x v="0"/>
          </reference>
        </references>
      </pivotArea>
    </chartFormat>
    <chartFormat chart="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A56353-B74D-8C47-971D-F83F8D961D2B}" name="PivotTable3"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
  <location ref="A3:B8" firstHeaderRow="1" firstDataRow="1" firstDataCol="1"/>
  <pivotFields count="18">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axis="axisRow" showAll="0" measureFilter="1" sortType="ascending" defaultSubtotal="0">
      <items count="913">
        <item x="745"/>
        <item x="857"/>
        <item x="520"/>
        <item x="185"/>
        <item x="347"/>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pivotField showAll="0" defaultSubtotal="0">
      <items count="3">
        <item x="2"/>
        <item x="1"/>
        <item x="0"/>
      </items>
    </pivotField>
    <pivotField showAll="0" defaultSubtotal="0">
      <items count="2">
        <item x="1"/>
        <item x="0"/>
      </items>
    </pivotField>
    <pivotField showAll="0" defaultSubtotal="0"/>
    <pivotField showAll="0" defaultSubtotal="0">
      <items count="6">
        <item x="0"/>
        <item x="1"/>
        <item x="2"/>
        <item x="3"/>
        <item x="4"/>
        <item x="5"/>
      </items>
    </pivotField>
  </pivotFields>
  <rowFields count="1">
    <field x="5"/>
  </rowFields>
  <rowItems count="5">
    <i>
      <x v="2"/>
    </i>
    <i>
      <x v="3"/>
    </i>
    <i>
      <x v="4"/>
    </i>
    <i>
      <x v="1"/>
    </i>
    <i>
      <x/>
    </i>
  </rowItems>
  <colItems count="1">
    <i/>
  </colItems>
  <dataFields count="1">
    <dataField name="Sum of Sales" fld="12" baseField="0" baseItem="0" numFmtId="169"/>
  </dataFields>
  <formats count="1">
    <format dxfId="1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E50B2D3-EBAD-8C47-AC4C-47C806E7A5CF}" sourceName="Size">
  <pivotTables>
    <pivotTable tabId="18" name="TotalSales"/>
    <pivotTable tabId="19" name="PivotTable2"/>
    <pivotTable tabId="20" name="PivotTable3"/>
  </pivotTables>
  <data>
    <tabular pivotCacheId="124147177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C20AC76-3EE5-994B-9F4A-B205DDBE5CB4}" sourceName="Roast Type Name">
  <pivotTables>
    <pivotTable tabId="18" name="TotalSales"/>
    <pivotTable tabId="19" name="PivotTable2"/>
    <pivotTable tabId="20" name="PivotTable3"/>
  </pivotTables>
  <data>
    <tabular pivotCacheId="124147177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C0F343B-BAFC-B74C-9490-164416358047}" sourceName="Loyalty Card">
  <pivotTables>
    <pivotTable tabId="18" name="TotalSales"/>
    <pivotTable tabId="19" name="PivotTable2"/>
    <pivotTable tabId="20" name="PivotTable3"/>
  </pivotTables>
  <data>
    <tabular pivotCacheId="124147177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3B114BF-089E-3842-9ECC-28C083C8A6A3}" cache="Slicer_Size" caption="Size" columnCount="2" style="SlicerStyleDark1" rowHeight="230716"/>
  <slicer name="Roast Type Name 1" xr10:uid="{9578EF39-2EB2-6445-A1BA-61B77C83C02E}" cache="Slicer_Roast_Type_Name" caption="Roast Type Name" columnCount="3" style="SlicerStyleDark1" rowHeight="230716"/>
  <slicer name="Loyalty Card 1" xr10:uid="{98938C24-D127-414D-84B6-231DE7DAFF76}" cache="Slicer_Loyalty_Card" caption="Loyalty Card" style="SlicerStyleDark1"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6A41B71-DE17-5946-97CB-AF500E191FFA}" cache="Slicer_Size" caption="Size" columnCount="2" style="SlicerStyleDark1" rowHeight="230716"/>
  <slicer name="Roast Type Name" xr10:uid="{394F16BC-DF13-2547-BAE9-2D230895F556}" cache="Slicer_Roast_Type_Name" caption="Roast Type Name" columnCount="3" style="SlicerStyleDark1" rowHeight="230716"/>
  <slicer name="Loyalty Card" xr10:uid="{F8704529-911A-5848-8A35-D39945F1E97D}" cache="Slicer_Loyalty_Card" caption="Loyalty Card"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E3A440-4F93-D749-BBDE-1AE5E40C0BB3}" name="Orders_Table" displayName="Orders_Table" ref="A1:P1001" totalsRowShown="0" headerRowDxfId="11">
  <autoFilter ref="A1:P1001" xr:uid="{6DE3A440-4F93-D749-BBDE-1AE5E40C0BB3}"/>
  <tableColumns count="16">
    <tableColumn id="1" xr3:uid="{75B4F0D4-A861-7D46-9B5E-FE7E0A73D5FF}" name="Order ID" dataDxfId="10"/>
    <tableColumn id="2" xr3:uid="{70B4E82A-BEE8-A146-A01D-84ACAC55F8BD}" name="Order Date" dataDxfId="9"/>
    <tableColumn id="3" xr3:uid="{F6148A3A-FA6C-704F-8AD6-F65991AF2511}" name="Customer ID" dataDxfId="8"/>
    <tableColumn id="4" xr3:uid="{04AC5F48-A5BC-BD46-B894-406F5B3116C8}" name="Product ID"/>
    <tableColumn id="5" xr3:uid="{A570577D-70A7-DE45-AD86-FF0241611D66}" name="Quantity" dataDxfId="7"/>
    <tableColumn id="6" xr3:uid="{4DCC231B-B45F-5944-8E97-8637E2F2F7DD}" name="Customer Name" dataDxfId="6">
      <calculatedColumnFormula>_xlfn.XLOOKUP(C2,customers!$A$1:$A$1001,customers!$B$1:$B$1001,,0)</calculatedColumnFormula>
    </tableColumn>
    <tableColumn id="7" xr3:uid="{1EE43575-8B95-8E45-9954-8BC4BAFC64EA}" name="Email" dataDxfId="5">
      <calculatedColumnFormula>IF(_xlfn.XLOOKUP(C2,customers!$A$1:$A$1001,customers!$C$1:$C$1001,,0)=0,"",(_xlfn.XLOOKUP(C2,customers!$A$1:$A$1001,customers!$C$1:$C$1001,,0)))</calculatedColumnFormula>
    </tableColumn>
    <tableColumn id="8" xr3:uid="{E1C7809A-24E0-1A49-8624-E41AB7D9A47B}" name="Country" dataDxfId="4">
      <calculatedColumnFormula>_xlfn.XLOOKUP(C2,customers!$A$1:$A$1001,customers!$G$1:$G$1001,,0)</calculatedColumnFormula>
    </tableColumn>
    <tableColumn id="9" xr3:uid="{72C5EA39-CDEB-0543-8566-91E167B0EF3C}" name="Coffee Type">
      <calculatedColumnFormula>INDEX(products!$A$1:$G$49, MATCH(orders!$D2, products!$A$1:$A$49, 0), MATCH(orders!I$1, products!$A$1:$G$1, 0))</calculatedColumnFormula>
    </tableColumn>
    <tableColumn id="10" xr3:uid="{40D7A884-112A-9949-B190-BB46FB93FDB2}" name="Roast Type">
      <calculatedColumnFormula>INDEX(products!$A$1:$G$49, MATCH(orders!$D2, products!$A$1:$A$49, 0), MATCH(orders!J$1, products!$A$1:$G$1, 0))</calculatedColumnFormula>
    </tableColumn>
    <tableColumn id="11" xr3:uid="{03206992-122D-474B-8CCF-9DC5A295197A}" name="Size" dataDxfId="3">
      <calculatedColumnFormula>INDEX(products!$A$1:$G$49, MATCH(orders!$D2, products!$A$1:$A$49, 0), MATCH(orders!K$1, products!$A$1:$G$1, 0))</calculatedColumnFormula>
    </tableColumn>
    <tableColumn id="12" xr3:uid="{59435663-0E11-874C-AA8C-6774BE89680A}" name="Unit Price" dataDxfId="2">
      <calculatedColumnFormula>INDEX(products!$A$1:$G$49, MATCH(orders!$D2, products!$A$1:$A$49, 0), MATCH(orders!L$1, products!$A$1:$G$1, 0))</calculatedColumnFormula>
    </tableColumn>
    <tableColumn id="13" xr3:uid="{B08DE3D4-B4D1-5C46-BD00-6D6E96511BF4}" name="Sales" dataDxfId="1">
      <calculatedColumnFormula>L2*E2</calculatedColumnFormula>
    </tableColumn>
    <tableColumn id="14" xr3:uid="{CD6E0E11-E7AE-724F-A7BF-1DFB45F03055}" name="Coffe Type Name">
      <calculatedColumnFormula array="1">_xlfn.SWITCH(I2,
    "Rob", "Robusta",
    "Exc", "Excelsa",
    "Ara", "Arabica",
    "Lib", "Liberica",
    "")</calculatedColumnFormula>
    </tableColumn>
    <tableColumn id="15" xr3:uid="{9EB44F42-046F-2349-A853-9F468CB15E31}" name="Roast Type Name">
      <calculatedColumnFormula array="1">_xlfn.SWITCH(J2,"M","Medium","L","Light","D","Dark","")</calculatedColumnFormula>
    </tableColumn>
    <tableColumn id="16" xr3:uid="{8E096C46-0357-E348-96B0-AA57B6700BA0}" name="Loyalty Card" dataDxfId="0">
      <calculatedColumnFormula>_xlfn.XLOOKUP(Orders_Table[[#This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144A138-3B90-BF4E-B6A6-118A8EF13E16}" sourceName="Order Date">
  <pivotTables>
    <pivotTable tabId="18" name="TotalSales"/>
    <pivotTable tabId="19" name="PivotTable2"/>
    <pivotTable tabId="20" name="PivotTable3"/>
  </pivotTables>
  <state minimalRefreshVersion="6" lastRefreshVersion="6" pivotCacheId="124147177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D398C41-8955-594E-A85C-0AC1BE3C4A54}" cache="NativeTimeline_Order_Date" caption="Order Date" level="2" selectionLevel="2" scrollPosition="2019-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84AB8E6-7EEF-9F44-B90E-46EE5C57B421}" cache="NativeTimeline_Order_Date" caption="Order Date" level="2" selectionLevel="2" scrollPosition="2019-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CEFD-B564-2541-8D99-CEBA58DF84FA}">
  <dimension ref="A1"/>
  <sheetViews>
    <sheetView showGridLines="0" tabSelected="1" zoomScale="68" workbookViewId="0">
      <selection activeCell="W56" sqref="W56"/>
    </sheetView>
  </sheetViews>
  <sheetFormatPr baseColWidth="10" defaultRowHeight="15" x14ac:dyDescent="0.2"/>
  <cols>
    <col min="1" max="1" width="1.83203125" customWidth="1"/>
  </cols>
  <sheetData>
    <row r="1" ht="20" customHeight="1" x14ac:dyDescent="0.2"/>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E5649-8DD2-6042-BCAB-AE654D8DAFB3}">
  <dimension ref="A3:F48"/>
  <sheetViews>
    <sheetView workbookViewId="0">
      <selection activeCell="H35" sqref="H35"/>
    </sheetView>
  </sheetViews>
  <sheetFormatPr baseColWidth="10" defaultRowHeight="15" x14ac:dyDescent="0.2"/>
  <cols>
    <col min="1" max="1" width="12.1640625" bestFit="1" customWidth="1"/>
    <col min="2" max="2" width="19.6640625" bestFit="1" customWidth="1"/>
    <col min="3" max="3" width="16.5" bestFit="1" customWidth="1"/>
    <col min="4" max="4" width="6.6640625" bestFit="1" customWidth="1"/>
    <col min="5" max="6" width="7.33203125" bestFit="1" customWidth="1"/>
  </cols>
  <sheetData>
    <row r="3" spans="1:6" x14ac:dyDescent="0.2">
      <c r="A3" s="6" t="s">
        <v>6222</v>
      </c>
      <c r="C3" s="6" t="s">
        <v>6197</v>
      </c>
    </row>
    <row r="4" spans="1:6" x14ac:dyDescent="0.2">
      <c r="A4" s="6" t="s">
        <v>6216</v>
      </c>
      <c r="B4" s="6" t="s">
        <v>6217</v>
      </c>
      <c r="C4" t="s">
        <v>6218</v>
      </c>
      <c r="D4" t="s">
        <v>6219</v>
      </c>
      <c r="E4" t="s">
        <v>6220</v>
      </c>
      <c r="F4" t="s">
        <v>6221</v>
      </c>
    </row>
    <row r="5" spans="1:6" x14ac:dyDescent="0.2">
      <c r="A5" t="s">
        <v>6200</v>
      </c>
      <c r="B5" t="s">
        <v>6204</v>
      </c>
      <c r="C5" s="8">
        <v>186.85499999999999</v>
      </c>
      <c r="D5" s="8">
        <v>305.97000000000003</v>
      </c>
      <c r="E5" s="8">
        <v>213.15999999999997</v>
      </c>
      <c r="F5" s="8">
        <v>123</v>
      </c>
    </row>
    <row r="6" spans="1:6" x14ac:dyDescent="0.2">
      <c r="B6" t="s">
        <v>6205</v>
      </c>
      <c r="C6" s="8">
        <v>251.96499999999997</v>
      </c>
      <c r="D6" s="8">
        <v>129.46</v>
      </c>
      <c r="E6" s="8">
        <v>434.03999999999996</v>
      </c>
      <c r="F6" s="8">
        <v>171.93999999999997</v>
      </c>
    </row>
    <row r="7" spans="1:6" x14ac:dyDescent="0.2">
      <c r="B7" t="s">
        <v>6206</v>
      </c>
      <c r="C7" s="8">
        <v>224.94499999999999</v>
      </c>
      <c r="D7" s="8">
        <v>349.12</v>
      </c>
      <c r="E7" s="8">
        <v>321.04000000000002</v>
      </c>
      <c r="F7" s="8">
        <v>126.035</v>
      </c>
    </row>
    <row r="8" spans="1:6" x14ac:dyDescent="0.2">
      <c r="B8" t="s">
        <v>6207</v>
      </c>
      <c r="C8" s="8">
        <v>307.12</v>
      </c>
      <c r="D8" s="8">
        <v>681.07499999999993</v>
      </c>
      <c r="E8" s="8">
        <v>533.70499999999993</v>
      </c>
      <c r="F8" s="8">
        <v>158.85</v>
      </c>
    </row>
    <row r="9" spans="1:6" x14ac:dyDescent="0.2">
      <c r="B9" t="s">
        <v>6208</v>
      </c>
      <c r="C9" s="8">
        <v>53.664999999999992</v>
      </c>
      <c r="D9" s="8">
        <v>83.025000000000006</v>
      </c>
      <c r="E9" s="8">
        <v>193.83499999999998</v>
      </c>
      <c r="F9" s="8">
        <v>68.039999999999992</v>
      </c>
    </row>
    <row r="10" spans="1:6" x14ac:dyDescent="0.2">
      <c r="B10" t="s">
        <v>6209</v>
      </c>
      <c r="C10" s="8">
        <v>163.01999999999998</v>
      </c>
      <c r="D10" s="8">
        <v>678.3599999999999</v>
      </c>
      <c r="E10" s="8">
        <v>171.04500000000002</v>
      </c>
      <c r="F10" s="8">
        <v>372.255</v>
      </c>
    </row>
    <row r="11" spans="1:6" x14ac:dyDescent="0.2">
      <c r="B11" t="s">
        <v>6210</v>
      </c>
      <c r="C11" s="8">
        <v>345.02</v>
      </c>
      <c r="D11" s="8">
        <v>273.86999999999995</v>
      </c>
      <c r="E11" s="8">
        <v>184.12999999999997</v>
      </c>
      <c r="F11" s="8">
        <v>201.11499999999998</v>
      </c>
    </row>
    <row r="12" spans="1:6" x14ac:dyDescent="0.2">
      <c r="B12" t="s">
        <v>6211</v>
      </c>
      <c r="C12" s="8">
        <v>334.89</v>
      </c>
      <c r="D12" s="8">
        <v>70.95</v>
      </c>
      <c r="E12" s="8">
        <v>134.23000000000002</v>
      </c>
      <c r="F12" s="8">
        <v>166.27499999999998</v>
      </c>
    </row>
    <row r="13" spans="1:6" x14ac:dyDescent="0.2">
      <c r="B13" t="s">
        <v>6212</v>
      </c>
      <c r="C13" s="8">
        <v>178.70999999999998</v>
      </c>
      <c r="D13" s="8">
        <v>166.1</v>
      </c>
      <c r="E13" s="8">
        <v>439.30999999999995</v>
      </c>
      <c r="F13" s="8">
        <v>492.9</v>
      </c>
    </row>
    <row r="14" spans="1:6" x14ac:dyDescent="0.2">
      <c r="B14" t="s">
        <v>6213</v>
      </c>
      <c r="C14" s="8">
        <v>301.98500000000001</v>
      </c>
      <c r="D14" s="8">
        <v>153.76499999999999</v>
      </c>
      <c r="E14" s="8">
        <v>215.55499999999998</v>
      </c>
      <c r="F14" s="8">
        <v>213.66499999999999</v>
      </c>
    </row>
    <row r="15" spans="1:6" x14ac:dyDescent="0.2">
      <c r="B15" t="s">
        <v>6214</v>
      </c>
      <c r="C15" s="8">
        <v>312.83499999999998</v>
      </c>
      <c r="D15" s="8">
        <v>63.249999999999993</v>
      </c>
      <c r="E15" s="8">
        <v>350.89500000000004</v>
      </c>
      <c r="F15" s="8">
        <v>96.405000000000001</v>
      </c>
    </row>
    <row r="16" spans="1:6" x14ac:dyDescent="0.2">
      <c r="B16" t="s">
        <v>6215</v>
      </c>
      <c r="C16" s="8">
        <v>265.62</v>
      </c>
      <c r="D16" s="8">
        <v>526.51499999999987</v>
      </c>
      <c r="E16" s="8">
        <v>187.06</v>
      </c>
      <c r="F16" s="8">
        <v>210.58999999999997</v>
      </c>
    </row>
    <row r="17" spans="1:6" x14ac:dyDescent="0.2">
      <c r="A17" t="s">
        <v>6201</v>
      </c>
      <c r="B17" t="s">
        <v>6204</v>
      </c>
      <c r="C17" s="8">
        <v>47.25</v>
      </c>
      <c r="D17" s="8">
        <v>65.805000000000007</v>
      </c>
      <c r="E17" s="8">
        <v>274.67500000000001</v>
      </c>
      <c r="F17" s="8">
        <v>179.22</v>
      </c>
    </row>
    <row r="18" spans="1:6" x14ac:dyDescent="0.2">
      <c r="B18" t="s">
        <v>6205</v>
      </c>
      <c r="C18" s="8">
        <v>745.44999999999993</v>
      </c>
      <c r="D18" s="8">
        <v>428.88499999999999</v>
      </c>
      <c r="E18" s="8">
        <v>194.17499999999998</v>
      </c>
      <c r="F18" s="8">
        <v>429.82999999999993</v>
      </c>
    </row>
    <row r="19" spans="1:6" x14ac:dyDescent="0.2">
      <c r="B19" t="s">
        <v>6206</v>
      </c>
      <c r="C19" s="8">
        <v>130.47</v>
      </c>
      <c r="D19" s="8">
        <v>271.48500000000001</v>
      </c>
      <c r="E19" s="8">
        <v>281.20499999999998</v>
      </c>
      <c r="F19" s="8">
        <v>231.63000000000002</v>
      </c>
    </row>
    <row r="20" spans="1:6" x14ac:dyDescent="0.2">
      <c r="B20" t="s">
        <v>6207</v>
      </c>
      <c r="C20" s="8">
        <v>27</v>
      </c>
      <c r="D20" s="8">
        <v>347.26</v>
      </c>
      <c r="E20" s="8">
        <v>147.51</v>
      </c>
      <c r="F20" s="8">
        <v>240.04</v>
      </c>
    </row>
    <row r="21" spans="1:6" x14ac:dyDescent="0.2">
      <c r="B21" t="s">
        <v>6208</v>
      </c>
      <c r="C21" s="8">
        <v>255.11499999999995</v>
      </c>
      <c r="D21" s="8">
        <v>541.73</v>
      </c>
      <c r="E21" s="8">
        <v>83.43</v>
      </c>
      <c r="F21" s="8">
        <v>59.079999999999991</v>
      </c>
    </row>
    <row r="22" spans="1:6" x14ac:dyDescent="0.2">
      <c r="B22" t="s">
        <v>6209</v>
      </c>
      <c r="C22" s="8">
        <v>584.78999999999985</v>
      </c>
      <c r="D22" s="8">
        <v>357.42999999999995</v>
      </c>
      <c r="E22" s="8">
        <v>355.34</v>
      </c>
      <c r="F22" s="8">
        <v>140.88</v>
      </c>
    </row>
    <row r="23" spans="1:6" x14ac:dyDescent="0.2">
      <c r="B23" t="s">
        <v>6210</v>
      </c>
      <c r="C23" s="8">
        <v>430.62</v>
      </c>
      <c r="D23" s="8">
        <v>227.42500000000001</v>
      </c>
      <c r="E23" s="8">
        <v>236.315</v>
      </c>
      <c r="F23" s="8">
        <v>414.58499999999992</v>
      </c>
    </row>
    <row r="24" spans="1:6" x14ac:dyDescent="0.2">
      <c r="B24" t="s">
        <v>6211</v>
      </c>
      <c r="C24" s="8">
        <v>22.5</v>
      </c>
      <c r="D24" s="8">
        <v>77.72</v>
      </c>
      <c r="E24" s="8">
        <v>60.5</v>
      </c>
      <c r="F24" s="8">
        <v>139.67999999999998</v>
      </c>
    </row>
    <row r="25" spans="1:6" x14ac:dyDescent="0.2">
      <c r="B25" t="s">
        <v>6212</v>
      </c>
      <c r="C25" s="8">
        <v>126.14999999999999</v>
      </c>
      <c r="D25" s="8">
        <v>195.11</v>
      </c>
      <c r="E25" s="8">
        <v>89.13</v>
      </c>
      <c r="F25" s="8">
        <v>302.65999999999997</v>
      </c>
    </row>
    <row r="26" spans="1:6" x14ac:dyDescent="0.2">
      <c r="B26" t="s">
        <v>6213</v>
      </c>
      <c r="C26" s="8">
        <v>376.03</v>
      </c>
      <c r="D26" s="8">
        <v>523.24</v>
      </c>
      <c r="E26" s="8">
        <v>440.96499999999997</v>
      </c>
      <c r="F26" s="8">
        <v>174.46999999999997</v>
      </c>
    </row>
    <row r="27" spans="1:6" x14ac:dyDescent="0.2">
      <c r="B27" t="s">
        <v>6214</v>
      </c>
      <c r="C27" s="8">
        <v>515.17999999999995</v>
      </c>
      <c r="D27" s="8">
        <v>142.56</v>
      </c>
      <c r="E27" s="8">
        <v>347.03999999999996</v>
      </c>
      <c r="F27" s="8">
        <v>104.08499999999999</v>
      </c>
    </row>
    <row r="28" spans="1:6" x14ac:dyDescent="0.2">
      <c r="B28" t="s">
        <v>6215</v>
      </c>
      <c r="C28" s="8">
        <v>95.859999999999985</v>
      </c>
      <c r="D28" s="8">
        <v>484.76</v>
      </c>
      <c r="E28" s="8">
        <v>94.17</v>
      </c>
      <c r="F28" s="8">
        <v>77.10499999999999</v>
      </c>
    </row>
    <row r="29" spans="1:6" x14ac:dyDescent="0.2">
      <c r="A29" t="s">
        <v>6202</v>
      </c>
      <c r="B29" t="s">
        <v>6204</v>
      </c>
      <c r="C29" s="8">
        <v>258.34500000000003</v>
      </c>
      <c r="D29" s="8">
        <v>139.625</v>
      </c>
      <c r="E29" s="8">
        <v>279.52000000000004</v>
      </c>
      <c r="F29" s="8">
        <v>160.19499999999999</v>
      </c>
    </row>
    <row r="30" spans="1:6" x14ac:dyDescent="0.2">
      <c r="B30" t="s">
        <v>6205</v>
      </c>
      <c r="C30" s="8">
        <v>342.2</v>
      </c>
      <c r="D30" s="8">
        <v>284.24999999999994</v>
      </c>
      <c r="E30" s="8">
        <v>251.83</v>
      </c>
      <c r="F30" s="8">
        <v>80.550000000000011</v>
      </c>
    </row>
    <row r="31" spans="1:6" x14ac:dyDescent="0.2">
      <c r="B31" t="s">
        <v>6206</v>
      </c>
      <c r="C31" s="8">
        <v>418.30499999999989</v>
      </c>
      <c r="D31" s="8">
        <v>468.125</v>
      </c>
      <c r="E31" s="8">
        <v>405.05500000000006</v>
      </c>
      <c r="F31" s="8">
        <v>253.15499999999997</v>
      </c>
    </row>
    <row r="32" spans="1:6" x14ac:dyDescent="0.2">
      <c r="B32" t="s">
        <v>6207</v>
      </c>
      <c r="C32" s="8">
        <v>102.32999999999998</v>
      </c>
      <c r="D32" s="8">
        <v>242.14000000000001</v>
      </c>
      <c r="E32" s="8">
        <v>554.875</v>
      </c>
      <c r="F32" s="8">
        <v>106.23999999999998</v>
      </c>
    </row>
    <row r="33" spans="1:6" x14ac:dyDescent="0.2">
      <c r="B33" t="s">
        <v>6208</v>
      </c>
      <c r="C33" s="8">
        <v>234.71999999999997</v>
      </c>
      <c r="D33" s="8">
        <v>133.08000000000001</v>
      </c>
      <c r="E33" s="8">
        <v>267.2</v>
      </c>
      <c r="F33" s="8">
        <v>272.68999999999994</v>
      </c>
    </row>
    <row r="34" spans="1:6" x14ac:dyDescent="0.2">
      <c r="B34" t="s">
        <v>6209</v>
      </c>
      <c r="C34" s="8">
        <v>430.39</v>
      </c>
      <c r="D34" s="8">
        <v>136.20500000000001</v>
      </c>
      <c r="E34" s="8">
        <v>209.6</v>
      </c>
      <c r="F34" s="8">
        <v>88.334999999999994</v>
      </c>
    </row>
    <row r="35" spans="1:6" x14ac:dyDescent="0.2">
      <c r="B35" t="s">
        <v>6210</v>
      </c>
      <c r="C35" s="8">
        <v>109.005</v>
      </c>
      <c r="D35" s="8">
        <v>393.57499999999999</v>
      </c>
      <c r="E35" s="8">
        <v>61.034999999999997</v>
      </c>
      <c r="F35" s="8">
        <v>199.48999999999998</v>
      </c>
    </row>
    <row r="36" spans="1:6" x14ac:dyDescent="0.2">
      <c r="B36" t="s">
        <v>6211</v>
      </c>
      <c r="C36" s="8">
        <v>287.52499999999998</v>
      </c>
      <c r="D36" s="8">
        <v>288.67</v>
      </c>
      <c r="E36" s="8">
        <v>125.58</v>
      </c>
      <c r="F36" s="8">
        <v>374.13499999999999</v>
      </c>
    </row>
    <row r="37" spans="1:6" x14ac:dyDescent="0.2">
      <c r="B37" t="s">
        <v>6212</v>
      </c>
      <c r="C37" s="8">
        <v>840.92999999999984</v>
      </c>
      <c r="D37" s="8">
        <v>409.875</v>
      </c>
      <c r="E37" s="8">
        <v>171.32999999999998</v>
      </c>
      <c r="F37" s="8">
        <v>221.43999999999997</v>
      </c>
    </row>
    <row r="38" spans="1:6" x14ac:dyDescent="0.2">
      <c r="B38" t="s">
        <v>6213</v>
      </c>
      <c r="C38" s="8">
        <v>299.07</v>
      </c>
      <c r="D38" s="8">
        <v>260.32499999999999</v>
      </c>
      <c r="E38" s="8">
        <v>584.64</v>
      </c>
      <c r="F38" s="8">
        <v>256.36500000000001</v>
      </c>
    </row>
    <row r="39" spans="1:6" x14ac:dyDescent="0.2">
      <c r="B39" t="s">
        <v>6214</v>
      </c>
      <c r="C39" s="8">
        <v>323.32499999999999</v>
      </c>
      <c r="D39" s="8">
        <v>565.57000000000005</v>
      </c>
      <c r="E39" s="8">
        <v>537.80999999999995</v>
      </c>
      <c r="F39" s="8">
        <v>189.47499999999999</v>
      </c>
    </row>
    <row r="40" spans="1:6" x14ac:dyDescent="0.2">
      <c r="B40" t="s">
        <v>6215</v>
      </c>
      <c r="C40" s="8">
        <v>399.48499999999996</v>
      </c>
      <c r="D40" s="8">
        <v>148.19999999999999</v>
      </c>
      <c r="E40" s="8">
        <v>388.21999999999997</v>
      </c>
      <c r="F40" s="8">
        <v>212.07499999999999</v>
      </c>
    </row>
    <row r="41" spans="1:6" x14ac:dyDescent="0.2">
      <c r="A41" t="s">
        <v>6203</v>
      </c>
      <c r="B41" t="s">
        <v>6204</v>
      </c>
      <c r="C41" s="8">
        <v>112.69499999999999</v>
      </c>
      <c r="D41" s="8">
        <v>166.32</v>
      </c>
      <c r="E41" s="8">
        <v>843.71499999999992</v>
      </c>
      <c r="F41" s="8">
        <v>146.685</v>
      </c>
    </row>
    <row r="42" spans="1:6" x14ac:dyDescent="0.2">
      <c r="B42" t="s">
        <v>6205</v>
      </c>
      <c r="C42" s="8">
        <v>114.87999999999998</v>
      </c>
      <c r="D42" s="8">
        <v>133.815</v>
      </c>
      <c r="E42" s="8">
        <v>91.175000000000011</v>
      </c>
      <c r="F42" s="8">
        <v>53.759999999999991</v>
      </c>
    </row>
    <row r="43" spans="1:6" x14ac:dyDescent="0.2">
      <c r="B43" t="s">
        <v>6206</v>
      </c>
      <c r="C43" s="8">
        <v>277.76</v>
      </c>
      <c r="D43" s="8">
        <v>175.41</v>
      </c>
      <c r="E43" s="8">
        <v>462.50999999999993</v>
      </c>
      <c r="F43" s="8">
        <v>399.52499999999998</v>
      </c>
    </row>
    <row r="44" spans="1:6" x14ac:dyDescent="0.2">
      <c r="B44" t="s">
        <v>6207</v>
      </c>
      <c r="C44" s="8">
        <v>197.89499999999998</v>
      </c>
      <c r="D44" s="8">
        <v>289.755</v>
      </c>
      <c r="E44" s="8">
        <v>88.545000000000002</v>
      </c>
      <c r="F44" s="8">
        <v>200.25499999999997</v>
      </c>
    </row>
    <row r="45" spans="1:6" x14ac:dyDescent="0.2">
      <c r="B45" t="s">
        <v>6208</v>
      </c>
      <c r="C45" s="8">
        <v>193.11499999999998</v>
      </c>
      <c r="D45" s="8">
        <v>212.49499999999998</v>
      </c>
      <c r="E45" s="8">
        <v>292.29000000000002</v>
      </c>
      <c r="F45" s="8">
        <v>304.46999999999997</v>
      </c>
    </row>
    <row r="46" spans="1:6" x14ac:dyDescent="0.2">
      <c r="B46" t="s">
        <v>6209</v>
      </c>
      <c r="C46" s="8">
        <v>179.79</v>
      </c>
      <c r="D46" s="8">
        <v>426.2</v>
      </c>
      <c r="E46" s="8">
        <v>170.08999999999997</v>
      </c>
      <c r="F46" s="8">
        <v>379.31</v>
      </c>
    </row>
    <row r="47" spans="1:6" x14ac:dyDescent="0.2">
      <c r="B47" t="s">
        <v>6210</v>
      </c>
      <c r="C47" s="8">
        <v>247.28999999999996</v>
      </c>
      <c r="D47" s="8">
        <v>246.685</v>
      </c>
      <c r="E47" s="8">
        <v>271.05499999999995</v>
      </c>
      <c r="F47" s="8">
        <v>141.69999999999999</v>
      </c>
    </row>
    <row r="48" spans="1:6" x14ac:dyDescent="0.2">
      <c r="B48" t="s">
        <v>6211</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E43A-1F63-C041-B21C-AB9FDEE737F5}">
  <dimension ref="A3:B6"/>
  <sheetViews>
    <sheetView topLeftCell="A2" workbookViewId="0">
      <selection activeCell="F28" sqref="F28"/>
    </sheetView>
  </sheetViews>
  <sheetFormatPr baseColWidth="10" defaultRowHeight="15" x14ac:dyDescent="0.2"/>
  <cols>
    <col min="1" max="1" width="13.5" bestFit="1" customWidth="1"/>
    <col min="2" max="2" width="10.5" bestFit="1" customWidth="1"/>
  </cols>
  <sheetData>
    <row r="3" spans="1:2" x14ac:dyDescent="0.2">
      <c r="A3" s="6" t="s">
        <v>6199</v>
      </c>
      <c r="B3" t="s">
        <v>6222</v>
      </c>
    </row>
    <row r="4" spans="1:2" x14ac:dyDescent="0.2">
      <c r="A4" s="7" t="s">
        <v>28</v>
      </c>
      <c r="B4" s="9">
        <v>2798.5050000000001</v>
      </c>
    </row>
    <row r="5" spans="1:2" x14ac:dyDescent="0.2">
      <c r="A5" s="7" t="s">
        <v>318</v>
      </c>
      <c r="B5" s="9">
        <v>6696.8649999999989</v>
      </c>
    </row>
    <row r="6" spans="1:2" x14ac:dyDescent="0.2">
      <c r="A6" s="7" t="s">
        <v>19</v>
      </c>
      <c r="B6" s="9">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6E7A-C018-9A4E-B6EC-92F7C9A59585}">
  <dimension ref="A3:B8"/>
  <sheetViews>
    <sheetView workbookViewId="0">
      <selection activeCell="K33" sqref="K33"/>
    </sheetView>
  </sheetViews>
  <sheetFormatPr baseColWidth="10" defaultRowHeight="15" x14ac:dyDescent="0.2"/>
  <cols>
    <col min="1" max="1" width="14.33203125" bestFit="1" customWidth="1"/>
    <col min="2" max="2" width="10.5" bestFit="1" customWidth="1"/>
  </cols>
  <sheetData>
    <row r="3" spans="1:2" x14ac:dyDescent="0.2">
      <c r="A3" s="6" t="s">
        <v>6199</v>
      </c>
      <c r="B3" t="s">
        <v>6222</v>
      </c>
    </row>
    <row r="4" spans="1:2" x14ac:dyDescent="0.2">
      <c r="A4" s="7" t="s">
        <v>3753</v>
      </c>
      <c r="B4" s="10">
        <v>278.01</v>
      </c>
    </row>
    <row r="5" spans="1:2" x14ac:dyDescent="0.2">
      <c r="A5" s="7" t="s">
        <v>1598</v>
      </c>
      <c r="B5" s="10">
        <v>281.67499999999995</v>
      </c>
    </row>
    <row r="6" spans="1:2" x14ac:dyDescent="0.2">
      <c r="A6" s="7" t="s">
        <v>2587</v>
      </c>
      <c r="B6" s="10">
        <v>289.11</v>
      </c>
    </row>
    <row r="7" spans="1:2" x14ac:dyDescent="0.2">
      <c r="A7" s="7" t="s">
        <v>5765</v>
      </c>
      <c r="B7" s="10">
        <v>307.04499999999996</v>
      </c>
    </row>
    <row r="8" spans="1:2" x14ac:dyDescent="0.2">
      <c r="A8" s="7" t="s">
        <v>5114</v>
      </c>
      <c r="B8" s="10">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P3" sqref="P3"/>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23.5" customWidth="1"/>
    <col min="8" max="8" width="16.1640625" customWidth="1"/>
    <col min="9" max="9" width="12.5" customWidth="1"/>
    <col min="10" max="10" width="11.6640625" customWidth="1"/>
    <col min="11" max="11" width="6.1640625" customWidth="1"/>
    <col min="12" max="12" width="10.6640625" customWidth="1"/>
    <col min="13" max="13" width="8.6640625" bestFit="1" customWidth="1"/>
    <col min="14" max="14" width="17.83203125" customWidth="1"/>
    <col min="15" max="15" width="16.83203125" customWidth="1"/>
    <col min="16" max="16" width="13"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6197</v>
      </c>
      <c r="O1" s="2" t="s">
        <v>6198</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 MATCH(orders!$D2, products!$A$1:$A$49, 0), MATCH(orders!I$1, products!$A$1:$G$1, 0))</f>
        <v>Rob</v>
      </c>
      <c r="J2" t="str">
        <f>INDEX(products!$A$1:$G$49, MATCH(orders!$D2, products!$A$1:$A$49, 0), MATCH(orders!J$1, products!$A$1:$G$1, 0))</f>
        <v>M</v>
      </c>
      <c r="K2" s="4">
        <f>INDEX(products!$A$1:$G$49, MATCH(orders!$D2, products!$A$1:$A$49, 0), MATCH(orders!K$1, products!$A$1:$G$1, 0))</f>
        <v>1</v>
      </c>
      <c r="L2" s="5">
        <f>INDEX(products!$A$1:$G$49, MATCH(orders!$D2, products!$A$1:$A$49, 0), MATCH(orders!L$1, products!$A$1:$G$1, 0))</f>
        <v>9.9499999999999993</v>
      </c>
      <c r="M2" s="5">
        <f>L2*E2</f>
        <v>19.899999999999999</v>
      </c>
      <c r="N2" t="str" cm="1">
        <f t="array" ref="N2">_xlfn.SWITCH(I2,
    "Rob", "Robusta",
    "Exc", "Excelsa",
    "Ara", "Arabica",
    "Lib", "Liberica",
    "")</f>
        <v>Robusta</v>
      </c>
      <c r="O2" t="str" cm="1">
        <f t="array" ref="O2">_xlfn.SWITCH(J2,"M","Medium","L","Light","D","Dark","")</f>
        <v>Medium</v>
      </c>
      <c r="P2" t="str">
        <f>_xlfn.XLOOKUP(Orders_Table[[#This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 MATCH(orders!$D3, products!$A$1:$A$49, 0), MATCH(orders!I$1, products!$A$1:$G$1, 0))</f>
        <v>Exc</v>
      </c>
      <c r="J3" t="str">
        <f>INDEX(products!$A$1:$G$49, MATCH(orders!$D3, products!$A$1:$A$49, 0), MATCH(orders!J$1, products!$A$1:$G$1, 0))</f>
        <v>M</v>
      </c>
      <c r="K3" s="4">
        <f>INDEX(products!$A$1:$G$49, MATCH(orders!$D3, products!$A$1:$A$49, 0), MATCH(orders!K$1, products!$A$1:$G$1, 0))</f>
        <v>0.5</v>
      </c>
      <c r="L3" s="5">
        <f>INDEX(products!$A$1:$G$49, MATCH(orders!$D3, products!$A$1:$A$49, 0), MATCH(orders!L$1, products!$A$1:$G$1, 0))</f>
        <v>8.25</v>
      </c>
      <c r="M3" s="5">
        <f t="shared" ref="M3:M66" si="0">L3*E3</f>
        <v>41.25</v>
      </c>
      <c r="N3" t="str" cm="1">
        <f t="array" ref="N3">_xlfn.SWITCH(I3,
    "Rob", "Robusta",
    "Exc", "Excelsa",
    "Ara", "Arabica",
    "Lib", "Liberica",
    "")</f>
        <v>Excelsa</v>
      </c>
      <c r="O3" t="str" cm="1">
        <f t="array" ref="O3">_xlfn.SWITCH(J3,"M","Medium","L","Light","D","Dark","")</f>
        <v>Medium</v>
      </c>
      <c r="P3" t="str">
        <f>_xlfn.XLOOKUP(Orders_Table[[#This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 MATCH(orders!$D4, products!$A$1:$A$49, 0), MATCH(orders!I$1, products!$A$1:$G$1, 0))</f>
        <v>Ara</v>
      </c>
      <c r="J4" t="str">
        <f>INDEX(products!$A$1:$G$49, MATCH(orders!$D4, products!$A$1:$A$49, 0), MATCH(orders!J$1, products!$A$1:$G$1, 0))</f>
        <v>L</v>
      </c>
      <c r="K4" s="4">
        <f>INDEX(products!$A$1:$G$49, MATCH(orders!$D4, products!$A$1:$A$49, 0), MATCH(orders!K$1, products!$A$1:$G$1, 0))</f>
        <v>1</v>
      </c>
      <c r="L4" s="5">
        <f>INDEX(products!$A$1:$G$49, MATCH(orders!$D4, products!$A$1:$A$49, 0), MATCH(orders!L$1, products!$A$1:$G$1, 0))</f>
        <v>12.95</v>
      </c>
      <c r="M4" s="5">
        <f t="shared" si="0"/>
        <v>12.95</v>
      </c>
      <c r="N4" t="str" cm="1">
        <f t="array" ref="N4">_xlfn.SWITCH(I4,
    "Rob", "Robusta",
    "Exc", "Excelsa",
    "Ara", "Arabica",
    "Lib", "Liberica",
    "")</f>
        <v>Arabica</v>
      </c>
      <c r="O4" t="str" cm="1">
        <f t="array" ref="O4">_xlfn.SWITCH(J4,"M","Medium","L","Light","D","Dark","")</f>
        <v>Light</v>
      </c>
      <c r="P4" t="str">
        <f>_xlfn.XLOOKUP(Orders_Table[[#This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N/A</v>
      </c>
      <c r="H5" s="2" t="str">
        <f>_xlfn.XLOOKUP(C5,customers!$A$1:$A$1001,customers!$G$1:$G$1001,,0)</f>
        <v>Ireland</v>
      </c>
      <c r="I5" t="str">
        <f>INDEX(products!$A$1:$G$49, MATCH(orders!$D5, products!$A$1:$A$49, 0), MATCH(orders!I$1, products!$A$1:$G$1, 0))</f>
        <v>Exc</v>
      </c>
      <c r="J5" t="str">
        <f>INDEX(products!$A$1:$G$49, MATCH(orders!$D5, products!$A$1:$A$49, 0), MATCH(orders!J$1, products!$A$1:$G$1, 0))</f>
        <v>M</v>
      </c>
      <c r="K5" s="4">
        <f>INDEX(products!$A$1:$G$49, MATCH(orders!$D5, products!$A$1:$A$49, 0), MATCH(orders!K$1, products!$A$1:$G$1, 0))</f>
        <v>1</v>
      </c>
      <c r="L5" s="5">
        <f>INDEX(products!$A$1:$G$49, MATCH(orders!$D5, products!$A$1:$A$49, 0), MATCH(orders!L$1, products!$A$1:$G$1, 0))</f>
        <v>13.75</v>
      </c>
      <c r="M5" s="5">
        <f t="shared" si="0"/>
        <v>27.5</v>
      </c>
      <c r="N5" t="str" cm="1">
        <f t="array" ref="N5">_xlfn.SWITCH(I5,
    "Rob", "Robusta",
    "Exc", "Excelsa",
    "Ara", "Arabica",
    "Lib", "Liberica",
    "")</f>
        <v>Excelsa</v>
      </c>
      <c r="O5" t="str" cm="1">
        <f t="array" ref="O5">_xlfn.SWITCH(J5,"M","Medium","L","Light","D","Dark","")</f>
        <v>Medium</v>
      </c>
      <c r="P5" t="str">
        <f>_xlfn.XLOOKUP(Orders_Table[[#This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N/A</v>
      </c>
      <c r="H6" s="2" t="str">
        <f>_xlfn.XLOOKUP(C6,customers!$A$1:$A$1001,customers!$G$1:$G$1001,,0)</f>
        <v>Ireland</v>
      </c>
      <c r="I6" t="str">
        <f>INDEX(products!$A$1:$G$49, MATCH(orders!$D6, products!$A$1:$A$49, 0), MATCH(orders!I$1, products!$A$1:$G$1, 0))</f>
        <v>Rob</v>
      </c>
      <c r="J6" t="str">
        <f>INDEX(products!$A$1:$G$49, MATCH(orders!$D6, products!$A$1:$A$49, 0), MATCH(orders!J$1, products!$A$1:$G$1, 0))</f>
        <v>L</v>
      </c>
      <c r="K6" s="4">
        <f>INDEX(products!$A$1:$G$49, MATCH(orders!$D6, products!$A$1:$A$49, 0), MATCH(orders!K$1, products!$A$1:$G$1, 0))</f>
        <v>2.5</v>
      </c>
      <c r="L6" s="5">
        <f>INDEX(products!$A$1:$G$49, MATCH(orders!$D6, products!$A$1:$A$49, 0), MATCH(orders!L$1, products!$A$1:$G$1, 0))</f>
        <v>27.484999999999996</v>
      </c>
      <c r="M6" s="5">
        <f t="shared" si="0"/>
        <v>54.969999999999992</v>
      </c>
      <c r="N6" t="str" cm="1">
        <f t="array" ref="N6">_xlfn.SWITCH(I6,
    "Rob", "Robusta",
    "Exc", "Excelsa",
    "Ara", "Arabica",
    "Lib", "Liberica",
    "")</f>
        <v>Robusta</v>
      </c>
      <c r="O6" t="str" cm="1">
        <f t="array" ref="O6">_xlfn.SWITCH(J6,"M","Medium","L","Light","D","Dark","")</f>
        <v>Light</v>
      </c>
      <c r="P6" t="str">
        <f>_xlfn.XLOOKUP(Orders_Table[[#This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N/A</v>
      </c>
      <c r="H7" s="2" t="str">
        <f>_xlfn.XLOOKUP(C7,customers!$A$1:$A$1001,customers!$G$1:$G$1001,,0)</f>
        <v>United States</v>
      </c>
      <c r="I7" t="str">
        <f>INDEX(products!$A$1:$G$49, MATCH(orders!$D7, products!$A$1:$A$49, 0), MATCH(orders!I$1, products!$A$1:$G$1, 0))</f>
        <v>Lib</v>
      </c>
      <c r="J7" t="str">
        <f>INDEX(products!$A$1:$G$49, MATCH(orders!$D7, products!$A$1:$A$49, 0), MATCH(orders!J$1, products!$A$1:$G$1, 0))</f>
        <v>D</v>
      </c>
      <c r="K7" s="4">
        <f>INDEX(products!$A$1:$G$49, MATCH(orders!$D7, products!$A$1:$A$49, 0), MATCH(orders!K$1, products!$A$1:$G$1, 0))</f>
        <v>1</v>
      </c>
      <c r="L7" s="5">
        <f>INDEX(products!$A$1:$G$49, MATCH(orders!$D7, products!$A$1:$A$49, 0), MATCH(orders!L$1, products!$A$1:$G$1, 0))</f>
        <v>12.95</v>
      </c>
      <c r="M7" s="5">
        <f t="shared" si="0"/>
        <v>38.849999999999994</v>
      </c>
      <c r="N7" t="str" cm="1">
        <f t="array" ref="N7">_xlfn.SWITCH(I7,
    "Rob", "Robusta",
    "Exc", "Excelsa",
    "Ara", "Arabica",
    "Lib", "Liberica",
    "")</f>
        <v>Liberica</v>
      </c>
      <c r="O7" t="str" cm="1">
        <f t="array" ref="O7">_xlfn.SWITCH(J7,"M","Medium","L","Light","D","Dark","")</f>
        <v>Dark</v>
      </c>
      <c r="P7" t="str">
        <f>_xlfn.XLOOKUP(Orders_Table[[#This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 MATCH(orders!$D8, products!$A$1:$A$49, 0), MATCH(orders!I$1, products!$A$1:$G$1, 0))</f>
        <v>Exc</v>
      </c>
      <c r="J8" t="str">
        <f>INDEX(products!$A$1:$G$49, MATCH(orders!$D8, products!$A$1:$A$49, 0), MATCH(orders!J$1, products!$A$1:$G$1, 0))</f>
        <v>D</v>
      </c>
      <c r="K8" s="4">
        <f>INDEX(products!$A$1:$G$49, MATCH(orders!$D8, products!$A$1:$A$49, 0), MATCH(orders!K$1, products!$A$1:$G$1, 0))</f>
        <v>0.5</v>
      </c>
      <c r="L8" s="5">
        <f>INDEX(products!$A$1:$G$49, MATCH(orders!$D8, products!$A$1:$A$49, 0), MATCH(orders!L$1, products!$A$1:$G$1, 0))</f>
        <v>7.29</v>
      </c>
      <c r="M8" s="5">
        <f t="shared" si="0"/>
        <v>21.87</v>
      </c>
      <c r="N8" t="str" cm="1">
        <f t="array" ref="N8">_xlfn.SWITCH(I8,
    "Rob", "Robusta",
    "Exc", "Excelsa",
    "Ara", "Arabica",
    "Lib", "Liberica",
    "")</f>
        <v>Excelsa</v>
      </c>
      <c r="O8" t="str" cm="1">
        <f t="array" ref="O8">_xlfn.SWITCH(J8,"M","Medium","L","Light","D","Dark","")</f>
        <v>Dark</v>
      </c>
      <c r="P8" t="str">
        <f>_xlfn.XLOOKUP(Orders_Table[[#This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N/A</v>
      </c>
      <c r="H9" s="2" t="str">
        <f>_xlfn.XLOOKUP(C9,customers!$A$1:$A$1001,customers!$G$1:$G$1001,,0)</f>
        <v>Ireland</v>
      </c>
      <c r="I9" t="str">
        <f>INDEX(products!$A$1:$G$49, MATCH(orders!$D9, products!$A$1:$A$49, 0), MATCH(orders!I$1, products!$A$1:$G$1, 0))</f>
        <v>Lib</v>
      </c>
      <c r="J9" t="str">
        <f>INDEX(products!$A$1:$G$49, MATCH(orders!$D9, products!$A$1:$A$49, 0), MATCH(orders!J$1, products!$A$1:$G$1, 0))</f>
        <v>L</v>
      </c>
      <c r="K9" s="4">
        <f>INDEX(products!$A$1:$G$49, MATCH(orders!$D9, products!$A$1:$A$49, 0), MATCH(orders!K$1, products!$A$1:$G$1, 0))</f>
        <v>0.2</v>
      </c>
      <c r="L9" s="5">
        <f>INDEX(products!$A$1:$G$49, MATCH(orders!$D9, products!$A$1:$A$49, 0), MATCH(orders!L$1, products!$A$1:$G$1, 0))</f>
        <v>4.7549999999999999</v>
      </c>
      <c r="M9" s="5">
        <f t="shared" si="0"/>
        <v>4.7549999999999999</v>
      </c>
      <c r="N9" t="str" cm="1">
        <f t="array" ref="N9">_xlfn.SWITCH(I9,
    "Rob", "Robusta",
    "Exc", "Excelsa",
    "Ara", "Arabica",
    "Lib", "Liberica",
    "")</f>
        <v>Liberica</v>
      </c>
      <c r="O9" t="str" cm="1">
        <f t="array" ref="O9">_xlfn.SWITCH(J9,"M","Medium","L","Light","D","Dark","")</f>
        <v>Light</v>
      </c>
      <c r="P9" t="str">
        <f>_xlfn.XLOOKUP(Orders_Table[[#This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 MATCH(orders!$D10, products!$A$1:$A$49, 0), MATCH(orders!I$1, products!$A$1:$G$1, 0))</f>
        <v>Rob</v>
      </c>
      <c r="J10" t="str">
        <f>INDEX(products!$A$1:$G$49, MATCH(orders!$D10, products!$A$1:$A$49, 0), MATCH(orders!J$1, products!$A$1:$G$1, 0))</f>
        <v>M</v>
      </c>
      <c r="K10" s="4">
        <f>INDEX(products!$A$1:$G$49, MATCH(orders!$D10, products!$A$1:$A$49, 0), MATCH(orders!K$1, products!$A$1:$G$1, 0))</f>
        <v>0.5</v>
      </c>
      <c r="L10" s="5">
        <f>INDEX(products!$A$1:$G$49, MATCH(orders!$D10, products!$A$1:$A$49, 0), MATCH(orders!L$1, products!$A$1:$G$1, 0))</f>
        <v>5.97</v>
      </c>
      <c r="M10" s="5">
        <f t="shared" si="0"/>
        <v>17.91</v>
      </c>
      <c r="N10" t="str" cm="1">
        <f t="array" ref="N10">_xlfn.SWITCH(I10,
    "Rob", "Robusta",
    "Exc", "Excelsa",
    "Ara", "Arabica",
    "Lib", "Liberica",
    "")</f>
        <v>Robusta</v>
      </c>
      <c r="O10" t="str" cm="1">
        <f t="array" ref="O10">_xlfn.SWITCH(J10,"M","Medium","L","Light","D","Dark","")</f>
        <v>Medium</v>
      </c>
      <c r="P10" t="str">
        <f>_xlfn.XLOOKUP(Orders_Table[[#This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 MATCH(orders!$D11, products!$A$1:$A$49, 0), MATCH(orders!I$1, products!$A$1:$G$1, 0))</f>
        <v>Rob</v>
      </c>
      <c r="J11" t="str">
        <f>INDEX(products!$A$1:$G$49, MATCH(orders!$D11, products!$A$1:$A$49, 0), MATCH(orders!J$1, products!$A$1:$G$1, 0))</f>
        <v>M</v>
      </c>
      <c r="K11" s="4">
        <f>INDEX(products!$A$1:$G$49, MATCH(orders!$D11, products!$A$1:$A$49, 0), MATCH(orders!K$1, products!$A$1:$G$1, 0))</f>
        <v>0.5</v>
      </c>
      <c r="L11" s="5">
        <f>INDEX(products!$A$1:$G$49, MATCH(orders!$D11, products!$A$1:$A$49, 0), MATCH(orders!L$1, products!$A$1:$G$1, 0))</f>
        <v>5.97</v>
      </c>
      <c r="M11" s="5">
        <f t="shared" si="0"/>
        <v>5.97</v>
      </c>
      <c r="N11" t="str" cm="1">
        <f t="array" ref="N11">_xlfn.SWITCH(I11,
    "Rob", "Robusta",
    "Exc", "Excelsa",
    "Ara", "Arabica",
    "Lib", "Liberica",
    "")</f>
        <v>Robusta</v>
      </c>
      <c r="O11" t="str" cm="1">
        <f t="array" ref="O11">_xlfn.SWITCH(J11,"M","Medium","L","Light","D","Dark","")</f>
        <v>Medium</v>
      </c>
      <c r="P11" t="str">
        <f>_xlfn.XLOOKUP(Orders_Table[[#This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 MATCH(orders!$D12, products!$A$1:$A$49, 0), MATCH(orders!I$1, products!$A$1:$G$1, 0))</f>
        <v>Ara</v>
      </c>
      <c r="J12" t="str">
        <f>INDEX(products!$A$1:$G$49, MATCH(orders!$D12, products!$A$1:$A$49, 0), MATCH(orders!J$1, products!$A$1:$G$1, 0))</f>
        <v>D</v>
      </c>
      <c r="K12" s="4">
        <f>INDEX(products!$A$1:$G$49, MATCH(orders!$D12, products!$A$1:$A$49, 0), MATCH(orders!K$1, products!$A$1:$G$1, 0))</f>
        <v>1</v>
      </c>
      <c r="L12" s="5">
        <f>INDEX(products!$A$1:$G$49, MATCH(orders!$D12, products!$A$1:$A$49, 0), MATCH(orders!L$1, products!$A$1:$G$1, 0))</f>
        <v>9.9499999999999993</v>
      </c>
      <c r="M12" s="5">
        <f t="shared" si="0"/>
        <v>39.799999999999997</v>
      </c>
      <c r="N12" t="str" cm="1">
        <f t="array" ref="N12">_xlfn.SWITCH(I12,
    "Rob", "Robusta",
    "Exc", "Excelsa",
    "Ara", "Arabica",
    "Lib", "Liberica",
    "")</f>
        <v>Arabica</v>
      </c>
      <c r="O12" t="str" cm="1">
        <f t="array" ref="O12">_xlfn.SWITCH(J12,"M","Medium","L","Light","D","Dark","")</f>
        <v>Dark</v>
      </c>
      <c r="P12" t="str">
        <f>_xlfn.XLOOKUP(Orders_Table[[#This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 MATCH(orders!$D13, products!$A$1:$A$49, 0), MATCH(orders!I$1, products!$A$1:$G$1, 0))</f>
        <v>Exc</v>
      </c>
      <c r="J13" t="str">
        <f>INDEX(products!$A$1:$G$49, MATCH(orders!$D13, products!$A$1:$A$49, 0), MATCH(orders!J$1, products!$A$1:$G$1, 0))</f>
        <v>L</v>
      </c>
      <c r="K13" s="4">
        <f>INDEX(products!$A$1:$G$49, MATCH(orders!$D13, products!$A$1:$A$49, 0), MATCH(orders!K$1, products!$A$1:$G$1, 0))</f>
        <v>2.5</v>
      </c>
      <c r="L13" s="5">
        <f>INDEX(products!$A$1:$G$49, MATCH(orders!$D13, products!$A$1:$A$49, 0), MATCH(orders!L$1, products!$A$1:$G$1, 0))</f>
        <v>34.154999999999994</v>
      </c>
      <c r="M13" s="5">
        <f t="shared" si="0"/>
        <v>170.77499999999998</v>
      </c>
      <c r="N13" t="str" cm="1">
        <f t="array" ref="N13">_xlfn.SWITCH(I13,
    "Rob", "Robusta",
    "Exc", "Excelsa",
    "Ara", "Arabica",
    "Lib", "Liberica",
    "")</f>
        <v>Excelsa</v>
      </c>
      <c r="O13" t="str" cm="1">
        <f t="array" ref="O13">_xlfn.SWITCH(J13,"M","Medium","L","Light","D","Dark","")</f>
        <v>Light</v>
      </c>
      <c r="P13" t="str">
        <f>_xlfn.XLOOKUP(Orders_Table[[#This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 MATCH(orders!$D14, products!$A$1:$A$49, 0), MATCH(orders!I$1, products!$A$1:$G$1, 0))</f>
        <v>Rob</v>
      </c>
      <c r="J14" t="str">
        <f>INDEX(products!$A$1:$G$49, MATCH(orders!$D14, products!$A$1:$A$49, 0), MATCH(orders!J$1, products!$A$1:$G$1, 0))</f>
        <v>M</v>
      </c>
      <c r="K14" s="4">
        <f>INDEX(products!$A$1:$G$49, MATCH(orders!$D14, products!$A$1:$A$49, 0), MATCH(orders!K$1, products!$A$1:$G$1, 0))</f>
        <v>1</v>
      </c>
      <c r="L14" s="5">
        <f>INDEX(products!$A$1:$G$49, MATCH(orders!$D14, products!$A$1:$A$49, 0), MATCH(orders!L$1, products!$A$1:$G$1, 0))</f>
        <v>9.9499999999999993</v>
      </c>
      <c r="M14" s="5">
        <f t="shared" si="0"/>
        <v>49.75</v>
      </c>
      <c r="N14" t="str" cm="1">
        <f t="array" ref="N14">_xlfn.SWITCH(I14,
    "Rob", "Robusta",
    "Exc", "Excelsa",
    "Ara", "Arabica",
    "Lib", "Liberica",
    "")</f>
        <v>Robusta</v>
      </c>
      <c r="O14" t="str" cm="1">
        <f t="array" ref="O14">_xlfn.SWITCH(J14,"M","Medium","L","Light","D","Dark","")</f>
        <v>Medium</v>
      </c>
      <c r="P14" t="str">
        <f>_xlfn.XLOOKUP(Orders_Table[[#This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 MATCH(orders!$D15, products!$A$1:$A$49, 0), MATCH(orders!I$1, products!$A$1:$G$1, 0))</f>
        <v>Rob</v>
      </c>
      <c r="J15" t="str">
        <f>INDEX(products!$A$1:$G$49, MATCH(orders!$D15, products!$A$1:$A$49, 0), MATCH(orders!J$1, products!$A$1:$G$1, 0))</f>
        <v>D</v>
      </c>
      <c r="K15" s="4">
        <f>INDEX(products!$A$1:$G$49, MATCH(orders!$D15, products!$A$1:$A$49, 0), MATCH(orders!K$1, products!$A$1:$G$1, 0))</f>
        <v>2.5</v>
      </c>
      <c r="L15" s="5">
        <f>INDEX(products!$A$1:$G$49, MATCH(orders!$D15, products!$A$1:$A$49, 0), MATCH(orders!L$1, products!$A$1:$G$1, 0))</f>
        <v>20.584999999999997</v>
      </c>
      <c r="M15" s="5">
        <f t="shared" si="0"/>
        <v>41.169999999999995</v>
      </c>
      <c r="N15" t="str" cm="1">
        <f t="array" ref="N15">_xlfn.SWITCH(I15,
    "Rob", "Robusta",
    "Exc", "Excelsa",
    "Ara", "Arabica",
    "Lib", "Liberica",
    "")</f>
        <v>Robusta</v>
      </c>
      <c r="O15" t="str" cm="1">
        <f t="array" ref="O15">_xlfn.SWITCH(J15,"M","Medium","L","Light","D","Dark","")</f>
        <v>Dark</v>
      </c>
      <c r="P15" t="str">
        <f>_xlfn.XLOOKUP(Orders_Table[[#This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 MATCH(orders!$D16, products!$A$1:$A$49, 0), MATCH(orders!I$1, products!$A$1:$G$1, 0))</f>
        <v>Lib</v>
      </c>
      <c r="J16" t="str">
        <f>INDEX(products!$A$1:$G$49, MATCH(orders!$D16, products!$A$1:$A$49, 0), MATCH(orders!J$1, products!$A$1:$G$1, 0))</f>
        <v>D</v>
      </c>
      <c r="K16" s="4">
        <f>INDEX(products!$A$1:$G$49, MATCH(orders!$D16, products!$A$1:$A$49, 0), MATCH(orders!K$1, products!$A$1:$G$1, 0))</f>
        <v>0.2</v>
      </c>
      <c r="L16" s="5">
        <f>INDEX(products!$A$1:$G$49, MATCH(orders!$D16, products!$A$1:$A$49, 0), MATCH(orders!L$1, products!$A$1:$G$1, 0))</f>
        <v>3.8849999999999998</v>
      </c>
      <c r="M16" s="5">
        <f t="shared" si="0"/>
        <v>11.654999999999999</v>
      </c>
      <c r="N16" t="str" cm="1">
        <f t="array" ref="N16">_xlfn.SWITCH(I16,
    "Rob", "Robusta",
    "Exc", "Excelsa",
    "Ara", "Arabica",
    "Lib", "Liberica",
    "")</f>
        <v>Liberica</v>
      </c>
      <c r="O16" t="str" cm="1">
        <f t="array" ref="O16">_xlfn.SWITCH(J16,"M","Medium","L","Light","D","Dark","")</f>
        <v>Dark</v>
      </c>
      <c r="P16" t="str">
        <f>_xlfn.XLOOKUP(Orders_Table[[#This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 MATCH(orders!$D17, products!$A$1:$A$49, 0), MATCH(orders!I$1, products!$A$1:$G$1, 0))</f>
        <v>Rob</v>
      </c>
      <c r="J17" t="str">
        <f>INDEX(products!$A$1:$G$49, MATCH(orders!$D17, products!$A$1:$A$49, 0), MATCH(orders!J$1, products!$A$1:$G$1, 0))</f>
        <v>M</v>
      </c>
      <c r="K17" s="4">
        <f>INDEX(products!$A$1:$G$49, MATCH(orders!$D17, products!$A$1:$A$49, 0), MATCH(orders!K$1, products!$A$1:$G$1, 0))</f>
        <v>2.5</v>
      </c>
      <c r="L17" s="5">
        <f>INDEX(products!$A$1:$G$49, MATCH(orders!$D17, products!$A$1:$A$49, 0), MATCH(orders!L$1, products!$A$1:$G$1, 0))</f>
        <v>22.884999999999998</v>
      </c>
      <c r="M17" s="5">
        <f t="shared" si="0"/>
        <v>114.42499999999998</v>
      </c>
      <c r="N17" t="str" cm="1">
        <f t="array" ref="N17">_xlfn.SWITCH(I17,
    "Rob", "Robusta",
    "Exc", "Excelsa",
    "Ara", "Arabica",
    "Lib", "Liberica",
    "")</f>
        <v>Robusta</v>
      </c>
      <c r="O17" t="str" cm="1">
        <f t="array" ref="O17">_xlfn.SWITCH(J17,"M","Medium","L","Light","D","Dark","")</f>
        <v>Medium</v>
      </c>
      <c r="P17" t="str">
        <f>_xlfn.XLOOKUP(Orders_Table[[#This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 MATCH(orders!$D18, products!$A$1:$A$49, 0), MATCH(orders!I$1, products!$A$1:$G$1, 0))</f>
        <v>Ara</v>
      </c>
      <c r="J18" t="str">
        <f>INDEX(products!$A$1:$G$49, MATCH(orders!$D18, products!$A$1:$A$49, 0), MATCH(orders!J$1, products!$A$1:$G$1, 0))</f>
        <v>M</v>
      </c>
      <c r="K18" s="4">
        <f>INDEX(products!$A$1:$G$49, MATCH(orders!$D18, products!$A$1:$A$49, 0), MATCH(orders!K$1, products!$A$1:$G$1, 0))</f>
        <v>0.2</v>
      </c>
      <c r="L18" s="5">
        <f>INDEX(products!$A$1:$G$49, MATCH(orders!$D18, products!$A$1:$A$49, 0), MATCH(orders!L$1, products!$A$1:$G$1, 0))</f>
        <v>3.375</v>
      </c>
      <c r="M18" s="5">
        <f t="shared" si="0"/>
        <v>20.25</v>
      </c>
      <c r="N18" t="str" cm="1">
        <f t="array" ref="N18">_xlfn.SWITCH(I18,
    "Rob", "Robusta",
    "Exc", "Excelsa",
    "Ara", "Arabica",
    "Lib", "Liberica",
    "")</f>
        <v>Arabica</v>
      </c>
      <c r="O18" t="str" cm="1">
        <f t="array" ref="O18">_xlfn.SWITCH(J18,"M","Medium","L","Light","D","Dark","")</f>
        <v>Medium</v>
      </c>
      <c r="P18" t="str">
        <f>_xlfn.XLOOKUP(Orders_Table[[#This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 MATCH(orders!$D19, products!$A$1:$A$49, 0), MATCH(orders!I$1, products!$A$1:$G$1, 0))</f>
        <v>Ara</v>
      </c>
      <c r="J19" t="str">
        <f>INDEX(products!$A$1:$G$49, MATCH(orders!$D19, products!$A$1:$A$49, 0), MATCH(orders!J$1, products!$A$1:$G$1, 0))</f>
        <v>L</v>
      </c>
      <c r="K19" s="4">
        <f>INDEX(products!$A$1:$G$49, MATCH(orders!$D19, products!$A$1:$A$49, 0), MATCH(orders!K$1, products!$A$1:$G$1, 0))</f>
        <v>1</v>
      </c>
      <c r="L19" s="5">
        <f>INDEX(products!$A$1:$G$49, MATCH(orders!$D19, products!$A$1:$A$49, 0), MATCH(orders!L$1, products!$A$1:$G$1, 0))</f>
        <v>12.95</v>
      </c>
      <c r="M19" s="5">
        <f t="shared" si="0"/>
        <v>77.699999999999989</v>
      </c>
      <c r="N19" t="str" cm="1">
        <f t="array" ref="N19">_xlfn.SWITCH(I19,
    "Rob", "Robusta",
    "Exc", "Excelsa",
    "Ara", "Arabica",
    "Lib", "Liberica",
    "")</f>
        <v>Arabica</v>
      </c>
      <c r="O19" t="str" cm="1">
        <f t="array" ref="O19">_xlfn.SWITCH(J19,"M","Medium","L","Light","D","Dark","")</f>
        <v>Light</v>
      </c>
      <c r="P19" t="str">
        <f>_xlfn.XLOOKUP(Orders_Table[[#This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 MATCH(orders!$D20, products!$A$1:$A$49, 0), MATCH(orders!I$1, products!$A$1:$G$1, 0))</f>
        <v>Rob</v>
      </c>
      <c r="J20" t="str">
        <f>INDEX(products!$A$1:$G$49, MATCH(orders!$D20, products!$A$1:$A$49, 0), MATCH(orders!J$1, products!$A$1:$G$1, 0))</f>
        <v>D</v>
      </c>
      <c r="K20" s="4">
        <f>INDEX(products!$A$1:$G$49, MATCH(orders!$D20, products!$A$1:$A$49, 0), MATCH(orders!K$1, products!$A$1:$G$1, 0))</f>
        <v>2.5</v>
      </c>
      <c r="L20" s="5">
        <f>INDEX(products!$A$1:$G$49, MATCH(orders!$D20, products!$A$1:$A$49, 0), MATCH(orders!L$1, products!$A$1:$G$1, 0))</f>
        <v>20.584999999999997</v>
      </c>
      <c r="M20" s="5">
        <f t="shared" si="0"/>
        <v>82.339999999999989</v>
      </c>
      <c r="N20" t="str" cm="1">
        <f t="array" ref="N20">_xlfn.SWITCH(I20,
    "Rob", "Robusta",
    "Exc", "Excelsa",
    "Ara", "Arabica",
    "Lib", "Liberica",
    "")</f>
        <v>Robusta</v>
      </c>
      <c r="O20" t="str" cm="1">
        <f t="array" ref="O20">_xlfn.SWITCH(J20,"M","Medium","L","Light","D","Dark","")</f>
        <v>Dark</v>
      </c>
      <c r="P20" t="str">
        <f>_xlfn.XLOOKUP(Orders_Table[[#This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 MATCH(orders!$D21, products!$A$1:$A$49, 0), MATCH(orders!I$1, products!$A$1:$G$1, 0))</f>
        <v>Ara</v>
      </c>
      <c r="J21" t="str">
        <f>INDEX(products!$A$1:$G$49, MATCH(orders!$D21, products!$A$1:$A$49, 0), MATCH(orders!J$1, products!$A$1:$G$1, 0))</f>
        <v>M</v>
      </c>
      <c r="K21" s="4">
        <f>INDEX(products!$A$1:$G$49, MATCH(orders!$D21, products!$A$1:$A$49, 0), MATCH(orders!K$1, products!$A$1:$G$1, 0))</f>
        <v>0.2</v>
      </c>
      <c r="L21" s="5">
        <f>INDEX(products!$A$1:$G$49, MATCH(orders!$D21, products!$A$1:$A$49, 0), MATCH(orders!L$1, products!$A$1:$G$1, 0))</f>
        <v>3.375</v>
      </c>
      <c r="M21" s="5">
        <f t="shared" si="0"/>
        <v>16.875</v>
      </c>
      <c r="N21" t="str" cm="1">
        <f t="array" ref="N21">_xlfn.SWITCH(I21,
    "Rob", "Robusta",
    "Exc", "Excelsa",
    "Ara", "Arabica",
    "Lib", "Liberica",
    "")</f>
        <v>Arabica</v>
      </c>
      <c r="O21" t="str" cm="1">
        <f t="array" ref="O21">_xlfn.SWITCH(J21,"M","Medium","L","Light","D","Dark","")</f>
        <v>Medium</v>
      </c>
      <c r="P21" t="str">
        <f>_xlfn.XLOOKUP(Orders_Table[[#This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 MATCH(orders!$D22, products!$A$1:$A$49, 0), MATCH(orders!I$1, products!$A$1:$G$1, 0))</f>
        <v>Exc</v>
      </c>
      <c r="J22" t="str">
        <f>INDEX(products!$A$1:$G$49, MATCH(orders!$D22, products!$A$1:$A$49, 0), MATCH(orders!J$1, products!$A$1:$G$1, 0))</f>
        <v>D</v>
      </c>
      <c r="K22" s="4">
        <f>INDEX(products!$A$1:$G$49, MATCH(orders!$D22, products!$A$1:$A$49, 0), MATCH(orders!K$1, products!$A$1:$G$1, 0))</f>
        <v>0.2</v>
      </c>
      <c r="L22" s="5">
        <f>INDEX(products!$A$1:$G$49, MATCH(orders!$D22, products!$A$1:$A$49, 0), MATCH(orders!L$1, products!$A$1:$G$1, 0))</f>
        <v>3.645</v>
      </c>
      <c r="M22" s="5">
        <f t="shared" si="0"/>
        <v>14.58</v>
      </c>
      <c r="N22" t="str" cm="1">
        <f t="array" ref="N22">_xlfn.SWITCH(I22,
    "Rob", "Robusta",
    "Exc", "Excelsa",
    "Ara", "Arabica",
    "Lib", "Liberica",
    "")</f>
        <v>Excelsa</v>
      </c>
      <c r="O22" t="str" cm="1">
        <f t="array" ref="O22">_xlfn.SWITCH(J22,"M","Medium","L","Light","D","Dark","")</f>
        <v>Dark</v>
      </c>
      <c r="P22" t="str">
        <f>_xlfn.XLOOKUP(Orders_Table[[#This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 MATCH(orders!$D23, products!$A$1:$A$49, 0), MATCH(orders!I$1, products!$A$1:$G$1, 0))</f>
        <v>Ara</v>
      </c>
      <c r="J23" t="str">
        <f>INDEX(products!$A$1:$G$49, MATCH(orders!$D23, products!$A$1:$A$49, 0), MATCH(orders!J$1, products!$A$1:$G$1, 0))</f>
        <v>D</v>
      </c>
      <c r="K23" s="4">
        <f>INDEX(products!$A$1:$G$49, MATCH(orders!$D23, products!$A$1:$A$49, 0), MATCH(orders!K$1, products!$A$1:$G$1, 0))</f>
        <v>0.2</v>
      </c>
      <c r="L23" s="5">
        <f>INDEX(products!$A$1:$G$49, MATCH(orders!$D23, products!$A$1:$A$49, 0), MATCH(orders!L$1, products!$A$1:$G$1, 0))</f>
        <v>2.9849999999999999</v>
      </c>
      <c r="M23" s="5">
        <f t="shared" si="0"/>
        <v>17.91</v>
      </c>
      <c r="N23" t="str" cm="1">
        <f t="array" ref="N23">_xlfn.SWITCH(I23,
    "Rob", "Robusta",
    "Exc", "Excelsa",
    "Ara", "Arabica",
    "Lib", "Liberica",
    "")</f>
        <v>Arabica</v>
      </c>
      <c r="O23" t="str" cm="1">
        <f t="array" ref="O23">_xlfn.SWITCH(J23,"M","Medium","L","Light","D","Dark","")</f>
        <v>Dark</v>
      </c>
      <c r="P23" t="str">
        <f>_xlfn.XLOOKUP(Orders_Table[[#This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 MATCH(orders!$D24, products!$A$1:$A$49, 0), MATCH(orders!I$1, products!$A$1:$G$1, 0))</f>
        <v>Rob</v>
      </c>
      <c r="J24" t="str">
        <f>INDEX(products!$A$1:$G$49, MATCH(orders!$D24, products!$A$1:$A$49, 0), MATCH(orders!J$1, products!$A$1:$G$1, 0))</f>
        <v>M</v>
      </c>
      <c r="K24" s="4">
        <f>INDEX(products!$A$1:$G$49, MATCH(orders!$D24, products!$A$1:$A$49, 0), MATCH(orders!K$1, products!$A$1:$G$1, 0))</f>
        <v>2.5</v>
      </c>
      <c r="L24" s="5">
        <f>INDEX(products!$A$1:$G$49, MATCH(orders!$D24, products!$A$1:$A$49, 0), MATCH(orders!L$1, products!$A$1:$G$1, 0))</f>
        <v>22.884999999999998</v>
      </c>
      <c r="M24" s="5">
        <f t="shared" si="0"/>
        <v>91.539999999999992</v>
      </c>
      <c r="N24" t="str" cm="1">
        <f t="array" ref="N24">_xlfn.SWITCH(I24,
    "Rob", "Robusta",
    "Exc", "Excelsa",
    "Ara", "Arabica",
    "Lib", "Liberica",
    "")</f>
        <v>Robusta</v>
      </c>
      <c r="O24" t="str" cm="1">
        <f t="array" ref="O24">_xlfn.SWITCH(J24,"M","Medium","L","Light","D","Dark","")</f>
        <v>Medium</v>
      </c>
      <c r="P24" t="str">
        <f>_xlfn.XLOOKUP(Orders_Table[[#This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 MATCH(orders!$D25, products!$A$1:$A$49, 0), MATCH(orders!I$1, products!$A$1:$G$1, 0))</f>
        <v>Ara</v>
      </c>
      <c r="J25" t="str">
        <f>INDEX(products!$A$1:$G$49, MATCH(orders!$D25, products!$A$1:$A$49, 0), MATCH(orders!J$1, products!$A$1:$G$1, 0))</f>
        <v>D</v>
      </c>
      <c r="K25" s="4">
        <f>INDEX(products!$A$1:$G$49, MATCH(orders!$D25, products!$A$1:$A$49, 0), MATCH(orders!K$1, products!$A$1:$G$1, 0))</f>
        <v>0.2</v>
      </c>
      <c r="L25" s="5">
        <f>INDEX(products!$A$1:$G$49, MATCH(orders!$D25, products!$A$1:$A$49, 0), MATCH(orders!L$1, products!$A$1:$G$1, 0))</f>
        <v>2.9849999999999999</v>
      </c>
      <c r="M25" s="5">
        <f t="shared" si="0"/>
        <v>11.94</v>
      </c>
      <c r="N25" t="str" cm="1">
        <f t="array" ref="N25">_xlfn.SWITCH(I25,
    "Rob", "Robusta",
    "Exc", "Excelsa",
    "Ara", "Arabica",
    "Lib", "Liberica",
    "")</f>
        <v>Arabica</v>
      </c>
      <c r="O25" t="str" cm="1">
        <f t="array" ref="O25">_xlfn.SWITCH(J25,"M","Medium","L","Light","D","Dark","")</f>
        <v>Dark</v>
      </c>
      <c r="P25" t="str">
        <f>_xlfn.XLOOKUP(Orders_Table[[#This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 MATCH(orders!$D26, products!$A$1:$A$49, 0), MATCH(orders!I$1, products!$A$1:$G$1, 0))</f>
        <v>Ara</v>
      </c>
      <c r="J26" t="str">
        <f>INDEX(products!$A$1:$G$49, MATCH(orders!$D26, products!$A$1:$A$49, 0), MATCH(orders!J$1, products!$A$1:$G$1, 0))</f>
        <v>M</v>
      </c>
      <c r="K26" s="4">
        <f>INDEX(products!$A$1:$G$49, MATCH(orders!$D26, products!$A$1:$A$49, 0), MATCH(orders!K$1, products!$A$1:$G$1, 0))</f>
        <v>1</v>
      </c>
      <c r="L26" s="5">
        <f>INDEX(products!$A$1:$G$49, MATCH(orders!$D26, products!$A$1:$A$49, 0), MATCH(orders!L$1, products!$A$1:$G$1, 0))</f>
        <v>11.25</v>
      </c>
      <c r="M26" s="5">
        <f t="shared" si="0"/>
        <v>11.25</v>
      </c>
      <c r="N26" t="str" cm="1">
        <f t="array" ref="N26">_xlfn.SWITCH(I26,
    "Rob", "Robusta",
    "Exc", "Excelsa",
    "Ara", "Arabica",
    "Lib", "Liberica",
    "")</f>
        <v>Arabica</v>
      </c>
      <c r="O26" t="str" cm="1">
        <f t="array" ref="O26">_xlfn.SWITCH(J26,"M","Medium","L","Light","D","Dark","")</f>
        <v>Medium</v>
      </c>
      <c r="P26" t="str">
        <f>_xlfn.XLOOKUP(Orders_Table[[#This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N/A</v>
      </c>
      <c r="H27" s="2" t="str">
        <f>_xlfn.XLOOKUP(C27,customers!$A$1:$A$1001,customers!$G$1:$G$1001,,0)</f>
        <v>United States</v>
      </c>
      <c r="I27" t="str">
        <f>INDEX(products!$A$1:$G$49, MATCH(orders!$D27, products!$A$1:$A$49, 0), MATCH(orders!I$1, products!$A$1:$G$1, 0))</f>
        <v>Exc</v>
      </c>
      <c r="J27" t="str">
        <f>INDEX(products!$A$1:$G$49, MATCH(orders!$D27, products!$A$1:$A$49, 0), MATCH(orders!J$1, products!$A$1:$G$1, 0))</f>
        <v>M</v>
      </c>
      <c r="K27" s="4">
        <f>INDEX(products!$A$1:$G$49, MATCH(orders!$D27, products!$A$1:$A$49, 0), MATCH(orders!K$1, products!$A$1:$G$1, 0))</f>
        <v>0.2</v>
      </c>
      <c r="L27" s="5">
        <f>INDEX(products!$A$1:$G$49, MATCH(orders!$D27, products!$A$1:$A$49, 0), MATCH(orders!L$1, products!$A$1:$G$1, 0))</f>
        <v>4.125</v>
      </c>
      <c r="M27" s="5">
        <f t="shared" si="0"/>
        <v>12.375</v>
      </c>
      <c r="N27" t="str" cm="1">
        <f t="array" ref="N27">_xlfn.SWITCH(I27,
    "Rob", "Robusta",
    "Exc", "Excelsa",
    "Ara", "Arabica",
    "Lib", "Liberica",
    "")</f>
        <v>Excelsa</v>
      </c>
      <c r="O27" t="str" cm="1">
        <f t="array" ref="O27">_xlfn.SWITCH(J27,"M","Medium","L","Light","D","Dark","")</f>
        <v>Medium</v>
      </c>
      <c r="P27" t="str">
        <f>_xlfn.XLOOKUP(Orders_Table[[#This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 MATCH(orders!$D28, products!$A$1:$A$49, 0), MATCH(orders!I$1, products!$A$1:$G$1, 0))</f>
        <v>Ara</v>
      </c>
      <c r="J28" t="str">
        <f>INDEX(products!$A$1:$G$49, MATCH(orders!$D28, products!$A$1:$A$49, 0), MATCH(orders!J$1, products!$A$1:$G$1, 0))</f>
        <v>M</v>
      </c>
      <c r="K28" s="4">
        <f>INDEX(products!$A$1:$G$49, MATCH(orders!$D28, products!$A$1:$A$49, 0), MATCH(orders!K$1, products!$A$1:$G$1, 0))</f>
        <v>0.5</v>
      </c>
      <c r="L28" s="5">
        <f>INDEX(products!$A$1:$G$49, MATCH(orders!$D28, products!$A$1:$A$49, 0), MATCH(orders!L$1, products!$A$1:$G$1, 0))</f>
        <v>6.75</v>
      </c>
      <c r="M28" s="5">
        <f t="shared" si="0"/>
        <v>27</v>
      </c>
      <c r="N28" t="str" cm="1">
        <f t="array" ref="N28">_xlfn.SWITCH(I28,
    "Rob", "Robusta",
    "Exc", "Excelsa",
    "Ara", "Arabica",
    "Lib", "Liberica",
    "")</f>
        <v>Arabica</v>
      </c>
      <c r="O28" t="str" cm="1">
        <f t="array" ref="O28">_xlfn.SWITCH(J28,"M","Medium","L","Light","D","Dark","")</f>
        <v>Medium</v>
      </c>
      <c r="P28" t="str">
        <f>_xlfn.XLOOKUP(Orders_Table[[#This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 MATCH(orders!$D29, products!$A$1:$A$49, 0), MATCH(orders!I$1, products!$A$1:$G$1, 0))</f>
        <v>Ara</v>
      </c>
      <c r="J29" t="str">
        <f>INDEX(products!$A$1:$G$49, MATCH(orders!$D29, products!$A$1:$A$49, 0), MATCH(orders!J$1, products!$A$1:$G$1, 0))</f>
        <v>M</v>
      </c>
      <c r="K29" s="4">
        <f>INDEX(products!$A$1:$G$49, MATCH(orders!$D29, products!$A$1:$A$49, 0), MATCH(orders!K$1, products!$A$1:$G$1, 0))</f>
        <v>0.2</v>
      </c>
      <c r="L29" s="5">
        <f>INDEX(products!$A$1:$G$49, MATCH(orders!$D29, products!$A$1:$A$49, 0), MATCH(orders!L$1, products!$A$1:$G$1, 0))</f>
        <v>3.375</v>
      </c>
      <c r="M29" s="5">
        <f t="shared" si="0"/>
        <v>16.875</v>
      </c>
      <c r="N29" t="str" cm="1">
        <f t="array" ref="N29">_xlfn.SWITCH(I29,
    "Rob", "Robusta",
    "Exc", "Excelsa",
    "Ara", "Arabica",
    "Lib", "Liberica",
    "")</f>
        <v>Arabica</v>
      </c>
      <c r="O29" t="str" cm="1">
        <f t="array" ref="O29">_xlfn.SWITCH(J29,"M","Medium","L","Light","D","Dark","")</f>
        <v>Medium</v>
      </c>
      <c r="P29" t="str">
        <f>_xlfn.XLOOKUP(Orders_Table[[#This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 MATCH(orders!$D30, products!$A$1:$A$49, 0), MATCH(orders!I$1, products!$A$1:$G$1, 0))</f>
        <v>Ara</v>
      </c>
      <c r="J30" t="str">
        <f>INDEX(products!$A$1:$G$49, MATCH(orders!$D30, products!$A$1:$A$49, 0), MATCH(orders!J$1, products!$A$1:$G$1, 0))</f>
        <v>D</v>
      </c>
      <c r="K30" s="4">
        <f>INDEX(products!$A$1:$G$49, MATCH(orders!$D30, products!$A$1:$A$49, 0), MATCH(orders!K$1, products!$A$1:$G$1, 0))</f>
        <v>0.5</v>
      </c>
      <c r="L30" s="5">
        <f>INDEX(products!$A$1:$G$49, MATCH(orders!$D30, products!$A$1:$A$49, 0), MATCH(orders!L$1, products!$A$1:$G$1, 0))</f>
        <v>5.97</v>
      </c>
      <c r="M30" s="5">
        <f t="shared" si="0"/>
        <v>17.91</v>
      </c>
      <c r="N30" t="str" cm="1">
        <f t="array" ref="N30">_xlfn.SWITCH(I30,
    "Rob", "Robusta",
    "Exc", "Excelsa",
    "Ara", "Arabica",
    "Lib", "Liberica",
    "")</f>
        <v>Arabica</v>
      </c>
      <c r="O30" t="str" cm="1">
        <f t="array" ref="O30">_xlfn.SWITCH(J30,"M","Medium","L","Light","D","Dark","")</f>
        <v>Dark</v>
      </c>
      <c r="P30" t="str">
        <f>_xlfn.XLOOKUP(Orders_Table[[#This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 MATCH(orders!$D31, products!$A$1:$A$49, 0), MATCH(orders!I$1, products!$A$1:$G$1, 0))</f>
        <v>Ara</v>
      </c>
      <c r="J31" t="str">
        <f>INDEX(products!$A$1:$G$49, MATCH(orders!$D31, products!$A$1:$A$49, 0), MATCH(orders!J$1, products!$A$1:$G$1, 0))</f>
        <v>D</v>
      </c>
      <c r="K31" s="4">
        <f>INDEX(products!$A$1:$G$49, MATCH(orders!$D31, products!$A$1:$A$49, 0), MATCH(orders!K$1, products!$A$1:$G$1, 0))</f>
        <v>1</v>
      </c>
      <c r="L31" s="5">
        <f>INDEX(products!$A$1:$G$49, MATCH(orders!$D31, products!$A$1:$A$49, 0), MATCH(orders!L$1, products!$A$1:$G$1, 0))</f>
        <v>9.9499999999999993</v>
      </c>
      <c r="M31" s="5">
        <f t="shared" si="0"/>
        <v>39.799999999999997</v>
      </c>
      <c r="N31" t="str" cm="1">
        <f t="array" ref="N31">_xlfn.SWITCH(I31,
    "Rob", "Robusta",
    "Exc", "Excelsa",
    "Ara", "Arabica",
    "Lib", "Liberica",
    "")</f>
        <v>Arabica</v>
      </c>
      <c r="O31" t="str" cm="1">
        <f t="array" ref="O31">_xlfn.SWITCH(J31,"M","Medium","L","Light","D","Dark","")</f>
        <v>Dark</v>
      </c>
      <c r="P31" t="str">
        <f>_xlfn.XLOOKUP(Orders_Table[[#This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N/A</v>
      </c>
      <c r="H32" s="2" t="str">
        <f>_xlfn.XLOOKUP(C32,customers!$A$1:$A$1001,customers!$G$1:$G$1001,,0)</f>
        <v>United States</v>
      </c>
      <c r="I32" t="str">
        <f>INDEX(products!$A$1:$G$49, MATCH(orders!$D32, products!$A$1:$A$49, 0), MATCH(orders!I$1, products!$A$1:$G$1, 0))</f>
        <v>Lib</v>
      </c>
      <c r="J32" t="str">
        <f>INDEX(products!$A$1:$G$49, MATCH(orders!$D32, products!$A$1:$A$49, 0), MATCH(orders!J$1, products!$A$1:$G$1, 0))</f>
        <v>M</v>
      </c>
      <c r="K32" s="4">
        <f>INDEX(products!$A$1:$G$49, MATCH(orders!$D32, products!$A$1:$A$49, 0), MATCH(orders!K$1, products!$A$1:$G$1, 0))</f>
        <v>0.2</v>
      </c>
      <c r="L32" s="5">
        <f>INDEX(products!$A$1:$G$49, MATCH(orders!$D32, products!$A$1:$A$49, 0), MATCH(orders!L$1, products!$A$1:$G$1, 0))</f>
        <v>4.3650000000000002</v>
      </c>
      <c r="M32" s="5">
        <f t="shared" si="0"/>
        <v>21.825000000000003</v>
      </c>
      <c r="N32" t="str" cm="1">
        <f t="array" ref="N32">_xlfn.SWITCH(I32,
    "Rob", "Robusta",
    "Exc", "Excelsa",
    "Ara", "Arabica",
    "Lib", "Liberica",
    "")</f>
        <v>Liberica</v>
      </c>
      <c r="O32" t="str" cm="1">
        <f t="array" ref="O32">_xlfn.SWITCH(J32,"M","Medium","L","Light","D","Dark","")</f>
        <v>Medium</v>
      </c>
      <c r="P32" t="str">
        <f>_xlfn.XLOOKUP(Orders_Table[[#This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N/A</v>
      </c>
      <c r="H33" s="2" t="str">
        <f>_xlfn.XLOOKUP(C33,customers!$A$1:$A$1001,customers!$G$1:$G$1001,,0)</f>
        <v>United States</v>
      </c>
      <c r="I33" t="str">
        <f>INDEX(products!$A$1:$G$49, MATCH(orders!$D33, products!$A$1:$A$49, 0), MATCH(orders!I$1, products!$A$1:$G$1, 0))</f>
        <v>Ara</v>
      </c>
      <c r="J33" t="str">
        <f>INDEX(products!$A$1:$G$49, MATCH(orders!$D33, products!$A$1:$A$49, 0), MATCH(orders!J$1, products!$A$1:$G$1, 0))</f>
        <v>D</v>
      </c>
      <c r="K33" s="4">
        <f>INDEX(products!$A$1:$G$49, MATCH(orders!$D33, products!$A$1:$A$49, 0), MATCH(orders!K$1, products!$A$1:$G$1, 0))</f>
        <v>0.5</v>
      </c>
      <c r="L33" s="5">
        <f>INDEX(products!$A$1:$G$49, MATCH(orders!$D33, products!$A$1:$A$49, 0), MATCH(orders!L$1, products!$A$1:$G$1, 0))</f>
        <v>5.97</v>
      </c>
      <c r="M33" s="5">
        <f t="shared" si="0"/>
        <v>35.82</v>
      </c>
      <c r="N33" t="str" cm="1">
        <f t="array" ref="N33">_xlfn.SWITCH(I33,
    "Rob", "Robusta",
    "Exc", "Excelsa",
    "Ara", "Arabica",
    "Lib", "Liberica",
    "")</f>
        <v>Arabica</v>
      </c>
      <c r="O33" t="str" cm="1">
        <f t="array" ref="O33">_xlfn.SWITCH(J33,"M","Medium","L","Light","D","Dark","")</f>
        <v>Dark</v>
      </c>
      <c r="P33" t="str">
        <f>_xlfn.XLOOKUP(Orders_Table[[#This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N/A</v>
      </c>
      <c r="H34" s="2" t="str">
        <f>_xlfn.XLOOKUP(C34,customers!$A$1:$A$1001,customers!$G$1:$G$1001,,0)</f>
        <v>United States</v>
      </c>
      <c r="I34" t="str">
        <f>INDEX(products!$A$1:$G$49, MATCH(orders!$D34, products!$A$1:$A$49, 0), MATCH(orders!I$1, products!$A$1:$G$1, 0))</f>
        <v>Lib</v>
      </c>
      <c r="J34" t="str">
        <f>INDEX(products!$A$1:$G$49, MATCH(orders!$D34, products!$A$1:$A$49, 0), MATCH(orders!J$1, products!$A$1:$G$1, 0))</f>
        <v>M</v>
      </c>
      <c r="K34" s="4">
        <f>INDEX(products!$A$1:$G$49, MATCH(orders!$D34, products!$A$1:$A$49, 0), MATCH(orders!K$1, products!$A$1:$G$1, 0))</f>
        <v>0.5</v>
      </c>
      <c r="L34" s="5">
        <f>INDEX(products!$A$1:$G$49, MATCH(orders!$D34, products!$A$1:$A$49, 0), MATCH(orders!L$1, products!$A$1:$G$1, 0))</f>
        <v>8.73</v>
      </c>
      <c r="M34" s="5">
        <f t="shared" si="0"/>
        <v>52.38</v>
      </c>
      <c r="N34" t="str" cm="1">
        <f t="array" ref="N34">_xlfn.SWITCH(I34,
    "Rob", "Robusta",
    "Exc", "Excelsa",
    "Ara", "Arabica",
    "Lib", "Liberica",
    "")</f>
        <v>Liberica</v>
      </c>
      <c r="O34" t="str" cm="1">
        <f t="array" ref="O34">_xlfn.SWITCH(J34,"M","Medium","L","Light","D","Dark","")</f>
        <v>Medium</v>
      </c>
      <c r="P34" t="str">
        <f>_xlfn.XLOOKUP(Orders_Table[[#This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 MATCH(orders!$D35, products!$A$1:$A$49, 0), MATCH(orders!I$1, products!$A$1:$G$1, 0))</f>
        <v>Lib</v>
      </c>
      <c r="J35" t="str">
        <f>INDEX(products!$A$1:$G$49, MATCH(orders!$D35, products!$A$1:$A$49, 0), MATCH(orders!J$1, products!$A$1:$G$1, 0))</f>
        <v>L</v>
      </c>
      <c r="K35" s="4">
        <f>INDEX(products!$A$1:$G$49, MATCH(orders!$D35, products!$A$1:$A$49, 0), MATCH(orders!K$1, products!$A$1:$G$1, 0))</f>
        <v>0.2</v>
      </c>
      <c r="L35" s="5">
        <f>INDEX(products!$A$1:$G$49, MATCH(orders!$D35, products!$A$1:$A$49, 0), MATCH(orders!L$1, products!$A$1:$G$1, 0))</f>
        <v>4.7549999999999999</v>
      </c>
      <c r="M35" s="5">
        <f t="shared" si="0"/>
        <v>23.774999999999999</v>
      </c>
      <c r="N35" t="str" cm="1">
        <f t="array" ref="N35">_xlfn.SWITCH(I35,
    "Rob", "Robusta",
    "Exc", "Excelsa",
    "Ara", "Arabica",
    "Lib", "Liberica",
    "")</f>
        <v>Liberica</v>
      </c>
      <c r="O35" t="str" cm="1">
        <f t="array" ref="O35">_xlfn.SWITCH(J35,"M","Medium","L","Light","D","Dark","")</f>
        <v>Light</v>
      </c>
      <c r="P35" t="str">
        <f>_xlfn.XLOOKUP(Orders_Table[[#This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 MATCH(orders!$D36, products!$A$1:$A$49, 0), MATCH(orders!I$1, products!$A$1:$G$1, 0))</f>
        <v>Lib</v>
      </c>
      <c r="J36" t="str">
        <f>INDEX(products!$A$1:$G$49, MATCH(orders!$D36, products!$A$1:$A$49, 0), MATCH(orders!J$1, products!$A$1:$G$1, 0))</f>
        <v>L</v>
      </c>
      <c r="K36" s="4">
        <f>INDEX(products!$A$1:$G$49, MATCH(orders!$D36, products!$A$1:$A$49, 0), MATCH(orders!K$1, products!$A$1:$G$1, 0))</f>
        <v>0.5</v>
      </c>
      <c r="L36" s="5">
        <f>INDEX(products!$A$1:$G$49, MATCH(orders!$D36, products!$A$1:$A$49, 0), MATCH(orders!L$1, products!$A$1:$G$1, 0))</f>
        <v>9.51</v>
      </c>
      <c r="M36" s="5">
        <f t="shared" si="0"/>
        <v>57.06</v>
      </c>
      <c r="N36" t="str" cm="1">
        <f t="array" ref="N36">_xlfn.SWITCH(I36,
    "Rob", "Robusta",
    "Exc", "Excelsa",
    "Ara", "Arabica",
    "Lib", "Liberica",
    "")</f>
        <v>Liberica</v>
      </c>
      <c r="O36" t="str" cm="1">
        <f t="array" ref="O36">_xlfn.SWITCH(J36,"M","Medium","L","Light","D","Dark","")</f>
        <v>Light</v>
      </c>
      <c r="P36" t="str">
        <f>_xlfn.XLOOKUP(Orders_Table[[#This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 MATCH(orders!$D37, products!$A$1:$A$49, 0), MATCH(orders!I$1, products!$A$1:$G$1, 0))</f>
        <v>Ara</v>
      </c>
      <c r="J37" t="str">
        <f>INDEX(products!$A$1:$G$49, MATCH(orders!$D37, products!$A$1:$A$49, 0), MATCH(orders!J$1, products!$A$1:$G$1, 0))</f>
        <v>D</v>
      </c>
      <c r="K37" s="4">
        <f>INDEX(products!$A$1:$G$49, MATCH(orders!$D37, products!$A$1:$A$49, 0), MATCH(orders!K$1, products!$A$1:$G$1, 0))</f>
        <v>0.5</v>
      </c>
      <c r="L37" s="5">
        <f>INDEX(products!$A$1:$G$49, MATCH(orders!$D37, products!$A$1:$A$49, 0), MATCH(orders!L$1, products!$A$1:$G$1, 0))</f>
        <v>5.97</v>
      </c>
      <c r="M37" s="5">
        <f t="shared" si="0"/>
        <v>35.82</v>
      </c>
      <c r="N37" t="str" cm="1">
        <f t="array" ref="N37">_xlfn.SWITCH(I37,
    "Rob", "Robusta",
    "Exc", "Excelsa",
    "Ara", "Arabica",
    "Lib", "Liberica",
    "")</f>
        <v>Arabica</v>
      </c>
      <c r="O37" t="str" cm="1">
        <f t="array" ref="O37">_xlfn.SWITCH(J37,"M","Medium","L","Light","D","Dark","")</f>
        <v>Dark</v>
      </c>
      <c r="P37" t="str">
        <f>_xlfn.XLOOKUP(Orders_Table[[#This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 MATCH(orders!$D38, products!$A$1:$A$49, 0), MATCH(orders!I$1, products!$A$1:$G$1, 0))</f>
        <v>Lib</v>
      </c>
      <c r="J38" t="str">
        <f>INDEX(products!$A$1:$G$49, MATCH(orders!$D38, products!$A$1:$A$49, 0), MATCH(orders!J$1, products!$A$1:$G$1, 0))</f>
        <v>M</v>
      </c>
      <c r="K38" s="4">
        <f>INDEX(products!$A$1:$G$49, MATCH(orders!$D38, products!$A$1:$A$49, 0), MATCH(orders!K$1, products!$A$1:$G$1, 0))</f>
        <v>0.2</v>
      </c>
      <c r="L38" s="5">
        <f>INDEX(products!$A$1:$G$49, MATCH(orders!$D38, products!$A$1:$A$49, 0), MATCH(orders!L$1, products!$A$1:$G$1, 0))</f>
        <v>4.3650000000000002</v>
      </c>
      <c r="M38" s="5">
        <f t="shared" si="0"/>
        <v>8.73</v>
      </c>
      <c r="N38" t="str" cm="1">
        <f t="array" ref="N38">_xlfn.SWITCH(I38,
    "Rob", "Robusta",
    "Exc", "Excelsa",
    "Ara", "Arabica",
    "Lib", "Liberica",
    "")</f>
        <v>Liberica</v>
      </c>
      <c r="O38" t="str" cm="1">
        <f t="array" ref="O38">_xlfn.SWITCH(J38,"M","Medium","L","Light","D","Dark","")</f>
        <v>Medium</v>
      </c>
      <c r="P38" t="str">
        <f>_xlfn.XLOOKUP(Orders_Table[[#This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 MATCH(orders!$D39, products!$A$1:$A$49, 0), MATCH(orders!I$1, products!$A$1:$G$1, 0))</f>
        <v>Lib</v>
      </c>
      <c r="J39" t="str">
        <f>INDEX(products!$A$1:$G$49, MATCH(orders!$D39, products!$A$1:$A$49, 0), MATCH(orders!J$1, products!$A$1:$G$1, 0))</f>
        <v>L</v>
      </c>
      <c r="K39" s="4">
        <f>INDEX(products!$A$1:$G$49, MATCH(orders!$D39, products!$A$1:$A$49, 0), MATCH(orders!K$1, products!$A$1:$G$1, 0))</f>
        <v>0.5</v>
      </c>
      <c r="L39" s="5">
        <f>INDEX(products!$A$1:$G$49, MATCH(orders!$D39, products!$A$1:$A$49, 0), MATCH(orders!L$1, products!$A$1:$G$1, 0))</f>
        <v>9.51</v>
      </c>
      <c r="M39" s="5">
        <f t="shared" si="0"/>
        <v>28.53</v>
      </c>
      <c r="N39" t="str" cm="1">
        <f t="array" ref="N39">_xlfn.SWITCH(I39,
    "Rob", "Robusta",
    "Exc", "Excelsa",
    "Ara", "Arabica",
    "Lib", "Liberica",
    "")</f>
        <v>Liberica</v>
      </c>
      <c r="O39" t="str" cm="1">
        <f t="array" ref="O39">_xlfn.SWITCH(J39,"M","Medium","L","Light","D","Dark","")</f>
        <v>Light</v>
      </c>
      <c r="P39" t="str">
        <f>_xlfn.XLOOKUP(Orders_Table[[#This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 MATCH(orders!$D40, products!$A$1:$A$49, 0), MATCH(orders!I$1, products!$A$1:$G$1, 0))</f>
        <v>Rob</v>
      </c>
      <c r="J40" t="str">
        <f>INDEX(products!$A$1:$G$49, MATCH(orders!$D40, products!$A$1:$A$49, 0), MATCH(orders!J$1, products!$A$1:$G$1, 0))</f>
        <v>M</v>
      </c>
      <c r="K40" s="4">
        <f>INDEX(products!$A$1:$G$49, MATCH(orders!$D40, products!$A$1:$A$49, 0), MATCH(orders!K$1, products!$A$1:$G$1, 0))</f>
        <v>2.5</v>
      </c>
      <c r="L40" s="5">
        <f>INDEX(products!$A$1:$G$49, MATCH(orders!$D40, products!$A$1:$A$49, 0), MATCH(orders!L$1, products!$A$1:$G$1, 0))</f>
        <v>22.884999999999998</v>
      </c>
      <c r="M40" s="5">
        <f t="shared" si="0"/>
        <v>114.42499999999998</v>
      </c>
      <c r="N40" t="str" cm="1">
        <f t="array" ref="N40">_xlfn.SWITCH(I40,
    "Rob", "Robusta",
    "Exc", "Excelsa",
    "Ara", "Arabica",
    "Lib", "Liberica",
    "")</f>
        <v>Robusta</v>
      </c>
      <c r="O40" t="str" cm="1">
        <f t="array" ref="O40">_xlfn.SWITCH(J40,"M","Medium","L","Light","D","Dark","")</f>
        <v>Medium</v>
      </c>
      <c r="P40" t="str">
        <f>_xlfn.XLOOKUP(Orders_Table[[#This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N/A</v>
      </c>
      <c r="H41" s="2" t="str">
        <f>_xlfn.XLOOKUP(C41,customers!$A$1:$A$1001,customers!$G$1:$G$1001,,0)</f>
        <v>United States</v>
      </c>
      <c r="I41" t="str">
        <f>INDEX(products!$A$1:$G$49, MATCH(orders!$D41, products!$A$1:$A$49, 0), MATCH(orders!I$1, products!$A$1:$G$1, 0))</f>
        <v>Rob</v>
      </c>
      <c r="J41" t="str">
        <f>INDEX(products!$A$1:$G$49, MATCH(orders!$D41, products!$A$1:$A$49, 0), MATCH(orders!J$1, products!$A$1:$G$1, 0))</f>
        <v>M</v>
      </c>
      <c r="K41" s="4">
        <f>INDEX(products!$A$1:$G$49, MATCH(orders!$D41, products!$A$1:$A$49, 0), MATCH(orders!K$1, products!$A$1:$G$1, 0))</f>
        <v>1</v>
      </c>
      <c r="L41" s="5">
        <f>INDEX(products!$A$1:$G$49, MATCH(orders!$D41, products!$A$1:$A$49, 0), MATCH(orders!L$1, products!$A$1:$G$1, 0))</f>
        <v>9.9499999999999993</v>
      </c>
      <c r="M41" s="5">
        <f t="shared" si="0"/>
        <v>59.699999999999996</v>
      </c>
      <c r="N41" t="str" cm="1">
        <f t="array" ref="N41">_xlfn.SWITCH(I41,
    "Rob", "Robusta",
    "Exc", "Excelsa",
    "Ara", "Arabica",
    "Lib", "Liberica",
    "")</f>
        <v>Robusta</v>
      </c>
      <c r="O41" t="str" cm="1">
        <f t="array" ref="O41">_xlfn.SWITCH(J41,"M","Medium","L","Light","D","Dark","")</f>
        <v>Medium</v>
      </c>
      <c r="P41" t="str">
        <f>_xlfn.XLOOKUP(Orders_Table[[#This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N/A</v>
      </c>
      <c r="H42" s="2" t="str">
        <f>_xlfn.XLOOKUP(C42,customers!$A$1:$A$1001,customers!$G$1:$G$1001,,0)</f>
        <v>United States</v>
      </c>
      <c r="I42" t="str">
        <f>INDEX(products!$A$1:$G$49, MATCH(orders!$D42, products!$A$1:$A$49, 0), MATCH(orders!I$1, products!$A$1:$G$1, 0))</f>
        <v>Lib</v>
      </c>
      <c r="J42" t="str">
        <f>INDEX(products!$A$1:$G$49, MATCH(orders!$D42, products!$A$1:$A$49, 0), MATCH(orders!J$1, products!$A$1:$G$1, 0))</f>
        <v>M</v>
      </c>
      <c r="K42" s="4">
        <f>INDEX(products!$A$1:$G$49, MATCH(orders!$D42, products!$A$1:$A$49, 0), MATCH(orders!K$1, products!$A$1:$G$1, 0))</f>
        <v>1</v>
      </c>
      <c r="L42" s="5">
        <f>INDEX(products!$A$1:$G$49, MATCH(orders!$D42, products!$A$1:$A$49, 0), MATCH(orders!L$1, products!$A$1:$G$1, 0))</f>
        <v>14.55</v>
      </c>
      <c r="M42" s="5">
        <f t="shared" si="0"/>
        <v>43.650000000000006</v>
      </c>
      <c r="N42" t="str" cm="1">
        <f t="array" ref="N42">_xlfn.SWITCH(I42,
    "Rob", "Robusta",
    "Exc", "Excelsa",
    "Ara", "Arabica",
    "Lib", "Liberica",
    "")</f>
        <v>Liberica</v>
      </c>
      <c r="O42" t="str" cm="1">
        <f t="array" ref="O42">_xlfn.SWITCH(J42,"M","Medium","L","Light","D","Dark","")</f>
        <v>Medium</v>
      </c>
      <c r="P42" t="str">
        <f>_xlfn.XLOOKUP(Orders_Table[[#This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 MATCH(orders!$D43, products!$A$1:$A$49, 0), MATCH(orders!I$1, products!$A$1:$G$1, 0))</f>
        <v>Exc</v>
      </c>
      <c r="J43" t="str">
        <f>INDEX(products!$A$1:$G$49, MATCH(orders!$D43, products!$A$1:$A$49, 0), MATCH(orders!J$1, products!$A$1:$G$1, 0))</f>
        <v>D</v>
      </c>
      <c r="K43" s="4">
        <f>INDEX(products!$A$1:$G$49, MATCH(orders!$D43, products!$A$1:$A$49, 0), MATCH(orders!K$1, products!$A$1:$G$1, 0))</f>
        <v>0.2</v>
      </c>
      <c r="L43" s="5">
        <f>INDEX(products!$A$1:$G$49, MATCH(orders!$D43, products!$A$1:$A$49, 0), MATCH(orders!L$1, products!$A$1:$G$1, 0))</f>
        <v>3.645</v>
      </c>
      <c r="M43" s="5">
        <f t="shared" si="0"/>
        <v>7.29</v>
      </c>
      <c r="N43" t="str" cm="1">
        <f t="array" ref="N43">_xlfn.SWITCH(I43,
    "Rob", "Robusta",
    "Exc", "Excelsa",
    "Ara", "Arabica",
    "Lib", "Liberica",
    "")</f>
        <v>Excelsa</v>
      </c>
      <c r="O43" t="str" cm="1">
        <f t="array" ref="O43">_xlfn.SWITCH(J43,"M","Medium","L","Light","D","Dark","")</f>
        <v>Dark</v>
      </c>
      <c r="P43" t="str">
        <f>_xlfn.XLOOKUP(Orders_Table[[#This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 MATCH(orders!$D44, products!$A$1:$A$49, 0), MATCH(orders!I$1, products!$A$1:$G$1, 0))</f>
        <v>Rob</v>
      </c>
      <c r="J44" t="str">
        <f>INDEX(products!$A$1:$G$49, MATCH(orders!$D44, products!$A$1:$A$49, 0), MATCH(orders!J$1, products!$A$1:$G$1, 0))</f>
        <v>D</v>
      </c>
      <c r="K44" s="4">
        <f>INDEX(products!$A$1:$G$49, MATCH(orders!$D44, products!$A$1:$A$49, 0), MATCH(orders!K$1, products!$A$1:$G$1, 0))</f>
        <v>0.2</v>
      </c>
      <c r="L44" s="5">
        <f>INDEX(products!$A$1:$G$49, MATCH(orders!$D44, products!$A$1:$A$49, 0), MATCH(orders!L$1, products!$A$1:$G$1, 0))</f>
        <v>2.6849999999999996</v>
      </c>
      <c r="M44" s="5">
        <f t="shared" si="0"/>
        <v>8.0549999999999997</v>
      </c>
      <c r="N44" t="str" cm="1">
        <f t="array" ref="N44">_xlfn.SWITCH(I44,
    "Rob", "Robusta",
    "Exc", "Excelsa",
    "Ara", "Arabica",
    "Lib", "Liberica",
    "")</f>
        <v>Robusta</v>
      </c>
      <c r="O44" t="str" cm="1">
        <f t="array" ref="O44">_xlfn.SWITCH(J44,"M","Medium","L","Light","D","Dark","")</f>
        <v>Dark</v>
      </c>
      <c r="P44" t="str">
        <f>_xlfn.XLOOKUP(Orders_Table[[#This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N/A</v>
      </c>
      <c r="H45" s="2" t="str">
        <f>_xlfn.XLOOKUP(C45,customers!$A$1:$A$1001,customers!$G$1:$G$1001,,0)</f>
        <v>United States</v>
      </c>
      <c r="I45" t="str">
        <f>INDEX(products!$A$1:$G$49, MATCH(orders!$D45, products!$A$1:$A$49, 0), MATCH(orders!I$1, products!$A$1:$G$1, 0))</f>
        <v>Lib</v>
      </c>
      <c r="J45" t="str">
        <f>INDEX(products!$A$1:$G$49, MATCH(orders!$D45, products!$A$1:$A$49, 0), MATCH(orders!J$1, products!$A$1:$G$1, 0))</f>
        <v>L</v>
      </c>
      <c r="K45" s="4">
        <f>INDEX(products!$A$1:$G$49, MATCH(orders!$D45, products!$A$1:$A$49, 0), MATCH(orders!K$1, products!$A$1:$G$1, 0))</f>
        <v>2.5</v>
      </c>
      <c r="L45" s="5">
        <f>INDEX(products!$A$1:$G$49, MATCH(orders!$D45, products!$A$1:$A$49, 0), MATCH(orders!L$1, products!$A$1:$G$1, 0))</f>
        <v>36.454999999999998</v>
      </c>
      <c r="M45" s="5">
        <f t="shared" si="0"/>
        <v>72.91</v>
      </c>
      <c r="N45" t="str" cm="1">
        <f t="array" ref="N45">_xlfn.SWITCH(I45,
    "Rob", "Robusta",
    "Exc", "Excelsa",
    "Ara", "Arabica",
    "Lib", "Liberica",
    "")</f>
        <v>Liberica</v>
      </c>
      <c r="O45" t="str" cm="1">
        <f t="array" ref="O45">_xlfn.SWITCH(J45,"M","Medium","L","Light","D","Dark","")</f>
        <v>Light</v>
      </c>
      <c r="P45" t="str">
        <f>_xlfn.XLOOKUP(Orders_Table[[#This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 MATCH(orders!$D46, products!$A$1:$A$49, 0), MATCH(orders!I$1, products!$A$1:$G$1, 0))</f>
        <v>Exc</v>
      </c>
      <c r="J46" t="str">
        <f>INDEX(products!$A$1:$G$49, MATCH(orders!$D46, products!$A$1:$A$49, 0), MATCH(orders!J$1, products!$A$1:$G$1, 0))</f>
        <v>M</v>
      </c>
      <c r="K46" s="4">
        <f>INDEX(products!$A$1:$G$49, MATCH(orders!$D46, products!$A$1:$A$49, 0), MATCH(orders!K$1, products!$A$1:$G$1, 0))</f>
        <v>0.5</v>
      </c>
      <c r="L46" s="5">
        <f>INDEX(products!$A$1:$G$49, MATCH(orders!$D46, products!$A$1:$A$49, 0), MATCH(orders!L$1, products!$A$1:$G$1, 0))</f>
        <v>8.25</v>
      </c>
      <c r="M46" s="5">
        <f t="shared" si="0"/>
        <v>16.5</v>
      </c>
      <c r="N46" t="str" cm="1">
        <f t="array" ref="N46">_xlfn.SWITCH(I46,
    "Rob", "Robusta",
    "Exc", "Excelsa",
    "Ara", "Arabica",
    "Lib", "Liberica",
    "")</f>
        <v>Excelsa</v>
      </c>
      <c r="O46" t="str" cm="1">
        <f t="array" ref="O46">_xlfn.SWITCH(J46,"M","Medium","L","Light","D","Dark","")</f>
        <v>Medium</v>
      </c>
      <c r="P46" t="str">
        <f>_xlfn.XLOOKUP(Orders_Table[[#This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 MATCH(orders!$D47, products!$A$1:$A$49, 0), MATCH(orders!I$1, products!$A$1:$G$1, 0))</f>
        <v>Lib</v>
      </c>
      <c r="J47" t="str">
        <f>INDEX(products!$A$1:$G$49, MATCH(orders!$D47, products!$A$1:$A$49, 0), MATCH(orders!J$1, products!$A$1:$G$1, 0))</f>
        <v>D</v>
      </c>
      <c r="K47" s="4">
        <f>INDEX(products!$A$1:$G$49, MATCH(orders!$D47, products!$A$1:$A$49, 0), MATCH(orders!K$1, products!$A$1:$G$1, 0))</f>
        <v>2.5</v>
      </c>
      <c r="L47" s="5">
        <f>INDEX(products!$A$1:$G$49, MATCH(orders!$D47, products!$A$1:$A$49, 0), MATCH(orders!L$1, products!$A$1:$G$1, 0))</f>
        <v>29.784999999999997</v>
      </c>
      <c r="M47" s="5">
        <f t="shared" si="0"/>
        <v>178.70999999999998</v>
      </c>
      <c r="N47" t="str" cm="1">
        <f t="array" ref="N47">_xlfn.SWITCH(I47,
    "Rob", "Robusta",
    "Exc", "Excelsa",
    "Ara", "Arabica",
    "Lib", "Liberica",
    "")</f>
        <v>Liberica</v>
      </c>
      <c r="O47" t="str" cm="1">
        <f t="array" ref="O47">_xlfn.SWITCH(J47,"M","Medium","L","Light","D","Dark","")</f>
        <v>Dark</v>
      </c>
      <c r="P47" t="str">
        <f>_xlfn.XLOOKUP(Orders_Table[[#This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N/A</v>
      </c>
      <c r="H48" s="2" t="str">
        <f>_xlfn.XLOOKUP(C48,customers!$A$1:$A$1001,customers!$G$1:$G$1001,,0)</f>
        <v>United States</v>
      </c>
      <c r="I48" t="str">
        <f>INDEX(products!$A$1:$G$49, MATCH(orders!$D48, products!$A$1:$A$49, 0), MATCH(orders!I$1, products!$A$1:$G$1, 0))</f>
        <v>Exc</v>
      </c>
      <c r="J48" t="str">
        <f>INDEX(products!$A$1:$G$49, MATCH(orders!$D48, products!$A$1:$A$49, 0), MATCH(orders!J$1, products!$A$1:$G$1, 0))</f>
        <v>M</v>
      </c>
      <c r="K48" s="4">
        <f>INDEX(products!$A$1:$G$49, MATCH(orders!$D48, products!$A$1:$A$49, 0), MATCH(orders!K$1, products!$A$1:$G$1, 0))</f>
        <v>2.5</v>
      </c>
      <c r="L48" s="5">
        <f>INDEX(products!$A$1:$G$49, MATCH(orders!$D48, products!$A$1:$A$49, 0), MATCH(orders!L$1, products!$A$1:$G$1, 0))</f>
        <v>31.624999999999996</v>
      </c>
      <c r="M48" s="5">
        <f t="shared" si="0"/>
        <v>63.249999999999993</v>
      </c>
      <c r="N48" t="str" cm="1">
        <f t="array" ref="N48">_xlfn.SWITCH(I48,
    "Rob", "Robusta",
    "Exc", "Excelsa",
    "Ara", "Arabica",
    "Lib", "Liberica",
    "")</f>
        <v>Excelsa</v>
      </c>
      <c r="O48" t="str" cm="1">
        <f t="array" ref="O48">_xlfn.SWITCH(J48,"M","Medium","L","Light","D","Dark","")</f>
        <v>Medium</v>
      </c>
      <c r="P48" t="str">
        <f>_xlfn.XLOOKUP(Orders_Table[[#This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 MATCH(orders!$D49, products!$A$1:$A$49, 0), MATCH(orders!I$1, products!$A$1:$G$1, 0))</f>
        <v>Ara</v>
      </c>
      <c r="J49" t="str">
        <f>INDEX(products!$A$1:$G$49, MATCH(orders!$D49, products!$A$1:$A$49, 0), MATCH(orders!J$1, products!$A$1:$G$1, 0))</f>
        <v>L</v>
      </c>
      <c r="K49" s="4">
        <f>INDEX(products!$A$1:$G$49, MATCH(orders!$D49, products!$A$1:$A$49, 0), MATCH(orders!K$1, products!$A$1:$G$1, 0))</f>
        <v>0.2</v>
      </c>
      <c r="L49" s="5">
        <f>INDEX(products!$A$1:$G$49, MATCH(orders!$D49, products!$A$1:$A$49, 0), MATCH(orders!L$1, products!$A$1:$G$1, 0))</f>
        <v>3.8849999999999998</v>
      </c>
      <c r="M49" s="5">
        <f t="shared" si="0"/>
        <v>7.77</v>
      </c>
      <c r="N49" t="str" cm="1">
        <f t="array" ref="N49">_xlfn.SWITCH(I49,
    "Rob", "Robusta",
    "Exc", "Excelsa",
    "Ara", "Arabica",
    "Lib", "Liberica",
    "")</f>
        <v>Arabica</v>
      </c>
      <c r="O49" t="str" cm="1">
        <f t="array" ref="O49">_xlfn.SWITCH(J49,"M","Medium","L","Light","D","Dark","")</f>
        <v>Light</v>
      </c>
      <c r="P49" t="str">
        <f>_xlfn.XLOOKUP(Orders_Table[[#This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 MATCH(orders!$D50, products!$A$1:$A$49, 0), MATCH(orders!I$1, products!$A$1:$G$1, 0))</f>
        <v>Ara</v>
      </c>
      <c r="J50" t="str">
        <f>INDEX(products!$A$1:$G$49, MATCH(orders!$D50, products!$A$1:$A$49, 0), MATCH(orders!J$1, products!$A$1:$G$1, 0))</f>
        <v>D</v>
      </c>
      <c r="K50" s="4">
        <f>INDEX(products!$A$1:$G$49, MATCH(orders!$D50, products!$A$1:$A$49, 0), MATCH(orders!K$1, products!$A$1:$G$1, 0))</f>
        <v>2.5</v>
      </c>
      <c r="L50" s="5">
        <f>INDEX(products!$A$1:$G$49, MATCH(orders!$D50, products!$A$1:$A$49, 0), MATCH(orders!L$1, products!$A$1:$G$1, 0))</f>
        <v>22.884999999999998</v>
      </c>
      <c r="M50" s="5">
        <f t="shared" si="0"/>
        <v>91.539999999999992</v>
      </c>
      <c r="N50" t="str" cm="1">
        <f t="array" ref="N50">_xlfn.SWITCH(I50,
    "Rob", "Robusta",
    "Exc", "Excelsa",
    "Ara", "Arabica",
    "Lib", "Liberica",
    "")</f>
        <v>Arabica</v>
      </c>
      <c r="O50" t="str" cm="1">
        <f t="array" ref="O50">_xlfn.SWITCH(J50,"M","Medium","L","Light","D","Dark","")</f>
        <v>Dark</v>
      </c>
      <c r="P50" t="str">
        <f>_xlfn.XLOOKUP(Orders_Table[[#This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 MATCH(orders!$D51, products!$A$1:$A$49, 0), MATCH(orders!I$1, products!$A$1:$G$1, 0))</f>
        <v>Ara</v>
      </c>
      <c r="J51" t="str">
        <f>INDEX(products!$A$1:$G$49, MATCH(orders!$D51, products!$A$1:$A$49, 0), MATCH(orders!J$1, products!$A$1:$G$1, 0))</f>
        <v>L</v>
      </c>
      <c r="K51" s="4">
        <f>INDEX(products!$A$1:$G$49, MATCH(orders!$D51, products!$A$1:$A$49, 0), MATCH(orders!K$1, products!$A$1:$G$1, 0))</f>
        <v>1</v>
      </c>
      <c r="L51" s="5">
        <f>INDEX(products!$A$1:$G$49, MATCH(orders!$D51, products!$A$1:$A$49, 0), MATCH(orders!L$1, products!$A$1:$G$1, 0))</f>
        <v>12.95</v>
      </c>
      <c r="M51" s="5">
        <f t="shared" si="0"/>
        <v>38.849999999999994</v>
      </c>
      <c r="N51" t="str" cm="1">
        <f t="array" ref="N51">_xlfn.SWITCH(I51,
    "Rob", "Robusta",
    "Exc", "Excelsa",
    "Ara", "Arabica",
    "Lib", "Liberica",
    "")</f>
        <v>Arabica</v>
      </c>
      <c r="O51" t="str" cm="1">
        <f t="array" ref="O51">_xlfn.SWITCH(J51,"M","Medium","L","Light","D","Dark","")</f>
        <v>Light</v>
      </c>
      <c r="P51" t="str">
        <f>_xlfn.XLOOKUP(Orders_Table[[#This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 MATCH(orders!$D52, products!$A$1:$A$49, 0), MATCH(orders!I$1, products!$A$1:$G$1, 0))</f>
        <v>Lib</v>
      </c>
      <c r="J52" t="str">
        <f>INDEX(products!$A$1:$G$49, MATCH(orders!$D52, products!$A$1:$A$49, 0), MATCH(orders!J$1, products!$A$1:$G$1, 0))</f>
        <v>D</v>
      </c>
      <c r="K52" s="4">
        <f>INDEX(products!$A$1:$G$49, MATCH(orders!$D52, products!$A$1:$A$49, 0), MATCH(orders!K$1, products!$A$1:$G$1, 0))</f>
        <v>0.5</v>
      </c>
      <c r="L52" s="5">
        <f>INDEX(products!$A$1:$G$49, MATCH(orders!$D52, products!$A$1:$A$49, 0), MATCH(orders!L$1, products!$A$1:$G$1, 0))</f>
        <v>7.77</v>
      </c>
      <c r="M52" s="5">
        <f t="shared" si="0"/>
        <v>15.54</v>
      </c>
      <c r="N52" t="str" cm="1">
        <f t="array" ref="N52">_xlfn.SWITCH(I52,
    "Rob", "Robusta",
    "Exc", "Excelsa",
    "Ara", "Arabica",
    "Lib", "Liberica",
    "")</f>
        <v>Liberica</v>
      </c>
      <c r="O52" t="str" cm="1">
        <f t="array" ref="O52">_xlfn.SWITCH(J52,"M","Medium","L","Light","D","Dark","")</f>
        <v>Dark</v>
      </c>
      <c r="P52" t="str">
        <f>_xlfn.XLOOKUP(Orders_Table[[#This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 MATCH(orders!$D53, products!$A$1:$A$49, 0), MATCH(orders!I$1, products!$A$1:$G$1, 0))</f>
        <v>Lib</v>
      </c>
      <c r="J53" t="str">
        <f>INDEX(products!$A$1:$G$49, MATCH(orders!$D53, products!$A$1:$A$49, 0), MATCH(orders!J$1, products!$A$1:$G$1, 0))</f>
        <v>L</v>
      </c>
      <c r="K53" s="4">
        <f>INDEX(products!$A$1:$G$49, MATCH(orders!$D53, products!$A$1:$A$49, 0), MATCH(orders!K$1, products!$A$1:$G$1, 0))</f>
        <v>2.5</v>
      </c>
      <c r="L53" s="5">
        <f>INDEX(products!$A$1:$G$49, MATCH(orders!$D53, products!$A$1:$A$49, 0), MATCH(orders!L$1, products!$A$1:$G$1, 0))</f>
        <v>36.454999999999998</v>
      </c>
      <c r="M53" s="5">
        <f t="shared" si="0"/>
        <v>145.82</v>
      </c>
      <c r="N53" t="str" cm="1">
        <f t="array" ref="N53">_xlfn.SWITCH(I53,
    "Rob", "Robusta",
    "Exc", "Excelsa",
    "Ara", "Arabica",
    "Lib", "Liberica",
    "")</f>
        <v>Liberica</v>
      </c>
      <c r="O53" t="str" cm="1">
        <f t="array" ref="O53">_xlfn.SWITCH(J53,"M","Medium","L","Light","D","Dark","")</f>
        <v>Light</v>
      </c>
      <c r="P53" t="str">
        <f>_xlfn.XLOOKUP(Orders_Table[[#This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 MATCH(orders!$D54, products!$A$1:$A$49, 0), MATCH(orders!I$1, products!$A$1:$G$1, 0))</f>
        <v>Rob</v>
      </c>
      <c r="J54" t="str">
        <f>INDEX(products!$A$1:$G$49, MATCH(orders!$D54, products!$A$1:$A$49, 0), MATCH(orders!J$1, products!$A$1:$G$1, 0))</f>
        <v>M</v>
      </c>
      <c r="K54" s="4">
        <f>INDEX(products!$A$1:$G$49, MATCH(orders!$D54, products!$A$1:$A$49, 0), MATCH(orders!K$1, products!$A$1:$G$1, 0))</f>
        <v>0.5</v>
      </c>
      <c r="L54" s="5">
        <f>INDEX(products!$A$1:$G$49, MATCH(orders!$D54, products!$A$1:$A$49, 0), MATCH(orders!L$1, products!$A$1:$G$1, 0))</f>
        <v>5.97</v>
      </c>
      <c r="M54" s="5">
        <f t="shared" si="0"/>
        <v>29.849999999999998</v>
      </c>
      <c r="N54" t="str" cm="1">
        <f t="array" ref="N54">_xlfn.SWITCH(I54,
    "Rob", "Robusta",
    "Exc", "Excelsa",
    "Ara", "Arabica",
    "Lib", "Liberica",
    "")</f>
        <v>Robusta</v>
      </c>
      <c r="O54" t="str" cm="1">
        <f t="array" ref="O54">_xlfn.SWITCH(J54,"M","Medium","L","Light","D","Dark","")</f>
        <v>Medium</v>
      </c>
      <c r="P54" t="str">
        <f>_xlfn.XLOOKUP(Orders_Table[[#This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 MATCH(orders!$D55, products!$A$1:$A$49, 0), MATCH(orders!I$1, products!$A$1:$G$1, 0))</f>
        <v>Lib</v>
      </c>
      <c r="J55" t="str">
        <f>INDEX(products!$A$1:$G$49, MATCH(orders!$D55, products!$A$1:$A$49, 0), MATCH(orders!J$1, products!$A$1:$G$1, 0))</f>
        <v>L</v>
      </c>
      <c r="K55" s="4">
        <f>INDEX(products!$A$1:$G$49, MATCH(orders!$D55, products!$A$1:$A$49, 0), MATCH(orders!K$1, products!$A$1:$G$1, 0))</f>
        <v>2.5</v>
      </c>
      <c r="L55" s="5">
        <f>INDEX(products!$A$1:$G$49, MATCH(orders!$D55, products!$A$1:$A$49, 0), MATCH(orders!L$1, products!$A$1:$G$1, 0))</f>
        <v>36.454999999999998</v>
      </c>
      <c r="M55" s="5">
        <f t="shared" si="0"/>
        <v>72.91</v>
      </c>
      <c r="N55" t="str" cm="1">
        <f t="array" ref="N55">_xlfn.SWITCH(I55,
    "Rob", "Robusta",
    "Exc", "Excelsa",
    "Ara", "Arabica",
    "Lib", "Liberica",
    "")</f>
        <v>Liberica</v>
      </c>
      <c r="O55" t="str" cm="1">
        <f t="array" ref="O55">_xlfn.SWITCH(J55,"M","Medium","L","Light","D","Dark","")</f>
        <v>Light</v>
      </c>
      <c r="P55" t="str">
        <f>_xlfn.XLOOKUP(Orders_Table[[#This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 MATCH(orders!$D56, products!$A$1:$A$49, 0), MATCH(orders!I$1, products!$A$1:$G$1, 0))</f>
        <v>Lib</v>
      </c>
      <c r="J56" t="str">
        <f>INDEX(products!$A$1:$G$49, MATCH(orders!$D56, products!$A$1:$A$49, 0), MATCH(orders!J$1, products!$A$1:$G$1, 0))</f>
        <v>M</v>
      </c>
      <c r="K56" s="4">
        <f>INDEX(products!$A$1:$G$49, MATCH(orders!$D56, products!$A$1:$A$49, 0), MATCH(orders!K$1, products!$A$1:$G$1, 0))</f>
        <v>1</v>
      </c>
      <c r="L56" s="5">
        <f>INDEX(products!$A$1:$G$49, MATCH(orders!$D56, products!$A$1:$A$49, 0), MATCH(orders!L$1, products!$A$1:$G$1, 0))</f>
        <v>14.55</v>
      </c>
      <c r="M56" s="5">
        <f t="shared" si="0"/>
        <v>72.75</v>
      </c>
      <c r="N56" t="str" cm="1">
        <f t="array" ref="N56">_xlfn.SWITCH(I56,
    "Rob", "Robusta",
    "Exc", "Excelsa",
    "Ara", "Arabica",
    "Lib", "Liberica",
    "")</f>
        <v>Liberica</v>
      </c>
      <c r="O56" t="str" cm="1">
        <f t="array" ref="O56">_xlfn.SWITCH(J56,"M","Medium","L","Light","D","Dark","")</f>
        <v>Medium</v>
      </c>
      <c r="P56" t="str">
        <f>_xlfn.XLOOKUP(Orders_Table[[#This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N/A</v>
      </c>
      <c r="H57" s="2" t="str">
        <f>_xlfn.XLOOKUP(C57,customers!$A$1:$A$1001,customers!$G$1:$G$1001,,0)</f>
        <v>United States</v>
      </c>
      <c r="I57" t="str">
        <f>INDEX(products!$A$1:$G$49, MATCH(orders!$D57, products!$A$1:$A$49, 0), MATCH(orders!I$1, products!$A$1:$G$1, 0))</f>
        <v>Lib</v>
      </c>
      <c r="J57" t="str">
        <f>INDEX(products!$A$1:$G$49, MATCH(orders!$D57, products!$A$1:$A$49, 0), MATCH(orders!J$1, products!$A$1:$G$1, 0))</f>
        <v>L</v>
      </c>
      <c r="K57" s="4">
        <f>INDEX(products!$A$1:$G$49, MATCH(orders!$D57, products!$A$1:$A$49, 0), MATCH(orders!K$1, products!$A$1:$G$1, 0))</f>
        <v>1</v>
      </c>
      <c r="L57" s="5">
        <f>INDEX(products!$A$1:$G$49, MATCH(orders!$D57, products!$A$1:$A$49, 0), MATCH(orders!L$1, products!$A$1:$G$1, 0))</f>
        <v>15.85</v>
      </c>
      <c r="M57" s="5">
        <f t="shared" si="0"/>
        <v>47.55</v>
      </c>
      <c r="N57" t="str" cm="1">
        <f t="array" ref="N57">_xlfn.SWITCH(I57,
    "Rob", "Robusta",
    "Exc", "Excelsa",
    "Ara", "Arabica",
    "Lib", "Liberica",
    "")</f>
        <v>Liberica</v>
      </c>
      <c r="O57" t="str" cm="1">
        <f t="array" ref="O57">_xlfn.SWITCH(J57,"M","Medium","L","Light","D","Dark","")</f>
        <v>Light</v>
      </c>
      <c r="P57" t="str">
        <f>_xlfn.XLOOKUP(Orders_Table[[#This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 MATCH(orders!$D58, products!$A$1:$A$49, 0), MATCH(orders!I$1, products!$A$1:$G$1, 0))</f>
        <v>Exc</v>
      </c>
      <c r="J58" t="str">
        <f>INDEX(products!$A$1:$G$49, MATCH(orders!$D58, products!$A$1:$A$49, 0), MATCH(orders!J$1, products!$A$1:$G$1, 0))</f>
        <v>D</v>
      </c>
      <c r="K58" s="4">
        <f>INDEX(products!$A$1:$G$49, MATCH(orders!$D58, products!$A$1:$A$49, 0), MATCH(orders!K$1, products!$A$1:$G$1, 0))</f>
        <v>0.2</v>
      </c>
      <c r="L58" s="5">
        <f>INDEX(products!$A$1:$G$49, MATCH(orders!$D58, products!$A$1:$A$49, 0), MATCH(orders!L$1, products!$A$1:$G$1, 0))</f>
        <v>3.645</v>
      </c>
      <c r="M58" s="5">
        <f t="shared" si="0"/>
        <v>10.935</v>
      </c>
      <c r="N58" t="str" cm="1">
        <f t="array" ref="N58">_xlfn.SWITCH(I58,
    "Rob", "Robusta",
    "Exc", "Excelsa",
    "Ara", "Arabica",
    "Lib", "Liberica",
    "")</f>
        <v>Excelsa</v>
      </c>
      <c r="O58" t="str" cm="1">
        <f t="array" ref="O58">_xlfn.SWITCH(J58,"M","Medium","L","Light","D","Dark","")</f>
        <v>Dark</v>
      </c>
      <c r="P58" t="str">
        <f>_xlfn.XLOOKUP(Orders_Table[[#This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 MATCH(orders!$D59, products!$A$1:$A$49, 0), MATCH(orders!I$1, products!$A$1:$G$1, 0))</f>
        <v>Exc</v>
      </c>
      <c r="J59" t="str">
        <f>INDEX(products!$A$1:$G$49, MATCH(orders!$D59, products!$A$1:$A$49, 0), MATCH(orders!J$1, products!$A$1:$G$1, 0))</f>
        <v>L</v>
      </c>
      <c r="K59" s="4">
        <f>INDEX(products!$A$1:$G$49, MATCH(orders!$D59, products!$A$1:$A$49, 0), MATCH(orders!K$1, products!$A$1:$G$1, 0))</f>
        <v>1</v>
      </c>
      <c r="L59" s="5">
        <f>INDEX(products!$A$1:$G$49, MATCH(orders!$D59, products!$A$1:$A$49, 0), MATCH(orders!L$1, products!$A$1:$G$1, 0))</f>
        <v>14.85</v>
      </c>
      <c r="M59" s="5">
        <f t="shared" si="0"/>
        <v>59.4</v>
      </c>
      <c r="N59" t="str" cm="1">
        <f t="array" ref="N59">_xlfn.SWITCH(I59,
    "Rob", "Robusta",
    "Exc", "Excelsa",
    "Ara", "Arabica",
    "Lib", "Liberica",
    "")</f>
        <v>Excelsa</v>
      </c>
      <c r="O59" t="str" cm="1">
        <f t="array" ref="O59">_xlfn.SWITCH(J59,"M","Medium","L","Light","D","Dark","")</f>
        <v>Light</v>
      </c>
      <c r="P59" t="str">
        <f>_xlfn.XLOOKUP(Orders_Table[[#This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N/A</v>
      </c>
      <c r="H60" s="2" t="str">
        <f>_xlfn.XLOOKUP(C60,customers!$A$1:$A$1001,customers!$G$1:$G$1001,,0)</f>
        <v>United States</v>
      </c>
      <c r="I60" t="str">
        <f>INDEX(products!$A$1:$G$49, MATCH(orders!$D60, products!$A$1:$A$49, 0), MATCH(orders!I$1, products!$A$1:$G$1, 0))</f>
        <v>Lib</v>
      </c>
      <c r="J60" t="str">
        <f>INDEX(products!$A$1:$G$49, MATCH(orders!$D60, products!$A$1:$A$49, 0), MATCH(orders!J$1, products!$A$1:$G$1, 0))</f>
        <v>D</v>
      </c>
      <c r="K60" s="4">
        <f>INDEX(products!$A$1:$G$49, MATCH(orders!$D60, products!$A$1:$A$49, 0), MATCH(orders!K$1, products!$A$1:$G$1, 0))</f>
        <v>2.5</v>
      </c>
      <c r="L60" s="5">
        <f>INDEX(products!$A$1:$G$49, MATCH(orders!$D60, products!$A$1:$A$49, 0), MATCH(orders!L$1, products!$A$1:$G$1, 0))</f>
        <v>29.784999999999997</v>
      </c>
      <c r="M60" s="5">
        <f t="shared" si="0"/>
        <v>89.35499999999999</v>
      </c>
      <c r="N60" t="str" cm="1">
        <f t="array" ref="N60">_xlfn.SWITCH(I60,
    "Rob", "Robusta",
    "Exc", "Excelsa",
    "Ara", "Arabica",
    "Lib", "Liberica",
    "")</f>
        <v>Liberica</v>
      </c>
      <c r="O60" t="str" cm="1">
        <f t="array" ref="O60">_xlfn.SWITCH(J60,"M","Medium","L","Light","D","Dark","")</f>
        <v>Dark</v>
      </c>
      <c r="P60" t="str">
        <f>_xlfn.XLOOKUP(Orders_Table[[#This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 MATCH(orders!$D61, products!$A$1:$A$49, 0), MATCH(orders!I$1, products!$A$1:$G$1, 0))</f>
        <v>Lib</v>
      </c>
      <c r="J61" t="str">
        <f>INDEX(products!$A$1:$G$49, MATCH(orders!$D61, products!$A$1:$A$49, 0), MATCH(orders!J$1, products!$A$1:$G$1, 0))</f>
        <v>M</v>
      </c>
      <c r="K61" s="4">
        <f>INDEX(products!$A$1:$G$49, MATCH(orders!$D61, products!$A$1:$A$49, 0), MATCH(orders!K$1, products!$A$1:$G$1, 0))</f>
        <v>0.5</v>
      </c>
      <c r="L61" s="5">
        <f>INDEX(products!$A$1:$G$49, MATCH(orders!$D61, products!$A$1:$A$49, 0), MATCH(orders!L$1, products!$A$1:$G$1, 0))</f>
        <v>8.73</v>
      </c>
      <c r="M61" s="5">
        <f t="shared" si="0"/>
        <v>26.19</v>
      </c>
      <c r="N61" t="str" cm="1">
        <f t="array" ref="N61">_xlfn.SWITCH(I61,
    "Rob", "Robusta",
    "Exc", "Excelsa",
    "Ara", "Arabica",
    "Lib", "Liberica",
    "")</f>
        <v>Liberica</v>
      </c>
      <c r="O61" t="str" cm="1">
        <f t="array" ref="O61">_xlfn.SWITCH(J61,"M","Medium","L","Light","D","Dark","")</f>
        <v>Medium</v>
      </c>
      <c r="P61" t="str">
        <f>_xlfn.XLOOKUP(Orders_Table[[#This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 MATCH(orders!$D62, products!$A$1:$A$49, 0), MATCH(orders!I$1, products!$A$1:$G$1, 0))</f>
        <v>Ara</v>
      </c>
      <c r="J62" t="str">
        <f>INDEX(products!$A$1:$G$49, MATCH(orders!$D62, products!$A$1:$A$49, 0), MATCH(orders!J$1, products!$A$1:$G$1, 0))</f>
        <v>D</v>
      </c>
      <c r="K62" s="4">
        <f>INDEX(products!$A$1:$G$49, MATCH(orders!$D62, products!$A$1:$A$49, 0), MATCH(orders!K$1, products!$A$1:$G$1, 0))</f>
        <v>2.5</v>
      </c>
      <c r="L62" s="5">
        <f>INDEX(products!$A$1:$G$49, MATCH(orders!$D62, products!$A$1:$A$49, 0), MATCH(orders!L$1, products!$A$1:$G$1, 0))</f>
        <v>22.884999999999998</v>
      </c>
      <c r="M62" s="5">
        <f t="shared" si="0"/>
        <v>114.42499999999998</v>
      </c>
      <c r="N62" t="str" cm="1">
        <f t="array" ref="N62">_xlfn.SWITCH(I62,
    "Rob", "Robusta",
    "Exc", "Excelsa",
    "Ara", "Arabica",
    "Lib", "Liberica",
    "")</f>
        <v>Arabica</v>
      </c>
      <c r="O62" t="str" cm="1">
        <f t="array" ref="O62">_xlfn.SWITCH(J62,"M","Medium","L","Light","D","Dark","")</f>
        <v>Dark</v>
      </c>
      <c r="P62" t="str">
        <f>_xlfn.XLOOKUP(Orders_Table[[#This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N/A</v>
      </c>
      <c r="H63" s="2" t="str">
        <f>_xlfn.XLOOKUP(C63,customers!$A$1:$A$1001,customers!$G$1:$G$1001,,0)</f>
        <v>United Kingdom</v>
      </c>
      <c r="I63" t="str">
        <f>INDEX(products!$A$1:$G$49, MATCH(orders!$D63, products!$A$1:$A$49, 0), MATCH(orders!I$1, products!$A$1:$G$1, 0))</f>
        <v>Rob</v>
      </c>
      <c r="J63" t="str">
        <f>INDEX(products!$A$1:$G$49, MATCH(orders!$D63, products!$A$1:$A$49, 0), MATCH(orders!J$1, products!$A$1:$G$1, 0))</f>
        <v>D</v>
      </c>
      <c r="K63" s="4">
        <f>INDEX(products!$A$1:$G$49, MATCH(orders!$D63, products!$A$1:$A$49, 0), MATCH(orders!K$1, products!$A$1:$G$1, 0))</f>
        <v>0.5</v>
      </c>
      <c r="L63" s="5">
        <f>INDEX(products!$A$1:$G$49, MATCH(orders!$D63, products!$A$1:$A$49, 0), MATCH(orders!L$1, products!$A$1:$G$1, 0))</f>
        <v>5.3699999999999992</v>
      </c>
      <c r="M63" s="5">
        <f t="shared" si="0"/>
        <v>26.849999999999994</v>
      </c>
      <c r="N63" t="str" cm="1">
        <f t="array" ref="N63">_xlfn.SWITCH(I63,
    "Rob", "Robusta",
    "Exc", "Excelsa",
    "Ara", "Arabica",
    "Lib", "Liberica",
    "")</f>
        <v>Robusta</v>
      </c>
      <c r="O63" t="str" cm="1">
        <f t="array" ref="O63">_xlfn.SWITCH(J63,"M","Medium","L","Light","D","Dark","")</f>
        <v>Dark</v>
      </c>
      <c r="P63" t="str">
        <f>_xlfn.XLOOKUP(Orders_Table[[#This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N/A</v>
      </c>
      <c r="H64" s="2" t="str">
        <f>_xlfn.XLOOKUP(C64,customers!$A$1:$A$1001,customers!$G$1:$G$1001,,0)</f>
        <v>United States</v>
      </c>
      <c r="I64" t="str">
        <f>INDEX(products!$A$1:$G$49, MATCH(orders!$D64, products!$A$1:$A$49, 0), MATCH(orders!I$1, products!$A$1:$G$1, 0))</f>
        <v>Lib</v>
      </c>
      <c r="J64" t="str">
        <f>INDEX(products!$A$1:$G$49, MATCH(orders!$D64, products!$A$1:$A$49, 0), MATCH(orders!J$1, products!$A$1:$G$1, 0))</f>
        <v>L</v>
      </c>
      <c r="K64" s="4">
        <f>INDEX(products!$A$1:$G$49, MATCH(orders!$D64, products!$A$1:$A$49, 0), MATCH(orders!K$1, products!$A$1:$G$1, 0))</f>
        <v>0.2</v>
      </c>
      <c r="L64" s="5">
        <f>INDEX(products!$A$1:$G$49, MATCH(orders!$D64, products!$A$1:$A$49, 0), MATCH(orders!L$1, products!$A$1:$G$1, 0))</f>
        <v>4.7549999999999999</v>
      </c>
      <c r="M64" s="5">
        <f t="shared" si="0"/>
        <v>23.774999999999999</v>
      </c>
      <c r="N64" t="str" cm="1">
        <f t="array" ref="N64">_xlfn.SWITCH(I64,
    "Rob", "Robusta",
    "Exc", "Excelsa",
    "Ara", "Arabica",
    "Lib", "Liberica",
    "")</f>
        <v>Liberica</v>
      </c>
      <c r="O64" t="str" cm="1">
        <f t="array" ref="O64">_xlfn.SWITCH(J64,"M","Medium","L","Light","D","Dark","")</f>
        <v>Light</v>
      </c>
      <c r="P64" t="str">
        <f>_xlfn.XLOOKUP(Orders_Table[[#This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 MATCH(orders!$D65, products!$A$1:$A$49, 0), MATCH(orders!I$1, products!$A$1:$G$1, 0))</f>
        <v>Ara</v>
      </c>
      <c r="J65" t="str">
        <f>INDEX(products!$A$1:$G$49, MATCH(orders!$D65, products!$A$1:$A$49, 0), MATCH(orders!J$1, products!$A$1:$G$1, 0))</f>
        <v>M</v>
      </c>
      <c r="K65" s="4">
        <f>INDEX(products!$A$1:$G$49, MATCH(orders!$D65, products!$A$1:$A$49, 0), MATCH(orders!K$1, products!$A$1:$G$1, 0))</f>
        <v>0.5</v>
      </c>
      <c r="L65" s="5">
        <f>INDEX(products!$A$1:$G$49, MATCH(orders!$D65, products!$A$1:$A$49, 0), MATCH(orders!L$1, products!$A$1:$G$1, 0))</f>
        <v>6.75</v>
      </c>
      <c r="M65" s="5">
        <f t="shared" si="0"/>
        <v>6.75</v>
      </c>
      <c r="N65" t="str" cm="1">
        <f t="array" ref="N65">_xlfn.SWITCH(I65,
    "Rob", "Robusta",
    "Exc", "Excelsa",
    "Ara", "Arabica",
    "Lib", "Liberica",
    "")</f>
        <v>Arabica</v>
      </c>
      <c r="O65" t="str" cm="1">
        <f t="array" ref="O65">_xlfn.SWITCH(J65,"M","Medium","L","Light","D","Dark","")</f>
        <v>Medium</v>
      </c>
      <c r="P65" t="str">
        <f>_xlfn.XLOOKUP(Orders_Table[[#This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N/A</v>
      </c>
      <c r="H66" s="2" t="str">
        <f>_xlfn.XLOOKUP(C66,customers!$A$1:$A$1001,customers!$G$1:$G$1001,,0)</f>
        <v>United States</v>
      </c>
      <c r="I66" t="str">
        <f>INDEX(products!$A$1:$G$49, MATCH(orders!$D66, products!$A$1:$A$49, 0), MATCH(orders!I$1, products!$A$1:$G$1, 0))</f>
        <v>Rob</v>
      </c>
      <c r="J66" t="str">
        <f>INDEX(products!$A$1:$G$49, MATCH(orders!$D66, products!$A$1:$A$49, 0), MATCH(orders!J$1, products!$A$1:$G$1, 0))</f>
        <v>M</v>
      </c>
      <c r="K66" s="4">
        <f>INDEX(products!$A$1:$G$49, MATCH(orders!$D66, products!$A$1:$A$49, 0), MATCH(orders!K$1, products!$A$1:$G$1, 0))</f>
        <v>0.5</v>
      </c>
      <c r="L66" s="5">
        <f>INDEX(products!$A$1:$G$49, MATCH(orders!$D66, products!$A$1:$A$49, 0), MATCH(orders!L$1, products!$A$1:$G$1, 0))</f>
        <v>5.97</v>
      </c>
      <c r="M66" s="5">
        <f t="shared" si="0"/>
        <v>35.82</v>
      </c>
      <c r="N66" t="str" cm="1">
        <f t="array" ref="N66">_xlfn.SWITCH(I66,
    "Rob", "Robusta",
    "Exc", "Excelsa",
    "Ara", "Arabica",
    "Lib", "Liberica",
    "")</f>
        <v>Robusta</v>
      </c>
      <c r="O66" t="str" cm="1">
        <f t="array" ref="O66">_xlfn.SWITCH(J66,"M","Medium","L","Light","D","Dark","")</f>
        <v>Medium</v>
      </c>
      <c r="P66" t="str">
        <f>_xlfn.XLOOKUP(Orders_Table[[#This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 MATCH(orders!$D67, products!$A$1:$A$49, 0), MATCH(orders!I$1, products!$A$1:$G$1, 0))</f>
        <v>Rob</v>
      </c>
      <c r="J67" t="str">
        <f>INDEX(products!$A$1:$G$49, MATCH(orders!$D67, products!$A$1:$A$49, 0), MATCH(orders!J$1, products!$A$1:$G$1, 0))</f>
        <v>D</v>
      </c>
      <c r="K67" s="4">
        <f>INDEX(products!$A$1:$G$49, MATCH(orders!$D67, products!$A$1:$A$49, 0), MATCH(orders!K$1, products!$A$1:$G$1, 0))</f>
        <v>2.5</v>
      </c>
      <c r="L67" s="5">
        <f>INDEX(products!$A$1:$G$49, MATCH(orders!$D67, products!$A$1:$A$49, 0), MATCH(orders!L$1, products!$A$1:$G$1, 0))</f>
        <v>20.584999999999997</v>
      </c>
      <c r="M67" s="5">
        <f t="shared" ref="M67:M130" si="1">L67*E67</f>
        <v>82.339999999999989</v>
      </c>
      <c r="N67" t="str" cm="1">
        <f t="array" ref="N67">_xlfn.SWITCH(I67,
    "Rob", "Robusta",
    "Exc", "Excelsa",
    "Ara", "Arabica",
    "Lib", "Liberica",
    "")</f>
        <v>Robusta</v>
      </c>
      <c r="O67" t="str" cm="1">
        <f t="array" ref="O67">_xlfn.SWITCH(J67,"M","Medium","L","Light","D","Dark","")</f>
        <v>Dark</v>
      </c>
      <c r="P67" t="str">
        <f>_xlfn.XLOOKUP(Orders_Table[[#This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 MATCH(orders!$D68, products!$A$1:$A$49, 0), MATCH(orders!I$1, products!$A$1:$G$1, 0))</f>
        <v>Rob</v>
      </c>
      <c r="J68" t="str">
        <f>INDEX(products!$A$1:$G$49, MATCH(orders!$D68, products!$A$1:$A$49, 0), MATCH(orders!J$1, products!$A$1:$G$1, 0))</f>
        <v>L</v>
      </c>
      <c r="K68" s="4">
        <f>INDEX(products!$A$1:$G$49, MATCH(orders!$D68, products!$A$1:$A$49, 0), MATCH(orders!K$1, products!$A$1:$G$1, 0))</f>
        <v>0.5</v>
      </c>
      <c r="L68" s="5">
        <f>INDEX(products!$A$1:$G$49, MATCH(orders!$D68, products!$A$1:$A$49, 0), MATCH(orders!L$1, products!$A$1:$G$1, 0))</f>
        <v>7.169999999999999</v>
      </c>
      <c r="M68" s="5">
        <f t="shared" si="1"/>
        <v>7.169999999999999</v>
      </c>
      <c r="N68" t="str" cm="1">
        <f t="array" ref="N68">_xlfn.SWITCH(I68,
    "Rob", "Robusta",
    "Exc", "Excelsa",
    "Ara", "Arabica",
    "Lib", "Liberica",
    "")</f>
        <v>Robusta</v>
      </c>
      <c r="O68" t="str" cm="1">
        <f t="array" ref="O68">_xlfn.SWITCH(J68,"M","Medium","L","Light","D","Dark","")</f>
        <v>Light</v>
      </c>
      <c r="P68" t="str">
        <f>_xlfn.XLOOKUP(Orders_Table[[#This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 MATCH(orders!$D69, products!$A$1:$A$49, 0), MATCH(orders!I$1, products!$A$1:$G$1, 0))</f>
        <v>Lib</v>
      </c>
      <c r="J69" t="str">
        <f>INDEX(products!$A$1:$G$49, MATCH(orders!$D69, products!$A$1:$A$49, 0), MATCH(orders!J$1, products!$A$1:$G$1, 0))</f>
        <v>L</v>
      </c>
      <c r="K69" s="4">
        <f>INDEX(products!$A$1:$G$49, MATCH(orders!$D69, products!$A$1:$A$49, 0), MATCH(orders!K$1, products!$A$1:$G$1, 0))</f>
        <v>0.2</v>
      </c>
      <c r="L69" s="5">
        <f>INDEX(products!$A$1:$G$49, MATCH(orders!$D69, products!$A$1:$A$49, 0), MATCH(orders!L$1, products!$A$1:$G$1, 0))</f>
        <v>4.7549999999999999</v>
      </c>
      <c r="M69" s="5">
        <f t="shared" si="1"/>
        <v>9.51</v>
      </c>
      <c r="N69" t="str" cm="1">
        <f t="array" ref="N69">_xlfn.SWITCH(I69,
    "Rob", "Robusta",
    "Exc", "Excelsa",
    "Ara", "Arabica",
    "Lib", "Liberica",
    "")</f>
        <v>Liberica</v>
      </c>
      <c r="O69" t="str" cm="1">
        <f t="array" ref="O69">_xlfn.SWITCH(J69,"M","Medium","L","Light","D","Dark","")</f>
        <v>Light</v>
      </c>
      <c r="P69" t="str">
        <f>_xlfn.XLOOKUP(Orders_Table[[#This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 MATCH(orders!$D70, products!$A$1:$A$49, 0), MATCH(orders!I$1, products!$A$1:$G$1, 0))</f>
        <v>Rob</v>
      </c>
      <c r="J70" t="str">
        <f>INDEX(products!$A$1:$G$49, MATCH(orders!$D70, products!$A$1:$A$49, 0), MATCH(orders!J$1, products!$A$1:$G$1, 0))</f>
        <v>M</v>
      </c>
      <c r="K70" s="4">
        <f>INDEX(products!$A$1:$G$49, MATCH(orders!$D70, products!$A$1:$A$49, 0), MATCH(orders!K$1, products!$A$1:$G$1, 0))</f>
        <v>0.2</v>
      </c>
      <c r="L70" s="5">
        <f>INDEX(products!$A$1:$G$49, MATCH(orders!$D70, products!$A$1:$A$49, 0), MATCH(orders!L$1, products!$A$1:$G$1, 0))</f>
        <v>2.9849999999999999</v>
      </c>
      <c r="M70" s="5">
        <f t="shared" si="1"/>
        <v>2.9849999999999999</v>
      </c>
      <c r="N70" t="str" cm="1">
        <f t="array" ref="N70">_xlfn.SWITCH(I70,
    "Rob", "Robusta",
    "Exc", "Excelsa",
    "Ara", "Arabica",
    "Lib", "Liberica",
    "")</f>
        <v>Robusta</v>
      </c>
      <c r="O70" t="str" cm="1">
        <f t="array" ref="O70">_xlfn.SWITCH(J70,"M","Medium","L","Light","D","Dark","")</f>
        <v>Medium</v>
      </c>
      <c r="P70" t="str">
        <f>_xlfn.XLOOKUP(Orders_Table[[#This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 MATCH(orders!$D71, products!$A$1:$A$49, 0), MATCH(orders!I$1, products!$A$1:$G$1, 0))</f>
        <v>Rob</v>
      </c>
      <c r="J71" t="str">
        <f>INDEX(products!$A$1:$G$49, MATCH(orders!$D71, products!$A$1:$A$49, 0), MATCH(orders!J$1, products!$A$1:$G$1, 0))</f>
        <v>M</v>
      </c>
      <c r="K71" s="4">
        <f>INDEX(products!$A$1:$G$49, MATCH(orders!$D71, products!$A$1:$A$49, 0), MATCH(orders!K$1, products!$A$1:$G$1, 0))</f>
        <v>1</v>
      </c>
      <c r="L71" s="5">
        <f>INDEX(products!$A$1:$G$49, MATCH(orders!$D71, products!$A$1:$A$49, 0), MATCH(orders!L$1, products!$A$1:$G$1, 0))</f>
        <v>9.9499999999999993</v>
      </c>
      <c r="M71" s="5">
        <f t="shared" si="1"/>
        <v>59.699999999999996</v>
      </c>
      <c r="N71" t="str" cm="1">
        <f t="array" ref="N71">_xlfn.SWITCH(I71,
    "Rob", "Robusta",
    "Exc", "Excelsa",
    "Ara", "Arabica",
    "Lib", "Liberica",
    "")</f>
        <v>Robusta</v>
      </c>
      <c r="O71" t="str" cm="1">
        <f t="array" ref="O71">_xlfn.SWITCH(J71,"M","Medium","L","Light","D","Dark","")</f>
        <v>Medium</v>
      </c>
      <c r="P71" t="str">
        <f>_xlfn.XLOOKUP(Orders_Table[[#This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 MATCH(orders!$D72, products!$A$1:$A$49, 0), MATCH(orders!I$1, products!$A$1:$G$1, 0))</f>
        <v>Exc</v>
      </c>
      <c r="J72" t="str">
        <f>INDEX(products!$A$1:$G$49, MATCH(orders!$D72, products!$A$1:$A$49, 0), MATCH(orders!J$1, products!$A$1:$G$1, 0))</f>
        <v>L</v>
      </c>
      <c r="K72" s="4">
        <f>INDEX(products!$A$1:$G$49, MATCH(orders!$D72, products!$A$1:$A$49, 0), MATCH(orders!K$1, products!$A$1:$G$1, 0))</f>
        <v>2.5</v>
      </c>
      <c r="L72" s="5">
        <f>INDEX(products!$A$1:$G$49, MATCH(orders!$D72, products!$A$1:$A$49, 0), MATCH(orders!L$1, products!$A$1:$G$1, 0))</f>
        <v>34.154999999999994</v>
      </c>
      <c r="M72" s="5">
        <f t="shared" si="1"/>
        <v>136.61999999999998</v>
      </c>
      <c r="N72" t="str" cm="1">
        <f t="array" ref="N72">_xlfn.SWITCH(I72,
    "Rob", "Robusta",
    "Exc", "Excelsa",
    "Ara", "Arabica",
    "Lib", "Liberica",
    "")</f>
        <v>Excelsa</v>
      </c>
      <c r="O72" t="str" cm="1">
        <f t="array" ref="O72">_xlfn.SWITCH(J72,"M","Medium","L","Light","D","Dark","")</f>
        <v>Light</v>
      </c>
      <c r="P72" t="str">
        <f>_xlfn.XLOOKUP(Orders_Table[[#This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 MATCH(orders!$D73, products!$A$1:$A$49, 0), MATCH(orders!I$1, products!$A$1:$G$1, 0))</f>
        <v>Lib</v>
      </c>
      <c r="J73" t="str">
        <f>INDEX(products!$A$1:$G$49, MATCH(orders!$D73, products!$A$1:$A$49, 0), MATCH(orders!J$1, products!$A$1:$G$1, 0))</f>
        <v>L</v>
      </c>
      <c r="K73" s="4">
        <f>INDEX(products!$A$1:$G$49, MATCH(orders!$D73, products!$A$1:$A$49, 0), MATCH(orders!K$1, products!$A$1:$G$1, 0))</f>
        <v>0.2</v>
      </c>
      <c r="L73" s="5">
        <f>INDEX(products!$A$1:$G$49, MATCH(orders!$D73, products!$A$1:$A$49, 0), MATCH(orders!L$1, products!$A$1:$G$1, 0))</f>
        <v>4.7549999999999999</v>
      </c>
      <c r="M73" s="5">
        <f t="shared" si="1"/>
        <v>9.51</v>
      </c>
      <c r="N73" t="str" cm="1">
        <f t="array" ref="N73">_xlfn.SWITCH(I73,
    "Rob", "Robusta",
    "Exc", "Excelsa",
    "Ara", "Arabica",
    "Lib", "Liberica",
    "")</f>
        <v>Liberica</v>
      </c>
      <c r="O73" t="str" cm="1">
        <f t="array" ref="O73">_xlfn.SWITCH(J73,"M","Medium","L","Light","D","Dark","")</f>
        <v>Light</v>
      </c>
      <c r="P73" t="str">
        <f>_xlfn.XLOOKUP(Orders_Table[[#This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N/A</v>
      </c>
      <c r="H74" s="2" t="str">
        <f>_xlfn.XLOOKUP(C74,customers!$A$1:$A$1001,customers!$G$1:$G$1001,,0)</f>
        <v>United States</v>
      </c>
      <c r="I74" t="str">
        <f>INDEX(products!$A$1:$G$49, MATCH(orders!$D74, products!$A$1:$A$49, 0), MATCH(orders!I$1, products!$A$1:$G$1, 0))</f>
        <v>Ara</v>
      </c>
      <c r="J74" t="str">
        <f>INDEX(products!$A$1:$G$49, MATCH(orders!$D74, products!$A$1:$A$49, 0), MATCH(orders!J$1, products!$A$1:$G$1, 0))</f>
        <v>M</v>
      </c>
      <c r="K74" s="4">
        <f>INDEX(products!$A$1:$G$49, MATCH(orders!$D74, products!$A$1:$A$49, 0), MATCH(orders!K$1, products!$A$1:$G$1, 0))</f>
        <v>2.5</v>
      </c>
      <c r="L74" s="5">
        <f>INDEX(products!$A$1:$G$49, MATCH(orders!$D74, products!$A$1:$A$49, 0), MATCH(orders!L$1, products!$A$1:$G$1, 0))</f>
        <v>25.874999999999996</v>
      </c>
      <c r="M74" s="5">
        <f t="shared" si="1"/>
        <v>77.624999999999986</v>
      </c>
      <c r="N74" t="str" cm="1">
        <f t="array" ref="N74">_xlfn.SWITCH(I74,
    "Rob", "Robusta",
    "Exc", "Excelsa",
    "Ara", "Arabica",
    "Lib", "Liberica",
    "")</f>
        <v>Arabica</v>
      </c>
      <c r="O74" t="str" cm="1">
        <f t="array" ref="O74">_xlfn.SWITCH(J74,"M","Medium","L","Light","D","Dark","")</f>
        <v>Medium</v>
      </c>
      <c r="P74" t="str">
        <f>_xlfn.XLOOKUP(Orders_Table[[#This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N/A</v>
      </c>
      <c r="H75" s="2" t="str">
        <f>_xlfn.XLOOKUP(C75,customers!$A$1:$A$1001,customers!$G$1:$G$1001,,0)</f>
        <v>United States</v>
      </c>
      <c r="I75" t="str">
        <f>INDEX(products!$A$1:$G$49, MATCH(orders!$D75, products!$A$1:$A$49, 0), MATCH(orders!I$1, products!$A$1:$G$1, 0))</f>
        <v>Lib</v>
      </c>
      <c r="J75" t="str">
        <f>INDEX(products!$A$1:$G$49, MATCH(orders!$D75, products!$A$1:$A$49, 0), MATCH(orders!J$1, products!$A$1:$G$1, 0))</f>
        <v>M</v>
      </c>
      <c r="K75" s="4">
        <f>INDEX(products!$A$1:$G$49, MATCH(orders!$D75, products!$A$1:$A$49, 0), MATCH(orders!K$1, products!$A$1:$G$1, 0))</f>
        <v>0.2</v>
      </c>
      <c r="L75" s="5">
        <f>INDEX(products!$A$1:$G$49, MATCH(orders!$D75, products!$A$1:$A$49, 0), MATCH(orders!L$1, products!$A$1:$G$1, 0))</f>
        <v>4.3650000000000002</v>
      </c>
      <c r="M75" s="5">
        <f t="shared" si="1"/>
        <v>21.825000000000003</v>
      </c>
      <c r="N75" t="str" cm="1">
        <f t="array" ref="N75">_xlfn.SWITCH(I75,
    "Rob", "Robusta",
    "Exc", "Excelsa",
    "Ara", "Arabica",
    "Lib", "Liberica",
    "")</f>
        <v>Liberica</v>
      </c>
      <c r="O75" t="str" cm="1">
        <f t="array" ref="O75">_xlfn.SWITCH(J75,"M","Medium","L","Light","D","Dark","")</f>
        <v>Medium</v>
      </c>
      <c r="P75" t="str">
        <f>_xlfn.XLOOKUP(Orders_Table[[#This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 MATCH(orders!$D76, products!$A$1:$A$49, 0), MATCH(orders!I$1, products!$A$1:$G$1, 0))</f>
        <v>Exc</v>
      </c>
      <c r="J76" t="str">
        <f>INDEX(products!$A$1:$G$49, MATCH(orders!$D76, products!$A$1:$A$49, 0), MATCH(orders!J$1, products!$A$1:$G$1, 0))</f>
        <v>L</v>
      </c>
      <c r="K76" s="4">
        <f>INDEX(products!$A$1:$G$49, MATCH(orders!$D76, products!$A$1:$A$49, 0), MATCH(orders!K$1, products!$A$1:$G$1, 0))</f>
        <v>0.5</v>
      </c>
      <c r="L76" s="5">
        <f>INDEX(products!$A$1:$G$49, MATCH(orders!$D76, products!$A$1:$A$49, 0), MATCH(orders!L$1, products!$A$1:$G$1, 0))</f>
        <v>8.91</v>
      </c>
      <c r="M76" s="5">
        <f t="shared" si="1"/>
        <v>17.82</v>
      </c>
      <c r="N76" t="str" cm="1">
        <f t="array" ref="N76">_xlfn.SWITCH(I76,
    "Rob", "Robusta",
    "Exc", "Excelsa",
    "Ara", "Arabica",
    "Lib", "Liberica",
    "")</f>
        <v>Excelsa</v>
      </c>
      <c r="O76" t="str" cm="1">
        <f t="array" ref="O76">_xlfn.SWITCH(J76,"M","Medium","L","Light","D","Dark","")</f>
        <v>Light</v>
      </c>
      <c r="P76" t="str">
        <f>_xlfn.XLOOKUP(Orders_Table[[#This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 MATCH(orders!$D77, products!$A$1:$A$49, 0), MATCH(orders!I$1, products!$A$1:$G$1, 0))</f>
        <v>Rob</v>
      </c>
      <c r="J77" t="str">
        <f>INDEX(products!$A$1:$G$49, MATCH(orders!$D77, products!$A$1:$A$49, 0), MATCH(orders!J$1, products!$A$1:$G$1, 0))</f>
        <v>D</v>
      </c>
      <c r="K77" s="4">
        <f>INDEX(products!$A$1:$G$49, MATCH(orders!$D77, products!$A$1:$A$49, 0), MATCH(orders!K$1, products!$A$1:$G$1, 0))</f>
        <v>1</v>
      </c>
      <c r="L77" s="5">
        <f>INDEX(products!$A$1:$G$49, MATCH(orders!$D77, products!$A$1:$A$49, 0), MATCH(orders!L$1, products!$A$1:$G$1, 0))</f>
        <v>8.9499999999999993</v>
      </c>
      <c r="M77" s="5">
        <f t="shared" si="1"/>
        <v>53.699999999999996</v>
      </c>
      <c r="N77" t="str" cm="1">
        <f t="array" ref="N77">_xlfn.SWITCH(I77,
    "Rob", "Robusta",
    "Exc", "Excelsa",
    "Ara", "Arabica",
    "Lib", "Liberica",
    "")</f>
        <v>Robusta</v>
      </c>
      <c r="O77" t="str" cm="1">
        <f t="array" ref="O77">_xlfn.SWITCH(J77,"M","Medium","L","Light","D","Dark","")</f>
        <v>Dark</v>
      </c>
      <c r="P77" t="str">
        <f>_xlfn.XLOOKUP(Orders_Table[[#This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N/A</v>
      </c>
      <c r="H78" s="2" t="str">
        <f>_xlfn.XLOOKUP(C78,customers!$A$1:$A$1001,customers!$G$1:$G$1001,,0)</f>
        <v>Ireland</v>
      </c>
      <c r="I78" t="str">
        <f>INDEX(products!$A$1:$G$49, MATCH(orders!$D78, products!$A$1:$A$49, 0), MATCH(orders!I$1, products!$A$1:$G$1, 0))</f>
        <v>Rob</v>
      </c>
      <c r="J78" t="str">
        <f>INDEX(products!$A$1:$G$49, MATCH(orders!$D78, products!$A$1:$A$49, 0), MATCH(orders!J$1, products!$A$1:$G$1, 0))</f>
        <v>L</v>
      </c>
      <c r="K78" s="4">
        <f>INDEX(products!$A$1:$G$49, MATCH(orders!$D78, products!$A$1:$A$49, 0), MATCH(orders!K$1, products!$A$1:$G$1, 0))</f>
        <v>0.2</v>
      </c>
      <c r="L78" s="5">
        <f>INDEX(products!$A$1:$G$49, MATCH(orders!$D78, products!$A$1:$A$49, 0), MATCH(orders!L$1, products!$A$1:$G$1, 0))</f>
        <v>3.5849999999999995</v>
      </c>
      <c r="M78" s="5">
        <f t="shared" si="1"/>
        <v>3.5849999999999995</v>
      </c>
      <c r="N78" t="str" cm="1">
        <f t="array" ref="N78">_xlfn.SWITCH(I78,
    "Rob", "Robusta",
    "Exc", "Excelsa",
    "Ara", "Arabica",
    "Lib", "Liberica",
    "")</f>
        <v>Robusta</v>
      </c>
      <c r="O78" t="str" cm="1">
        <f t="array" ref="O78">_xlfn.SWITCH(J78,"M","Medium","L","Light","D","Dark","")</f>
        <v>Light</v>
      </c>
      <c r="P78" t="str">
        <f>_xlfn.XLOOKUP(Orders_Table[[#This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 MATCH(orders!$D79, products!$A$1:$A$49, 0), MATCH(orders!I$1, products!$A$1:$G$1, 0))</f>
        <v>Exc</v>
      </c>
      <c r="J79" t="str">
        <f>INDEX(products!$A$1:$G$49, MATCH(orders!$D79, products!$A$1:$A$49, 0), MATCH(orders!J$1, products!$A$1:$G$1, 0))</f>
        <v>D</v>
      </c>
      <c r="K79" s="4">
        <f>INDEX(products!$A$1:$G$49, MATCH(orders!$D79, products!$A$1:$A$49, 0), MATCH(orders!K$1, products!$A$1:$G$1, 0))</f>
        <v>0.2</v>
      </c>
      <c r="L79" s="5">
        <f>INDEX(products!$A$1:$G$49, MATCH(orders!$D79, products!$A$1:$A$49, 0), MATCH(orders!L$1, products!$A$1:$G$1, 0))</f>
        <v>3.645</v>
      </c>
      <c r="M79" s="5">
        <f t="shared" si="1"/>
        <v>7.29</v>
      </c>
      <c r="N79" t="str" cm="1">
        <f t="array" ref="N79">_xlfn.SWITCH(I79,
    "Rob", "Robusta",
    "Exc", "Excelsa",
    "Ara", "Arabica",
    "Lib", "Liberica",
    "")</f>
        <v>Excelsa</v>
      </c>
      <c r="O79" t="str" cm="1">
        <f t="array" ref="O79">_xlfn.SWITCH(J79,"M","Medium","L","Light","D","Dark","")</f>
        <v>Dark</v>
      </c>
      <c r="P79" t="str">
        <f>_xlfn.XLOOKUP(Orders_Table[[#This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 MATCH(orders!$D80, products!$A$1:$A$49, 0), MATCH(orders!I$1, products!$A$1:$G$1, 0))</f>
        <v>Ara</v>
      </c>
      <c r="J80" t="str">
        <f>INDEX(products!$A$1:$G$49, MATCH(orders!$D80, products!$A$1:$A$49, 0), MATCH(orders!J$1, products!$A$1:$G$1, 0))</f>
        <v>M</v>
      </c>
      <c r="K80" s="4">
        <f>INDEX(products!$A$1:$G$49, MATCH(orders!$D80, products!$A$1:$A$49, 0), MATCH(orders!K$1, products!$A$1:$G$1, 0))</f>
        <v>0.5</v>
      </c>
      <c r="L80" s="5">
        <f>INDEX(products!$A$1:$G$49, MATCH(orders!$D80, products!$A$1:$A$49, 0), MATCH(orders!L$1, products!$A$1:$G$1, 0))</f>
        <v>6.75</v>
      </c>
      <c r="M80" s="5">
        <f t="shared" si="1"/>
        <v>40.5</v>
      </c>
      <c r="N80" t="str" cm="1">
        <f t="array" ref="N80">_xlfn.SWITCH(I80,
    "Rob", "Robusta",
    "Exc", "Excelsa",
    "Ara", "Arabica",
    "Lib", "Liberica",
    "")</f>
        <v>Arabica</v>
      </c>
      <c r="O80" t="str" cm="1">
        <f t="array" ref="O80">_xlfn.SWITCH(J80,"M","Medium","L","Light","D","Dark","")</f>
        <v>Medium</v>
      </c>
      <c r="P80" t="str">
        <f>_xlfn.XLOOKUP(Orders_Table[[#This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 MATCH(orders!$D81, products!$A$1:$A$49, 0), MATCH(orders!I$1, products!$A$1:$G$1, 0))</f>
        <v>Rob</v>
      </c>
      <c r="J81" t="str">
        <f>INDEX(products!$A$1:$G$49, MATCH(orders!$D81, products!$A$1:$A$49, 0), MATCH(orders!J$1, products!$A$1:$G$1, 0))</f>
        <v>L</v>
      </c>
      <c r="K81" s="4">
        <f>INDEX(products!$A$1:$G$49, MATCH(orders!$D81, products!$A$1:$A$49, 0), MATCH(orders!K$1, products!$A$1:$G$1, 0))</f>
        <v>1</v>
      </c>
      <c r="L81" s="5">
        <f>INDEX(products!$A$1:$G$49, MATCH(orders!$D81, products!$A$1:$A$49, 0), MATCH(orders!L$1, products!$A$1:$G$1, 0))</f>
        <v>11.95</v>
      </c>
      <c r="M81" s="5">
        <f t="shared" si="1"/>
        <v>47.8</v>
      </c>
      <c r="N81" t="str" cm="1">
        <f t="array" ref="N81">_xlfn.SWITCH(I81,
    "Rob", "Robusta",
    "Exc", "Excelsa",
    "Ara", "Arabica",
    "Lib", "Liberica",
    "")</f>
        <v>Robusta</v>
      </c>
      <c r="O81" t="str" cm="1">
        <f t="array" ref="O81">_xlfn.SWITCH(J81,"M","Medium","L","Light","D","Dark","")</f>
        <v>Light</v>
      </c>
      <c r="P81" t="str">
        <f>_xlfn.XLOOKUP(Orders_Table[[#This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 MATCH(orders!$D82, products!$A$1:$A$49, 0), MATCH(orders!I$1, products!$A$1:$G$1, 0))</f>
        <v>Ara</v>
      </c>
      <c r="J82" t="str">
        <f>INDEX(products!$A$1:$G$49, MATCH(orders!$D82, products!$A$1:$A$49, 0), MATCH(orders!J$1, products!$A$1:$G$1, 0))</f>
        <v>L</v>
      </c>
      <c r="K82" s="4">
        <f>INDEX(products!$A$1:$G$49, MATCH(orders!$D82, products!$A$1:$A$49, 0), MATCH(orders!K$1, products!$A$1:$G$1, 0))</f>
        <v>0.5</v>
      </c>
      <c r="L82" s="5">
        <f>INDEX(products!$A$1:$G$49, MATCH(orders!$D82, products!$A$1:$A$49, 0), MATCH(orders!L$1, products!$A$1:$G$1, 0))</f>
        <v>7.77</v>
      </c>
      <c r="M82" s="5">
        <f t="shared" si="1"/>
        <v>38.849999999999994</v>
      </c>
      <c r="N82" t="str" cm="1">
        <f t="array" ref="N82">_xlfn.SWITCH(I82,
    "Rob", "Robusta",
    "Exc", "Excelsa",
    "Ara", "Arabica",
    "Lib", "Liberica",
    "")</f>
        <v>Arabica</v>
      </c>
      <c r="O82" t="str" cm="1">
        <f t="array" ref="O82">_xlfn.SWITCH(J82,"M","Medium","L","Light","D","Dark","")</f>
        <v>Light</v>
      </c>
      <c r="P82" t="str">
        <f>_xlfn.XLOOKUP(Orders_Table[[#This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 MATCH(orders!$D83, products!$A$1:$A$49, 0), MATCH(orders!I$1, products!$A$1:$G$1, 0))</f>
        <v>Lib</v>
      </c>
      <c r="J83" t="str">
        <f>INDEX(products!$A$1:$G$49, MATCH(orders!$D83, products!$A$1:$A$49, 0), MATCH(orders!J$1, products!$A$1:$G$1, 0))</f>
        <v>L</v>
      </c>
      <c r="K83" s="4">
        <f>INDEX(products!$A$1:$G$49, MATCH(orders!$D83, products!$A$1:$A$49, 0), MATCH(orders!K$1, products!$A$1:$G$1, 0))</f>
        <v>2.5</v>
      </c>
      <c r="L83" s="5">
        <f>INDEX(products!$A$1:$G$49, MATCH(orders!$D83, products!$A$1:$A$49, 0), MATCH(orders!L$1, products!$A$1:$G$1, 0))</f>
        <v>36.454999999999998</v>
      </c>
      <c r="M83" s="5">
        <f t="shared" si="1"/>
        <v>109.36499999999999</v>
      </c>
      <c r="N83" t="str" cm="1">
        <f t="array" ref="N83">_xlfn.SWITCH(I83,
    "Rob", "Robusta",
    "Exc", "Excelsa",
    "Ara", "Arabica",
    "Lib", "Liberica",
    "")</f>
        <v>Liberica</v>
      </c>
      <c r="O83" t="str" cm="1">
        <f t="array" ref="O83">_xlfn.SWITCH(J83,"M","Medium","L","Light","D","Dark","")</f>
        <v>Light</v>
      </c>
      <c r="P83" t="str">
        <f>_xlfn.XLOOKUP(Orders_Table[[#This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 MATCH(orders!$D84, products!$A$1:$A$49, 0), MATCH(orders!I$1, products!$A$1:$G$1, 0))</f>
        <v>Lib</v>
      </c>
      <c r="J84" t="str">
        <f>INDEX(products!$A$1:$G$49, MATCH(orders!$D84, products!$A$1:$A$49, 0), MATCH(orders!J$1, products!$A$1:$G$1, 0))</f>
        <v>M</v>
      </c>
      <c r="K84" s="4">
        <f>INDEX(products!$A$1:$G$49, MATCH(orders!$D84, products!$A$1:$A$49, 0), MATCH(orders!K$1, products!$A$1:$G$1, 0))</f>
        <v>2.5</v>
      </c>
      <c r="L84" s="5">
        <f>INDEX(products!$A$1:$G$49, MATCH(orders!$D84, products!$A$1:$A$49, 0), MATCH(orders!L$1, products!$A$1:$G$1, 0))</f>
        <v>33.464999999999996</v>
      </c>
      <c r="M84" s="5">
        <f t="shared" si="1"/>
        <v>100.39499999999998</v>
      </c>
      <c r="N84" t="str" cm="1">
        <f t="array" ref="N84">_xlfn.SWITCH(I84,
    "Rob", "Robusta",
    "Exc", "Excelsa",
    "Ara", "Arabica",
    "Lib", "Liberica",
    "")</f>
        <v>Liberica</v>
      </c>
      <c r="O84" t="str" cm="1">
        <f t="array" ref="O84">_xlfn.SWITCH(J84,"M","Medium","L","Light","D","Dark","")</f>
        <v>Medium</v>
      </c>
      <c r="P84" t="str">
        <f>_xlfn.XLOOKUP(Orders_Table[[#This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N/A</v>
      </c>
      <c r="H85" s="2" t="str">
        <f>_xlfn.XLOOKUP(C85,customers!$A$1:$A$1001,customers!$G$1:$G$1001,,0)</f>
        <v>United States</v>
      </c>
      <c r="I85" t="str">
        <f>INDEX(products!$A$1:$G$49, MATCH(orders!$D85, products!$A$1:$A$49, 0), MATCH(orders!I$1, products!$A$1:$G$1, 0))</f>
        <v>Rob</v>
      </c>
      <c r="J85" t="str">
        <f>INDEX(products!$A$1:$G$49, MATCH(orders!$D85, products!$A$1:$A$49, 0), MATCH(orders!J$1, products!$A$1:$G$1, 0))</f>
        <v>D</v>
      </c>
      <c r="K85" s="4">
        <f>INDEX(products!$A$1:$G$49, MATCH(orders!$D85, products!$A$1:$A$49, 0), MATCH(orders!K$1, products!$A$1:$G$1, 0))</f>
        <v>2.5</v>
      </c>
      <c r="L85" s="5">
        <f>INDEX(products!$A$1:$G$49, MATCH(orders!$D85, products!$A$1:$A$49, 0), MATCH(orders!L$1, products!$A$1:$G$1, 0))</f>
        <v>20.584999999999997</v>
      </c>
      <c r="M85" s="5">
        <f t="shared" si="1"/>
        <v>82.339999999999989</v>
      </c>
      <c r="N85" t="str" cm="1">
        <f t="array" ref="N85">_xlfn.SWITCH(I85,
    "Rob", "Robusta",
    "Exc", "Excelsa",
    "Ara", "Arabica",
    "Lib", "Liberica",
    "")</f>
        <v>Robusta</v>
      </c>
      <c r="O85" t="str" cm="1">
        <f t="array" ref="O85">_xlfn.SWITCH(J85,"M","Medium","L","Light","D","Dark","")</f>
        <v>Dark</v>
      </c>
      <c r="P85" t="str">
        <f>_xlfn.XLOOKUP(Orders_Table[[#This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 MATCH(orders!$D86, products!$A$1:$A$49, 0), MATCH(orders!I$1, products!$A$1:$G$1, 0))</f>
        <v>Lib</v>
      </c>
      <c r="J86" t="str">
        <f>INDEX(products!$A$1:$G$49, MATCH(orders!$D86, products!$A$1:$A$49, 0), MATCH(orders!J$1, products!$A$1:$G$1, 0))</f>
        <v>L</v>
      </c>
      <c r="K86" s="4">
        <f>INDEX(products!$A$1:$G$49, MATCH(orders!$D86, products!$A$1:$A$49, 0), MATCH(orders!K$1, products!$A$1:$G$1, 0))</f>
        <v>0.5</v>
      </c>
      <c r="L86" s="5">
        <f>INDEX(products!$A$1:$G$49, MATCH(orders!$D86, products!$A$1:$A$49, 0), MATCH(orders!L$1, products!$A$1:$G$1, 0))</f>
        <v>9.51</v>
      </c>
      <c r="M86" s="5">
        <f t="shared" si="1"/>
        <v>9.51</v>
      </c>
      <c r="N86" t="str" cm="1">
        <f t="array" ref="N86">_xlfn.SWITCH(I86,
    "Rob", "Robusta",
    "Exc", "Excelsa",
    "Ara", "Arabica",
    "Lib", "Liberica",
    "")</f>
        <v>Liberica</v>
      </c>
      <c r="O86" t="str" cm="1">
        <f t="array" ref="O86">_xlfn.SWITCH(J86,"M","Medium","L","Light","D","Dark","")</f>
        <v>Light</v>
      </c>
      <c r="P86" t="str">
        <f>_xlfn.XLOOKUP(Orders_Table[[#This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 MATCH(orders!$D87, products!$A$1:$A$49, 0), MATCH(orders!I$1, products!$A$1:$G$1, 0))</f>
        <v>Ara</v>
      </c>
      <c r="J87" t="str">
        <f>INDEX(products!$A$1:$G$49, MATCH(orders!$D87, products!$A$1:$A$49, 0), MATCH(orders!J$1, products!$A$1:$G$1, 0))</f>
        <v>L</v>
      </c>
      <c r="K87" s="4">
        <f>INDEX(products!$A$1:$G$49, MATCH(orders!$D87, products!$A$1:$A$49, 0), MATCH(orders!K$1, products!$A$1:$G$1, 0))</f>
        <v>2.5</v>
      </c>
      <c r="L87" s="5">
        <f>INDEX(products!$A$1:$G$49, MATCH(orders!$D87, products!$A$1:$A$49, 0), MATCH(orders!L$1, products!$A$1:$G$1, 0))</f>
        <v>29.784999999999997</v>
      </c>
      <c r="M87" s="5">
        <f t="shared" si="1"/>
        <v>89.35499999999999</v>
      </c>
      <c r="N87" t="str" cm="1">
        <f t="array" ref="N87">_xlfn.SWITCH(I87,
    "Rob", "Robusta",
    "Exc", "Excelsa",
    "Ara", "Arabica",
    "Lib", "Liberica",
    "")</f>
        <v>Arabica</v>
      </c>
      <c r="O87" t="str" cm="1">
        <f t="array" ref="O87">_xlfn.SWITCH(J87,"M","Medium","L","Light","D","Dark","")</f>
        <v>Light</v>
      </c>
      <c r="P87" t="str">
        <f>_xlfn.XLOOKUP(Orders_Table[[#This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 MATCH(orders!$D88, products!$A$1:$A$49, 0), MATCH(orders!I$1, products!$A$1:$G$1, 0))</f>
        <v>Ara</v>
      </c>
      <c r="J88" t="str">
        <f>INDEX(products!$A$1:$G$49, MATCH(orders!$D88, products!$A$1:$A$49, 0), MATCH(orders!J$1, products!$A$1:$G$1, 0))</f>
        <v>D</v>
      </c>
      <c r="K88" s="4">
        <f>INDEX(products!$A$1:$G$49, MATCH(orders!$D88, products!$A$1:$A$49, 0), MATCH(orders!K$1, products!$A$1:$G$1, 0))</f>
        <v>0.2</v>
      </c>
      <c r="L88" s="5">
        <f>INDEX(products!$A$1:$G$49, MATCH(orders!$D88, products!$A$1:$A$49, 0), MATCH(orders!L$1, products!$A$1:$G$1, 0))</f>
        <v>2.9849999999999999</v>
      </c>
      <c r="M88" s="5">
        <f t="shared" si="1"/>
        <v>11.94</v>
      </c>
      <c r="N88" t="str" cm="1">
        <f t="array" ref="N88">_xlfn.SWITCH(I88,
    "Rob", "Robusta",
    "Exc", "Excelsa",
    "Ara", "Arabica",
    "Lib", "Liberica",
    "")</f>
        <v>Arabica</v>
      </c>
      <c r="O88" t="str" cm="1">
        <f t="array" ref="O88">_xlfn.SWITCH(J88,"M","Medium","L","Light","D","Dark","")</f>
        <v>Dark</v>
      </c>
      <c r="P88" t="str">
        <f>_xlfn.XLOOKUP(Orders_Table[[#This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 MATCH(orders!$D89, products!$A$1:$A$49, 0), MATCH(orders!I$1, products!$A$1:$G$1, 0))</f>
        <v>Ara</v>
      </c>
      <c r="J89" t="str">
        <f>INDEX(products!$A$1:$G$49, MATCH(orders!$D89, products!$A$1:$A$49, 0), MATCH(orders!J$1, products!$A$1:$G$1, 0))</f>
        <v>M</v>
      </c>
      <c r="K89" s="4">
        <f>INDEX(products!$A$1:$G$49, MATCH(orders!$D89, products!$A$1:$A$49, 0), MATCH(orders!K$1, products!$A$1:$G$1, 0))</f>
        <v>1</v>
      </c>
      <c r="L89" s="5">
        <f>INDEX(products!$A$1:$G$49, MATCH(orders!$D89, products!$A$1:$A$49, 0), MATCH(orders!L$1, products!$A$1:$G$1, 0))</f>
        <v>11.25</v>
      </c>
      <c r="M89" s="5">
        <f t="shared" si="1"/>
        <v>33.75</v>
      </c>
      <c r="N89" t="str" cm="1">
        <f t="array" ref="N89">_xlfn.SWITCH(I89,
    "Rob", "Robusta",
    "Exc", "Excelsa",
    "Ara", "Arabica",
    "Lib", "Liberica",
    "")</f>
        <v>Arabica</v>
      </c>
      <c r="O89" t="str" cm="1">
        <f t="array" ref="O89">_xlfn.SWITCH(J89,"M","Medium","L","Light","D","Dark","")</f>
        <v>Medium</v>
      </c>
      <c r="P89" t="str">
        <f>_xlfn.XLOOKUP(Orders_Table[[#This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 MATCH(orders!$D90, products!$A$1:$A$49, 0), MATCH(orders!I$1, products!$A$1:$G$1, 0))</f>
        <v>Rob</v>
      </c>
      <c r="J90" t="str">
        <f>INDEX(products!$A$1:$G$49, MATCH(orders!$D90, products!$A$1:$A$49, 0), MATCH(orders!J$1, products!$A$1:$G$1, 0))</f>
        <v>L</v>
      </c>
      <c r="K90" s="4">
        <f>INDEX(products!$A$1:$G$49, MATCH(orders!$D90, products!$A$1:$A$49, 0), MATCH(orders!K$1, products!$A$1:$G$1, 0))</f>
        <v>1</v>
      </c>
      <c r="L90" s="5">
        <f>INDEX(products!$A$1:$G$49, MATCH(orders!$D90, products!$A$1:$A$49, 0), MATCH(orders!L$1, products!$A$1:$G$1, 0))</f>
        <v>11.95</v>
      </c>
      <c r="M90" s="5">
        <f t="shared" si="1"/>
        <v>35.849999999999994</v>
      </c>
      <c r="N90" t="str" cm="1">
        <f t="array" ref="N90">_xlfn.SWITCH(I90,
    "Rob", "Robusta",
    "Exc", "Excelsa",
    "Ara", "Arabica",
    "Lib", "Liberica",
    "")</f>
        <v>Robusta</v>
      </c>
      <c r="O90" t="str" cm="1">
        <f t="array" ref="O90">_xlfn.SWITCH(J90,"M","Medium","L","Light","D","Dark","")</f>
        <v>Light</v>
      </c>
      <c r="P90" t="str">
        <f>_xlfn.XLOOKUP(Orders_Table[[#This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 MATCH(orders!$D91, products!$A$1:$A$49, 0), MATCH(orders!I$1, products!$A$1:$G$1, 0))</f>
        <v>Ara</v>
      </c>
      <c r="J91" t="str">
        <f>INDEX(products!$A$1:$G$49, MATCH(orders!$D91, products!$A$1:$A$49, 0), MATCH(orders!J$1, products!$A$1:$G$1, 0))</f>
        <v>L</v>
      </c>
      <c r="K91" s="4">
        <f>INDEX(products!$A$1:$G$49, MATCH(orders!$D91, products!$A$1:$A$49, 0), MATCH(orders!K$1, products!$A$1:$G$1, 0))</f>
        <v>1</v>
      </c>
      <c r="L91" s="5">
        <f>INDEX(products!$A$1:$G$49, MATCH(orders!$D91, products!$A$1:$A$49, 0), MATCH(orders!L$1, products!$A$1:$G$1, 0))</f>
        <v>12.95</v>
      </c>
      <c r="M91" s="5">
        <f t="shared" si="1"/>
        <v>77.699999999999989</v>
      </c>
      <c r="N91" t="str" cm="1">
        <f t="array" ref="N91">_xlfn.SWITCH(I91,
    "Rob", "Robusta",
    "Exc", "Excelsa",
    "Ara", "Arabica",
    "Lib", "Liberica",
    "")</f>
        <v>Arabica</v>
      </c>
      <c r="O91" t="str" cm="1">
        <f t="array" ref="O91">_xlfn.SWITCH(J91,"M","Medium","L","Light","D","Dark","")</f>
        <v>Light</v>
      </c>
      <c r="P91" t="str">
        <f>_xlfn.XLOOKUP(Orders_Table[[#This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N/A</v>
      </c>
      <c r="H92" s="2" t="str">
        <f>_xlfn.XLOOKUP(C92,customers!$A$1:$A$1001,customers!$G$1:$G$1001,,0)</f>
        <v>Ireland</v>
      </c>
      <c r="I92" t="str">
        <f>INDEX(products!$A$1:$G$49, MATCH(orders!$D92, products!$A$1:$A$49, 0), MATCH(orders!I$1, products!$A$1:$G$1, 0))</f>
        <v>Ara</v>
      </c>
      <c r="J92" t="str">
        <f>INDEX(products!$A$1:$G$49, MATCH(orders!$D92, products!$A$1:$A$49, 0), MATCH(orders!J$1, products!$A$1:$G$1, 0))</f>
        <v>L</v>
      </c>
      <c r="K92" s="4">
        <f>INDEX(products!$A$1:$G$49, MATCH(orders!$D92, products!$A$1:$A$49, 0), MATCH(orders!K$1, products!$A$1:$G$1, 0))</f>
        <v>1</v>
      </c>
      <c r="L92" s="5">
        <f>INDEX(products!$A$1:$G$49, MATCH(orders!$D92, products!$A$1:$A$49, 0), MATCH(orders!L$1, products!$A$1:$G$1, 0))</f>
        <v>12.95</v>
      </c>
      <c r="M92" s="5">
        <f t="shared" si="1"/>
        <v>51.8</v>
      </c>
      <c r="N92" t="str" cm="1">
        <f t="array" ref="N92">_xlfn.SWITCH(I92,
    "Rob", "Robusta",
    "Exc", "Excelsa",
    "Ara", "Arabica",
    "Lib", "Liberica",
    "")</f>
        <v>Arabica</v>
      </c>
      <c r="O92" t="str" cm="1">
        <f t="array" ref="O92">_xlfn.SWITCH(J92,"M","Medium","L","Light","D","Dark","")</f>
        <v>Light</v>
      </c>
      <c r="P92" t="str">
        <f>_xlfn.XLOOKUP(Orders_Table[[#This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 MATCH(orders!$D93, products!$A$1:$A$49, 0), MATCH(orders!I$1, products!$A$1:$G$1, 0))</f>
        <v>Ara</v>
      </c>
      <c r="J93" t="str">
        <f>INDEX(products!$A$1:$G$49, MATCH(orders!$D93, products!$A$1:$A$49, 0), MATCH(orders!J$1, products!$A$1:$G$1, 0))</f>
        <v>M</v>
      </c>
      <c r="K93" s="4">
        <f>INDEX(products!$A$1:$G$49, MATCH(orders!$D93, products!$A$1:$A$49, 0), MATCH(orders!K$1, products!$A$1:$G$1, 0))</f>
        <v>2.5</v>
      </c>
      <c r="L93" s="5">
        <f>INDEX(products!$A$1:$G$49, MATCH(orders!$D93, products!$A$1:$A$49, 0), MATCH(orders!L$1, products!$A$1:$G$1, 0))</f>
        <v>25.874999999999996</v>
      </c>
      <c r="M93" s="5">
        <f t="shared" si="1"/>
        <v>103.49999999999999</v>
      </c>
      <c r="N93" t="str" cm="1">
        <f t="array" ref="N93">_xlfn.SWITCH(I93,
    "Rob", "Robusta",
    "Exc", "Excelsa",
    "Ara", "Arabica",
    "Lib", "Liberica",
    "")</f>
        <v>Arabica</v>
      </c>
      <c r="O93" t="str" cm="1">
        <f t="array" ref="O93">_xlfn.SWITCH(J93,"M","Medium","L","Light","D","Dark","")</f>
        <v>Medium</v>
      </c>
      <c r="P93" t="str">
        <f>_xlfn.XLOOKUP(Orders_Table[[#This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N/A</v>
      </c>
      <c r="H94" s="2" t="str">
        <f>_xlfn.XLOOKUP(C94,customers!$A$1:$A$1001,customers!$G$1:$G$1001,,0)</f>
        <v>United States</v>
      </c>
      <c r="I94" t="str">
        <f>INDEX(products!$A$1:$G$49, MATCH(orders!$D94, products!$A$1:$A$49, 0), MATCH(orders!I$1, products!$A$1:$G$1, 0))</f>
        <v>Exc</v>
      </c>
      <c r="J94" t="str">
        <f>INDEX(products!$A$1:$G$49, MATCH(orders!$D94, products!$A$1:$A$49, 0), MATCH(orders!J$1, products!$A$1:$G$1, 0))</f>
        <v>L</v>
      </c>
      <c r="K94" s="4">
        <f>INDEX(products!$A$1:$G$49, MATCH(orders!$D94, products!$A$1:$A$49, 0), MATCH(orders!K$1, products!$A$1:$G$1, 0))</f>
        <v>1</v>
      </c>
      <c r="L94" s="5">
        <f>INDEX(products!$A$1:$G$49, MATCH(orders!$D94, products!$A$1:$A$49, 0), MATCH(orders!L$1, products!$A$1:$G$1, 0))</f>
        <v>14.85</v>
      </c>
      <c r="M94" s="5">
        <f t="shared" si="1"/>
        <v>44.55</v>
      </c>
      <c r="N94" t="str" cm="1">
        <f t="array" ref="N94">_xlfn.SWITCH(I94,
    "Rob", "Robusta",
    "Exc", "Excelsa",
    "Ara", "Arabica",
    "Lib", "Liberica",
    "")</f>
        <v>Excelsa</v>
      </c>
      <c r="O94" t="str" cm="1">
        <f t="array" ref="O94">_xlfn.SWITCH(J94,"M","Medium","L","Light","D","Dark","")</f>
        <v>Light</v>
      </c>
      <c r="P94" t="str">
        <f>_xlfn.XLOOKUP(Orders_Table[[#This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 MATCH(orders!$D95, products!$A$1:$A$49, 0), MATCH(orders!I$1, products!$A$1:$G$1, 0))</f>
        <v>Exc</v>
      </c>
      <c r="J95" t="str">
        <f>INDEX(products!$A$1:$G$49, MATCH(orders!$D95, products!$A$1:$A$49, 0), MATCH(orders!J$1, products!$A$1:$G$1, 0))</f>
        <v>L</v>
      </c>
      <c r="K95" s="4">
        <f>INDEX(products!$A$1:$G$49, MATCH(orders!$D95, products!$A$1:$A$49, 0), MATCH(orders!K$1, products!$A$1:$G$1, 0))</f>
        <v>0.5</v>
      </c>
      <c r="L95" s="5">
        <f>INDEX(products!$A$1:$G$49, MATCH(orders!$D95, products!$A$1:$A$49, 0), MATCH(orders!L$1, products!$A$1:$G$1, 0))</f>
        <v>8.91</v>
      </c>
      <c r="M95" s="5">
        <f t="shared" si="1"/>
        <v>35.64</v>
      </c>
      <c r="N95" t="str" cm="1">
        <f t="array" ref="N95">_xlfn.SWITCH(I95,
    "Rob", "Robusta",
    "Exc", "Excelsa",
    "Ara", "Arabica",
    "Lib", "Liberica",
    "")</f>
        <v>Excelsa</v>
      </c>
      <c r="O95" t="str" cm="1">
        <f t="array" ref="O95">_xlfn.SWITCH(J95,"M","Medium","L","Light","D","Dark","")</f>
        <v>Light</v>
      </c>
      <c r="P95" t="str">
        <f>_xlfn.XLOOKUP(Orders_Table[[#This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N/A</v>
      </c>
      <c r="H96" s="2" t="str">
        <f>_xlfn.XLOOKUP(C96,customers!$A$1:$A$1001,customers!$G$1:$G$1001,,0)</f>
        <v>Ireland</v>
      </c>
      <c r="I96" t="str">
        <f>INDEX(products!$A$1:$G$49, MATCH(orders!$D96, products!$A$1:$A$49, 0), MATCH(orders!I$1, products!$A$1:$G$1, 0))</f>
        <v>Ara</v>
      </c>
      <c r="J96" t="str">
        <f>INDEX(products!$A$1:$G$49, MATCH(orders!$D96, products!$A$1:$A$49, 0), MATCH(orders!J$1, products!$A$1:$G$1, 0))</f>
        <v>D</v>
      </c>
      <c r="K96" s="4">
        <f>INDEX(products!$A$1:$G$49, MATCH(orders!$D96, products!$A$1:$A$49, 0), MATCH(orders!K$1, products!$A$1:$G$1, 0))</f>
        <v>0.2</v>
      </c>
      <c r="L96" s="5">
        <f>INDEX(products!$A$1:$G$49, MATCH(orders!$D96, products!$A$1:$A$49, 0), MATCH(orders!L$1, products!$A$1:$G$1, 0))</f>
        <v>2.9849999999999999</v>
      </c>
      <c r="M96" s="5">
        <f t="shared" si="1"/>
        <v>17.91</v>
      </c>
      <c r="N96" t="str" cm="1">
        <f t="array" ref="N96">_xlfn.SWITCH(I96,
    "Rob", "Robusta",
    "Exc", "Excelsa",
    "Ara", "Arabica",
    "Lib", "Liberica",
    "")</f>
        <v>Arabica</v>
      </c>
      <c r="O96" t="str" cm="1">
        <f t="array" ref="O96">_xlfn.SWITCH(J96,"M","Medium","L","Light","D","Dark","")</f>
        <v>Dark</v>
      </c>
      <c r="P96" t="str">
        <f>_xlfn.XLOOKUP(Orders_Table[[#This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 MATCH(orders!$D97, products!$A$1:$A$49, 0), MATCH(orders!I$1, products!$A$1:$G$1, 0))</f>
        <v>Ara</v>
      </c>
      <c r="J97" t="str">
        <f>INDEX(products!$A$1:$G$49, MATCH(orders!$D97, products!$A$1:$A$49, 0), MATCH(orders!J$1, products!$A$1:$G$1, 0))</f>
        <v>M</v>
      </c>
      <c r="K97" s="4">
        <f>INDEX(products!$A$1:$G$49, MATCH(orders!$D97, products!$A$1:$A$49, 0), MATCH(orders!K$1, products!$A$1:$G$1, 0))</f>
        <v>2.5</v>
      </c>
      <c r="L97" s="5">
        <f>INDEX(products!$A$1:$G$49, MATCH(orders!$D97, products!$A$1:$A$49, 0), MATCH(orders!L$1, products!$A$1:$G$1, 0))</f>
        <v>25.874999999999996</v>
      </c>
      <c r="M97" s="5">
        <f t="shared" si="1"/>
        <v>155.24999999999997</v>
      </c>
      <c r="N97" t="str" cm="1">
        <f t="array" ref="N97">_xlfn.SWITCH(I97,
    "Rob", "Robusta",
    "Exc", "Excelsa",
    "Ara", "Arabica",
    "Lib", "Liberica",
    "")</f>
        <v>Arabica</v>
      </c>
      <c r="O97" t="str" cm="1">
        <f t="array" ref="O97">_xlfn.SWITCH(J97,"M","Medium","L","Light","D","Dark","")</f>
        <v>Medium</v>
      </c>
      <c r="P97" t="str">
        <f>_xlfn.XLOOKUP(Orders_Table[[#This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 MATCH(orders!$D98, products!$A$1:$A$49, 0), MATCH(orders!I$1, products!$A$1:$G$1, 0))</f>
        <v>Ara</v>
      </c>
      <c r="J98" t="str">
        <f>INDEX(products!$A$1:$G$49, MATCH(orders!$D98, products!$A$1:$A$49, 0), MATCH(orders!J$1, products!$A$1:$G$1, 0))</f>
        <v>D</v>
      </c>
      <c r="K98" s="4">
        <f>INDEX(products!$A$1:$G$49, MATCH(orders!$D98, products!$A$1:$A$49, 0), MATCH(orders!K$1, products!$A$1:$G$1, 0))</f>
        <v>0.2</v>
      </c>
      <c r="L98" s="5">
        <f>INDEX(products!$A$1:$G$49, MATCH(orders!$D98, products!$A$1:$A$49, 0), MATCH(orders!L$1, products!$A$1:$G$1, 0))</f>
        <v>2.9849999999999999</v>
      </c>
      <c r="M98" s="5">
        <f t="shared" si="1"/>
        <v>5.97</v>
      </c>
      <c r="N98" t="str" cm="1">
        <f t="array" ref="N98">_xlfn.SWITCH(I98,
    "Rob", "Robusta",
    "Exc", "Excelsa",
    "Ara", "Arabica",
    "Lib", "Liberica",
    "")</f>
        <v>Arabica</v>
      </c>
      <c r="O98" t="str" cm="1">
        <f t="array" ref="O98">_xlfn.SWITCH(J98,"M","Medium","L","Light","D","Dark","")</f>
        <v>Dark</v>
      </c>
      <c r="P98" t="str">
        <f>_xlfn.XLOOKUP(Orders_Table[[#This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 MATCH(orders!$D99, products!$A$1:$A$49, 0), MATCH(orders!I$1, products!$A$1:$G$1, 0))</f>
        <v>Ara</v>
      </c>
      <c r="J99" t="str">
        <f>INDEX(products!$A$1:$G$49, MATCH(orders!$D99, products!$A$1:$A$49, 0), MATCH(orders!J$1, products!$A$1:$G$1, 0))</f>
        <v>M</v>
      </c>
      <c r="K99" s="4">
        <f>INDEX(products!$A$1:$G$49, MATCH(orders!$D99, products!$A$1:$A$49, 0), MATCH(orders!K$1, products!$A$1:$G$1, 0))</f>
        <v>0.5</v>
      </c>
      <c r="L99" s="5">
        <f>INDEX(products!$A$1:$G$49, MATCH(orders!$D99, products!$A$1:$A$49, 0), MATCH(orders!L$1, products!$A$1:$G$1, 0))</f>
        <v>6.75</v>
      </c>
      <c r="M99" s="5">
        <f t="shared" si="1"/>
        <v>13.5</v>
      </c>
      <c r="N99" t="str" cm="1">
        <f t="array" ref="N99">_xlfn.SWITCH(I99,
    "Rob", "Robusta",
    "Exc", "Excelsa",
    "Ara", "Arabica",
    "Lib", "Liberica",
    "")</f>
        <v>Arabica</v>
      </c>
      <c r="O99" t="str" cm="1">
        <f t="array" ref="O99">_xlfn.SWITCH(J99,"M","Medium","L","Light","D","Dark","")</f>
        <v>Medium</v>
      </c>
      <c r="P99" t="str">
        <f>_xlfn.XLOOKUP(Orders_Table[[#This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N/A</v>
      </c>
      <c r="H100" s="2" t="str">
        <f>_xlfn.XLOOKUP(C100,customers!$A$1:$A$1001,customers!$G$1:$G$1001,,0)</f>
        <v>Ireland</v>
      </c>
      <c r="I100" t="str">
        <f>INDEX(products!$A$1:$G$49, MATCH(orders!$D100, products!$A$1:$A$49, 0), MATCH(orders!I$1, products!$A$1:$G$1, 0))</f>
        <v>Ara</v>
      </c>
      <c r="J100" t="str">
        <f>INDEX(products!$A$1:$G$49, MATCH(orders!$D100, products!$A$1:$A$49, 0), MATCH(orders!J$1, products!$A$1:$G$1, 0))</f>
        <v>D</v>
      </c>
      <c r="K100" s="4">
        <f>INDEX(products!$A$1:$G$49, MATCH(orders!$D100, products!$A$1:$A$49, 0), MATCH(orders!K$1, products!$A$1:$G$1, 0))</f>
        <v>0.2</v>
      </c>
      <c r="L100" s="5">
        <f>INDEX(products!$A$1:$G$49, MATCH(orders!$D100, products!$A$1:$A$49, 0), MATCH(orders!L$1, products!$A$1:$G$1, 0))</f>
        <v>2.9849999999999999</v>
      </c>
      <c r="M100" s="5">
        <f t="shared" si="1"/>
        <v>2.9849999999999999</v>
      </c>
      <c r="N100" t="str" cm="1">
        <f t="array" ref="N100">_xlfn.SWITCH(I100,
    "Rob", "Robusta",
    "Exc", "Excelsa",
    "Ara", "Arabica",
    "Lib", "Liberica",
    "")</f>
        <v>Arabica</v>
      </c>
      <c r="O100" t="str" cm="1">
        <f t="array" ref="O100">_xlfn.SWITCH(J100,"M","Medium","L","Light","D","Dark","")</f>
        <v>Dark</v>
      </c>
      <c r="P100" t="str">
        <f>_xlfn.XLOOKUP(Orders_Table[[#This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N/A</v>
      </c>
      <c r="H101" s="2" t="str">
        <f>_xlfn.XLOOKUP(C101,customers!$A$1:$A$1001,customers!$G$1:$G$1001,,0)</f>
        <v>United States</v>
      </c>
      <c r="I101" t="str">
        <f>INDEX(products!$A$1:$G$49, MATCH(orders!$D101, products!$A$1:$A$49, 0), MATCH(orders!I$1, products!$A$1:$G$1, 0))</f>
        <v>Lib</v>
      </c>
      <c r="J101" t="str">
        <f>INDEX(products!$A$1:$G$49, MATCH(orders!$D101, products!$A$1:$A$49, 0), MATCH(orders!J$1, products!$A$1:$G$1, 0))</f>
        <v>M</v>
      </c>
      <c r="K101" s="4">
        <f>INDEX(products!$A$1:$G$49, MATCH(orders!$D101, products!$A$1:$A$49, 0), MATCH(orders!K$1, products!$A$1:$G$1, 0))</f>
        <v>0.2</v>
      </c>
      <c r="L101" s="5">
        <f>INDEX(products!$A$1:$G$49, MATCH(orders!$D101, products!$A$1:$A$49, 0), MATCH(orders!L$1, products!$A$1:$G$1, 0))</f>
        <v>4.3650000000000002</v>
      </c>
      <c r="M101" s="5">
        <f t="shared" si="1"/>
        <v>13.095000000000001</v>
      </c>
      <c r="N101" t="str" cm="1">
        <f t="array" ref="N101">_xlfn.SWITCH(I101,
    "Rob", "Robusta",
    "Exc", "Excelsa",
    "Ara", "Arabica",
    "Lib", "Liberica",
    "")</f>
        <v>Liberica</v>
      </c>
      <c r="O101" t="str" cm="1">
        <f t="array" ref="O101">_xlfn.SWITCH(J101,"M","Medium","L","Light","D","Dark","")</f>
        <v>Medium</v>
      </c>
      <c r="P101" t="str">
        <f>_xlfn.XLOOKUP(Orders_Table[[#This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N/A</v>
      </c>
      <c r="H102" s="2" t="str">
        <f>_xlfn.XLOOKUP(C102,customers!$A$1:$A$1001,customers!$G$1:$G$1001,,0)</f>
        <v>United States</v>
      </c>
      <c r="I102" t="str">
        <f>INDEX(products!$A$1:$G$49, MATCH(orders!$D102, products!$A$1:$A$49, 0), MATCH(orders!I$1, products!$A$1:$G$1, 0))</f>
        <v>Ara</v>
      </c>
      <c r="J102" t="str">
        <f>INDEX(products!$A$1:$G$49, MATCH(orders!$D102, products!$A$1:$A$49, 0), MATCH(orders!J$1, products!$A$1:$G$1, 0))</f>
        <v>L</v>
      </c>
      <c r="K102" s="4">
        <f>INDEX(products!$A$1:$G$49, MATCH(orders!$D102, products!$A$1:$A$49, 0), MATCH(orders!K$1, products!$A$1:$G$1, 0))</f>
        <v>0.2</v>
      </c>
      <c r="L102" s="5">
        <f>INDEX(products!$A$1:$G$49, MATCH(orders!$D102, products!$A$1:$A$49, 0), MATCH(orders!L$1, products!$A$1:$G$1, 0))</f>
        <v>3.8849999999999998</v>
      </c>
      <c r="M102" s="5">
        <f t="shared" si="1"/>
        <v>7.77</v>
      </c>
      <c r="N102" t="str" cm="1">
        <f t="array" ref="N102">_xlfn.SWITCH(I102,
    "Rob", "Robusta",
    "Exc", "Excelsa",
    "Ara", "Arabica",
    "Lib", "Liberica",
    "")</f>
        <v>Arabica</v>
      </c>
      <c r="O102" t="str" cm="1">
        <f t="array" ref="O102">_xlfn.SWITCH(J102,"M","Medium","L","Light","D","Dark","")</f>
        <v>Light</v>
      </c>
      <c r="P102" t="str">
        <f>_xlfn.XLOOKUP(Orders_Table[[#This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 MATCH(orders!$D103, products!$A$1:$A$49, 0), MATCH(orders!I$1, products!$A$1:$G$1, 0))</f>
        <v>Lib</v>
      </c>
      <c r="J103" t="str">
        <f>INDEX(products!$A$1:$G$49, MATCH(orders!$D103, products!$A$1:$A$49, 0), MATCH(orders!J$1, products!$A$1:$G$1, 0))</f>
        <v>D</v>
      </c>
      <c r="K103" s="4">
        <f>INDEX(products!$A$1:$G$49, MATCH(orders!$D103, products!$A$1:$A$49, 0), MATCH(orders!K$1, products!$A$1:$G$1, 0))</f>
        <v>2.5</v>
      </c>
      <c r="L103" s="5">
        <f>INDEX(products!$A$1:$G$49, MATCH(orders!$D103, products!$A$1:$A$49, 0), MATCH(orders!L$1, products!$A$1:$G$1, 0))</f>
        <v>29.784999999999997</v>
      </c>
      <c r="M103" s="5">
        <f t="shared" si="1"/>
        <v>148.92499999999998</v>
      </c>
      <c r="N103" t="str" cm="1">
        <f t="array" ref="N103">_xlfn.SWITCH(I103,
    "Rob", "Robusta",
    "Exc", "Excelsa",
    "Ara", "Arabica",
    "Lib", "Liberica",
    "")</f>
        <v>Liberica</v>
      </c>
      <c r="O103" t="str" cm="1">
        <f t="array" ref="O103">_xlfn.SWITCH(J103,"M","Medium","L","Light","D","Dark","")</f>
        <v>Dark</v>
      </c>
      <c r="P103" t="str">
        <f>_xlfn.XLOOKUP(Orders_Table[[#This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 MATCH(orders!$D104, products!$A$1:$A$49, 0), MATCH(orders!I$1, products!$A$1:$G$1, 0))</f>
        <v>Lib</v>
      </c>
      <c r="J104" t="str">
        <f>INDEX(products!$A$1:$G$49, MATCH(orders!$D104, products!$A$1:$A$49, 0), MATCH(orders!J$1, products!$A$1:$G$1, 0))</f>
        <v>D</v>
      </c>
      <c r="K104" s="4">
        <f>INDEX(products!$A$1:$G$49, MATCH(orders!$D104, products!$A$1:$A$49, 0), MATCH(orders!K$1, products!$A$1:$G$1, 0))</f>
        <v>1</v>
      </c>
      <c r="L104" s="5">
        <f>INDEX(products!$A$1:$G$49, MATCH(orders!$D104, products!$A$1:$A$49, 0), MATCH(orders!L$1, products!$A$1:$G$1, 0))</f>
        <v>12.95</v>
      </c>
      <c r="M104" s="5">
        <f t="shared" si="1"/>
        <v>38.849999999999994</v>
      </c>
      <c r="N104" t="str" cm="1">
        <f t="array" ref="N104">_xlfn.SWITCH(I104,
    "Rob", "Robusta",
    "Exc", "Excelsa",
    "Ara", "Arabica",
    "Lib", "Liberica",
    "")</f>
        <v>Liberica</v>
      </c>
      <c r="O104" t="str" cm="1">
        <f t="array" ref="O104">_xlfn.SWITCH(J104,"M","Medium","L","Light","D","Dark","")</f>
        <v>Dark</v>
      </c>
      <c r="P104" t="str">
        <f>_xlfn.XLOOKUP(Orders_Table[[#This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 MATCH(orders!$D105, products!$A$1:$A$49, 0), MATCH(orders!I$1, products!$A$1:$G$1, 0))</f>
        <v>Rob</v>
      </c>
      <c r="J105" t="str">
        <f>INDEX(products!$A$1:$G$49, MATCH(orders!$D105, products!$A$1:$A$49, 0), MATCH(orders!J$1, products!$A$1:$G$1, 0))</f>
        <v>M</v>
      </c>
      <c r="K105" s="4">
        <f>INDEX(products!$A$1:$G$49, MATCH(orders!$D105, products!$A$1:$A$49, 0), MATCH(orders!K$1, products!$A$1:$G$1, 0))</f>
        <v>0.2</v>
      </c>
      <c r="L105" s="5">
        <f>INDEX(products!$A$1:$G$49, MATCH(orders!$D105, products!$A$1:$A$49, 0), MATCH(orders!L$1, products!$A$1:$G$1, 0))</f>
        <v>2.9849999999999999</v>
      </c>
      <c r="M105" s="5">
        <f t="shared" si="1"/>
        <v>11.94</v>
      </c>
      <c r="N105" t="str" cm="1">
        <f t="array" ref="N105">_xlfn.SWITCH(I105,
    "Rob", "Robusta",
    "Exc", "Excelsa",
    "Ara", "Arabica",
    "Lib", "Liberica",
    "")</f>
        <v>Robusta</v>
      </c>
      <c r="O105" t="str" cm="1">
        <f t="array" ref="O105">_xlfn.SWITCH(J105,"M","Medium","L","Light","D","Dark","")</f>
        <v>Medium</v>
      </c>
      <c r="P105" t="str">
        <f>_xlfn.XLOOKUP(Orders_Table[[#This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 MATCH(orders!$D106, products!$A$1:$A$49, 0), MATCH(orders!I$1, products!$A$1:$G$1, 0))</f>
        <v>Lib</v>
      </c>
      <c r="J106" t="str">
        <f>INDEX(products!$A$1:$G$49, MATCH(orders!$D106, products!$A$1:$A$49, 0), MATCH(orders!J$1, products!$A$1:$G$1, 0))</f>
        <v>M</v>
      </c>
      <c r="K106" s="4">
        <f>INDEX(products!$A$1:$G$49, MATCH(orders!$D106, products!$A$1:$A$49, 0), MATCH(orders!K$1, products!$A$1:$G$1, 0))</f>
        <v>1</v>
      </c>
      <c r="L106" s="5">
        <f>INDEX(products!$A$1:$G$49, MATCH(orders!$D106, products!$A$1:$A$49, 0), MATCH(orders!L$1, products!$A$1:$G$1, 0))</f>
        <v>14.55</v>
      </c>
      <c r="M106" s="5">
        <f t="shared" si="1"/>
        <v>87.300000000000011</v>
      </c>
      <c r="N106" t="str" cm="1">
        <f t="array" ref="N106">_xlfn.SWITCH(I106,
    "Rob", "Robusta",
    "Exc", "Excelsa",
    "Ara", "Arabica",
    "Lib", "Liberica",
    "")</f>
        <v>Liberica</v>
      </c>
      <c r="O106" t="str" cm="1">
        <f t="array" ref="O106">_xlfn.SWITCH(J106,"M","Medium","L","Light","D","Dark","")</f>
        <v>Medium</v>
      </c>
      <c r="P106" t="str">
        <f>_xlfn.XLOOKUP(Orders_Table[[#This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 MATCH(orders!$D107, products!$A$1:$A$49, 0), MATCH(orders!I$1, products!$A$1:$G$1, 0))</f>
        <v>Ara</v>
      </c>
      <c r="J107" t="str">
        <f>INDEX(products!$A$1:$G$49, MATCH(orders!$D107, products!$A$1:$A$49, 0), MATCH(orders!J$1, products!$A$1:$G$1, 0))</f>
        <v>M</v>
      </c>
      <c r="K107" s="4">
        <f>INDEX(products!$A$1:$G$49, MATCH(orders!$D107, products!$A$1:$A$49, 0), MATCH(orders!K$1, products!$A$1:$G$1, 0))</f>
        <v>0.5</v>
      </c>
      <c r="L107" s="5">
        <f>INDEX(products!$A$1:$G$49, MATCH(orders!$D107, products!$A$1:$A$49, 0), MATCH(orders!L$1, products!$A$1:$G$1, 0))</f>
        <v>6.75</v>
      </c>
      <c r="M107" s="5">
        <f t="shared" si="1"/>
        <v>40.5</v>
      </c>
      <c r="N107" t="str" cm="1">
        <f t="array" ref="N107">_xlfn.SWITCH(I107,
    "Rob", "Robusta",
    "Exc", "Excelsa",
    "Ara", "Arabica",
    "Lib", "Liberica",
    "")</f>
        <v>Arabica</v>
      </c>
      <c r="O107" t="str" cm="1">
        <f t="array" ref="O107">_xlfn.SWITCH(J107,"M","Medium","L","Light","D","Dark","")</f>
        <v>Medium</v>
      </c>
      <c r="P107" t="str">
        <f>_xlfn.XLOOKUP(Orders_Table[[#This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 MATCH(orders!$D108, products!$A$1:$A$49, 0), MATCH(orders!I$1, products!$A$1:$G$1, 0))</f>
        <v>Exc</v>
      </c>
      <c r="J108" t="str">
        <f>INDEX(products!$A$1:$G$49, MATCH(orders!$D108, products!$A$1:$A$49, 0), MATCH(orders!J$1, products!$A$1:$G$1, 0))</f>
        <v>D</v>
      </c>
      <c r="K108" s="4">
        <f>INDEX(products!$A$1:$G$49, MATCH(orders!$D108, products!$A$1:$A$49, 0), MATCH(orders!K$1, products!$A$1:$G$1, 0))</f>
        <v>1</v>
      </c>
      <c r="L108" s="5">
        <f>INDEX(products!$A$1:$G$49, MATCH(orders!$D108, products!$A$1:$A$49, 0), MATCH(orders!L$1, products!$A$1:$G$1, 0))</f>
        <v>12.15</v>
      </c>
      <c r="M108" s="5">
        <f t="shared" si="1"/>
        <v>24.3</v>
      </c>
      <c r="N108" t="str" cm="1">
        <f t="array" ref="N108">_xlfn.SWITCH(I108,
    "Rob", "Robusta",
    "Exc", "Excelsa",
    "Ara", "Arabica",
    "Lib", "Liberica",
    "")</f>
        <v>Excelsa</v>
      </c>
      <c r="O108" t="str" cm="1">
        <f t="array" ref="O108">_xlfn.SWITCH(J108,"M","Medium","L","Light","D","Dark","")</f>
        <v>Dark</v>
      </c>
      <c r="P108" t="str">
        <f>_xlfn.XLOOKUP(Orders_Table[[#This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 MATCH(orders!$D109, products!$A$1:$A$49, 0), MATCH(orders!I$1, products!$A$1:$G$1, 0))</f>
        <v>Rob</v>
      </c>
      <c r="J109" t="str">
        <f>INDEX(products!$A$1:$G$49, MATCH(orders!$D109, products!$A$1:$A$49, 0), MATCH(orders!J$1, products!$A$1:$G$1, 0))</f>
        <v>M</v>
      </c>
      <c r="K109" s="4">
        <f>INDEX(products!$A$1:$G$49, MATCH(orders!$D109, products!$A$1:$A$49, 0), MATCH(orders!K$1, products!$A$1:$G$1, 0))</f>
        <v>0.5</v>
      </c>
      <c r="L109" s="5">
        <f>INDEX(products!$A$1:$G$49, MATCH(orders!$D109, products!$A$1:$A$49, 0), MATCH(orders!L$1, products!$A$1:$G$1, 0))</f>
        <v>5.97</v>
      </c>
      <c r="M109" s="5">
        <f t="shared" si="1"/>
        <v>17.91</v>
      </c>
      <c r="N109" t="str" cm="1">
        <f t="array" ref="N109">_xlfn.SWITCH(I109,
    "Rob", "Robusta",
    "Exc", "Excelsa",
    "Ara", "Arabica",
    "Lib", "Liberica",
    "")</f>
        <v>Robusta</v>
      </c>
      <c r="O109" t="str" cm="1">
        <f t="array" ref="O109">_xlfn.SWITCH(J109,"M","Medium","L","Light","D","Dark","")</f>
        <v>Medium</v>
      </c>
      <c r="P109" t="str">
        <f>_xlfn.XLOOKUP(Orders_Table[[#This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N/A</v>
      </c>
      <c r="H110" s="2" t="str">
        <f>_xlfn.XLOOKUP(C110,customers!$A$1:$A$1001,customers!$G$1:$G$1001,,0)</f>
        <v>United States</v>
      </c>
      <c r="I110" t="str">
        <f>INDEX(products!$A$1:$G$49, MATCH(orders!$D110, products!$A$1:$A$49, 0), MATCH(orders!I$1, products!$A$1:$G$1, 0))</f>
        <v>Ara</v>
      </c>
      <c r="J110" t="str">
        <f>INDEX(products!$A$1:$G$49, MATCH(orders!$D110, products!$A$1:$A$49, 0), MATCH(orders!J$1, products!$A$1:$G$1, 0))</f>
        <v>M</v>
      </c>
      <c r="K110" s="4">
        <f>INDEX(products!$A$1:$G$49, MATCH(orders!$D110, products!$A$1:$A$49, 0), MATCH(orders!K$1, products!$A$1:$G$1, 0))</f>
        <v>0.5</v>
      </c>
      <c r="L110" s="5">
        <f>INDEX(products!$A$1:$G$49, MATCH(orders!$D110, products!$A$1:$A$49, 0), MATCH(orders!L$1, products!$A$1:$G$1, 0))</f>
        <v>6.75</v>
      </c>
      <c r="M110" s="5">
        <f t="shared" si="1"/>
        <v>27</v>
      </c>
      <c r="N110" t="str" cm="1">
        <f t="array" ref="N110">_xlfn.SWITCH(I110,
    "Rob", "Robusta",
    "Exc", "Excelsa",
    "Ara", "Arabica",
    "Lib", "Liberica",
    "")</f>
        <v>Arabica</v>
      </c>
      <c r="O110" t="str" cm="1">
        <f t="array" ref="O110">_xlfn.SWITCH(J110,"M","Medium","L","Light","D","Dark","")</f>
        <v>Medium</v>
      </c>
      <c r="P110" t="str">
        <f>_xlfn.XLOOKUP(Orders_Table[[#This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 MATCH(orders!$D111, products!$A$1:$A$49, 0), MATCH(orders!I$1, products!$A$1:$G$1, 0))</f>
        <v>Lib</v>
      </c>
      <c r="J111" t="str">
        <f>INDEX(products!$A$1:$G$49, MATCH(orders!$D111, products!$A$1:$A$49, 0), MATCH(orders!J$1, products!$A$1:$G$1, 0))</f>
        <v>D</v>
      </c>
      <c r="K111" s="4">
        <f>INDEX(products!$A$1:$G$49, MATCH(orders!$D111, products!$A$1:$A$49, 0), MATCH(orders!K$1, products!$A$1:$G$1, 0))</f>
        <v>0.5</v>
      </c>
      <c r="L111" s="5">
        <f>INDEX(products!$A$1:$G$49, MATCH(orders!$D111, products!$A$1:$A$49, 0), MATCH(orders!L$1, products!$A$1:$G$1, 0))</f>
        <v>7.77</v>
      </c>
      <c r="M111" s="5">
        <f t="shared" si="1"/>
        <v>7.77</v>
      </c>
      <c r="N111" t="str" cm="1">
        <f t="array" ref="N111">_xlfn.SWITCH(I111,
    "Rob", "Robusta",
    "Exc", "Excelsa",
    "Ara", "Arabica",
    "Lib", "Liberica",
    "")</f>
        <v>Liberica</v>
      </c>
      <c r="O111" t="str" cm="1">
        <f t="array" ref="O111">_xlfn.SWITCH(J111,"M","Medium","L","Light","D","Dark","")</f>
        <v>Dark</v>
      </c>
      <c r="P111" t="str">
        <f>_xlfn.XLOOKUP(Orders_Table[[#This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 MATCH(orders!$D112, products!$A$1:$A$49, 0), MATCH(orders!I$1, products!$A$1:$G$1, 0))</f>
        <v>Exc</v>
      </c>
      <c r="J112" t="str">
        <f>INDEX(products!$A$1:$G$49, MATCH(orders!$D112, products!$A$1:$A$49, 0), MATCH(orders!J$1, products!$A$1:$G$1, 0))</f>
        <v>L</v>
      </c>
      <c r="K112" s="4">
        <f>INDEX(products!$A$1:$G$49, MATCH(orders!$D112, products!$A$1:$A$49, 0), MATCH(orders!K$1, products!$A$1:$G$1, 0))</f>
        <v>0.2</v>
      </c>
      <c r="L112" s="5">
        <f>INDEX(products!$A$1:$G$49, MATCH(orders!$D112, products!$A$1:$A$49, 0), MATCH(orders!L$1, products!$A$1:$G$1, 0))</f>
        <v>4.4550000000000001</v>
      </c>
      <c r="M112" s="5">
        <f t="shared" si="1"/>
        <v>13.365</v>
      </c>
      <c r="N112" t="str" cm="1">
        <f t="array" ref="N112">_xlfn.SWITCH(I112,
    "Rob", "Robusta",
    "Exc", "Excelsa",
    "Ara", "Arabica",
    "Lib", "Liberica",
    "")</f>
        <v>Excelsa</v>
      </c>
      <c r="O112" t="str" cm="1">
        <f t="array" ref="O112">_xlfn.SWITCH(J112,"M","Medium","L","Light","D","Dark","")</f>
        <v>Light</v>
      </c>
      <c r="P112" t="str">
        <f>_xlfn.XLOOKUP(Orders_Table[[#This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 MATCH(orders!$D113, products!$A$1:$A$49, 0), MATCH(orders!I$1, products!$A$1:$G$1, 0))</f>
        <v>Rob</v>
      </c>
      <c r="J113" t="str">
        <f>INDEX(products!$A$1:$G$49, MATCH(orders!$D113, products!$A$1:$A$49, 0), MATCH(orders!J$1, products!$A$1:$G$1, 0))</f>
        <v>D</v>
      </c>
      <c r="K113" s="4">
        <f>INDEX(products!$A$1:$G$49, MATCH(orders!$D113, products!$A$1:$A$49, 0), MATCH(orders!K$1, products!$A$1:$G$1, 0))</f>
        <v>0.5</v>
      </c>
      <c r="L113" s="5">
        <f>INDEX(products!$A$1:$G$49, MATCH(orders!$D113, products!$A$1:$A$49, 0), MATCH(orders!L$1, products!$A$1:$G$1, 0))</f>
        <v>5.3699999999999992</v>
      </c>
      <c r="M113" s="5">
        <f t="shared" si="1"/>
        <v>26.849999999999994</v>
      </c>
      <c r="N113" t="str" cm="1">
        <f t="array" ref="N113">_xlfn.SWITCH(I113,
    "Rob", "Robusta",
    "Exc", "Excelsa",
    "Ara", "Arabica",
    "Lib", "Liberica",
    "")</f>
        <v>Robusta</v>
      </c>
      <c r="O113" t="str" cm="1">
        <f t="array" ref="O113">_xlfn.SWITCH(J113,"M","Medium","L","Light","D","Dark","")</f>
        <v>Dark</v>
      </c>
      <c r="P113" t="str">
        <f>_xlfn.XLOOKUP(Orders_Table[[#This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 MATCH(orders!$D114, products!$A$1:$A$49, 0), MATCH(orders!I$1, products!$A$1:$G$1, 0))</f>
        <v>Ara</v>
      </c>
      <c r="J114" t="str">
        <f>INDEX(products!$A$1:$G$49, MATCH(orders!$D114, products!$A$1:$A$49, 0), MATCH(orders!J$1, products!$A$1:$G$1, 0))</f>
        <v>M</v>
      </c>
      <c r="K114" s="4">
        <f>INDEX(products!$A$1:$G$49, MATCH(orders!$D114, products!$A$1:$A$49, 0), MATCH(orders!K$1, products!$A$1:$G$1, 0))</f>
        <v>1</v>
      </c>
      <c r="L114" s="5">
        <f>INDEX(products!$A$1:$G$49, MATCH(orders!$D114, products!$A$1:$A$49, 0), MATCH(orders!L$1, products!$A$1:$G$1, 0))</f>
        <v>11.25</v>
      </c>
      <c r="M114" s="5">
        <f t="shared" si="1"/>
        <v>11.25</v>
      </c>
      <c r="N114" t="str" cm="1">
        <f t="array" ref="N114">_xlfn.SWITCH(I114,
    "Rob", "Robusta",
    "Exc", "Excelsa",
    "Ara", "Arabica",
    "Lib", "Liberica",
    "")</f>
        <v>Arabica</v>
      </c>
      <c r="O114" t="str" cm="1">
        <f t="array" ref="O114">_xlfn.SWITCH(J114,"M","Medium","L","Light","D","Dark","")</f>
        <v>Medium</v>
      </c>
      <c r="P114" t="str">
        <f>_xlfn.XLOOKUP(Orders_Table[[#This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 MATCH(orders!$D115, products!$A$1:$A$49, 0), MATCH(orders!I$1, products!$A$1:$G$1, 0))</f>
        <v>Lib</v>
      </c>
      <c r="J115" t="str">
        <f>INDEX(products!$A$1:$G$49, MATCH(orders!$D115, products!$A$1:$A$49, 0), MATCH(orders!J$1, products!$A$1:$G$1, 0))</f>
        <v>M</v>
      </c>
      <c r="K115" s="4">
        <f>INDEX(products!$A$1:$G$49, MATCH(orders!$D115, products!$A$1:$A$49, 0), MATCH(orders!K$1, products!$A$1:$G$1, 0))</f>
        <v>1</v>
      </c>
      <c r="L115" s="5">
        <f>INDEX(products!$A$1:$G$49, MATCH(orders!$D115, products!$A$1:$A$49, 0), MATCH(orders!L$1, products!$A$1:$G$1, 0))</f>
        <v>14.55</v>
      </c>
      <c r="M115" s="5">
        <f t="shared" si="1"/>
        <v>14.55</v>
      </c>
      <c r="N115" t="str" cm="1">
        <f t="array" ref="N115">_xlfn.SWITCH(I115,
    "Rob", "Robusta",
    "Exc", "Excelsa",
    "Ara", "Arabica",
    "Lib", "Liberica",
    "")</f>
        <v>Liberica</v>
      </c>
      <c r="O115" t="str" cm="1">
        <f t="array" ref="O115">_xlfn.SWITCH(J115,"M","Medium","L","Light","D","Dark","")</f>
        <v>Medium</v>
      </c>
      <c r="P115" t="str">
        <f>_xlfn.XLOOKUP(Orders_Table[[#This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N/A</v>
      </c>
      <c r="H116" s="2" t="str">
        <f>_xlfn.XLOOKUP(C116,customers!$A$1:$A$1001,customers!$G$1:$G$1001,,0)</f>
        <v>United States</v>
      </c>
      <c r="I116" t="str">
        <f>INDEX(products!$A$1:$G$49, MATCH(orders!$D116, products!$A$1:$A$49, 0), MATCH(orders!I$1, products!$A$1:$G$1, 0))</f>
        <v>Rob</v>
      </c>
      <c r="J116" t="str">
        <f>INDEX(products!$A$1:$G$49, MATCH(orders!$D116, products!$A$1:$A$49, 0), MATCH(orders!J$1, products!$A$1:$G$1, 0))</f>
        <v>L</v>
      </c>
      <c r="K116" s="4">
        <f>INDEX(products!$A$1:$G$49, MATCH(orders!$D116, products!$A$1:$A$49, 0), MATCH(orders!K$1, products!$A$1:$G$1, 0))</f>
        <v>0.2</v>
      </c>
      <c r="L116" s="5">
        <f>INDEX(products!$A$1:$G$49, MATCH(orders!$D116, products!$A$1:$A$49, 0), MATCH(orders!L$1, products!$A$1:$G$1, 0))</f>
        <v>3.5849999999999995</v>
      </c>
      <c r="M116" s="5">
        <f t="shared" si="1"/>
        <v>14.339999999999998</v>
      </c>
      <c r="N116" t="str" cm="1">
        <f t="array" ref="N116">_xlfn.SWITCH(I116,
    "Rob", "Robusta",
    "Exc", "Excelsa",
    "Ara", "Arabica",
    "Lib", "Liberica",
    "")</f>
        <v>Robusta</v>
      </c>
      <c r="O116" t="str" cm="1">
        <f t="array" ref="O116">_xlfn.SWITCH(J116,"M","Medium","L","Light","D","Dark","")</f>
        <v>Light</v>
      </c>
      <c r="P116" t="str">
        <f>_xlfn.XLOOKUP(Orders_Table[[#This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 MATCH(orders!$D117, products!$A$1:$A$49, 0), MATCH(orders!I$1, products!$A$1:$G$1, 0))</f>
        <v>Lib</v>
      </c>
      <c r="J117" t="str">
        <f>INDEX(products!$A$1:$G$49, MATCH(orders!$D117, products!$A$1:$A$49, 0), MATCH(orders!J$1, products!$A$1:$G$1, 0))</f>
        <v>L</v>
      </c>
      <c r="K117" s="4">
        <f>INDEX(products!$A$1:$G$49, MATCH(orders!$D117, products!$A$1:$A$49, 0), MATCH(orders!K$1, products!$A$1:$G$1, 0))</f>
        <v>1</v>
      </c>
      <c r="L117" s="5">
        <f>INDEX(products!$A$1:$G$49, MATCH(orders!$D117, products!$A$1:$A$49, 0), MATCH(orders!L$1, products!$A$1:$G$1, 0))</f>
        <v>15.85</v>
      </c>
      <c r="M117" s="5">
        <f t="shared" si="1"/>
        <v>15.85</v>
      </c>
      <c r="N117" t="str" cm="1">
        <f t="array" ref="N117">_xlfn.SWITCH(I117,
    "Rob", "Robusta",
    "Exc", "Excelsa",
    "Ara", "Arabica",
    "Lib", "Liberica",
    "")</f>
        <v>Liberica</v>
      </c>
      <c r="O117" t="str" cm="1">
        <f t="array" ref="O117">_xlfn.SWITCH(J117,"M","Medium","L","Light","D","Dark","")</f>
        <v>Light</v>
      </c>
      <c r="P117" t="str">
        <f>_xlfn.XLOOKUP(Orders_Table[[#This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 MATCH(orders!$D118, products!$A$1:$A$49, 0), MATCH(orders!I$1, products!$A$1:$G$1, 0))</f>
        <v>Lib</v>
      </c>
      <c r="J118" t="str">
        <f>INDEX(products!$A$1:$G$49, MATCH(orders!$D118, products!$A$1:$A$49, 0), MATCH(orders!J$1, products!$A$1:$G$1, 0))</f>
        <v>L</v>
      </c>
      <c r="K118" s="4">
        <f>INDEX(products!$A$1:$G$49, MATCH(orders!$D118, products!$A$1:$A$49, 0), MATCH(orders!K$1, products!$A$1:$G$1, 0))</f>
        <v>0.2</v>
      </c>
      <c r="L118" s="5">
        <f>INDEX(products!$A$1:$G$49, MATCH(orders!$D118, products!$A$1:$A$49, 0), MATCH(orders!L$1, products!$A$1:$G$1, 0))</f>
        <v>4.7549999999999999</v>
      </c>
      <c r="M118" s="5">
        <f t="shared" si="1"/>
        <v>19.02</v>
      </c>
      <c r="N118" t="str" cm="1">
        <f t="array" ref="N118">_xlfn.SWITCH(I118,
    "Rob", "Robusta",
    "Exc", "Excelsa",
    "Ara", "Arabica",
    "Lib", "Liberica",
    "")</f>
        <v>Liberica</v>
      </c>
      <c r="O118" t="str" cm="1">
        <f t="array" ref="O118">_xlfn.SWITCH(J118,"M","Medium","L","Light","D","Dark","")</f>
        <v>Light</v>
      </c>
      <c r="P118" t="str">
        <f>_xlfn.XLOOKUP(Orders_Table[[#This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 MATCH(orders!$D119, products!$A$1:$A$49, 0), MATCH(orders!I$1, products!$A$1:$G$1, 0))</f>
        <v>Lib</v>
      </c>
      <c r="J119" t="str">
        <f>INDEX(products!$A$1:$G$49, MATCH(orders!$D119, products!$A$1:$A$49, 0), MATCH(orders!J$1, products!$A$1:$G$1, 0))</f>
        <v>L</v>
      </c>
      <c r="K119" s="4">
        <f>INDEX(products!$A$1:$G$49, MATCH(orders!$D119, products!$A$1:$A$49, 0), MATCH(orders!K$1, products!$A$1:$G$1, 0))</f>
        <v>0.5</v>
      </c>
      <c r="L119" s="5">
        <f>INDEX(products!$A$1:$G$49, MATCH(orders!$D119, products!$A$1:$A$49, 0), MATCH(orders!L$1, products!$A$1:$G$1, 0))</f>
        <v>9.51</v>
      </c>
      <c r="M119" s="5">
        <f t="shared" si="1"/>
        <v>38.04</v>
      </c>
      <c r="N119" t="str" cm="1">
        <f t="array" ref="N119">_xlfn.SWITCH(I119,
    "Rob", "Robusta",
    "Exc", "Excelsa",
    "Ara", "Arabica",
    "Lib", "Liberica",
    "")</f>
        <v>Liberica</v>
      </c>
      <c r="O119" t="str" cm="1">
        <f t="array" ref="O119">_xlfn.SWITCH(J119,"M","Medium","L","Light","D","Dark","")</f>
        <v>Light</v>
      </c>
      <c r="P119" t="str">
        <f>_xlfn.XLOOKUP(Orders_Table[[#This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 MATCH(orders!$D120, products!$A$1:$A$49, 0), MATCH(orders!I$1, products!$A$1:$G$1, 0))</f>
        <v>Exc</v>
      </c>
      <c r="J120" t="str">
        <f>INDEX(products!$A$1:$G$49, MATCH(orders!$D120, products!$A$1:$A$49, 0), MATCH(orders!J$1, products!$A$1:$G$1, 0))</f>
        <v>D</v>
      </c>
      <c r="K120" s="4">
        <f>INDEX(products!$A$1:$G$49, MATCH(orders!$D120, products!$A$1:$A$49, 0), MATCH(orders!K$1, products!$A$1:$G$1, 0))</f>
        <v>0.5</v>
      </c>
      <c r="L120" s="5">
        <f>INDEX(products!$A$1:$G$49, MATCH(orders!$D120, products!$A$1:$A$49, 0), MATCH(orders!L$1, products!$A$1:$G$1, 0))</f>
        <v>7.29</v>
      </c>
      <c r="M120" s="5">
        <f t="shared" si="1"/>
        <v>21.87</v>
      </c>
      <c r="N120" t="str" cm="1">
        <f t="array" ref="N120">_xlfn.SWITCH(I120,
    "Rob", "Robusta",
    "Exc", "Excelsa",
    "Ara", "Arabica",
    "Lib", "Liberica",
    "")</f>
        <v>Excelsa</v>
      </c>
      <c r="O120" t="str" cm="1">
        <f t="array" ref="O120">_xlfn.SWITCH(J120,"M","Medium","L","Light","D","Dark","")</f>
        <v>Dark</v>
      </c>
      <c r="P120" t="str">
        <f>_xlfn.XLOOKUP(Orders_Table[[#This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 MATCH(orders!$D121, products!$A$1:$A$49, 0), MATCH(orders!I$1, products!$A$1:$G$1, 0))</f>
        <v>Exc</v>
      </c>
      <c r="J121" t="str">
        <f>INDEX(products!$A$1:$G$49, MATCH(orders!$D121, products!$A$1:$A$49, 0), MATCH(orders!J$1, products!$A$1:$G$1, 0))</f>
        <v>M</v>
      </c>
      <c r="K121" s="4">
        <f>INDEX(products!$A$1:$G$49, MATCH(orders!$D121, products!$A$1:$A$49, 0), MATCH(orders!K$1, products!$A$1:$G$1, 0))</f>
        <v>0.2</v>
      </c>
      <c r="L121" s="5">
        <f>INDEX(products!$A$1:$G$49, MATCH(orders!$D121, products!$A$1:$A$49, 0), MATCH(orders!L$1, products!$A$1:$G$1, 0))</f>
        <v>4.125</v>
      </c>
      <c r="M121" s="5">
        <f t="shared" si="1"/>
        <v>4.125</v>
      </c>
      <c r="N121" t="str" cm="1">
        <f t="array" ref="N121">_xlfn.SWITCH(I121,
    "Rob", "Robusta",
    "Exc", "Excelsa",
    "Ara", "Arabica",
    "Lib", "Liberica",
    "")</f>
        <v>Excelsa</v>
      </c>
      <c r="O121" t="str" cm="1">
        <f t="array" ref="O121">_xlfn.SWITCH(J121,"M","Medium","L","Light","D","Dark","")</f>
        <v>Medium</v>
      </c>
      <c r="P121" t="str">
        <f>_xlfn.XLOOKUP(Orders_Table[[#This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 MATCH(orders!$D122, products!$A$1:$A$49, 0), MATCH(orders!I$1, products!$A$1:$G$1, 0))</f>
        <v>Ara</v>
      </c>
      <c r="J122" t="str">
        <f>INDEX(products!$A$1:$G$49, MATCH(orders!$D122, products!$A$1:$A$49, 0), MATCH(orders!J$1, products!$A$1:$G$1, 0))</f>
        <v>L</v>
      </c>
      <c r="K122" s="4">
        <f>INDEX(products!$A$1:$G$49, MATCH(orders!$D122, products!$A$1:$A$49, 0), MATCH(orders!K$1, products!$A$1:$G$1, 0))</f>
        <v>0.2</v>
      </c>
      <c r="L122" s="5">
        <f>INDEX(products!$A$1:$G$49, MATCH(orders!$D122, products!$A$1:$A$49, 0), MATCH(orders!L$1, products!$A$1:$G$1, 0))</f>
        <v>3.8849999999999998</v>
      </c>
      <c r="M122" s="5">
        <f t="shared" si="1"/>
        <v>3.8849999999999998</v>
      </c>
      <c r="N122" t="str" cm="1">
        <f t="array" ref="N122">_xlfn.SWITCH(I122,
    "Rob", "Robusta",
    "Exc", "Excelsa",
    "Ara", "Arabica",
    "Lib", "Liberica",
    "")</f>
        <v>Arabica</v>
      </c>
      <c r="O122" t="str" cm="1">
        <f t="array" ref="O122">_xlfn.SWITCH(J122,"M","Medium","L","Light","D","Dark","")</f>
        <v>Light</v>
      </c>
      <c r="P122" t="str">
        <f>_xlfn.XLOOKUP(Orders_Table[[#This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 MATCH(orders!$D123, products!$A$1:$A$49, 0), MATCH(orders!I$1, products!$A$1:$G$1, 0))</f>
        <v>Exc</v>
      </c>
      <c r="J123" t="str">
        <f>INDEX(products!$A$1:$G$49, MATCH(orders!$D123, products!$A$1:$A$49, 0), MATCH(orders!J$1, products!$A$1:$G$1, 0))</f>
        <v>M</v>
      </c>
      <c r="K123" s="4">
        <f>INDEX(products!$A$1:$G$49, MATCH(orders!$D123, products!$A$1:$A$49, 0), MATCH(orders!K$1, products!$A$1:$G$1, 0))</f>
        <v>1</v>
      </c>
      <c r="L123" s="5">
        <f>INDEX(products!$A$1:$G$49, MATCH(orders!$D123, products!$A$1:$A$49, 0), MATCH(orders!L$1, products!$A$1:$G$1, 0))</f>
        <v>13.75</v>
      </c>
      <c r="M123" s="5">
        <f t="shared" si="1"/>
        <v>68.75</v>
      </c>
      <c r="N123" t="str" cm="1">
        <f t="array" ref="N123">_xlfn.SWITCH(I123,
    "Rob", "Robusta",
    "Exc", "Excelsa",
    "Ara", "Arabica",
    "Lib", "Liberica",
    "")</f>
        <v>Excelsa</v>
      </c>
      <c r="O123" t="str" cm="1">
        <f t="array" ref="O123">_xlfn.SWITCH(J123,"M","Medium","L","Light","D","Dark","")</f>
        <v>Medium</v>
      </c>
      <c r="P123" t="str">
        <f>_xlfn.XLOOKUP(Orders_Table[[#This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 MATCH(orders!$D124, products!$A$1:$A$49, 0), MATCH(orders!I$1, products!$A$1:$G$1, 0))</f>
        <v>Ara</v>
      </c>
      <c r="J124" t="str">
        <f>INDEX(products!$A$1:$G$49, MATCH(orders!$D124, products!$A$1:$A$49, 0), MATCH(orders!J$1, products!$A$1:$G$1, 0))</f>
        <v>D</v>
      </c>
      <c r="K124" s="4">
        <f>INDEX(products!$A$1:$G$49, MATCH(orders!$D124, products!$A$1:$A$49, 0), MATCH(orders!K$1, products!$A$1:$G$1, 0))</f>
        <v>0.5</v>
      </c>
      <c r="L124" s="5">
        <f>INDEX(products!$A$1:$G$49, MATCH(orders!$D124, products!$A$1:$A$49, 0), MATCH(orders!L$1, products!$A$1:$G$1, 0))</f>
        <v>5.97</v>
      </c>
      <c r="M124" s="5">
        <f t="shared" si="1"/>
        <v>23.88</v>
      </c>
      <c r="N124" t="str" cm="1">
        <f t="array" ref="N124">_xlfn.SWITCH(I124,
    "Rob", "Robusta",
    "Exc", "Excelsa",
    "Ara", "Arabica",
    "Lib", "Liberica",
    "")</f>
        <v>Arabica</v>
      </c>
      <c r="O124" t="str" cm="1">
        <f t="array" ref="O124">_xlfn.SWITCH(J124,"M","Medium","L","Light","D","Dark","")</f>
        <v>Dark</v>
      </c>
      <c r="P124" t="str">
        <f>_xlfn.XLOOKUP(Orders_Table[[#This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 MATCH(orders!$D125, products!$A$1:$A$49, 0), MATCH(orders!I$1, products!$A$1:$G$1, 0))</f>
        <v>Lib</v>
      </c>
      <c r="J125" t="str">
        <f>INDEX(products!$A$1:$G$49, MATCH(orders!$D125, products!$A$1:$A$49, 0), MATCH(orders!J$1, products!$A$1:$G$1, 0))</f>
        <v>L</v>
      </c>
      <c r="K125" s="4">
        <f>INDEX(products!$A$1:$G$49, MATCH(orders!$D125, products!$A$1:$A$49, 0), MATCH(orders!K$1, products!$A$1:$G$1, 0))</f>
        <v>2.5</v>
      </c>
      <c r="L125" s="5">
        <f>INDEX(products!$A$1:$G$49, MATCH(orders!$D125, products!$A$1:$A$49, 0), MATCH(orders!L$1, products!$A$1:$G$1, 0))</f>
        <v>36.454999999999998</v>
      </c>
      <c r="M125" s="5">
        <f t="shared" si="1"/>
        <v>145.82</v>
      </c>
      <c r="N125" t="str" cm="1">
        <f t="array" ref="N125">_xlfn.SWITCH(I125,
    "Rob", "Robusta",
    "Exc", "Excelsa",
    "Ara", "Arabica",
    "Lib", "Liberica",
    "")</f>
        <v>Liberica</v>
      </c>
      <c r="O125" t="str" cm="1">
        <f t="array" ref="O125">_xlfn.SWITCH(J125,"M","Medium","L","Light","D","Dark","")</f>
        <v>Light</v>
      </c>
      <c r="P125" t="str">
        <f>_xlfn.XLOOKUP(Orders_Table[[#This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 MATCH(orders!$D126, products!$A$1:$A$49, 0), MATCH(orders!I$1, products!$A$1:$G$1, 0))</f>
        <v>Lib</v>
      </c>
      <c r="J126" t="str">
        <f>INDEX(products!$A$1:$G$49, MATCH(orders!$D126, products!$A$1:$A$49, 0), MATCH(orders!J$1, products!$A$1:$G$1, 0))</f>
        <v>M</v>
      </c>
      <c r="K126" s="4">
        <f>INDEX(products!$A$1:$G$49, MATCH(orders!$D126, products!$A$1:$A$49, 0), MATCH(orders!K$1, products!$A$1:$G$1, 0))</f>
        <v>0.2</v>
      </c>
      <c r="L126" s="5">
        <f>INDEX(products!$A$1:$G$49, MATCH(orders!$D126, products!$A$1:$A$49, 0), MATCH(orders!L$1, products!$A$1:$G$1, 0))</f>
        <v>4.3650000000000002</v>
      </c>
      <c r="M126" s="5">
        <f t="shared" si="1"/>
        <v>21.825000000000003</v>
      </c>
      <c r="N126" t="str" cm="1">
        <f t="array" ref="N126">_xlfn.SWITCH(I126,
    "Rob", "Robusta",
    "Exc", "Excelsa",
    "Ara", "Arabica",
    "Lib", "Liberica",
    "")</f>
        <v>Liberica</v>
      </c>
      <c r="O126" t="str" cm="1">
        <f t="array" ref="O126">_xlfn.SWITCH(J126,"M","Medium","L","Light","D","Dark","")</f>
        <v>Medium</v>
      </c>
      <c r="P126" t="str">
        <f>_xlfn.XLOOKUP(Orders_Table[[#This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 MATCH(orders!$D127, products!$A$1:$A$49, 0), MATCH(orders!I$1, products!$A$1:$G$1, 0))</f>
        <v>Lib</v>
      </c>
      <c r="J127" t="str">
        <f>INDEX(products!$A$1:$G$49, MATCH(orders!$D127, products!$A$1:$A$49, 0), MATCH(orders!J$1, products!$A$1:$G$1, 0))</f>
        <v>M</v>
      </c>
      <c r="K127" s="4">
        <f>INDEX(products!$A$1:$G$49, MATCH(orders!$D127, products!$A$1:$A$49, 0), MATCH(orders!K$1, products!$A$1:$G$1, 0))</f>
        <v>0.5</v>
      </c>
      <c r="L127" s="5">
        <f>INDEX(products!$A$1:$G$49, MATCH(orders!$D127, products!$A$1:$A$49, 0), MATCH(orders!L$1, products!$A$1:$G$1, 0))</f>
        <v>8.73</v>
      </c>
      <c r="M127" s="5">
        <f t="shared" si="1"/>
        <v>26.19</v>
      </c>
      <c r="N127" t="str" cm="1">
        <f t="array" ref="N127">_xlfn.SWITCH(I127,
    "Rob", "Robusta",
    "Exc", "Excelsa",
    "Ara", "Arabica",
    "Lib", "Liberica",
    "")</f>
        <v>Liberica</v>
      </c>
      <c r="O127" t="str" cm="1">
        <f t="array" ref="O127">_xlfn.SWITCH(J127,"M","Medium","L","Light","D","Dark","")</f>
        <v>Medium</v>
      </c>
      <c r="P127" t="str">
        <f>_xlfn.XLOOKUP(Orders_Table[[#This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 MATCH(orders!$D128, products!$A$1:$A$49, 0), MATCH(orders!I$1, products!$A$1:$G$1, 0))</f>
        <v>Ara</v>
      </c>
      <c r="J128" t="str">
        <f>INDEX(products!$A$1:$G$49, MATCH(orders!$D128, products!$A$1:$A$49, 0), MATCH(orders!J$1, products!$A$1:$G$1, 0))</f>
        <v>M</v>
      </c>
      <c r="K128" s="4">
        <f>INDEX(products!$A$1:$G$49, MATCH(orders!$D128, products!$A$1:$A$49, 0), MATCH(orders!K$1, products!$A$1:$G$1, 0))</f>
        <v>1</v>
      </c>
      <c r="L128" s="5">
        <f>INDEX(products!$A$1:$G$49, MATCH(orders!$D128, products!$A$1:$A$49, 0), MATCH(orders!L$1, products!$A$1:$G$1, 0))</f>
        <v>11.25</v>
      </c>
      <c r="M128" s="5">
        <f t="shared" si="1"/>
        <v>11.25</v>
      </c>
      <c r="N128" t="str" cm="1">
        <f t="array" ref="N128">_xlfn.SWITCH(I128,
    "Rob", "Robusta",
    "Exc", "Excelsa",
    "Ara", "Arabica",
    "Lib", "Liberica",
    "")</f>
        <v>Arabica</v>
      </c>
      <c r="O128" t="str" cm="1">
        <f t="array" ref="O128">_xlfn.SWITCH(J128,"M","Medium","L","Light","D","Dark","")</f>
        <v>Medium</v>
      </c>
      <c r="P128" t="str">
        <f>_xlfn.XLOOKUP(Orders_Table[[#This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 MATCH(orders!$D129, products!$A$1:$A$49, 0), MATCH(orders!I$1, products!$A$1:$G$1, 0))</f>
        <v>Lib</v>
      </c>
      <c r="J129" t="str">
        <f>INDEX(products!$A$1:$G$49, MATCH(orders!$D129, products!$A$1:$A$49, 0), MATCH(orders!J$1, products!$A$1:$G$1, 0))</f>
        <v>D</v>
      </c>
      <c r="K129" s="4">
        <f>INDEX(products!$A$1:$G$49, MATCH(orders!$D129, products!$A$1:$A$49, 0), MATCH(orders!K$1, products!$A$1:$G$1, 0))</f>
        <v>1</v>
      </c>
      <c r="L129" s="5">
        <f>INDEX(products!$A$1:$G$49, MATCH(orders!$D129, products!$A$1:$A$49, 0), MATCH(orders!L$1, products!$A$1:$G$1, 0))</f>
        <v>12.95</v>
      </c>
      <c r="M129" s="5">
        <f t="shared" si="1"/>
        <v>77.699999999999989</v>
      </c>
      <c r="N129" t="str" cm="1">
        <f t="array" ref="N129">_xlfn.SWITCH(I129,
    "Rob", "Robusta",
    "Exc", "Excelsa",
    "Ara", "Arabica",
    "Lib", "Liberica",
    "")</f>
        <v>Liberica</v>
      </c>
      <c r="O129" t="str" cm="1">
        <f t="array" ref="O129">_xlfn.SWITCH(J129,"M","Medium","L","Light","D","Dark","")</f>
        <v>Dark</v>
      </c>
      <c r="P129" t="str">
        <f>_xlfn.XLOOKUP(Orders_Table[[#This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 MATCH(orders!$D130, products!$A$1:$A$49, 0), MATCH(orders!I$1, products!$A$1:$G$1, 0))</f>
        <v>Ara</v>
      </c>
      <c r="J130" t="str">
        <f>INDEX(products!$A$1:$G$49, MATCH(orders!$D130, products!$A$1:$A$49, 0), MATCH(orders!J$1, products!$A$1:$G$1, 0))</f>
        <v>M</v>
      </c>
      <c r="K130" s="4">
        <f>INDEX(products!$A$1:$G$49, MATCH(orders!$D130, products!$A$1:$A$49, 0), MATCH(orders!K$1, products!$A$1:$G$1, 0))</f>
        <v>0.5</v>
      </c>
      <c r="L130" s="5">
        <f>INDEX(products!$A$1:$G$49, MATCH(orders!$D130, products!$A$1:$A$49, 0), MATCH(orders!L$1, products!$A$1:$G$1, 0))</f>
        <v>6.75</v>
      </c>
      <c r="M130" s="5">
        <f t="shared" si="1"/>
        <v>6.75</v>
      </c>
      <c r="N130" t="str" cm="1">
        <f t="array" ref="N130">_xlfn.SWITCH(I130,
    "Rob", "Robusta",
    "Exc", "Excelsa",
    "Ara", "Arabica",
    "Lib", "Liberica",
    "")</f>
        <v>Arabica</v>
      </c>
      <c r="O130" t="str" cm="1">
        <f t="array" ref="O130">_xlfn.SWITCH(J130,"M","Medium","L","Light","D","Dark","")</f>
        <v>Medium</v>
      </c>
      <c r="P130" t="str">
        <f>_xlfn.XLOOKUP(Orders_Table[[#This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 MATCH(orders!$D131, products!$A$1:$A$49, 0), MATCH(orders!I$1, products!$A$1:$G$1, 0))</f>
        <v>Exc</v>
      </c>
      <c r="J131" t="str">
        <f>INDEX(products!$A$1:$G$49, MATCH(orders!$D131, products!$A$1:$A$49, 0), MATCH(orders!J$1, products!$A$1:$G$1, 0))</f>
        <v>D</v>
      </c>
      <c r="K131" s="4">
        <f>INDEX(products!$A$1:$G$49, MATCH(orders!$D131, products!$A$1:$A$49, 0), MATCH(orders!K$1, products!$A$1:$G$1, 0))</f>
        <v>1</v>
      </c>
      <c r="L131" s="5">
        <f>INDEX(products!$A$1:$G$49, MATCH(orders!$D131, products!$A$1:$A$49, 0), MATCH(orders!L$1, products!$A$1:$G$1, 0))</f>
        <v>12.15</v>
      </c>
      <c r="M131" s="5">
        <f t="shared" ref="M131:M194" si="2">L131*E131</f>
        <v>12.15</v>
      </c>
      <c r="N131" t="str" cm="1">
        <f t="array" ref="N131">_xlfn.SWITCH(I131,
    "Rob", "Robusta",
    "Exc", "Excelsa",
    "Ara", "Arabica",
    "Lib", "Liberica",
    "")</f>
        <v>Excelsa</v>
      </c>
      <c r="O131" t="str" cm="1">
        <f t="array" ref="O131">_xlfn.SWITCH(J131,"M","Medium","L","Light","D","Dark","")</f>
        <v>Dark</v>
      </c>
      <c r="P131" t="str">
        <f>_xlfn.XLOOKUP(Orders_Table[[#This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N/A</v>
      </c>
      <c r="H132" s="2" t="str">
        <f>_xlfn.XLOOKUP(C132,customers!$A$1:$A$1001,customers!$G$1:$G$1001,,0)</f>
        <v>Ireland</v>
      </c>
      <c r="I132" t="str">
        <f>INDEX(products!$A$1:$G$49, MATCH(orders!$D132, products!$A$1:$A$49, 0), MATCH(orders!I$1, products!$A$1:$G$1, 0))</f>
        <v>Ara</v>
      </c>
      <c r="J132" t="str">
        <f>INDEX(products!$A$1:$G$49, MATCH(orders!$D132, products!$A$1:$A$49, 0), MATCH(orders!J$1, products!$A$1:$G$1, 0))</f>
        <v>L</v>
      </c>
      <c r="K132" s="4">
        <f>INDEX(products!$A$1:$G$49, MATCH(orders!$D132, products!$A$1:$A$49, 0), MATCH(orders!K$1, products!$A$1:$G$1, 0))</f>
        <v>2.5</v>
      </c>
      <c r="L132" s="5">
        <f>INDEX(products!$A$1:$G$49, MATCH(orders!$D132, products!$A$1:$A$49, 0), MATCH(orders!L$1, products!$A$1:$G$1, 0))</f>
        <v>29.784999999999997</v>
      </c>
      <c r="M132" s="5">
        <f t="shared" si="2"/>
        <v>148.92499999999998</v>
      </c>
      <c r="N132" t="str" cm="1">
        <f t="array" ref="N132">_xlfn.SWITCH(I132,
    "Rob", "Robusta",
    "Exc", "Excelsa",
    "Ara", "Arabica",
    "Lib", "Liberica",
    "")</f>
        <v>Arabica</v>
      </c>
      <c r="O132" t="str" cm="1">
        <f t="array" ref="O132">_xlfn.SWITCH(J132,"M","Medium","L","Light","D","Dark","")</f>
        <v>Light</v>
      </c>
      <c r="P132" t="str">
        <f>_xlfn.XLOOKUP(Orders_Table[[#This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 MATCH(orders!$D133, products!$A$1:$A$49, 0), MATCH(orders!I$1, products!$A$1:$G$1, 0))</f>
        <v>Exc</v>
      </c>
      <c r="J133" t="str">
        <f>INDEX(products!$A$1:$G$49, MATCH(orders!$D133, products!$A$1:$A$49, 0), MATCH(orders!J$1, products!$A$1:$G$1, 0))</f>
        <v>D</v>
      </c>
      <c r="K133" s="4">
        <f>INDEX(products!$A$1:$G$49, MATCH(orders!$D133, products!$A$1:$A$49, 0), MATCH(orders!K$1, products!$A$1:$G$1, 0))</f>
        <v>0.5</v>
      </c>
      <c r="L133" s="5">
        <f>INDEX(products!$A$1:$G$49, MATCH(orders!$D133, products!$A$1:$A$49, 0), MATCH(orders!L$1, products!$A$1:$G$1, 0))</f>
        <v>7.29</v>
      </c>
      <c r="M133" s="5">
        <f t="shared" si="2"/>
        <v>14.58</v>
      </c>
      <c r="N133" t="str" cm="1">
        <f t="array" ref="N133">_xlfn.SWITCH(I133,
    "Rob", "Robusta",
    "Exc", "Excelsa",
    "Ara", "Arabica",
    "Lib", "Liberica",
    "")</f>
        <v>Excelsa</v>
      </c>
      <c r="O133" t="str" cm="1">
        <f t="array" ref="O133">_xlfn.SWITCH(J133,"M","Medium","L","Light","D","Dark","")</f>
        <v>Dark</v>
      </c>
      <c r="P133" t="str">
        <f>_xlfn.XLOOKUP(Orders_Table[[#This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 MATCH(orders!$D134, products!$A$1:$A$49, 0), MATCH(orders!I$1, products!$A$1:$G$1, 0))</f>
        <v>Ara</v>
      </c>
      <c r="J134" t="str">
        <f>INDEX(products!$A$1:$G$49, MATCH(orders!$D134, products!$A$1:$A$49, 0), MATCH(orders!J$1, products!$A$1:$G$1, 0))</f>
        <v>L</v>
      </c>
      <c r="K134" s="4">
        <f>INDEX(products!$A$1:$G$49, MATCH(orders!$D134, products!$A$1:$A$49, 0), MATCH(orders!K$1, products!$A$1:$G$1, 0))</f>
        <v>2.5</v>
      </c>
      <c r="L134" s="5">
        <f>INDEX(products!$A$1:$G$49, MATCH(orders!$D134, products!$A$1:$A$49, 0), MATCH(orders!L$1, products!$A$1:$G$1, 0))</f>
        <v>29.784999999999997</v>
      </c>
      <c r="M134" s="5">
        <f t="shared" si="2"/>
        <v>148.92499999999998</v>
      </c>
      <c r="N134" t="str" cm="1">
        <f t="array" ref="N134">_xlfn.SWITCH(I134,
    "Rob", "Robusta",
    "Exc", "Excelsa",
    "Ara", "Arabica",
    "Lib", "Liberica",
    "")</f>
        <v>Arabica</v>
      </c>
      <c r="O134" t="str" cm="1">
        <f t="array" ref="O134">_xlfn.SWITCH(J134,"M","Medium","L","Light","D","Dark","")</f>
        <v>Light</v>
      </c>
      <c r="P134" t="str">
        <f>_xlfn.XLOOKUP(Orders_Table[[#This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 MATCH(orders!$D135, products!$A$1:$A$49, 0), MATCH(orders!I$1, products!$A$1:$G$1, 0))</f>
        <v>Lib</v>
      </c>
      <c r="J135" t="str">
        <f>INDEX(products!$A$1:$G$49, MATCH(orders!$D135, products!$A$1:$A$49, 0), MATCH(orders!J$1, products!$A$1:$G$1, 0))</f>
        <v>D</v>
      </c>
      <c r="K135" s="4">
        <f>INDEX(products!$A$1:$G$49, MATCH(orders!$D135, products!$A$1:$A$49, 0), MATCH(orders!K$1, products!$A$1:$G$1, 0))</f>
        <v>1</v>
      </c>
      <c r="L135" s="5">
        <f>INDEX(products!$A$1:$G$49, MATCH(orders!$D135, products!$A$1:$A$49, 0), MATCH(orders!L$1, products!$A$1:$G$1, 0))</f>
        <v>12.95</v>
      </c>
      <c r="M135" s="5">
        <f t="shared" si="2"/>
        <v>12.95</v>
      </c>
      <c r="N135" t="str" cm="1">
        <f t="array" ref="N135">_xlfn.SWITCH(I135,
    "Rob", "Robusta",
    "Exc", "Excelsa",
    "Ara", "Arabica",
    "Lib", "Liberica",
    "")</f>
        <v>Liberica</v>
      </c>
      <c r="O135" t="str" cm="1">
        <f t="array" ref="O135">_xlfn.SWITCH(J135,"M","Medium","L","Light","D","Dark","")</f>
        <v>Dark</v>
      </c>
      <c r="P135" t="str">
        <f>_xlfn.XLOOKUP(Orders_Table[[#This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N/A</v>
      </c>
      <c r="H136" s="2" t="str">
        <f>_xlfn.XLOOKUP(C136,customers!$A$1:$A$1001,customers!$G$1:$G$1001,,0)</f>
        <v>United States</v>
      </c>
      <c r="I136" t="str">
        <f>INDEX(products!$A$1:$G$49, MATCH(orders!$D136, products!$A$1:$A$49, 0), MATCH(orders!I$1, products!$A$1:$G$1, 0))</f>
        <v>Exc</v>
      </c>
      <c r="J136" t="str">
        <f>INDEX(products!$A$1:$G$49, MATCH(orders!$D136, products!$A$1:$A$49, 0), MATCH(orders!J$1, products!$A$1:$G$1, 0))</f>
        <v>M</v>
      </c>
      <c r="K136" s="4">
        <f>INDEX(products!$A$1:$G$49, MATCH(orders!$D136, products!$A$1:$A$49, 0), MATCH(orders!K$1, products!$A$1:$G$1, 0))</f>
        <v>2.5</v>
      </c>
      <c r="L136" s="5">
        <f>INDEX(products!$A$1:$G$49, MATCH(orders!$D136, products!$A$1:$A$49, 0), MATCH(orders!L$1, products!$A$1:$G$1, 0))</f>
        <v>31.624999999999996</v>
      </c>
      <c r="M136" s="5">
        <f t="shared" si="2"/>
        <v>94.874999999999986</v>
      </c>
      <c r="N136" t="str" cm="1">
        <f t="array" ref="N136">_xlfn.SWITCH(I136,
    "Rob", "Robusta",
    "Exc", "Excelsa",
    "Ara", "Arabica",
    "Lib", "Liberica",
    "")</f>
        <v>Excelsa</v>
      </c>
      <c r="O136" t="str" cm="1">
        <f t="array" ref="O136">_xlfn.SWITCH(J136,"M","Medium","L","Light","D","Dark","")</f>
        <v>Medium</v>
      </c>
      <c r="P136" t="str">
        <f>_xlfn.XLOOKUP(Orders_Table[[#This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 MATCH(orders!$D137, products!$A$1:$A$49, 0), MATCH(orders!I$1, products!$A$1:$G$1, 0))</f>
        <v>Ara</v>
      </c>
      <c r="J137" t="str">
        <f>INDEX(products!$A$1:$G$49, MATCH(orders!$D137, products!$A$1:$A$49, 0), MATCH(orders!J$1, products!$A$1:$G$1, 0))</f>
        <v>L</v>
      </c>
      <c r="K137" s="4">
        <f>INDEX(products!$A$1:$G$49, MATCH(orders!$D137, products!$A$1:$A$49, 0), MATCH(orders!K$1, products!$A$1:$G$1, 0))</f>
        <v>0.5</v>
      </c>
      <c r="L137" s="5">
        <f>INDEX(products!$A$1:$G$49, MATCH(orders!$D137, products!$A$1:$A$49, 0), MATCH(orders!L$1, products!$A$1:$G$1, 0))</f>
        <v>7.77</v>
      </c>
      <c r="M137" s="5">
        <f t="shared" si="2"/>
        <v>38.849999999999994</v>
      </c>
      <c r="N137" t="str" cm="1">
        <f t="array" ref="N137">_xlfn.SWITCH(I137,
    "Rob", "Robusta",
    "Exc", "Excelsa",
    "Ara", "Arabica",
    "Lib", "Liberica",
    "")</f>
        <v>Arabica</v>
      </c>
      <c r="O137" t="str" cm="1">
        <f t="array" ref="O137">_xlfn.SWITCH(J137,"M","Medium","L","Light","D","Dark","")</f>
        <v>Light</v>
      </c>
      <c r="P137" t="str">
        <f>_xlfn.XLOOKUP(Orders_Table[[#This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 MATCH(orders!$D138, products!$A$1:$A$49, 0), MATCH(orders!I$1, products!$A$1:$G$1, 0))</f>
        <v>Ara</v>
      </c>
      <c r="J138" t="str">
        <f>INDEX(products!$A$1:$G$49, MATCH(orders!$D138, products!$A$1:$A$49, 0), MATCH(orders!J$1, products!$A$1:$G$1, 0))</f>
        <v>D</v>
      </c>
      <c r="K138" s="4">
        <f>INDEX(products!$A$1:$G$49, MATCH(orders!$D138, products!$A$1:$A$49, 0), MATCH(orders!K$1, products!$A$1:$G$1, 0))</f>
        <v>0.2</v>
      </c>
      <c r="L138" s="5">
        <f>INDEX(products!$A$1:$G$49, MATCH(orders!$D138, products!$A$1:$A$49, 0), MATCH(orders!L$1, products!$A$1:$G$1, 0))</f>
        <v>2.9849999999999999</v>
      </c>
      <c r="M138" s="5">
        <f t="shared" si="2"/>
        <v>11.94</v>
      </c>
      <c r="N138" t="str" cm="1">
        <f t="array" ref="N138">_xlfn.SWITCH(I138,
    "Rob", "Robusta",
    "Exc", "Excelsa",
    "Ara", "Arabica",
    "Lib", "Liberica",
    "")</f>
        <v>Arabica</v>
      </c>
      <c r="O138" t="str" cm="1">
        <f t="array" ref="O138">_xlfn.SWITCH(J138,"M","Medium","L","Light","D","Dark","")</f>
        <v>Dark</v>
      </c>
      <c r="P138" t="str">
        <f>_xlfn.XLOOKUP(Orders_Table[[#This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N/A</v>
      </c>
      <c r="H139" s="2" t="str">
        <f>_xlfn.XLOOKUP(C139,customers!$A$1:$A$1001,customers!$G$1:$G$1001,,0)</f>
        <v>Ireland</v>
      </c>
      <c r="I139" t="str">
        <f>INDEX(products!$A$1:$G$49, MATCH(orders!$D139, products!$A$1:$A$49, 0), MATCH(orders!I$1, products!$A$1:$G$1, 0))</f>
        <v>Exc</v>
      </c>
      <c r="J139" t="str">
        <f>INDEX(products!$A$1:$G$49, MATCH(orders!$D139, products!$A$1:$A$49, 0), MATCH(orders!J$1, products!$A$1:$G$1, 0))</f>
        <v>L</v>
      </c>
      <c r="K139" s="4">
        <f>INDEX(products!$A$1:$G$49, MATCH(orders!$D139, products!$A$1:$A$49, 0), MATCH(orders!K$1, products!$A$1:$G$1, 0))</f>
        <v>2.5</v>
      </c>
      <c r="L139" s="5">
        <f>INDEX(products!$A$1:$G$49, MATCH(orders!$D139, products!$A$1:$A$49, 0), MATCH(orders!L$1, products!$A$1:$G$1, 0))</f>
        <v>34.154999999999994</v>
      </c>
      <c r="M139" s="5">
        <f t="shared" si="2"/>
        <v>102.46499999999997</v>
      </c>
      <c r="N139" t="str" cm="1">
        <f t="array" ref="N139">_xlfn.SWITCH(I139,
    "Rob", "Robusta",
    "Exc", "Excelsa",
    "Ara", "Arabica",
    "Lib", "Liberica",
    "")</f>
        <v>Excelsa</v>
      </c>
      <c r="O139" t="str" cm="1">
        <f t="array" ref="O139">_xlfn.SWITCH(J139,"M","Medium","L","Light","D","Dark","")</f>
        <v>Light</v>
      </c>
      <c r="P139" t="str">
        <f>_xlfn.XLOOKUP(Orders_Table[[#This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N/A</v>
      </c>
      <c r="H140" s="2" t="str">
        <f>_xlfn.XLOOKUP(C140,customers!$A$1:$A$1001,customers!$G$1:$G$1001,,0)</f>
        <v>United States</v>
      </c>
      <c r="I140" t="str">
        <f>INDEX(products!$A$1:$G$49, MATCH(orders!$D140, products!$A$1:$A$49, 0), MATCH(orders!I$1, products!$A$1:$G$1, 0))</f>
        <v>Exc</v>
      </c>
      <c r="J140" t="str">
        <f>INDEX(products!$A$1:$G$49, MATCH(orders!$D140, products!$A$1:$A$49, 0), MATCH(orders!J$1, products!$A$1:$G$1, 0))</f>
        <v>D</v>
      </c>
      <c r="K140" s="4">
        <f>INDEX(products!$A$1:$G$49, MATCH(orders!$D140, products!$A$1:$A$49, 0), MATCH(orders!K$1, products!$A$1:$G$1, 0))</f>
        <v>1</v>
      </c>
      <c r="L140" s="5">
        <f>INDEX(products!$A$1:$G$49, MATCH(orders!$D140, products!$A$1:$A$49, 0), MATCH(orders!L$1, products!$A$1:$G$1, 0))</f>
        <v>12.15</v>
      </c>
      <c r="M140" s="5">
        <f t="shared" si="2"/>
        <v>48.6</v>
      </c>
      <c r="N140" t="str" cm="1">
        <f t="array" ref="N140">_xlfn.SWITCH(I140,
    "Rob", "Robusta",
    "Exc", "Excelsa",
    "Ara", "Arabica",
    "Lib", "Liberica",
    "")</f>
        <v>Excelsa</v>
      </c>
      <c r="O140" t="str" cm="1">
        <f t="array" ref="O140">_xlfn.SWITCH(J140,"M","Medium","L","Light","D","Dark","")</f>
        <v>Dark</v>
      </c>
      <c r="P140" t="str">
        <f>_xlfn.XLOOKUP(Orders_Table[[#This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N/A</v>
      </c>
      <c r="H141" s="2" t="str">
        <f>_xlfn.XLOOKUP(C141,customers!$A$1:$A$1001,customers!$G$1:$G$1001,,0)</f>
        <v>United States</v>
      </c>
      <c r="I141" t="str">
        <f>INDEX(products!$A$1:$G$49, MATCH(orders!$D141, products!$A$1:$A$49, 0), MATCH(orders!I$1, products!$A$1:$G$1, 0))</f>
        <v>Lib</v>
      </c>
      <c r="J141" t="str">
        <f>INDEX(products!$A$1:$G$49, MATCH(orders!$D141, products!$A$1:$A$49, 0), MATCH(orders!J$1, products!$A$1:$G$1, 0))</f>
        <v>D</v>
      </c>
      <c r="K141" s="4">
        <f>INDEX(products!$A$1:$G$49, MATCH(orders!$D141, products!$A$1:$A$49, 0), MATCH(orders!K$1, products!$A$1:$G$1, 0))</f>
        <v>1</v>
      </c>
      <c r="L141" s="5">
        <f>INDEX(products!$A$1:$G$49, MATCH(orders!$D141, products!$A$1:$A$49, 0), MATCH(orders!L$1, products!$A$1:$G$1, 0))</f>
        <v>12.95</v>
      </c>
      <c r="M141" s="5">
        <f t="shared" si="2"/>
        <v>77.699999999999989</v>
      </c>
      <c r="N141" t="str" cm="1">
        <f t="array" ref="N141">_xlfn.SWITCH(I141,
    "Rob", "Robusta",
    "Exc", "Excelsa",
    "Ara", "Arabica",
    "Lib", "Liberica",
    "")</f>
        <v>Liberica</v>
      </c>
      <c r="O141" t="str" cm="1">
        <f t="array" ref="O141">_xlfn.SWITCH(J141,"M","Medium","L","Light","D","Dark","")</f>
        <v>Dark</v>
      </c>
      <c r="P141" t="str">
        <f>_xlfn.XLOOKUP(Orders_Table[[#This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 MATCH(orders!$D142, products!$A$1:$A$49, 0), MATCH(orders!I$1, products!$A$1:$G$1, 0))</f>
        <v>Lib</v>
      </c>
      <c r="J142" t="str">
        <f>INDEX(products!$A$1:$G$49, MATCH(orders!$D142, products!$A$1:$A$49, 0), MATCH(orders!J$1, products!$A$1:$G$1, 0))</f>
        <v>D</v>
      </c>
      <c r="K142" s="4">
        <f>INDEX(products!$A$1:$G$49, MATCH(orders!$D142, products!$A$1:$A$49, 0), MATCH(orders!K$1, products!$A$1:$G$1, 0))</f>
        <v>2.5</v>
      </c>
      <c r="L142" s="5">
        <f>INDEX(products!$A$1:$G$49, MATCH(orders!$D142, products!$A$1:$A$49, 0), MATCH(orders!L$1, products!$A$1:$G$1, 0))</f>
        <v>29.784999999999997</v>
      </c>
      <c r="M142" s="5">
        <f t="shared" si="2"/>
        <v>29.784999999999997</v>
      </c>
      <c r="N142" t="str" cm="1">
        <f t="array" ref="N142">_xlfn.SWITCH(I142,
    "Rob", "Robusta",
    "Exc", "Excelsa",
    "Ara", "Arabica",
    "Lib", "Liberica",
    "")</f>
        <v>Liberica</v>
      </c>
      <c r="O142" t="str" cm="1">
        <f t="array" ref="O142">_xlfn.SWITCH(J142,"M","Medium","L","Light","D","Dark","")</f>
        <v>Dark</v>
      </c>
      <c r="P142" t="str">
        <f>_xlfn.XLOOKUP(Orders_Table[[#This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 MATCH(orders!$D143, products!$A$1:$A$49, 0), MATCH(orders!I$1, products!$A$1:$G$1, 0))</f>
        <v>Ara</v>
      </c>
      <c r="J143" t="str">
        <f>INDEX(products!$A$1:$G$49, MATCH(orders!$D143, products!$A$1:$A$49, 0), MATCH(orders!J$1, products!$A$1:$G$1, 0))</f>
        <v>L</v>
      </c>
      <c r="K143" s="4">
        <f>INDEX(products!$A$1:$G$49, MATCH(orders!$D143, products!$A$1:$A$49, 0), MATCH(orders!K$1, products!$A$1:$G$1, 0))</f>
        <v>0.2</v>
      </c>
      <c r="L143" s="5">
        <f>INDEX(products!$A$1:$G$49, MATCH(orders!$D143, products!$A$1:$A$49, 0), MATCH(orders!L$1, products!$A$1:$G$1, 0))</f>
        <v>3.8849999999999998</v>
      </c>
      <c r="M143" s="5">
        <f t="shared" si="2"/>
        <v>15.54</v>
      </c>
      <c r="N143" t="str" cm="1">
        <f t="array" ref="N143">_xlfn.SWITCH(I143,
    "Rob", "Robusta",
    "Exc", "Excelsa",
    "Ara", "Arabica",
    "Lib", "Liberica",
    "")</f>
        <v>Arabica</v>
      </c>
      <c r="O143" t="str" cm="1">
        <f t="array" ref="O143">_xlfn.SWITCH(J143,"M","Medium","L","Light","D","Dark","")</f>
        <v>Light</v>
      </c>
      <c r="P143" t="str">
        <f>_xlfn.XLOOKUP(Orders_Table[[#This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N/A</v>
      </c>
      <c r="H144" s="2" t="str">
        <f>_xlfn.XLOOKUP(C144,customers!$A$1:$A$1001,customers!$G$1:$G$1001,,0)</f>
        <v>Ireland</v>
      </c>
      <c r="I144" t="str">
        <f>INDEX(products!$A$1:$G$49, MATCH(orders!$D144, products!$A$1:$A$49, 0), MATCH(orders!I$1, products!$A$1:$G$1, 0))</f>
        <v>Exc</v>
      </c>
      <c r="J144" t="str">
        <f>INDEX(products!$A$1:$G$49, MATCH(orders!$D144, products!$A$1:$A$49, 0), MATCH(orders!J$1, products!$A$1:$G$1, 0))</f>
        <v>L</v>
      </c>
      <c r="K144" s="4">
        <f>INDEX(products!$A$1:$G$49, MATCH(orders!$D144, products!$A$1:$A$49, 0), MATCH(orders!K$1, products!$A$1:$G$1, 0))</f>
        <v>2.5</v>
      </c>
      <c r="L144" s="5">
        <f>INDEX(products!$A$1:$G$49, MATCH(orders!$D144, products!$A$1:$A$49, 0), MATCH(orders!L$1, products!$A$1:$G$1, 0))</f>
        <v>34.154999999999994</v>
      </c>
      <c r="M144" s="5">
        <f t="shared" si="2"/>
        <v>136.61999999999998</v>
      </c>
      <c r="N144" t="str" cm="1">
        <f t="array" ref="N144">_xlfn.SWITCH(I144,
    "Rob", "Robusta",
    "Exc", "Excelsa",
    "Ara", "Arabica",
    "Lib", "Liberica",
    "")</f>
        <v>Excelsa</v>
      </c>
      <c r="O144" t="str" cm="1">
        <f t="array" ref="O144">_xlfn.SWITCH(J144,"M","Medium","L","Light","D","Dark","")</f>
        <v>Light</v>
      </c>
      <c r="P144" t="str">
        <f>_xlfn.XLOOKUP(Orders_Table[[#This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 MATCH(orders!$D145, products!$A$1:$A$49, 0), MATCH(orders!I$1, products!$A$1:$G$1, 0))</f>
        <v>Lib</v>
      </c>
      <c r="J145" t="str">
        <f>INDEX(products!$A$1:$G$49, MATCH(orders!$D145, products!$A$1:$A$49, 0), MATCH(orders!J$1, products!$A$1:$G$1, 0))</f>
        <v>M</v>
      </c>
      <c r="K145" s="4">
        <f>INDEX(products!$A$1:$G$49, MATCH(orders!$D145, products!$A$1:$A$49, 0), MATCH(orders!K$1, products!$A$1:$G$1, 0))</f>
        <v>0.5</v>
      </c>
      <c r="L145" s="5">
        <f>INDEX(products!$A$1:$G$49, MATCH(orders!$D145, products!$A$1:$A$49, 0), MATCH(orders!L$1, products!$A$1:$G$1, 0))</f>
        <v>8.73</v>
      </c>
      <c r="M145" s="5">
        <f t="shared" si="2"/>
        <v>17.46</v>
      </c>
      <c r="N145" t="str" cm="1">
        <f t="array" ref="N145">_xlfn.SWITCH(I145,
    "Rob", "Robusta",
    "Exc", "Excelsa",
    "Ara", "Arabica",
    "Lib", "Liberica",
    "")</f>
        <v>Liberica</v>
      </c>
      <c r="O145" t="str" cm="1">
        <f t="array" ref="O145">_xlfn.SWITCH(J145,"M","Medium","L","Light","D","Dark","")</f>
        <v>Medium</v>
      </c>
      <c r="P145" t="str">
        <f>_xlfn.XLOOKUP(Orders_Table[[#This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 MATCH(orders!$D146, products!$A$1:$A$49, 0), MATCH(orders!I$1, products!$A$1:$G$1, 0))</f>
        <v>Exc</v>
      </c>
      <c r="J146" t="str">
        <f>INDEX(products!$A$1:$G$49, MATCH(orders!$D146, products!$A$1:$A$49, 0), MATCH(orders!J$1, products!$A$1:$G$1, 0))</f>
        <v>L</v>
      </c>
      <c r="K146" s="4">
        <f>INDEX(products!$A$1:$G$49, MATCH(orders!$D146, products!$A$1:$A$49, 0), MATCH(orders!K$1, products!$A$1:$G$1, 0))</f>
        <v>2.5</v>
      </c>
      <c r="L146" s="5">
        <f>INDEX(products!$A$1:$G$49, MATCH(orders!$D146, products!$A$1:$A$49, 0), MATCH(orders!L$1, products!$A$1:$G$1, 0))</f>
        <v>34.154999999999994</v>
      </c>
      <c r="M146" s="5">
        <f t="shared" si="2"/>
        <v>68.309999999999988</v>
      </c>
      <c r="N146" t="str" cm="1">
        <f t="array" ref="N146">_xlfn.SWITCH(I146,
    "Rob", "Robusta",
    "Exc", "Excelsa",
    "Ara", "Arabica",
    "Lib", "Liberica",
    "")</f>
        <v>Excelsa</v>
      </c>
      <c r="O146" t="str" cm="1">
        <f t="array" ref="O146">_xlfn.SWITCH(J146,"M","Medium","L","Light","D","Dark","")</f>
        <v>Light</v>
      </c>
      <c r="P146" t="str">
        <f>_xlfn.XLOOKUP(Orders_Table[[#This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 MATCH(orders!$D147, products!$A$1:$A$49, 0), MATCH(orders!I$1, products!$A$1:$G$1, 0))</f>
        <v>Lib</v>
      </c>
      <c r="J147" t="str">
        <f>INDEX(products!$A$1:$G$49, MATCH(orders!$D147, products!$A$1:$A$49, 0), MATCH(orders!J$1, products!$A$1:$G$1, 0))</f>
        <v>M</v>
      </c>
      <c r="K147" s="4">
        <f>INDEX(products!$A$1:$G$49, MATCH(orders!$D147, products!$A$1:$A$49, 0), MATCH(orders!K$1, products!$A$1:$G$1, 0))</f>
        <v>0.2</v>
      </c>
      <c r="L147" s="5">
        <f>INDEX(products!$A$1:$G$49, MATCH(orders!$D147, products!$A$1:$A$49, 0), MATCH(orders!L$1, products!$A$1:$G$1, 0))</f>
        <v>4.3650000000000002</v>
      </c>
      <c r="M147" s="5">
        <f t="shared" si="2"/>
        <v>17.46</v>
      </c>
      <c r="N147" t="str" cm="1">
        <f t="array" ref="N147">_xlfn.SWITCH(I147,
    "Rob", "Robusta",
    "Exc", "Excelsa",
    "Ara", "Arabica",
    "Lib", "Liberica",
    "")</f>
        <v>Liberica</v>
      </c>
      <c r="O147" t="str" cm="1">
        <f t="array" ref="O147">_xlfn.SWITCH(J147,"M","Medium","L","Light","D","Dark","")</f>
        <v>Medium</v>
      </c>
      <c r="P147" t="str">
        <f>_xlfn.XLOOKUP(Orders_Table[[#This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 MATCH(orders!$D148, products!$A$1:$A$49, 0), MATCH(orders!I$1, products!$A$1:$G$1, 0))</f>
        <v>Lib</v>
      </c>
      <c r="J148" t="str">
        <f>INDEX(products!$A$1:$G$49, MATCH(orders!$D148, products!$A$1:$A$49, 0), MATCH(orders!J$1, products!$A$1:$G$1, 0))</f>
        <v>M</v>
      </c>
      <c r="K148" s="4">
        <f>INDEX(products!$A$1:$G$49, MATCH(orders!$D148, products!$A$1:$A$49, 0), MATCH(orders!K$1, products!$A$1:$G$1, 0))</f>
        <v>1</v>
      </c>
      <c r="L148" s="5">
        <f>INDEX(products!$A$1:$G$49, MATCH(orders!$D148, products!$A$1:$A$49, 0), MATCH(orders!L$1, products!$A$1:$G$1, 0))</f>
        <v>14.55</v>
      </c>
      <c r="M148" s="5">
        <f t="shared" si="2"/>
        <v>43.650000000000006</v>
      </c>
      <c r="N148" t="str" cm="1">
        <f t="array" ref="N148">_xlfn.SWITCH(I148,
    "Rob", "Robusta",
    "Exc", "Excelsa",
    "Ara", "Arabica",
    "Lib", "Liberica",
    "")</f>
        <v>Liberica</v>
      </c>
      <c r="O148" t="str" cm="1">
        <f t="array" ref="O148">_xlfn.SWITCH(J148,"M","Medium","L","Light","D","Dark","")</f>
        <v>Medium</v>
      </c>
      <c r="P148" t="str">
        <f>_xlfn.XLOOKUP(Orders_Table[[#This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 MATCH(orders!$D149, products!$A$1:$A$49, 0), MATCH(orders!I$1, products!$A$1:$G$1, 0))</f>
        <v>Exc</v>
      </c>
      <c r="J149" t="str">
        <f>INDEX(products!$A$1:$G$49, MATCH(orders!$D149, products!$A$1:$A$49, 0), MATCH(orders!J$1, products!$A$1:$G$1, 0))</f>
        <v>M</v>
      </c>
      <c r="K149" s="4">
        <f>INDEX(products!$A$1:$G$49, MATCH(orders!$D149, products!$A$1:$A$49, 0), MATCH(orders!K$1, products!$A$1:$G$1, 0))</f>
        <v>1</v>
      </c>
      <c r="L149" s="5">
        <f>INDEX(products!$A$1:$G$49, MATCH(orders!$D149, products!$A$1:$A$49, 0), MATCH(orders!L$1, products!$A$1:$G$1, 0))</f>
        <v>13.75</v>
      </c>
      <c r="M149" s="5">
        <f t="shared" si="2"/>
        <v>27.5</v>
      </c>
      <c r="N149" t="str" cm="1">
        <f t="array" ref="N149">_xlfn.SWITCH(I149,
    "Rob", "Robusta",
    "Exc", "Excelsa",
    "Ara", "Arabica",
    "Lib", "Liberica",
    "")</f>
        <v>Excelsa</v>
      </c>
      <c r="O149" t="str" cm="1">
        <f t="array" ref="O149">_xlfn.SWITCH(J149,"M","Medium","L","Light","D","Dark","")</f>
        <v>Medium</v>
      </c>
      <c r="P149" t="str">
        <f>_xlfn.XLOOKUP(Orders_Table[[#This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 MATCH(orders!$D150, products!$A$1:$A$49, 0), MATCH(orders!I$1, products!$A$1:$G$1, 0))</f>
        <v>Exc</v>
      </c>
      <c r="J150" t="str">
        <f>INDEX(products!$A$1:$G$49, MATCH(orders!$D150, products!$A$1:$A$49, 0), MATCH(orders!J$1, products!$A$1:$G$1, 0))</f>
        <v>D</v>
      </c>
      <c r="K150" s="4">
        <f>INDEX(products!$A$1:$G$49, MATCH(orders!$D150, products!$A$1:$A$49, 0), MATCH(orders!K$1, products!$A$1:$G$1, 0))</f>
        <v>0.2</v>
      </c>
      <c r="L150" s="5">
        <f>INDEX(products!$A$1:$G$49, MATCH(orders!$D150, products!$A$1:$A$49, 0), MATCH(orders!L$1, products!$A$1:$G$1, 0))</f>
        <v>3.645</v>
      </c>
      <c r="M150" s="5">
        <f t="shared" si="2"/>
        <v>18.225000000000001</v>
      </c>
      <c r="N150" t="str" cm="1">
        <f t="array" ref="N150">_xlfn.SWITCH(I150,
    "Rob", "Robusta",
    "Exc", "Excelsa",
    "Ara", "Arabica",
    "Lib", "Liberica",
    "")</f>
        <v>Excelsa</v>
      </c>
      <c r="O150" t="str" cm="1">
        <f t="array" ref="O150">_xlfn.SWITCH(J150,"M","Medium","L","Light","D","Dark","")</f>
        <v>Dark</v>
      </c>
      <c r="P150" t="str">
        <f>_xlfn.XLOOKUP(Orders_Table[[#This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N/A</v>
      </c>
      <c r="H151" s="2" t="str">
        <f>_xlfn.XLOOKUP(C151,customers!$A$1:$A$1001,customers!$G$1:$G$1001,,0)</f>
        <v>United States</v>
      </c>
      <c r="I151" t="str">
        <f>INDEX(products!$A$1:$G$49, MATCH(orders!$D151, products!$A$1:$A$49, 0), MATCH(orders!I$1, products!$A$1:$G$1, 0))</f>
        <v>Ara</v>
      </c>
      <c r="J151" t="str">
        <f>INDEX(products!$A$1:$G$49, MATCH(orders!$D151, products!$A$1:$A$49, 0), MATCH(orders!J$1, products!$A$1:$G$1, 0))</f>
        <v>M</v>
      </c>
      <c r="K151" s="4">
        <f>INDEX(products!$A$1:$G$49, MATCH(orders!$D151, products!$A$1:$A$49, 0), MATCH(orders!K$1, products!$A$1:$G$1, 0))</f>
        <v>2.5</v>
      </c>
      <c r="L151" s="5">
        <f>INDEX(products!$A$1:$G$49, MATCH(orders!$D151, products!$A$1:$A$49, 0), MATCH(orders!L$1, products!$A$1:$G$1, 0))</f>
        <v>25.874999999999996</v>
      </c>
      <c r="M151" s="5">
        <f t="shared" si="2"/>
        <v>51.749999999999993</v>
      </c>
      <c r="N151" t="str" cm="1">
        <f t="array" ref="N151">_xlfn.SWITCH(I151,
    "Rob", "Robusta",
    "Exc", "Excelsa",
    "Ara", "Arabica",
    "Lib", "Liberica",
    "")</f>
        <v>Arabica</v>
      </c>
      <c r="O151" t="str" cm="1">
        <f t="array" ref="O151">_xlfn.SWITCH(J151,"M","Medium","L","Light","D","Dark","")</f>
        <v>Medium</v>
      </c>
      <c r="P151" t="str">
        <f>_xlfn.XLOOKUP(Orders_Table[[#This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 MATCH(orders!$D152, products!$A$1:$A$49, 0), MATCH(orders!I$1, products!$A$1:$G$1, 0))</f>
        <v>Lib</v>
      </c>
      <c r="J152" t="str">
        <f>INDEX(products!$A$1:$G$49, MATCH(orders!$D152, products!$A$1:$A$49, 0), MATCH(orders!J$1, products!$A$1:$G$1, 0))</f>
        <v>D</v>
      </c>
      <c r="K152" s="4">
        <f>INDEX(products!$A$1:$G$49, MATCH(orders!$D152, products!$A$1:$A$49, 0), MATCH(orders!K$1, products!$A$1:$G$1, 0))</f>
        <v>1</v>
      </c>
      <c r="L152" s="5">
        <f>INDEX(products!$A$1:$G$49, MATCH(orders!$D152, products!$A$1:$A$49, 0), MATCH(orders!L$1, products!$A$1:$G$1, 0))</f>
        <v>12.95</v>
      </c>
      <c r="M152" s="5">
        <f t="shared" si="2"/>
        <v>12.95</v>
      </c>
      <c r="N152" t="str" cm="1">
        <f t="array" ref="N152">_xlfn.SWITCH(I152,
    "Rob", "Robusta",
    "Exc", "Excelsa",
    "Ara", "Arabica",
    "Lib", "Liberica",
    "")</f>
        <v>Liberica</v>
      </c>
      <c r="O152" t="str" cm="1">
        <f t="array" ref="O152">_xlfn.SWITCH(J152,"M","Medium","L","Light","D","Dark","")</f>
        <v>Dark</v>
      </c>
      <c r="P152" t="str">
        <f>_xlfn.XLOOKUP(Orders_Table[[#This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N/A</v>
      </c>
      <c r="H153" s="2" t="str">
        <f>_xlfn.XLOOKUP(C153,customers!$A$1:$A$1001,customers!$G$1:$G$1001,,0)</f>
        <v>United States</v>
      </c>
      <c r="I153" t="str">
        <f>INDEX(products!$A$1:$G$49, MATCH(orders!$D153, products!$A$1:$A$49, 0), MATCH(orders!I$1, products!$A$1:$G$1, 0))</f>
        <v>Ara</v>
      </c>
      <c r="J153" t="str">
        <f>INDEX(products!$A$1:$G$49, MATCH(orders!$D153, products!$A$1:$A$49, 0), MATCH(orders!J$1, products!$A$1:$G$1, 0))</f>
        <v>M</v>
      </c>
      <c r="K153" s="4">
        <f>INDEX(products!$A$1:$G$49, MATCH(orders!$D153, products!$A$1:$A$49, 0), MATCH(orders!K$1, products!$A$1:$G$1, 0))</f>
        <v>1</v>
      </c>
      <c r="L153" s="5">
        <f>INDEX(products!$A$1:$G$49, MATCH(orders!$D153, products!$A$1:$A$49, 0), MATCH(orders!L$1, products!$A$1:$G$1, 0))</f>
        <v>11.25</v>
      </c>
      <c r="M153" s="5">
        <f t="shared" si="2"/>
        <v>33.75</v>
      </c>
      <c r="N153" t="str" cm="1">
        <f t="array" ref="N153">_xlfn.SWITCH(I153,
    "Rob", "Robusta",
    "Exc", "Excelsa",
    "Ara", "Arabica",
    "Lib", "Liberica",
    "")</f>
        <v>Arabica</v>
      </c>
      <c r="O153" t="str" cm="1">
        <f t="array" ref="O153">_xlfn.SWITCH(J153,"M","Medium","L","Light","D","Dark","")</f>
        <v>Medium</v>
      </c>
      <c r="P153" t="str">
        <f>_xlfn.XLOOKUP(Orders_Table[[#This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 MATCH(orders!$D154, products!$A$1:$A$49, 0), MATCH(orders!I$1, products!$A$1:$G$1, 0))</f>
        <v>Rob</v>
      </c>
      <c r="J154" t="str">
        <f>INDEX(products!$A$1:$G$49, MATCH(orders!$D154, products!$A$1:$A$49, 0), MATCH(orders!J$1, products!$A$1:$G$1, 0))</f>
        <v>M</v>
      </c>
      <c r="K154" s="4">
        <f>INDEX(products!$A$1:$G$49, MATCH(orders!$D154, products!$A$1:$A$49, 0), MATCH(orders!K$1, products!$A$1:$G$1, 0))</f>
        <v>2.5</v>
      </c>
      <c r="L154" s="5">
        <f>INDEX(products!$A$1:$G$49, MATCH(orders!$D154, products!$A$1:$A$49, 0), MATCH(orders!L$1, products!$A$1:$G$1, 0))</f>
        <v>22.884999999999998</v>
      </c>
      <c r="M154" s="5">
        <f t="shared" si="2"/>
        <v>68.655000000000001</v>
      </c>
      <c r="N154" t="str" cm="1">
        <f t="array" ref="N154">_xlfn.SWITCH(I154,
    "Rob", "Robusta",
    "Exc", "Excelsa",
    "Ara", "Arabica",
    "Lib", "Liberica",
    "")</f>
        <v>Robusta</v>
      </c>
      <c r="O154" t="str" cm="1">
        <f t="array" ref="O154">_xlfn.SWITCH(J154,"M","Medium","L","Light","D","Dark","")</f>
        <v>Medium</v>
      </c>
      <c r="P154" t="str">
        <f>_xlfn.XLOOKUP(Orders_Table[[#This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N/A</v>
      </c>
      <c r="H155" s="2" t="str">
        <f>_xlfn.XLOOKUP(C155,customers!$A$1:$A$1001,customers!$G$1:$G$1001,,0)</f>
        <v>United States</v>
      </c>
      <c r="I155" t="str">
        <f>INDEX(products!$A$1:$G$49, MATCH(orders!$D155, products!$A$1:$A$49, 0), MATCH(orders!I$1, products!$A$1:$G$1, 0))</f>
        <v>Rob</v>
      </c>
      <c r="J155" t="str">
        <f>INDEX(products!$A$1:$G$49, MATCH(orders!$D155, products!$A$1:$A$49, 0), MATCH(orders!J$1, products!$A$1:$G$1, 0))</f>
        <v>D</v>
      </c>
      <c r="K155" s="4">
        <f>INDEX(products!$A$1:$G$49, MATCH(orders!$D155, products!$A$1:$A$49, 0), MATCH(orders!K$1, products!$A$1:$G$1, 0))</f>
        <v>0.2</v>
      </c>
      <c r="L155" s="5">
        <f>INDEX(products!$A$1:$G$49, MATCH(orders!$D155, products!$A$1:$A$49, 0), MATCH(orders!L$1, products!$A$1:$G$1, 0))</f>
        <v>2.6849999999999996</v>
      </c>
      <c r="M155" s="5">
        <f t="shared" si="2"/>
        <v>2.6849999999999996</v>
      </c>
      <c r="N155" t="str" cm="1">
        <f t="array" ref="N155">_xlfn.SWITCH(I155,
    "Rob", "Robusta",
    "Exc", "Excelsa",
    "Ara", "Arabica",
    "Lib", "Liberica",
    "")</f>
        <v>Robusta</v>
      </c>
      <c r="O155" t="str" cm="1">
        <f t="array" ref="O155">_xlfn.SWITCH(J155,"M","Medium","L","Light","D","Dark","")</f>
        <v>Dark</v>
      </c>
      <c r="P155" t="str">
        <f>_xlfn.XLOOKUP(Orders_Table[[#This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 MATCH(orders!$D156, products!$A$1:$A$49, 0), MATCH(orders!I$1, products!$A$1:$G$1, 0))</f>
        <v>Ara</v>
      </c>
      <c r="J156" t="str">
        <f>INDEX(products!$A$1:$G$49, MATCH(orders!$D156, products!$A$1:$A$49, 0), MATCH(orders!J$1, products!$A$1:$G$1, 0))</f>
        <v>D</v>
      </c>
      <c r="K156" s="4">
        <f>INDEX(products!$A$1:$G$49, MATCH(orders!$D156, products!$A$1:$A$49, 0), MATCH(orders!K$1, products!$A$1:$G$1, 0))</f>
        <v>2.5</v>
      </c>
      <c r="L156" s="5">
        <f>INDEX(products!$A$1:$G$49, MATCH(orders!$D156, products!$A$1:$A$49, 0), MATCH(orders!L$1, products!$A$1:$G$1, 0))</f>
        <v>22.884999999999998</v>
      </c>
      <c r="M156" s="5">
        <f t="shared" si="2"/>
        <v>114.42499999999998</v>
      </c>
      <c r="N156" t="str" cm="1">
        <f t="array" ref="N156">_xlfn.SWITCH(I156,
    "Rob", "Robusta",
    "Exc", "Excelsa",
    "Ara", "Arabica",
    "Lib", "Liberica",
    "")</f>
        <v>Arabica</v>
      </c>
      <c r="O156" t="str" cm="1">
        <f t="array" ref="O156">_xlfn.SWITCH(J156,"M","Medium","L","Light","D","Dark","")</f>
        <v>Dark</v>
      </c>
      <c r="P156" t="str">
        <f>_xlfn.XLOOKUP(Orders_Table[[#This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 MATCH(orders!$D157, products!$A$1:$A$49, 0), MATCH(orders!I$1, products!$A$1:$G$1, 0))</f>
        <v>Ara</v>
      </c>
      <c r="J157" t="str">
        <f>INDEX(products!$A$1:$G$49, MATCH(orders!$D157, products!$A$1:$A$49, 0), MATCH(orders!J$1, products!$A$1:$G$1, 0))</f>
        <v>M</v>
      </c>
      <c r="K157" s="4">
        <f>INDEX(products!$A$1:$G$49, MATCH(orders!$D157, products!$A$1:$A$49, 0), MATCH(orders!K$1, products!$A$1:$G$1, 0))</f>
        <v>2.5</v>
      </c>
      <c r="L157" s="5">
        <f>INDEX(products!$A$1:$G$49, MATCH(orders!$D157, products!$A$1:$A$49, 0), MATCH(orders!L$1, products!$A$1:$G$1, 0))</f>
        <v>25.874999999999996</v>
      </c>
      <c r="M157" s="5">
        <f t="shared" si="2"/>
        <v>155.24999999999997</v>
      </c>
      <c r="N157" t="str" cm="1">
        <f t="array" ref="N157">_xlfn.SWITCH(I157,
    "Rob", "Robusta",
    "Exc", "Excelsa",
    "Ara", "Arabica",
    "Lib", "Liberica",
    "")</f>
        <v>Arabica</v>
      </c>
      <c r="O157" t="str" cm="1">
        <f t="array" ref="O157">_xlfn.SWITCH(J157,"M","Medium","L","Light","D","Dark","")</f>
        <v>Medium</v>
      </c>
      <c r="P157" t="str">
        <f>_xlfn.XLOOKUP(Orders_Table[[#This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 MATCH(orders!$D158, products!$A$1:$A$49, 0), MATCH(orders!I$1, products!$A$1:$G$1, 0))</f>
        <v>Ara</v>
      </c>
      <c r="J158" t="str">
        <f>INDEX(products!$A$1:$G$49, MATCH(orders!$D158, products!$A$1:$A$49, 0), MATCH(orders!J$1, products!$A$1:$G$1, 0))</f>
        <v>M</v>
      </c>
      <c r="K158" s="4">
        <f>INDEX(products!$A$1:$G$49, MATCH(orders!$D158, products!$A$1:$A$49, 0), MATCH(orders!K$1, products!$A$1:$G$1, 0))</f>
        <v>2.5</v>
      </c>
      <c r="L158" s="5">
        <f>INDEX(products!$A$1:$G$49, MATCH(orders!$D158, products!$A$1:$A$49, 0), MATCH(orders!L$1, products!$A$1:$G$1, 0))</f>
        <v>25.874999999999996</v>
      </c>
      <c r="M158" s="5">
        <f t="shared" si="2"/>
        <v>77.624999999999986</v>
      </c>
      <c r="N158" t="str" cm="1">
        <f t="array" ref="N158">_xlfn.SWITCH(I158,
    "Rob", "Robusta",
    "Exc", "Excelsa",
    "Ara", "Arabica",
    "Lib", "Liberica",
    "")</f>
        <v>Arabica</v>
      </c>
      <c r="O158" t="str" cm="1">
        <f t="array" ref="O158">_xlfn.SWITCH(J158,"M","Medium","L","Light","D","Dark","")</f>
        <v>Medium</v>
      </c>
      <c r="P158" t="str">
        <f>_xlfn.XLOOKUP(Orders_Table[[#This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 MATCH(orders!$D159, products!$A$1:$A$49, 0), MATCH(orders!I$1, products!$A$1:$G$1, 0))</f>
        <v>Rob</v>
      </c>
      <c r="J159" t="str">
        <f>INDEX(products!$A$1:$G$49, MATCH(orders!$D159, products!$A$1:$A$49, 0), MATCH(orders!J$1, products!$A$1:$G$1, 0))</f>
        <v>D</v>
      </c>
      <c r="K159" s="4">
        <f>INDEX(products!$A$1:$G$49, MATCH(orders!$D159, products!$A$1:$A$49, 0), MATCH(orders!K$1, products!$A$1:$G$1, 0))</f>
        <v>2.5</v>
      </c>
      <c r="L159" s="5">
        <f>INDEX(products!$A$1:$G$49, MATCH(orders!$D159, products!$A$1:$A$49, 0), MATCH(orders!L$1, products!$A$1:$G$1, 0))</f>
        <v>20.584999999999997</v>
      </c>
      <c r="M159" s="5">
        <f t="shared" si="2"/>
        <v>61.754999999999995</v>
      </c>
      <c r="N159" t="str" cm="1">
        <f t="array" ref="N159">_xlfn.SWITCH(I159,
    "Rob", "Robusta",
    "Exc", "Excelsa",
    "Ara", "Arabica",
    "Lib", "Liberica",
    "")</f>
        <v>Robusta</v>
      </c>
      <c r="O159" t="str" cm="1">
        <f t="array" ref="O159">_xlfn.SWITCH(J159,"M","Medium","L","Light","D","Dark","")</f>
        <v>Dark</v>
      </c>
      <c r="P159" t="str">
        <f>_xlfn.XLOOKUP(Orders_Table[[#This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N/A</v>
      </c>
      <c r="H160" s="2" t="str">
        <f>_xlfn.XLOOKUP(C160,customers!$A$1:$A$1001,customers!$G$1:$G$1001,,0)</f>
        <v>United States</v>
      </c>
      <c r="I160" t="str">
        <f>INDEX(products!$A$1:$G$49, MATCH(orders!$D160, products!$A$1:$A$49, 0), MATCH(orders!I$1, products!$A$1:$G$1, 0))</f>
        <v>Rob</v>
      </c>
      <c r="J160" t="str">
        <f>INDEX(products!$A$1:$G$49, MATCH(orders!$D160, products!$A$1:$A$49, 0), MATCH(orders!J$1, products!$A$1:$G$1, 0))</f>
        <v>D</v>
      </c>
      <c r="K160" s="4">
        <f>INDEX(products!$A$1:$G$49, MATCH(orders!$D160, products!$A$1:$A$49, 0), MATCH(orders!K$1, products!$A$1:$G$1, 0))</f>
        <v>2.5</v>
      </c>
      <c r="L160" s="5">
        <f>INDEX(products!$A$1:$G$49, MATCH(orders!$D160, products!$A$1:$A$49, 0), MATCH(orders!L$1, products!$A$1:$G$1, 0))</f>
        <v>20.584999999999997</v>
      </c>
      <c r="M160" s="5">
        <f t="shared" si="2"/>
        <v>123.50999999999999</v>
      </c>
      <c r="N160" t="str" cm="1">
        <f t="array" ref="N160">_xlfn.SWITCH(I160,
    "Rob", "Robusta",
    "Exc", "Excelsa",
    "Ara", "Arabica",
    "Lib", "Liberica",
    "")</f>
        <v>Robusta</v>
      </c>
      <c r="O160" t="str" cm="1">
        <f t="array" ref="O160">_xlfn.SWITCH(J160,"M","Medium","L","Light","D","Dark","")</f>
        <v>Dark</v>
      </c>
      <c r="P160" t="str">
        <f>_xlfn.XLOOKUP(Orders_Table[[#This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N/A</v>
      </c>
      <c r="H161" s="2" t="str">
        <f>_xlfn.XLOOKUP(C161,customers!$A$1:$A$1001,customers!$G$1:$G$1001,,0)</f>
        <v>United States</v>
      </c>
      <c r="I161" t="str">
        <f>INDEX(products!$A$1:$G$49, MATCH(orders!$D161, products!$A$1:$A$49, 0), MATCH(orders!I$1, products!$A$1:$G$1, 0))</f>
        <v>Lib</v>
      </c>
      <c r="J161" t="str">
        <f>INDEX(products!$A$1:$G$49, MATCH(orders!$D161, products!$A$1:$A$49, 0), MATCH(orders!J$1, products!$A$1:$G$1, 0))</f>
        <v>L</v>
      </c>
      <c r="K161" s="4">
        <f>INDEX(products!$A$1:$G$49, MATCH(orders!$D161, products!$A$1:$A$49, 0), MATCH(orders!K$1, products!$A$1:$G$1, 0))</f>
        <v>2.5</v>
      </c>
      <c r="L161" s="5">
        <f>INDEX(products!$A$1:$G$49, MATCH(orders!$D161, products!$A$1:$A$49, 0), MATCH(orders!L$1, products!$A$1:$G$1, 0))</f>
        <v>36.454999999999998</v>
      </c>
      <c r="M161" s="5">
        <f t="shared" si="2"/>
        <v>218.73</v>
      </c>
      <c r="N161" t="str" cm="1">
        <f t="array" ref="N161">_xlfn.SWITCH(I161,
    "Rob", "Robusta",
    "Exc", "Excelsa",
    "Ara", "Arabica",
    "Lib", "Liberica",
    "")</f>
        <v>Liberica</v>
      </c>
      <c r="O161" t="str" cm="1">
        <f t="array" ref="O161">_xlfn.SWITCH(J161,"M","Medium","L","Light","D","Dark","")</f>
        <v>Light</v>
      </c>
      <c r="P161" t="str">
        <f>_xlfn.XLOOKUP(Orders_Table[[#This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 MATCH(orders!$D162, products!$A$1:$A$49, 0), MATCH(orders!I$1, products!$A$1:$G$1, 0))</f>
        <v>Exc</v>
      </c>
      <c r="J162" t="str">
        <f>INDEX(products!$A$1:$G$49, MATCH(orders!$D162, products!$A$1:$A$49, 0), MATCH(orders!J$1, products!$A$1:$G$1, 0))</f>
        <v>M</v>
      </c>
      <c r="K162" s="4">
        <f>INDEX(products!$A$1:$G$49, MATCH(orders!$D162, products!$A$1:$A$49, 0), MATCH(orders!K$1, products!$A$1:$G$1, 0))</f>
        <v>0.5</v>
      </c>
      <c r="L162" s="5">
        <f>INDEX(products!$A$1:$G$49, MATCH(orders!$D162, products!$A$1:$A$49, 0), MATCH(orders!L$1, products!$A$1:$G$1, 0))</f>
        <v>8.25</v>
      </c>
      <c r="M162" s="5">
        <f t="shared" si="2"/>
        <v>33</v>
      </c>
      <c r="N162" t="str" cm="1">
        <f t="array" ref="N162">_xlfn.SWITCH(I162,
    "Rob", "Robusta",
    "Exc", "Excelsa",
    "Ara", "Arabica",
    "Lib", "Liberica",
    "")</f>
        <v>Excelsa</v>
      </c>
      <c r="O162" t="str" cm="1">
        <f t="array" ref="O162">_xlfn.SWITCH(J162,"M","Medium","L","Light","D","Dark","")</f>
        <v>Medium</v>
      </c>
      <c r="P162" t="str">
        <f>_xlfn.XLOOKUP(Orders_Table[[#This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 MATCH(orders!$D163, products!$A$1:$A$49, 0), MATCH(orders!I$1, products!$A$1:$G$1, 0))</f>
        <v>Ara</v>
      </c>
      <c r="J163" t="str">
        <f>INDEX(products!$A$1:$G$49, MATCH(orders!$D163, products!$A$1:$A$49, 0), MATCH(orders!J$1, products!$A$1:$G$1, 0))</f>
        <v>L</v>
      </c>
      <c r="K163" s="4">
        <f>INDEX(products!$A$1:$G$49, MATCH(orders!$D163, products!$A$1:$A$49, 0), MATCH(orders!K$1, products!$A$1:$G$1, 0))</f>
        <v>0.5</v>
      </c>
      <c r="L163" s="5">
        <f>INDEX(products!$A$1:$G$49, MATCH(orders!$D163, products!$A$1:$A$49, 0), MATCH(orders!L$1, products!$A$1:$G$1, 0))</f>
        <v>7.77</v>
      </c>
      <c r="M163" s="5">
        <f t="shared" si="2"/>
        <v>23.31</v>
      </c>
      <c r="N163" t="str" cm="1">
        <f t="array" ref="N163">_xlfn.SWITCH(I163,
    "Rob", "Robusta",
    "Exc", "Excelsa",
    "Ara", "Arabica",
    "Lib", "Liberica",
    "")</f>
        <v>Arabica</v>
      </c>
      <c r="O163" t="str" cm="1">
        <f t="array" ref="O163">_xlfn.SWITCH(J163,"M","Medium","L","Light","D","Dark","")</f>
        <v>Light</v>
      </c>
      <c r="P163" t="str">
        <f>_xlfn.XLOOKUP(Orders_Table[[#This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 MATCH(orders!$D164, products!$A$1:$A$49, 0), MATCH(orders!I$1, products!$A$1:$G$1, 0))</f>
        <v>Exc</v>
      </c>
      <c r="J164" t="str">
        <f>INDEX(products!$A$1:$G$49, MATCH(orders!$D164, products!$A$1:$A$49, 0), MATCH(orders!J$1, products!$A$1:$G$1, 0))</f>
        <v>D</v>
      </c>
      <c r="K164" s="4">
        <f>INDEX(products!$A$1:$G$49, MATCH(orders!$D164, products!$A$1:$A$49, 0), MATCH(orders!K$1, products!$A$1:$G$1, 0))</f>
        <v>0.5</v>
      </c>
      <c r="L164" s="5">
        <f>INDEX(products!$A$1:$G$49, MATCH(orders!$D164, products!$A$1:$A$49, 0), MATCH(orders!L$1, products!$A$1:$G$1, 0))</f>
        <v>7.29</v>
      </c>
      <c r="M164" s="5">
        <f t="shared" si="2"/>
        <v>21.87</v>
      </c>
      <c r="N164" t="str" cm="1">
        <f t="array" ref="N164">_xlfn.SWITCH(I164,
    "Rob", "Robusta",
    "Exc", "Excelsa",
    "Ara", "Arabica",
    "Lib", "Liberica",
    "")</f>
        <v>Excelsa</v>
      </c>
      <c r="O164" t="str" cm="1">
        <f t="array" ref="O164">_xlfn.SWITCH(J164,"M","Medium","L","Light","D","Dark","")</f>
        <v>Dark</v>
      </c>
      <c r="P164" t="str">
        <f>_xlfn.XLOOKUP(Orders_Table[[#This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 MATCH(orders!$D165, products!$A$1:$A$49, 0), MATCH(orders!I$1, products!$A$1:$G$1, 0))</f>
        <v>Rob</v>
      </c>
      <c r="J165" t="str">
        <f>INDEX(products!$A$1:$G$49, MATCH(orders!$D165, products!$A$1:$A$49, 0), MATCH(orders!J$1, products!$A$1:$G$1, 0))</f>
        <v>D</v>
      </c>
      <c r="K165" s="4">
        <f>INDEX(products!$A$1:$G$49, MATCH(orders!$D165, products!$A$1:$A$49, 0), MATCH(orders!K$1, products!$A$1:$G$1, 0))</f>
        <v>0.2</v>
      </c>
      <c r="L165" s="5">
        <f>INDEX(products!$A$1:$G$49, MATCH(orders!$D165, products!$A$1:$A$49, 0), MATCH(orders!L$1, products!$A$1:$G$1, 0))</f>
        <v>2.6849999999999996</v>
      </c>
      <c r="M165" s="5">
        <f t="shared" si="2"/>
        <v>16.11</v>
      </c>
      <c r="N165" t="str" cm="1">
        <f t="array" ref="N165">_xlfn.SWITCH(I165,
    "Rob", "Robusta",
    "Exc", "Excelsa",
    "Ara", "Arabica",
    "Lib", "Liberica",
    "")</f>
        <v>Robusta</v>
      </c>
      <c r="O165" t="str" cm="1">
        <f t="array" ref="O165">_xlfn.SWITCH(J165,"M","Medium","L","Light","D","Dark","")</f>
        <v>Dark</v>
      </c>
      <c r="P165" t="str">
        <f>_xlfn.XLOOKUP(Orders_Table[[#This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 MATCH(orders!$D166, products!$A$1:$A$49, 0), MATCH(orders!I$1, products!$A$1:$G$1, 0))</f>
        <v>Exc</v>
      </c>
      <c r="J166" t="str">
        <f>INDEX(products!$A$1:$G$49, MATCH(orders!$D166, products!$A$1:$A$49, 0), MATCH(orders!J$1, products!$A$1:$G$1, 0))</f>
        <v>D</v>
      </c>
      <c r="K166" s="4">
        <f>INDEX(products!$A$1:$G$49, MATCH(orders!$D166, products!$A$1:$A$49, 0), MATCH(orders!K$1, products!$A$1:$G$1, 0))</f>
        <v>0.5</v>
      </c>
      <c r="L166" s="5">
        <f>INDEX(products!$A$1:$G$49, MATCH(orders!$D166, products!$A$1:$A$49, 0), MATCH(orders!L$1, products!$A$1:$G$1, 0))</f>
        <v>7.29</v>
      </c>
      <c r="M166" s="5">
        <f t="shared" si="2"/>
        <v>29.16</v>
      </c>
      <c r="N166" t="str" cm="1">
        <f t="array" ref="N166">_xlfn.SWITCH(I166,
    "Rob", "Robusta",
    "Exc", "Excelsa",
    "Ara", "Arabica",
    "Lib", "Liberica",
    "")</f>
        <v>Excelsa</v>
      </c>
      <c r="O166" t="str" cm="1">
        <f t="array" ref="O166">_xlfn.SWITCH(J166,"M","Medium","L","Light","D","Dark","")</f>
        <v>Dark</v>
      </c>
      <c r="P166" t="str">
        <f>_xlfn.XLOOKUP(Orders_Table[[#This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N/A</v>
      </c>
      <c r="H167" s="2" t="str">
        <f>_xlfn.XLOOKUP(C167,customers!$A$1:$A$1001,customers!$G$1:$G$1001,,0)</f>
        <v>United States</v>
      </c>
      <c r="I167" t="str">
        <f>INDEX(products!$A$1:$G$49, MATCH(orders!$D167, products!$A$1:$A$49, 0), MATCH(orders!I$1, products!$A$1:$G$1, 0))</f>
        <v>Rob</v>
      </c>
      <c r="J167" t="str">
        <f>INDEX(products!$A$1:$G$49, MATCH(orders!$D167, products!$A$1:$A$49, 0), MATCH(orders!J$1, products!$A$1:$G$1, 0))</f>
        <v>D</v>
      </c>
      <c r="K167" s="4">
        <f>INDEX(products!$A$1:$G$49, MATCH(orders!$D167, products!$A$1:$A$49, 0), MATCH(orders!K$1, products!$A$1:$G$1, 0))</f>
        <v>1</v>
      </c>
      <c r="L167" s="5">
        <f>INDEX(products!$A$1:$G$49, MATCH(orders!$D167, products!$A$1:$A$49, 0), MATCH(orders!L$1, products!$A$1:$G$1, 0))</f>
        <v>8.9499999999999993</v>
      </c>
      <c r="M167" s="5">
        <f t="shared" si="2"/>
        <v>53.699999999999996</v>
      </c>
      <c r="N167" t="str" cm="1">
        <f t="array" ref="N167">_xlfn.SWITCH(I167,
    "Rob", "Robusta",
    "Exc", "Excelsa",
    "Ara", "Arabica",
    "Lib", "Liberica",
    "")</f>
        <v>Robusta</v>
      </c>
      <c r="O167" t="str" cm="1">
        <f t="array" ref="O167">_xlfn.SWITCH(J167,"M","Medium","L","Light","D","Dark","")</f>
        <v>Dark</v>
      </c>
      <c r="P167" t="str">
        <f>_xlfn.XLOOKUP(Orders_Table[[#This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N/A</v>
      </c>
      <c r="H168" s="2" t="str">
        <f>_xlfn.XLOOKUP(C168,customers!$A$1:$A$1001,customers!$G$1:$G$1001,,0)</f>
        <v>United States</v>
      </c>
      <c r="I168" t="str">
        <f>INDEX(products!$A$1:$G$49, MATCH(orders!$D168, products!$A$1:$A$49, 0), MATCH(orders!I$1, products!$A$1:$G$1, 0))</f>
        <v>Rob</v>
      </c>
      <c r="J168" t="str">
        <f>INDEX(products!$A$1:$G$49, MATCH(orders!$D168, products!$A$1:$A$49, 0), MATCH(orders!J$1, products!$A$1:$G$1, 0))</f>
        <v>D</v>
      </c>
      <c r="K168" s="4">
        <f>INDEX(products!$A$1:$G$49, MATCH(orders!$D168, products!$A$1:$A$49, 0), MATCH(orders!K$1, products!$A$1:$G$1, 0))</f>
        <v>0.5</v>
      </c>
      <c r="L168" s="5">
        <f>INDEX(products!$A$1:$G$49, MATCH(orders!$D168, products!$A$1:$A$49, 0), MATCH(orders!L$1, products!$A$1:$G$1, 0))</f>
        <v>5.3699999999999992</v>
      </c>
      <c r="M168" s="5">
        <f t="shared" si="2"/>
        <v>26.849999999999994</v>
      </c>
      <c r="N168" t="str" cm="1">
        <f t="array" ref="N168">_xlfn.SWITCH(I168,
    "Rob", "Robusta",
    "Exc", "Excelsa",
    "Ara", "Arabica",
    "Lib", "Liberica",
    "")</f>
        <v>Robusta</v>
      </c>
      <c r="O168" t="str" cm="1">
        <f t="array" ref="O168">_xlfn.SWITCH(J168,"M","Medium","L","Light","D","Dark","")</f>
        <v>Dark</v>
      </c>
      <c r="P168" t="str">
        <f>_xlfn.XLOOKUP(Orders_Table[[#This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 MATCH(orders!$D169, products!$A$1:$A$49, 0), MATCH(orders!I$1, products!$A$1:$G$1, 0))</f>
        <v>Exc</v>
      </c>
      <c r="J169" t="str">
        <f>INDEX(products!$A$1:$G$49, MATCH(orders!$D169, products!$A$1:$A$49, 0), MATCH(orders!J$1, products!$A$1:$G$1, 0))</f>
        <v>M</v>
      </c>
      <c r="K169" s="4">
        <f>INDEX(products!$A$1:$G$49, MATCH(orders!$D169, products!$A$1:$A$49, 0), MATCH(orders!K$1, products!$A$1:$G$1, 0))</f>
        <v>0.5</v>
      </c>
      <c r="L169" s="5">
        <f>INDEX(products!$A$1:$G$49, MATCH(orders!$D169, products!$A$1:$A$49, 0), MATCH(orders!L$1, products!$A$1:$G$1, 0))</f>
        <v>8.25</v>
      </c>
      <c r="M169" s="5">
        <f t="shared" si="2"/>
        <v>41.25</v>
      </c>
      <c r="N169" t="str" cm="1">
        <f t="array" ref="N169">_xlfn.SWITCH(I169,
    "Rob", "Robusta",
    "Exc", "Excelsa",
    "Ara", "Arabica",
    "Lib", "Liberica",
    "")</f>
        <v>Excelsa</v>
      </c>
      <c r="O169" t="str" cm="1">
        <f t="array" ref="O169">_xlfn.SWITCH(J169,"M","Medium","L","Light","D","Dark","")</f>
        <v>Medium</v>
      </c>
      <c r="P169" t="str">
        <f>_xlfn.XLOOKUP(Orders_Table[[#This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N/A</v>
      </c>
      <c r="H170" s="2" t="str">
        <f>_xlfn.XLOOKUP(C170,customers!$A$1:$A$1001,customers!$G$1:$G$1001,,0)</f>
        <v>Ireland</v>
      </c>
      <c r="I170" t="str">
        <f>INDEX(products!$A$1:$G$49, MATCH(orders!$D170, products!$A$1:$A$49, 0), MATCH(orders!I$1, products!$A$1:$G$1, 0))</f>
        <v>Ara</v>
      </c>
      <c r="J170" t="str">
        <f>INDEX(products!$A$1:$G$49, MATCH(orders!$D170, products!$A$1:$A$49, 0), MATCH(orders!J$1, products!$A$1:$G$1, 0))</f>
        <v>M</v>
      </c>
      <c r="K170" s="4">
        <f>INDEX(products!$A$1:$G$49, MATCH(orders!$D170, products!$A$1:$A$49, 0), MATCH(orders!K$1, products!$A$1:$G$1, 0))</f>
        <v>0.5</v>
      </c>
      <c r="L170" s="5">
        <f>INDEX(products!$A$1:$G$49, MATCH(orders!$D170, products!$A$1:$A$49, 0), MATCH(orders!L$1, products!$A$1:$G$1, 0))</f>
        <v>6.75</v>
      </c>
      <c r="M170" s="5">
        <f t="shared" si="2"/>
        <v>40.5</v>
      </c>
      <c r="N170" t="str" cm="1">
        <f t="array" ref="N170">_xlfn.SWITCH(I170,
    "Rob", "Robusta",
    "Exc", "Excelsa",
    "Ara", "Arabica",
    "Lib", "Liberica",
    "")</f>
        <v>Arabica</v>
      </c>
      <c r="O170" t="str" cm="1">
        <f t="array" ref="O170">_xlfn.SWITCH(J170,"M","Medium","L","Light","D","Dark","")</f>
        <v>Medium</v>
      </c>
      <c r="P170" t="str">
        <f>_xlfn.XLOOKUP(Orders_Table[[#This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 MATCH(orders!$D171, products!$A$1:$A$49, 0), MATCH(orders!I$1, products!$A$1:$G$1, 0))</f>
        <v>Rob</v>
      </c>
      <c r="J171" t="str">
        <f>INDEX(products!$A$1:$G$49, MATCH(orders!$D171, products!$A$1:$A$49, 0), MATCH(orders!J$1, products!$A$1:$G$1, 0))</f>
        <v>D</v>
      </c>
      <c r="K171" s="4">
        <f>INDEX(products!$A$1:$G$49, MATCH(orders!$D171, products!$A$1:$A$49, 0), MATCH(orders!K$1, products!$A$1:$G$1, 0))</f>
        <v>1</v>
      </c>
      <c r="L171" s="5">
        <f>INDEX(products!$A$1:$G$49, MATCH(orders!$D171, products!$A$1:$A$49, 0), MATCH(orders!L$1, products!$A$1:$G$1, 0))</f>
        <v>8.9499999999999993</v>
      </c>
      <c r="M171" s="5">
        <f t="shared" si="2"/>
        <v>17.899999999999999</v>
      </c>
      <c r="N171" t="str" cm="1">
        <f t="array" ref="N171">_xlfn.SWITCH(I171,
    "Rob", "Robusta",
    "Exc", "Excelsa",
    "Ara", "Arabica",
    "Lib", "Liberica",
    "")</f>
        <v>Robusta</v>
      </c>
      <c r="O171" t="str" cm="1">
        <f t="array" ref="O171">_xlfn.SWITCH(J171,"M","Medium","L","Light","D","Dark","")</f>
        <v>Dark</v>
      </c>
      <c r="P171" t="str">
        <f>_xlfn.XLOOKUP(Orders_Table[[#This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 MATCH(orders!$D172, products!$A$1:$A$49, 0), MATCH(orders!I$1, products!$A$1:$G$1, 0))</f>
        <v>Exc</v>
      </c>
      <c r="J172" t="str">
        <f>INDEX(products!$A$1:$G$49, MATCH(orders!$D172, products!$A$1:$A$49, 0), MATCH(orders!J$1, products!$A$1:$G$1, 0))</f>
        <v>L</v>
      </c>
      <c r="K172" s="4">
        <f>INDEX(products!$A$1:$G$49, MATCH(orders!$D172, products!$A$1:$A$49, 0), MATCH(orders!K$1, products!$A$1:$G$1, 0))</f>
        <v>2.5</v>
      </c>
      <c r="L172" s="5">
        <f>INDEX(products!$A$1:$G$49, MATCH(orders!$D172, products!$A$1:$A$49, 0), MATCH(orders!L$1, products!$A$1:$G$1, 0))</f>
        <v>34.154999999999994</v>
      </c>
      <c r="M172" s="5">
        <f t="shared" si="2"/>
        <v>68.309999999999988</v>
      </c>
      <c r="N172" t="str" cm="1">
        <f t="array" ref="N172">_xlfn.SWITCH(I172,
    "Rob", "Robusta",
    "Exc", "Excelsa",
    "Ara", "Arabica",
    "Lib", "Liberica",
    "")</f>
        <v>Excelsa</v>
      </c>
      <c r="O172" t="str" cm="1">
        <f t="array" ref="O172">_xlfn.SWITCH(J172,"M","Medium","L","Light","D","Dark","")</f>
        <v>Light</v>
      </c>
      <c r="P172" t="str">
        <f>_xlfn.XLOOKUP(Orders_Table[[#This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 MATCH(orders!$D173, products!$A$1:$A$49, 0), MATCH(orders!I$1, products!$A$1:$G$1, 0))</f>
        <v>Exc</v>
      </c>
      <c r="J173" t="str">
        <f>INDEX(products!$A$1:$G$49, MATCH(orders!$D173, products!$A$1:$A$49, 0), MATCH(orders!J$1, products!$A$1:$G$1, 0))</f>
        <v>M</v>
      </c>
      <c r="K173" s="4">
        <f>INDEX(products!$A$1:$G$49, MATCH(orders!$D173, products!$A$1:$A$49, 0), MATCH(orders!K$1, products!$A$1:$G$1, 0))</f>
        <v>2.5</v>
      </c>
      <c r="L173" s="5">
        <f>INDEX(products!$A$1:$G$49, MATCH(orders!$D173, products!$A$1:$A$49, 0), MATCH(orders!L$1, products!$A$1:$G$1, 0))</f>
        <v>31.624999999999996</v>
      </c>
      <c r="M173" s="5">
        <f t="shared" si="2"/>
        <v>63.249999999999993</v>
      </c>
      <c r="N173" t="str" cm="1">
        <f t="array" ref="N173">_xlfn.SWITCH(I173,
    "Rob", "Robusta",
    "Exc", "Excelsa",
    "Ara", "Arabica",
    "Lib", "Liberica",
    "")</f>
        <v>Excelsa</v>
      </c>
      <c r="O173" t="str" cm="1">
        <f t="array" ref="O173">_xlfn.SWITCH(J173,"M","Medium","L","Light","D","Dark","")</f>
        <v>Medium</v>
      </c>
      <c r="P173" t="str">
        <f>_xlfn.XLOOKUP(Orders_Table[[#This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 MATCH(orders!$D174, products!$A$1:$A$49, 0), MATCH(orders!I$1, products!$A$1:$G$1, 0))</f>
        <v>Exc</v>
      </c>
      <c r="J174" t="str">
        <f>INDEX(products!$A$1:$G$49, MATCH(orders!$D174, products!$A$1:$A$49, 0), MATCH(orders!J$1, products!$A$1:$G$1, 0))</f>
        <v>D</v>
      </c>
      <c r="K174" s="4">
        <f>INDEX(products!$A$1:$G$49, MATCH(orders!$D174, products!$A$1:$A$49, 0), MATCH(orders!K$1, products!$A$1:$G$1, 0))</f>
        <v>0.5</v>
      </c>
      <c r="L174" s="5">
        <f>INDEX(products!$A$1:$G$49, MATCH(orders!$D174, products!$A$1:$A$49, 0), MATCH(orders!L$1, products!$A$1:$G$1, 0))</f>
        <v>7.29</v>
      </c>
      <c r="M174" s="5">
        <f t="shared" si="2"/>
        <v>21.87</v>
      </c>
      <c r="N174" t="str" cm="1">
        <f t="array" ref="N174">_xlfn.SWITCH(I174,
    "Rob", "Robusta",
    "Exc", "Excelsa",
    "Ara", "Arabica",
    "Lib", "Liberica",
    "")</f>
        <v>Excelsa</v>
      </c>
      <c r="O174" t="str" cm="1">
        <f t="array" ref="O174">_xlfn.SWITCH(J174,"M","Medium","L","Light","D","Dark","")</f>
        <v>Dark</v>
      </c>
      <c r="P174" t="str">
        <f>_xlfn.XLOOKUP(Orders_Table[[#This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 MATCH(orders!$D175, products!$A$1:$A$49, 0), MATCH(orders!I$1, products!$A$1:$G$1, 0))</f>
        <v>Rob</v>
      </c>
      <c r="J175" t="str">
        <f>INDEX(products!$A$1:$G$49, MATCH(orders!$D175, products!$A$1:$A$49, 0), MATCH(orders!J$1, products!$A$1:$G$1, 0))</f>
        <v>M</v>
      </c>
      <c r="K175" s="4">
        <f>INDEX(products!$A$1:$G$49, MATCH(orders!$D175, products!$A$1:$A$49, 0), MATCH(orders!K$1, products!$A$1:$G$1, 0))</f>
        <v>2.5</v>
      </c>
      <c r="L175" s="5">
        <f>INDEX(products!$A$1:$G$49, MATCH(orders!$D175, products!$A$1:$A$49, 0), MATCH(orders!L$1, products!$A$1:$G$1, 0))</f>
        <v>22.884999999999998</v>
      </c>
      <c r="M175" s="5">
        <f t="shared" si="2"/>
        <v>91.539999999999992</v>
      </c>
      <c r="N175" t="str" cm="1">
        <f t="array" ref="N175">_xlfn.SWITCH(I175,
    "Rob", "Robusta",
    "Exc", "Excelsa",
    "Ara", "Arabica",
    "Lib", "Liberica",
    "")</f>
        <v>Robusta</v>
      </c>
      <c r="O175" t="str" cm="1">
        <f t="array" ref="O175">_xlfn.SWITCH(J175,"M","Medium","L","Light","D","Dark","")</f>
        <v>Medium</v>
      </c>
      <c r="P175" t="str">
        <f>_xlfn.XLOOKUP(Orders_Table[[#This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N/A</v>
      </c>
      <c r="H176" s="2" t="str">
        <f>_xlfn.XLOOKUP(C176,customers!$A$1:$A$1001,customers!$G$1:$G$1001,,0)</f>
        <v>United States</v>
      </c>
      <c r="I176" t="str">
        <f>INDEX(products!$A$1:$G$49, MATCH(orders!$D176, products!$A$1:$A$49, 0), MATCH(orders!I$1, products!$A$1:$G$1, 0))</f>
        <v>Exc</v>
      </c>
      <c r="J176" t="str">
        <f>INDEX(products!$A$1:$G$49, MATCH(orders!$D176, products!$A$1:$A$49, 0), MATCH(orders!J$1, products!$A$1:$G$1, 0))</f>
        <v>L</v>
      </c>
      <c r="K176" s="4">
        <f>INDEX(products!$A$1:$G$49, MATCH(orders!$D176, products!$A$1:$A$49, 0), MATCH(orders!K$1, products!$A$1:$G$1, 0))</f>
        <v>2.5</v>
      </c>
      <c r="L176" s="5">
        <f>INDEX(products!$A$1:$G$49, MATCH(orders!$D176, products!$A$1:$A$49, 0), MATCH(orders!L$1, products!$A$1:$G$1, 0))</f>
        <v>34.154999999999994</v>
      </c>
      <c r="M176" s="5">
        <f t="shared" si="2"/>
        <v>204.92999999999995</v>
      </c>
      <c r="N176" t="str" cm="1">
        <f t="array" ref="N176">_xlfn.SWITCH(I176,
    "Rob", "Robusta",
    "Exc", "Excelsa",
    "Ara", "Arabica",
    "Lib", "Liberica",
    "")</f>
        <v>Excelsa</v>
      </c>
      <c r="O176" t="str" cm="1">
        <f t="array" ref="O176">_xlfn.SWITCH(J176,"M","Medium","L","Light","D","Dark","")</f>
        <v>Light</v>
      </c>
      <c r="P176" t="str">
        <f>_xlfn.XLOOKUP(Orders_Table[[#This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 MATCH(orders!$D177, products!$A$1:$A$49, 0), MATCH(orders!I$1, products!$A$1:$G$1, 0))</f>
        <v>Exc</v>
      </c>
      <c r="J177" t="str">
        <f>INDEX(products!$A$1:$G$49, MATCH(orders!$D177, products!$A$1:$A$49, 0), MATCH(orders!J$1, products!$A$1:$G$1, 0))</f>
        <v>M</v>
      </c>
      <c r="K177" s="4">
        <f>INDEX(products!$A$1:$G$49, MATCH(orders!$D177, products!$A$1:$A$49, 0), MATCH(orders!K$1, products!$A$1:$G$1, 0))</f>
        <v>2.5</v>
      </c>
      <c r="L177" s="5">
        <f>INDEX(products!$A$1:$G$49, MATCH(orders!$D177, products!$A$1:$A$49, 0), MATCH(orders!L$1, products!$A$1:$G$1, 0))</f>
        <v>31.624999999999996</v>
      </c>
      <c r="M177" s="5">
        <f t="shared" si="2"/>
        <v>63.249999999999993</v>
      </c>
      <c r="N177" t="str" cm="1">
        <f t="array" ref="N177">_xlfn.SWITCH(I177,
    "Rob", "Robusta",
    "Exc", "Excelsa",
    "Ara", "Arabica",
    "Lib", "Liberica",
    "")</f>
        <v>Excelsa</v>
      </c>
      <c r="O177" t="str" cm="1">
        <f t="array" ref="O177">_xlfn.SWITCH(J177,"M","Medium","L","Light","D","Dark","")</f>
        <v>Medium</v>
      </c>
      <c r="P177" t="str">
        <f>_xlfn.XLOOKUP(Orders_Table[[#This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 MATCH(orders!$D178, products!$A$1:$A$49, 0), MATCH(orders!I$1, products!$A$1:$G$1, 0))</f>
        <v>Exc</v>
      </c>
      <c r="J178" t="str">
        <f>INDEX(products!$A$1:$G$49, MATCH(orders!$D178, products!$A$1:$A$49, 0), MATCH(orders!J$1, products!$A$1:$G$1, 0))</f>
        <v>L</v>
      </c>
      <c r="K178" s="4">
        <f>INDEX(products!$A$1:$G$49, MATCH(orders!$D178, products!$A$1:$A$49, 0), MATCH(orders!K$1, products!$A$1:$G$1, 0))</f>
        <v>2.5</v>
      </c>
      <c r="L178" s="5">
        <f>INDEX(products!$A$1:$G$49, MATCH(orders!$D178, products!$A$1:$A$49, 0), MATCH(orders!L$1, products!$A$1:$G$1, 0))</f>
        <v>34.154999999999994</v>
      </c>
      <c r="M178" s="5">
        <f t="shared" si="2"/>
        <v>34.154999999999994</v>
      </c>
      <c r="N178" t="str" cm="1">
        <f t="array" ref="N178">_xlfn.SWITCH(I178,
    "Rob", "Robusta",
    "Exc", "Excelsa",
    "Ara", "Arabica",
    "Lib", "Liberica",
    "")</f>
        <v>Excelsa</v>
      </c>
      <c r="O178" t="str" cm="1">
        <f t="array" ref="O178">_xlfn.SWITCH(J178,"M","Medium","L","Light","D","Dark","")</f>
        <v>Light</v>
      </c>
      <c r="P178" t="str">
        <f>_xlfn.XLOOKUP(Orders_Table[[#This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 MATCH(orders!$D179, products!$A$1:$A$49, 0), MATCH(orders!I$1, products!$A$1:$G$1, 0))</f>
        <v>Rob</v>
      </c>
      <c r="J179" t="str">
        <f>INDEX(products!$A$1:$G$49, MATCH(orders!$D179, products!$A$1:$A$49, 0), MATCH(orders!J$1, products!$A$1:$G$1, 0))</f>
        <v>L</v>
      </c>
      <c r="K179" s="4">
        <f>INDEX(products!$A$1:$G$49, MATCH(orders!$D179, products!$A$1:$A$49, 0), MATCH(orders!K$1, products!$A$1:$G$1, 0))</f>
        <v>2.5</v>
      </c>
      <c r="L179" s="5">
        <f>INDEX(products!$A$1:$G$49, MATCH(orders!$D179, products!$A$1:$A$49, 0), MATCH(orders!L$1, products!$A$1:$G$1, 0))</f>
        <v>27.484999999999996</v>
      </c>
      <c r="M179" s="5">
        <f t="shared" si="2"/>
        <v>109.93999999999998</v>
      </c>
      <c r="N179" t="str" cm="1">
        <f t="array" ref="N179">_xlfn.SWITCH(I179,
    "Rob", "Robusta",
    "Exc", "Excelsa",
    "Ara", "Arabica",
    "Lib", "Liberica",
    "")</f>
        <v>Robusta</v>
      </c>
      <c r="O179" t="str" cm="1">
        <f t="array" ref="O179">_xlfn.SWITCH(J179,"M","Medium","L","Light","D","Dark","")</f>
        <v>Light</v>
      </c>
      <c r="P179" t="str">
        <f>_xlfn.XLOOKUP(Orders_Table[[#This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 MATCH(orders!$D180, products!$A$1:$A$49, 0), MATCH(orders!I$1, products!$A$1:$G$1, 0))</f>
        <v>Ara</v>
      </c>
      <c r="J180" t="str">
        <f>INDEX(products!$A$1:$G$49, MATCH(orders!$D180, products!$A$1:$A$49, 0), MATCH(orders!J$1, products!$A$1:$G$1, 0))</f>
        <v>L</v>
      </c>
      <c r="K180" s="4">
        <f>INDEX(products!$A$1:$G$49, MATCH(orders!$D180, products!$A$1:$A$49, 0), MATCH(orders!K$1, products!$A$1:$G$1, 0))</f>
        <v>1</v>
      </c>
      <c r="L180" s="5">
        <f>INDEX(products!$A$1:$G$49, MATCH(orders!$D180, products!$A$1:$A$49, 0), MATCH(orders!L$1, products!$A$1:$G$1, 0))</f>
        <v>12.95</v>
      </c>
      <c r="M180" s="5">
        <f t="shared" si="2"/>
        <v>25.9</v>
      </c>
      <c r="N180" t="str" cm="1">
        <f t="array" ref="N180">_xlfn.SWITCH(I180,
    "Rob", "Robusta",
    "Exc", "Excelsa",
    "Ara", "Arabica",
    "Lib", "Liberica",
    "")</f>
        <v>Arabica</v>
      </c>
      <c r="O180" t="str" cm="1">
        <f t="array" ref="O180">_xlfn.SWITCH(J180,"M","Medium","L","Light","D","Dark","")</f>
        <v>Light</v>
      </c>
      <c r="P180" t="str">
        <f>_xlfn.XLOOKUP(Orders_Table[[#This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N/A</v>
      </c>
      <c r="H181" s="2" t="str">
        <f>_xlfn.XLOOKUP(C181,customers!$A$1:$A$1001,customers!$G$1:$G$1001,,0)</f>
        <v>Ireland</v>
      </c>
      <c r="I181" t="str">
        <f>INDEX(products!$A$1:$G$49, MATCH(orders!$D181, products!$A$1:$A$49, 0), MATCH(orders!I$1, products!$A$1:$G$1, 0))</f>
        <v>Ara</v>
      </c>
      <c r="J181" t="str">
        <f>INDEX(products!$A$1:$G$49, MATCH(orders!$D181, products!$A$1:$A$49, 0), MATCH(orders!J$1, products!$A$1:$G$1, 0))</f>
        <v>D</v>
      </c>
      <c r="K181" s="4">
        <f>INDEX(products!$A$1:$G$49, MATCH(orders!$D181, products!$A$1:$A$49, 0), MATCH(orders!K$1, products!$A$1:$G$1, 0))</f>
        <v>0.2</v>
      </c>
      <c r="L181" s="5">
        <f>INDEX(products!$A$1:$G$49, MATCH(orders!$D181, products!$A$1:$A$49, 0), MATCH(orders!L$1, products!$A$1:$G$1, 0))</f>
        <v>2.9849999999999999</v>
      </c>
      <c r="M181" s="5">
        <f t="shared" si="2"/>
        <v>2.9849999999999999</v>
      </c>
      <c r="N181" t="str" cm="1">
        <f t="array" ref="N181">_xlfn.SWITCH(I181,
    "Rob", "Robusta",
    "Exc", "Excelsa",
    "Ara", "Arabica",
    "Lib", "Liberica",
    "")</f>
        <v>Arabica</v>
      </c>
      <c r="O181" t="str" cm="1">
        <f t="array" ref="O181">_xlfn.SWITCH(J181,"M","Medium","L","Light","D","Dark","")</f>
        <v>Dark</v>
      </c>
      <c r="P181" t="str">
        <f>_xlfn.XLOOKUP(Orders_Table[[#This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 MATCH(orders!$D182, products!$A$1:$A$49, 0), MATCH(orders!I$1, products!$A$1:$G$1, 0))</f>
        <v>Exc</v>
      </c>
      <c r="J182" t="str">
        <f>INDEX(products!$A$1:$G$49, MATCH(orders!$D182, products!$A$1:$A$49, 0), MATCH(orders!J$1, products!$A$1:$G$1, 0))</f>
        <v>L</v>
      </c>
      <c r="K182" s="4">
        <f>INDEX(products!$A$1:$G$49, MATCH(orders!$D182, products!$A$1:$A$49, 0), MATCH(orders!K$1, products!$A$1:$G$1, 0))</f>
        <v>0.2</v>
      </c>
      <c r="L182" s="5">
        <f>INDEX(products!$A$1:$G$49, MATCH(orders!$D182, products!$A$1:$A$49, 0), MATCH(orders!L$1, products!$A$1:$G$1, 0))</f>
        <v>4.4550000000000001</v>
      </c>
      <c r="M182" s="5">
        <f t="shared" si="2"/>
        <v>22.274999999999999</v>
      </c>
      <c r="N182" t="str" cm="1">
        <f t="array" ref="N182">_xlfn.SWITCH(I182,
    "Rob", "Robusta",
    "Exc", "Excelsa",
    "Ara", "Arabica",
    "Lib", "Liberica",
    "")</f>
        <v>Excelsa</v>
      </c>
      <c r="O182" t="str" cm="1">
        <f t="array" ref="O182">_xlfn.SWITCH(J182,"M","Medium","L","Light","D","Dark","")</f>
        <v>Light</v>
      </c>
      <c r="P182" t="str">
        <f>_xlfn.XLOOKUP(Orders_Table[[#This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 MATCH(orders!$D183, products!$A$1:$A$49, 0), MATCH(orders!I$1, products!$A$1:$G$1, 0))</f>
        <v>Ara</v>
      </c>
      <c r="J183" t="str">
        <f>INDEX(products!$A$1:$G$49, MATCH(orders!$D183, products!$A$1:$A$49, 0), MATCH(orders!J$1, products!$A$1:$G$1, 0))</f>
        <v>D</v>
      </c>
      <c r="K183" s="4">
        <f>INDEX(products!$A$1:$G$49, MATCH(orders!$D183, products!$A$1:$A$49, 0), MATCH(orders!K$1, products!$A$1:$G$1, 0))</f>
        <v>0.5</v>
      </c>
      <c r="L183" s="5">
        <f>INDEX(products!$A$1:$G$49, MATCH(orders!$D183, products!$A$1:$A$49, 0), MATCH(orders!L$1, products!$A$1:$G$1, 0))</f>
        <v>5.97</v>
      </c>
      <c r="M183" s="5">
        <f t="shared" si="2"/>
        <v>29.849999999999998</v>
      </c>
      <c r="N183" t="str" cm="1">
        <f t="array" ref="N183">_xlfn.SWITCH(I183,
    "Rob", "Robusta",
    "Exc", "Excelsa",
    "Ara", "Arabica",
    "Lib", "Liberica",
    "")</f>
        <v>Arabica</v>
      </c>
      <c r="O183" t="str" cm="1">
        <f t="array" ref="O183">_xlfn.SWITCH(J183,"M","Medium","L","Light","D","Dark","")</f>
        <v>Dark</v>
      </c>
      <c r="P183" t="str">
        <f>_xlfn.XLOOKUP(Orders_Table[[#This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 MATCH(orders!$D184, products!$A$1:$A$49, 0), MATCH(orders!I$1, products!$A$1:$G$1, 0))</f>
        <v>Rob</v>
      </c>
      <c r="J184" t="str">
        <f>INDEX(products!$A$1:$G$49, MATCH(orders!$D184, products!$A$1:$A$49, 0), MATCH(orders!J$1, products!$A$1:$G$1, 0))</f>
        <v>D</v>
      </c>
      <c r="K184" s="4">
        <f>INDEX(products!$A$1:$G$49, MATCH(orders!$D184, products!$A$1:$A$49, 0), MATCH(orders!K$1, products!$A$1:$G$1, 0))</f>
        <v>0.5</v>
      </c>
      <c r="L184" s="5">
        <f>INDEX(products!$A$1:$G$49, MATCH(orders!$D184, products!$A$1:$A$49, 0), MATCH(orders!L$1, products!$A$1:$G$1, 0))</f>
        <v>5.3699999999999992</v>
      </c>
      <c r="M184" s="5">
        <f t="shared" si="2"/>
        <v>32.22</v>
      </c>
      <c r="N184" t="str" cm="1">
        <f t="array" ref="N184">_xlfn.SWITCH(I184,
    "Rob", "Robusta",
    "Exc", "Excelsa",
    "Ara", "Arabica",
    "Lib", "Liberica",
    "")</f>
        <v>Robusta</v>
      </c>
      <c r="O184" t="str" cm="1">
        <f t="array" ref="O184">_xlfn.SWITCH(J184,"M","Medium","L","Light","D","Dark","")</f>
        <v>Dark</v>
      </c>
      <c r="P184" t="str">
        <f>_xlfn.XLOOKUP(Orders_Table[[#This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 MATCH(orders!$D185, products!$A$1:$A$49, 0), MATCH(orders!I$1, products!$A$1:$G$1, 0))</f>
        <v>Exc</v>
      </c>
      <c r="J185" t="str">
        <f>INDEX(products!$A$1:$G$49, MATCH(orders!$D185, products!$A$1:$A$49, 0), MATCH(orders!J$1, products!$A$1:$G$1, 0))</f>
        <v>M</v>
      </c>
      <c r="K185" s="4">
        <f>INDEX(products!$A$1:$G$49, MATCH(orders!$D185, products!$A$1:$A$49, 0), MATCH(orders!K$1, products!$A$1:$G$1, 0))</f>
        <v>0.2</v>
      </c>
      <c r="L185" s="5">
        <f>INDEX(products!$A$1:$G$49, MATCH(orders!$D185, products!$A$1:$A$49, 0), MATCH(orders!L$1, products!$A$1:$G$1, 0))</f>
        <v>4.125</v>
      </c>
      <c r="M185" s="5">
        <f t="shared" si="2"/>
        <v>8.25</v>
      </c>
      <c r="N185" t="str" cm="1">
        <f t="array" ref="N185">_xlfn.SWITCH(I185,
    "Rob", "Robusta",
    "Exc", "Excelsa",
    "Ara", "Arabica",
    "Lib", "Liberica",
    "")</f>
        <v>Excelsa</v>
      </c>
      <c r="O185" t="str" cm="1">
        <f t="array" ref="O185">_xlfn.SWITCH(J185,"M","Medium","L","Light","D","Dark","")</f>
        <v>Medium</v>
      </c>
      <c r="P185" t="str">
        <f>_xlfn.XLOOKUP(Orders_Table[[#This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 MATCH(orders!$D186, products!$A$1:$A$49, 0), MATCH(orders!I$1, products!$A$1:$G$1, 0))</f>
        <v>Ara</v>
      </c>
      <c r="J186" t="str">
        <f>INDEX(products!$A$1:$G$49, MATCH(orders!$D186, products!$A$1:$A$49, 0), MATCH(orders!J$1, products!$A$1:$G$1, 0))</f>
        <v>L</v>
      </c>
      <c r="K186" s="4">
        <f>INDEX(products!$A$1:$G$49, MATCH(orders!$D186, products!$A$1:$A$49, 0), MATCH(orders!K$1, products!$A$1:$G$1, 0))</f>
        <v>0.5</v>
      </c>
      <c r="L186" s="5">
        <f>INDEX(products!$A$1:$G$49, MATCH(orders!$D186, products!$A$1:$A$49, 0), MATCH(orders!L$1, products!$A$1:$G$1, 0))</f>
        <v>7.77</v>
      </c>
      <c r="M186" s="5">
        <f t="shared" si="2"/>
        <v>31.08</v>
      </c>
      <c r="N186" t="str" cm="1">
        <f t="array" ref="N186">_xlfn.SWITCH(I186,
    "Rob", "Robusta",
    "Exc", "Excelsa",
    "Ara", "Arabica",
    "Lib", "Liberica",
    "")</f>
        <v>Arabica</v>
      </c>
      <c r="O186" t="str" cm="1">
        <f t="array" ref="O186">_xlfn.SWITCH(J186,"M","Medium","L","Light","D","Dark","")</f>
        <v>Light</v>
      </c>
      <c r="P186" t="str">
        <f>_xlfn.XLOOKUP(Orders_Table[[#This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 MATCH(orders!$D187, products!$A$1:$A$49, 0), MATCH(orders!I$1, products!$A$1:$G$1, 0))</f>
        <v>Exc</v>
      </c>
      <c r="J187" t="str">
        <f>INDEX(products!$A$1:$G$49, MATCH(orders!$D187, products!$A$1:$A$49, 0), MATCH(orders!J$1, products!$A$1:$G$1, 0))</f>
        <v>D</v>
      </c>
      <c r="K187" s="4">
        <f>INDEX(products!$A$1:$G$49, MATCH(orders!$D187, products!$A$1:$A$49, 0), MATCH(orders!K$1, products!$A$1:$G$1, 0))</f>
        <v>0.5</v>
      </c>
      <c r="L187" s="5">
        <f>INDEX(products!$A$1:$G$49, MATCH(orders!$D187, products!$A$1:$A$49, 0), MATCH(orders!L$1, products!$A$1:$G$1, 0))</f>
        <v>7.29</v>
      </c>
      <c r="M187" s="5">
        <f t="shared" si="2"/>
        <v>36.450000000000003</v>
      </c>
      <c r="N187" t="str" cm="1">
        <f t="array" ref="N187">_xlfn.SWITCH(I187,
    "Rob", "Robusta",
    "Exc", "Excelsa",
    "Ara", "Arabica",
    "Lib", "Liberica",
    "")</f>
        <v>Excelsa</v>
      </c>
      <c r="O187" t="str" cm="1">
        <f t="array" ref="O187">_xlfn.SWITCH(J187,"M","Medium","L","Light","D","Dark","")</f>
        <v>Dark</v>
      </c>
      <c r="P187" t="str">
        <f>_xlfn.XLOOKUP(Orders_Table[[#This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 MATCH(orders!$D188, products!$A$1:$A$49, 0), MATCH(orders!I$1, products!$A$1:$G$1, 0))</f>
        <v>Rob</v>
      </c>
      <c r="J188" t="str">
        <f>INDEX(products!$A$1:$G$49, MATCH(orders!$D188, products!$A$1:$A$49, 0), MATCH(orders!J$1, products!$A$1:$G$1, 0))</f>
        <v>M</v>
      </c>
      <c r="K188" s="4">
        <f>INDEX(products!$A$1:$G$49, MATCH(orders!$D188, products!$A$1:$A$49, 0), MATCH(orders!K$1, products!$A$1:$G$1, 0))</f>
        <v>2.5</v>
      </c>
      <c r="L188" s="5">
        <f>INDEX(products!$A$1:$G$49, MATCH(orders!$D188, products!$A$1:$A$49, 0), MATCH(orders!L$1, products!$A$1:$G$1, 0))</f>
        <v>22.884999999999998</v>
      </c>
      <c r="M188" s="5">
        <f t="shared" si="2"/>
        <v>68.655000000000001</v>
      </c>
      <c r="N188" t="str" cm="1">
        <f t="array" ref="N188">_xlfn.SWITCH(I188,
    "Rob", "Robusta",
    "Exc", "Excelsa",
    "Ara", "Arabica",
    "Lib", "Liberica",
    "")</f>
        <v>Robusta</v>
      </c>
      <c r="O188" t="str" cm="1">
        <f t="array" ref="O188">_xlfn.SWITCH(J188,"M","Medium","L","Light","D","Dark","")</f>
        <v>Medium</v>
      </c>
      <c r="P188" t="str">
        <f>_xlfn.XLOOKUP(Orders_Table[[#This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 MATCH(orders!$D189, products!$A$1:$A$49, 0), MATCH(orders!I$1, products!$A$1:$G$1, 0))</f>
        <v>Lib</v>
      </c>
      <c r="J189" t="str">
        <f>INDEX(products!$A$1:$G$49, MATCH(orders!$D189, products!$A$1:$A$49, 0), MATCH(orders!J$1, products!$A$1:$G$1, 0))</f>
        <v>M</v>
      </c>
      <c r="K189" s="4">
        <f>INDEX(products!$A$1:$G$49, MATCH(orders!$D189, products!$A$1:$A$49, 0), MATCH(orders!K$1, products!$A$1:$G$1, 0))</f>
        <v>0.5</v>
      </c>
      <c r="L189" s="5">
        <f>INDEX(products!$A$1:$G$49, MATCH(orders!$D189, products!$A$1:$A$49, 0), MATCH(orders!L$1, products!$A$1:$G$1, 0))</f>
        <v>8.73</v>
      </c>
      <c r="M189" s="5">
        <f t="shared" si="2"/>
        <v>43.650000000000006</v>
      </c>
      <c r="N189" t="str" cm="1">
        <f t="array" ref="N189">_xlfn.SWITCH(I189,
    "Rob", "Robusta",
    "Exc", "Excelsa",
    "Ara", "Arabica",
    "Lib", "Liberica",
    "")</f>
        <v>Liberica</v>
      </c>
      <c r="O189" t="str" cm="1">
        <f t="array" ref="O189">_xlfn.SWITCH(J189,"M","Medium","L","Light","D","Dark","")</f>
        <v>Medium</v>
      </c>
      <c r="P189" t="str">
        <f>_xlfn.XLOOKUP(Orders_Table[[#This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 MATCH(orders!$D190, products!$A$1:$A$49, 0), MATCH(orders!I$1, products!$A$1:$G$1, 0))</f>
        <v>Exc</v>
      </c>
      <c r="J190" t="str">
        <f>INDEX(products!$A$1:$G$49, MATCH(orders!$D190, products!$A$1:$A$49, 0), MATCH(orders!J$1, products!$A$1:$G$1, 0))</f>
        <v>L</v>
      </c>
      <c r="K190" s="4">
        <f>INDEX(products!$A$1:$G$49, MATCH(orders!$D190, products!$A$1:$A$49, 0), MATCH(orders!K$1, products!$A$1:$G$1, 0))</f>
        <v>0.2</v>
      </c>
      <c r="L190" s="5">
        <f>INDEX(products!$A$1:$G$49, MATCH(orders!$D190, products!$A$1:$A$49, 0), MATCH(orders!L$1, products!$A$1:$G$1, 0))</f>
        <v>4.4550000000000001</v>
      </c>
      <c r="M190" s="5">
        <f t="shared" si="2"/>
        <v>4.4550000000000001</v>
      </c>
      <c r="N190" t="str" cm="1">
        <f t="array" ref="N190">_xlfn.SWITCH(I190,
    "Rob", "Robusta",
    "Exc", "Excelsa",
    "Ara", "Arabica",
    "Lib", "Liberica",
    "")</f>
        <v>Excelsa</v>
      </c>
      <c r="O190" t="str" cm="1">
        <f t="array" ref="O190">_xlfn.SWITCH(J190,"M","Medium","L","Light","D","Dark","")</f>
        <v>Light</v>
      </c>
      <c r="P190" t="str">
        <f>_xlfn.XLOOKUP(Orders_Table[[#This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 MATCH(orders!$D191, products!$A$1:$A$49, 0), MATCH(orders!I$1, products!$A$1:$G$1, 0))</f>
        <v>Lib</v>
      </c>
      <c r="J191" t="str">
        <f>INDEX(products!$A$1:$G$49, MATCH(orders!$D191, products!$A$1:$A$49, 0), MATCH(orders!J$1, products!$A$1:$G$1, 0))</f>
        <v>M</v>
      </c>
      <c r="K191" s="4">
        <f>INDEX(products!$A$1:$G$49, MATCH(orders!$D191, products!$A$1:$A$49, 0), MATCH(orders!K$1, products!$A$1:$G$1, 0))</f>
        <v>1</v>
      </c>
      <c r="L191" s="5">
        <f>INDEX(products!$A$1:$G$49, MATCH(orders!$D191, products!$A$1:$A$49, 0), MATCH(orders!L$1, products!$A$1:$G$1, 0))</f>
        <v>14.55</v>
      </c>
      <c r="M191" s="5">
        <f t="shared" si="2"/>
        <v>43.650000000000006</v>
      </c>
      <c r="N191" t="str" cm="1">
        <f t="array" ref="N191">_xlfn.SWITCH(I191,
    "Rob", "Robusta",
    "Exc", "Excelsa",
    "Ara", "Arabica",
    "Lib", "Liberica",
    "")</f>
        <v>Liberica</v>
      </c>
      <c r="O191" t="str" cm="1">
        <f t="array" ref="O191">_xlfn.SWITCH(J191,"M","Medium","L","Light","D","Dark","")</f>
        <v>Medium</v>
      </c>
      <c r="P191" t="str">
        <f>_xlfn.XLOOKUP(Orders_Table[[#This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 MATCH(orders!$D192, products!$A$1:$A$49, 0), MATCH(orders!I$1, products!$A$1:$G$1, 0))</f>
        <v>Lib</v>
      </c>
      <c r="J192" t="str">
        <f>INDEX(products!$A$1:$G$49, MATCH(orders!$D192, products!$A$1:$A$49, 0), MATCH(orders!J$1, products!$A$1:$G$1, 0))</f>
        <v>M</v>
      </c>
      <c r="K192" s="4">
        <f>INDEX(products!$A$1:$G$49, MATCH(orders!$D192, products!$A$1:$A$49, 0), MATCH(orders!K$1, products!$A$1:$G$1, 0))</f>
        <v>2.5</v>
      </c>
      <c r="L192" s="5">
        <f>INDEX(products!$A$1:$G$49, MATCH(orders!$D192, products!$A$1:$A$49, 0), MATCH(orders!L$1, products!$A$1:$G$1, 0))</f>
        <v>33.464999999999996</v>
      </c>
      <c r="M192" s="5">
        <f t="shared" si="2"/>
        <v>33.464999999999996</v>
      </c>
      <c r="N192" t="str" cm="1">
        <f t="array" ref="N192">_xlfn.SWITCH(I192,
    "Rob", "Robusta",
    "Exc", "Excelsa",
    "Ara", "Arabica",
    "Lib", "Liberica",
    "")</f>
        <v>Liberica</v>
      </c>
      <c r="O192" t="str" cm="1">
        <f t="array" ref="O192">_xlfn.SWITCH(J192,"M","Medium","L","Light","D","Dark","")</f>
        <v>Medium</v>
      </c>
      <c r="P192" t="str">
        <f>_xlfn.XLOOKUP(Orders_Table[[#This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 MATCH(orders!$D193, products!$A$1:$A$49, 0), MATCH(orders!I$1, products!$A$1:$G$1, 0))</f>
        <v>Lib</v>
      </c>
      <c r="J193" t="str">
        <f>INDEX(products!$A$1:$G$49, MATCH(orders!$D193, products!$A$1:$A$49, 0), MATCH(orders!J$1, products!$A$1:$G$1, 0))</f>
        <v>D</v>
      </c>
      <c r="K193" s="4">
        <f>INDEX(products!$A$1:$G$49, MATCH(orders!$D193, products!$A$1:$A$49, 0), MATCH(orders!K$1, products!$A$1:$G$1, 0))</f>
        <v>0.2</v>
      </c>
      <c r="L193" s="5">
        <f>INDEX(products!$A$1:$G$49, MATCH(orders!$D193, products!$A$1:$A$49, 0), MATCH(orders!L$1, products!$A$1:$G$1, 0))</f>
        <v>3.8849999999999998</v>
      </c>
      <c r="M193" s="5">
        <f t="shared" si="2"/>
        <v>19.424999999999997</v>
      </c>
      <c r="N193" t="str" cm="1">
        <f t="array" ref="N193">_xlfn.SWITCH(I193,
    "Rob", "Robusta",
    "Exc", "Excelsa",
    "Ara", "Arabica",
    "Lib", "Liberica",
    "")</f>
        <v>Liberica</v>
      </c>
      <c r="O193" t="str" cm="1">
        <f t="array" ref="O193">_xlfn.SWITCH(J193,"M","Medium","L","Light","D","Dark","")</f>
        <v>Dark</v>
      </c>
      <c r="P193" t="str">
        <f>_xlfn.XLOOKUP(Orders_Table[[#This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 MATCH(orders!$D194, products!$A$1:$A$49, 0), MATCH(orders!I$1, products!$A$1:$G$1, 0))</f>
        <v>Exc</v>
      </c>
      <c r="J194" t="str">
        <f>INDEX(products!$A$1:$G$49, MATCH(orders!$D194, products!$A$1:$A$49, 0), MATCH(orders!J$1, products!$A$1:$G$1, 0))</f>
        <v>D</v>
      </c>
      <c r="K194" s="4">
        <f>INDEX(products!$A$1:$G$49, MATCH(orders!$D194, products!$A$1:$A$49, 0), MATCH(orders!K$1, products!$A$1:$G$1, 0))</f>
        <v>1</v>
      </c>
      <c r="L194" s="5">
        <f>INDEX(products!$A$1:$G$49, MATCH(orders!$D194, products!$A$1:$A$49, 0), MATCH(orders!L$1, products!$A$1:$G$1, 0))</f>
        <v>12.15</v>
      </c>
      <c r="M194" s="5">
        <f t="shared" si="2"/>
        <v>72.900000000000006</v>
      </c>
      <c r="N194" t="str" cm="1">
        <f t="array" ref="N194">_xlfn.SWITCH(I194,
    "Rob", "Robusta",
    "Exc", "Excelsa",
    "Ara", "Arabica",
    "Lib", "Liberica",
    "")</f>
        <v>Excelsa</v>
      </c>
      <c r="O194" t="str" cm="1">
        <f t="array" ref="O194">_xlfn.SWITCH(J194,"M","Medium","L","Light","D","Dark","")</f>
        <v>Dark</v>
      </c>
      <c r="P194" t="str">
        <f>_xlfn.XLOOKUP(Orders_Table[[#This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N/A</v>
      </c>
      <c r="H195" s="2" t="str">
        <f>_xlfn.XLOOKUP(C195,customers!$A$1:$A$1001,customers!$G$1:$G$1001,,0)</f>
        <v>United States</v>
      </c>
      <c r="I195" t="str">
        <f>INDEX(products!$A$1:$G$49, MATCH(orders!$D195, products!$A$1:$A$49, 0), MATCH(orders!I$1, products!$A$1:$G$1, 0))</f>
        <v>Exc</v>
      </c>
      <c r="J195" t="str">
        <f>INDEX(products!$A$1:$G$49, MATCH(orders!$D195, products!$A$1:$A$49, 0), MATCH(orders!J$1, products!$A$1:$G$1, 0))</f>
        <v>L</v>
      </c>
      <c r="K195" s="4">
        <f>INDEX(products!$A$1:$G$49, MATCH(orders!$D195, products!$A$1:$A$49, 0), MATCH(orders!K$1, products!$A$1:$G$1, 0))</f>
        <v>1</v>
      </c>
      <c r="L195" s="5">
        <f>INDEX(products!$A$1:$G$49, MATCH(orders!$D195, products!$A$1:$A$49, 0), MATCH(orders!L$1, products!$A$1:$G$1, 0))</f>
        <v>14.85</v>
      </c>
      <c r="M195" s="5">
        <f t="shared" ref="M195:M258" si="3">L195*E195</f>
        <v>44.55</v>
      </c>
      <c r="N195" t="str" cm="1">
        <f t="array" ref="N195">_xlfn.SWITCH(I195,
    "Rob", "Robusta",
    "Exc", "Excelsa",
    "Ara", "Arabica",
    "Lib", "Liberica",
    "")</f>
        <v>Excelsa</v>
      </c>
      <c r="O195" t="str" cm="1">
        <f t="array" ref="O195">_xlfn.SWITCH(J195,"M","Medium","L","Light","D","Dark","")</f>
        <v>Light</v>
      </c>
      <c r="P195" t="str">
        <f>_xlfn.XLOOKUP(Orders_Table[[#This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 MATCH(orders!$D196, products!$A$1:$A$49, 0), MATCH(orders!I$1, products!$A$1:$G$1, 0))</f>
        <v>Exc</v>
      </c>
      <c r="J196" t="str">
        <f>INDEX(products!$A$1:$G$49, MATCH(orders!$D196, products!$A$1:$A$49, 0), MATCH(orders!J$1, products!$A$1:$G$1, 0))</f>
        <v>D</v>
      </c>
      <c r="K196" s="4">
        <f>INDEX(products!$A$1:$G$49, MATCH(orders!$D196, products!$A$1:$A$49, 0), MATCH(orders!K$1, products!$A$1:$G$1, 0))</f>
        <v>0.5</v>
      </c>
      <c r="L196" s="5">
        <f>INDEX(products!$A$1:$G$49, MATCH(orders!$D196, products!$A$1:$A$49, 0), MATCH(orders!L$1, products!$A$1:$G$1, 0))</f>
        <v>7.29</v>
      </c>
      <c r="M196" s="5">
        <f t="shared" si="3"/>
        <v>36.450000000000003</v>
      </c>
      <c r="N196" t="str" cm="1">
        <f t="array" ref="N196">_xlfn.SWITCH(I196,
    "Rob", "Robusta",
    "Exc", "Excelsa",
    "Ara", "Arabica",
    "Lib", "Liberica",
    "")</f>
        <v>Excelsa</v>
      </c>
      <c r="O196" t="str" cm="1">
        <f t="array" ref="O196">_xlfn.SWITCH(J196,"M","Medium","L","Light","D","Dark","")</f>
        <v>Dark</v>
      </c>
      <c r="P196" t="str">
        <f>_xlfn.XLOOKUP(Orders_Table[[#This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 MATCH(orders!$D197, products!$A$1:$A$49, 0), MATCH(orders!I$1, products!$A$1:$G$1, 0))</f>
        <v>Ara</v>
      </c>
      <c r="J197" t="str">
        <f>INDEX(products!$A$1:$G$49, MATCH(orders!$D197, products!$A$1:$A$49, 0), MATCH(orders!J$1, products!$A$1:$G$1, 0))</f>
        <v>L</v>
      </c>
      <c r="K197" s="4">
        <f>INDEX(products!$A$1:$G$49, MATCH(orders!$D197, products!$A$1:$A$49, 0), MATCH(orders!K$1, products!$A$1:$G$1, 0))</f>
        <v>1</v>
      </c>
      <c r="L197" s="5">
        <f>INDEX(products!$A$1:$G$49, MATCH(orders!$D197, products!$A$1:$A$49, 0), MATCH(orders!L$1, products!$A$1:$G$1, 0))</f>
        <v>12.95</v>
      </c>
      <c r="M197" s="5">
        <f t="shared" si="3"/>
        <v>38.849999999999994</v>
      </c>
      <c r="N197" t="str" cm="1">
        <f t="array" ref="N197">_xlfn.SWITCH(I197,
    "Rob", "Robusta",
    "Exc", "Excelsa",
    "Ara", "Arabica",
    "Lib", "Liberica",
    "")</f>
        <v>Arabica</v>
      </c>
      <c r="O197" t="str" cm="1">
        <f t="array" ref="O197">_xlfn.SWITCH(J197,"M","Medium","L","Light","D","Dark","")</f>
        <v>Light</v>
      </c>
      <c r="P197" t="str">
        <f>_xlfn.XLOOKUP(Orders_Table[[#This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 MATCH(orders!$D198, products!$A$1:$A$49, 0), MATCH(orders!I$1, products!$A$1:$G$1, 0))</f>
        <v>Exc</v>
      </c>
      <c r="J198" t="str">
        <f>INDEX(products!$A$1:$G$49, MATCH(orders!$D198, products!$A$1:$A$49, 0), MATCH(orders!J$1, products!$A$1:$G$1, 0))</f>
        <v>L</v>
      </c>
      <c r="K198" s="4">
        <f>INDEX(products!$A$1:$G$49, MATCH(orders!$D198, products!$A$1:$A$49, 0), MATCH(orders!K$1, products!$A$1:$G$1, 0))</f>
        <v>0.5</v>
      </c>
      <c r="L198" s="5">
        <f>INDEX(products!$A$1:$G$49, MATCH(orders!$D198, products!$A$1:$A$49, 0), MATCH(orders!L$1, products!$A$1:$G$1, 0))</f>
        <v>8.91</v>
      </c>
      <c r="M198" s="5">
        <f t="shared" si="3"/>
        <v>53.46</v>
      </c>
      <c r="N198" t="str" cm="1">
        <f t="array" ref="N198">_xlfn.SWITCH(I198,
    "Rob", "Robusta",
    "Exc", "Excelsa",
    "Ara", "Arabica",
    "Lib", "Liberica",
    "")</f>
        <v>Excelsa</v>
      </c>
      <c r="O198" t="str" cm="1">
        <f t="array" ref="O198">_xlfn.SWITCH(J198,"M","Medium","L","Light","D","Dark","")</f>
        <v>Light</v>
      </c>
      <c r="P198" t="str">
        <f>_xlfn.XLOOKUP(Orders_Table[[#This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 MATCH(orders!$D199, products!$A$1:$A$49, 0), MATCH(orders!I$1, products!$A$1:$G$1, 0))</f>
        <v>Lib</v>
      </c>
      <c r="J199" t="str">
        <f>INDEX(products!$A$1:$G$49, MATCH(orders!$D199, products!$A$1:$A$49, 0), MATCH(orders!J$1, products!$A$1:$G$1, 0))</f>
        <v>D</v>
      </c>
      <c r="K199" s="4">
        <f>INDEX(products!$A$1:$G$49, MATCH(orders!$D199, products!$A$1:$A$49, 0), MATCH(orders!K$1, products!$A$1:$G$1, 0))</f>
        <v>2.5</v>
      </c>
      <c r="L199" s="5">
        <f>INDEX(products!$A$1:$G$49, MATCH(orders!$D199, products!$A$1:$A$49, 0), MATCH(orders!L$1, products!$A$1:$G$1, 0))</f>
        <v>29.784999999999997</v>
      </c>
      <c r="M199" s="5">
        <f t="shared" si="3"/>
        <v>59.569999999999993</v>
      </c>
      <c r="N199" t="str" cm="1">
        <f t="array" ref="N199">_xlfn.SWITCH(I199,
    "Rob", "Robusta",
    "Exc", "Excelsa",
    "Ara", "Arabica",
    "Lib", "Liberica",
    "")</f>
        <v>Liberica</v>
      </c>
      <c r="O199" t="str" cm="1">
        <f t="array" ref="O199">_xlfn.SWITCH(J199,"M","Medium","L","Light","D","Dark","")</f>
        <v>Dark</v>
      </c>
      <c r="P199" t="str">
        <f>_xlfn.XLOOKUP(Orders_Table[[#This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 MATCH(orders!$D200, products!$A$1:$A$49, 0), MATCH(orders!I$1, products!$A$1:$G$1, 0))</f>
        <v>Lib</v>
      </c>
      <c r="J200" t="str">
        <f>INDEX(products!$A$1:$G$49, MATCH(orders!$D200, products!$A$1:$A$49, 0), MATCH(orders!J$1, products!$A$1:$G$1, 0))</f>
        <v>D</v>
      </c>
      <c r="K200" s="4">
        <f>INDEX(products!$A$1:$G$49, MATCH(orders!$D200, products!$A$1:$A$49, 0), MATCH(orders!K$1, products!$A$1:$G$1, 0))</f>
        <v>2.5</v>
      </c>
      <c r="L200" s="5">
        <f>INDEX(products!$A$1:$G$49, MATCH(orders!$D200, products!$A$1:$A$49, 0), MATCH(orders!L$1, products!$A$1:$G$1, 0))</f>
        <v>29.784999999999997</v>
      </c>
      <c r="M200" s="5">
        <f t="shared" si="3"/>
        <v>89.35499999999999</v>
      </c>
      <c r="N200" t="str" cm="1">
        <f t="array" ref="N200">_xlfn.SWITCH(I200,
    "Rob", "Robusta",
    "Exc", "Excelsa",
    "Ara", "Arabica",
    "Lib", "Liberica",
    "")</f>
        <v>Liberica</v>
      </c>
      <c r="O200" t="str" cm="1">
        <f t="array" ref="O200">_xlfn.SWITCH(J200,"M","Medium","L","Light","D","Dark","")</f>
        <v>Dark</v>
      </c>
      <c r="P200" t="str">
        <f>_xlfn.XLOOKUP(Orders_Table[[#This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 MATCH(orders!$D201, products!$A$1:$A$49, 0), MATCH(orders!I$1, products!$A$1:$G$1, 0))</f>
        <v>Lib</v>
      </c>
      <c r="J201" t="str">
        <f>INDEX(products!$A$1:$G$49, MATCH(orders!$D201, products!$A$1:$A$49, 0), MATCH(orders!J$1, products!$A$1:$G$1, 0))</f>
        <v>L</v>
      </c>
      <c r="K201" s="4">
        <f>INDEX(products!$A$1:$G$49, MATCH(orders!$D201, products!$A$1:$A$49, 0), MATCH(orders!K$1, products!$A$1:$G$1, 0))</f>
        <v>0.5</v>
      </c>
      <c r="L201" s="5">
        <f>INDEX(products!$A$1:$G$49, MATCH(orders!$D201, products!$A$1:$A$49, 0), MATCH(orders!L$1, products!$A$1:$G$1, 0))</f>
        <v>9.51</v>
      </c>
      <c r="M201" s="5">
        <f t="shared" si="3"/>
        <v>38.04</v>
      </c>
      <c r="N201" t="str" cm="1">
        <f t="array" ref="N201">_xlfn.SWITCH(I201,
    "Rob", "Robusta",
    "Exc", "Excelsa",
    "Ara", "Arabica",
    "Lib", "Liberica",
    "")</f>
        <v>Liberica</v>
      </c>
      <c r="O201" t="str" cm="1">
        <f t="array" ref="O201">_xlfn.SWITCH(J201,"M","Medium","L","Light","D","Dark","")</f>
        <v>Light</v>
      </c>
      <c r="P201" t="str">
        <f>_xlfn.XLOOKUP(Orders_Table[[#This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 MATCH(orders!$D202, products!$A$1:$A$49, 0), MATCH(orders!I$1, products!$A$1:$G$1, 0))</f>
        <v>Exc</v>
      </c>
      <c r="J202" t="str">
        <f>INDEX(products!$A$1:$G$49, MATCH(orders!$D202, products!$A$1:$A$49, 0), MATCH(orders!J$1, products!$A$1:$G$1, 0))</f>
        <v>M</v>
      </c>
      <c r="K202" s="4">
        <f>INDEX(products!$A$1:$G$49, MATCH(orders!$D202, products!$A$1:$A$49, 0), MATCH(orders!K$1, products!$A$1:$G$1, 0))</f>
        <v>1</v>
      </c>
      <c r="L202" s="5">
        <f>INDEX(products!$A$1:$G$49, MATCH(orders!$D202, products!$A$1:$A$49, 0), MATCH(orders!L$1, products!$A$1:$G$1, 0))</f>
        <v>13.75</v>
      </c>
      <c r="M202" s="5">
        <f t="shared" si="3"/>
        <v>41.25</v>
      </c>
      <c r="N202" t="str" cm="1">
        <f t="array" ref="N202">_xlfn.SWITCH(I202,
    "Rob", "Robusta",
    "Exc", "Excelsa",
    "Ara", "Arabica",
    "Lib", "Liberica",
    "")</f>
        <v>Excelsa</v>
      </c>
      <c r="O202" t="str" cm="1">
        <f t="array" ref="O202">_xlfn.SWITCH(J202,"M","Medium","L","Light","D","Dark","")</f>
        <v>Medium</v>
      </c>
      <c r="P202" t="str">
        <f>_xlfn.XLOOKUP(Orders_Table[[#This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N/A</v>
      </c>
      <c r="H203" s="2" t="str">
        <f>_xlfn.XLOOKUP(C203,customers!$A$1:$A$1001,customers!$G$1:$G$1001,,0)</f>
        <v>United States</v>
      </c>
      <c r="I203" t="str">
        <f>INDEX(products!$A$1:$G$49, MATCH(orders!$D203, products!$A$1:$A$49, 0), MATCH(orders!I$1, products!$A$1:$G$1, 0))</f>
        <v>Lib</v>
      </c>
      <c r="J203" t="str">
        <f>INDEX(products!$A$1:$G$49, MATCH(orders!$D203, products!$A$1:$A$49, 0), MATCH(orders!J$1, products!$A$1:$G$1, 0))</f>
        <v>L</v>
      </c>
      <c r="K203" s="4">
        <f>INDEX(products!$A$1:$G$49, MATCH(orders!$D203, products!$A$1:$A$49, 0), MATCH(orders!K$1, products!$A$1:$G$1, 0))</f>
        <v>0.5</v>
      </c>
      <c r="L203" s="5">
        <f>INDEX(products!$A$1:$G$49, MATCH(orders!$D203, products!$A$1:$A$49, 0), MATCH(orders!L$1, products!$A$1:$G$1, 0))</f>
        <v>9.51</v>
      </c>
      <c r="M203" s="5">
        <f t="shared" si="3"/>
        <v>57.06</v>
      </c>
      <c r="N203" t="str" cm="1">
        <f t="array" ref="N203">_xlfn.SWITCH(I203,
    "Rob", "Robusta",
    "Exc", "Excelsa",
    "Ara", "Arabica",
    "Lib", "Liberica",
    "")</f>
        <v>Liberica</v>
      </c>
      <c r="O203" t="str" cm="1">
        <f t="array" ref="O203">_xlfn.SWITCH(J203,"M","Medium","L","Light","D","Dark","")</f>
        <v>Light</v>
      </c>
      <c r="P203" t="str">
        <f>_xlfn.XLOOKUP(Orders_Table[[#This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 MATCH(orders!$D204, products!$A$1:$A$49, 0), MATCH(orders!I$1, products!$A$1:$G$1, 0))</f>
        <v>Lib</v>
      </c>
      <c r="J204" t="str">
        <f>INDEX(products!$A$1:$G$49, MATCH(orders!$D204, products!$A$1:$A$49, 0), MATCH(orders!J$1, products!$A$1:$G$1, 0))</f>
        <v>D</v>
      </c>
      <c r="K204" s="4">
        <f>INDEX(products!$A$1:$G$49, MATCH(orders!$D204, products!$A$1:$A$49, 0), MATCH(orders!K$1, products!$A$1:$G$1, 0))</f>
        <v>2.5</v>
      </c>
      <c r="L204" s="5">
        <f>INDEX(products!$A$1:$G$49, MATCH(orders!$D204, products!$A$1:$A$49, 0), MATCH(orders!L$1, products!$A$1:$G$1, 0))</f>
        <v>29.784999999999997</v>
      </c>
      <c r="M204" s="5">
        <f t="shared" si="3"/>
        <v>178.70999999999998</v>
      </c>
      <c r="N204" t="str" cm="1">
        <f t="array" ref="N204">_xlfn.SWITCH(I204,
    "Rob", "Robusta",
    "Exc", "Excelsa",
    "Ara", "Arabica",
    "Lib", "Liberica",
    "")</f>
        <v>Liberica</v>
      </c>
      <c r="O204" t="str" cm="1">
        <f t="array" ref="O204">_xlfn.SWITCH(J204,"M","Medium","L","Light","D","Dark","")</f>
        <v>Dark</v>
      </c>
      <c r="P204" t="str">
        <f>_xlfn.XLOOKUP(Orders_Table[[#This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 MATCH(orders!$D205, products!$A$1:$A$49, 0), MATCH(orders!I$1, products!$A$1:$G$1, 0))</f>
        <v>Lib</v>
      </c>
      <c r="J205" t="str">
        <f>INDEX(products!$A$1:$G$49, MATCH(orders!$D205, products!$A$1:$A$49, 0), MATCH(orders!J$1, products!$A$1:$G$1, 0))</f>
        <v>L</v>
      </c>
      <c r="K205" s="4">
        <f>INDEX(products!$A$1:$G$49, MATCH(orders!$D205, products!$A$1:$A$49, 0), MATCH(orders!K$1, products!$A$1:$G$1, 0))</f>
        <v>0.2</v>
      </c>
      <c r="L205" s="5">
        <f>INDEX(products!$A$1:$G$49, MATCH(orders!$D205, products!$A$1:$A$49, 0), MATCH(orders!L$1, products!$A$1:$G$1, 0))</f>
        <v>4.7549999999999999</v>
      </c>
      <c r="M205" s="5">
        <f t="shared" si="3"/>
        <v>4.7549999999999999</v>
      </c>
      <c r="N205" t="str" cm="1">
        <f t="array" ref="N205">_xlfn.SWITCH(I205,
    "Rob", "Robusta",
    "Exc", "Excelsa",
    "Ara", "Arabica",
    "Lib", "Liberica",
    "")</f>
        <v>Liberica</v>
      </c>
      <c r="O205" t="str" cm="1">
        <f t="array" ref="O205">_xlfn.SWITCH(J205,"M","Medium","L","Light","D","Dark","")</f>
        <v>Light</v>
      </c>
      <c r="P205" t="str">
        <f>_xlfn.XLOOKUP(Orders_Table[[#This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N/A</v>
      </c>
      <c r="H206" s="2" t="str">
        <f>_xlfn.XLOOKUP(C206,customers!$A$1:$A$1001,customers!$G$1:$G$1001,,0)</f>
        <v>United States</v>
      </c>
      <c r="I206" t="str">
        <f>INDEX(products!$A$1:$G$49, MATCH(orders!$D206, products!$A$1:$A$49, 0), MATCH(orders!I$1, products!$A$1:$G$1, 0))</f>
        <v>Exc</v>
      </c>
      <c r="J206" t="str">
        <f>INDEX(products!$A$1:$G$49, MATCH(orders!$D206, products!$A$1:$A$49, 0), MATCH(orders!J$1, products!$A$1:$G$1, 0))</f>
        <v>M</v>
      </c>
      <c r="K206" s="4">
        <f>INDEX(products!$A$1:$G$49, MATCH(orders!$D206, products!$A$1:$A$49, 0), MATCH(orders!K$1, products!$A$1:$G$1, 0))</f>
        <v>1</v>
      </c>
      <c r="L206" s="5">
        <f>INDEX(products!$A$1:$G$49, MATCH(orders!$D206, products!$A$1:$A$49, 0), MATCH(orders!L$1, products!$A$1:$G$1, 0))</f>
        <v>13.75</v>
      </c>
      <c r="M206" s="5">
        <f t="shared" si="3"/>
        <v>82.5</v>
      </c>
      <c r="N206" t="str" cm="1">
        <f t="array" ref="N206">_xlfn.SWITCH(I206,
    "Rob", "Robusta",
    "Exc", "Excelsa",
    "Ara", "Arabica",
    "Lib", "Liberica",
    "")</f>
        <v>Excelsa</v>
      </c>
      <c r="O206" t="str" cm="1">
        <f t="array" ref="O206">_xlfn.SWITCH(J206,"M","Medium","L","Light","D","Dark","")</f>
        <v>Medium</v>
      </c>
      <c r="P206" t="str">
        <f>_xlfn.XLOOKUP(Orders_Table[[#This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N/A</v>
      </c>
      <c r="H207" s="2" t="str">
        <f>_xlfn.XLOOKUP(C207,customers!$A$1:$A$1001,customers!$G$1:$G$1001,,0)</f>
        <v>United States</v>
      </c>
      <c r="I207" t="str">
        <f>INDEX(products!$A$1:$G$49, MATCH(orders!$D207, products!$A$1:$A$49, 0), MATCH(orders!I$1, products!$A$1:$G$1, 0))</f>
        <v>Rob</v>
      </c>
      <c r="J207" t="str">
        <f>INDEX(products!$A$1:$G$49, MATCH(orders!$D207, products!$A$1:$A$49, 0), MATCH(orders!J$1, products!$A$1:$G$1, 0))</f>
        <v>D</v>
      </c>
      <c r="K207" s="4">
        <f>INDEX(products!$A$1:$G$49, MATCH(orders!$D207, products!$A$1:$A$49, 0), MATCH(orders!K$1, products!$A$1:$G$1, 0))</f>
        <v>0.2</v>
      </c>
      <c r="L207" s="5">
        <f>INDEX(products!$A$1:$G$49, MATCH(orders!$D207, products!$A$1:$A$49, 0), MATCH(orders!L$1, products!$A$1:$G$1, 0))</f>
        <v>2.6849999999999996</v>
      </c>
      <c r="M207" s="5">
        <f t="shared" si="3"/>
        <v>8.0549999999999997</v>
      </c>
      <c r="N207" t="str" cm="1">
        <f t="array" ref="N207">_xlfn.SWITCH(I207,
    "Rob", "Robusta",
    "Exc", "Excelsa",
    "Ara", "Arabica",
    "Lib", "Liberica",
    "")</f>
        <v>Robusta</v>
      </c>
      <c r="O207" t="str" cm="1">
        <f t="array" ref="O207">_xlfn.SWITCH(J207,"M","Medium","L","Light","D","Dark","")</f>
        <v>Dark</v>
      </c>
      <c r="P207" t="str">
        <f>_xlfn.XLOOKUP(Orders_Table[[#This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 MATCH(orders!$D208, products!$A$1:$A$49, 0), MATCH(orders!I$1, products!$A$1:$G$1, 0))</f>
        <v>Ara</v>
      </c>
      <c r="J208" t="str">
        <f>INDEX(products!$A$1:$G$49, MATCH(orders!$D208, products!$A$1:$A$49, 0), MATCH(orders!J$1, products!$A$1:$G$1, 0))</f>
        <v>M</v>
      </c>
      <c r="K208" s="4">
        <f>INDEX(products!$A$1:$G$49, MATCH(orders!$D208, products!$A$1:$A$49, 0), MATCH(orders!K$1, products!$A$1:$G$1, 0))</f>
        <v>1</v>
      </c>
      <c r="L208" s="5">
        <f>INDEX(products!$A$1:$G$49, MATCH(orders!$D208, products!$A$1:$A$49, 0), MATCH(orders!L$1, products!$A$1:$G$1, 0))</f>
        <v>11.25</v>
      </c>
      <c r="M208" s="5">
        <f t="shared" si="3"/>
        <v>22.5</v>
      </c>
      <c r="N208" t="str" cm="1">
        <f t="array" ref="N208">_xlfn.SWITCH(I208,
    "Rob", "Robusta",
    "Exc", "Excelsa",
    "Ara", "Arabica",
    "Lib", "Liberica",
    "")</f>
        <v>Arabica</v>
      </c>
      <c r="O208" t="str" cm="1">
        <f t="array" ref="O208">_xlfn.SWITCH(J208,"M","Medium","L","Light","D","Dark","")</f>
        <v>Medium</v>
      </c>
      <c r="P208" t="str">
        <f>_xlfn.XLOOKUP(Orders_Table[[#This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 MATCH(orders!$D209, products!$A$1:$A$49, 0), MATCH(orders!I$1, products!$A$1:$G$1, 0))</f>
        <v>Ara</v>
      </c>
      <c r="J209" t="str">
        <f>INDEX(products!$A$1:$G$49, MATCH(orders!$D209, products!$A$1:$A$49, 0), MATCH(orders!J$1, products!$A$1:$G$1, 0))</f>
        <v>M</v>
      </c>
      <c r="K209" s="4">
        <f>INDEX(products!$A$1:$G$49, MATCH(orders!$D209, products!$A$1:$A$49, 0), MATCH(orders!K$1, products!$A$1:$G$1, 0))</f>
        <v>0.5</v>
      </c>
      <c r="L209" s="5">
        <f>INDEX(products!$A$1:$G$49, MATCH(orders!$D209, products!$A$1:$A$49, 0), MATCH(orders!L$1, products!$A$1:$G$1, 0))</f>
        <v>6.75</v>
      </c>
      <c r="M209" s="5">
        <f t="shared" si="3"/>
        <v>40.5</v>
      </c>
      <c r="N209" t="str" cm="1">
        <f t="array" ref="N209">_xlfn.SWITCH(I209,
    "Rob", "Robusta",
    "Exc", "Excelsa",
    "Ara", "Arabica",
    "Lib", "Liberica",
    "")</f>
        <v>Arabica</v>
      </c>
      <c r="O209" t="str" cm="1">
        <f t="array" ref="O209">_xlfn.SWITCH(J209,"M","Medium","L","Light","D","Dark","")</f>
        <v>Medium</v>
      </c>
      <c r="P209" t="str">
        <f>_xlfn.XLOOKUP(Orders_Table[[#This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 MATCH(orders!$D210, products!$A$1:$A$49, 0), MATCH(orders!I$1, products!$A$1:$G$1, 0))</f>
        <v>Exc</v>
      </c>
      <c r="J210" t="str">
        <f>INDEX(products!$A$1:$G$49, MATCH(orders!$D210, products!$A$1:$A$49, 0), MATCH(orders!J$1, products!$A$1:$G$1, 0))</f>
        <v>D</v>
      </c>
      <c r="K210" s="4">
        <f>INDEX(products!$A$1:$G$49, MATCH(orders!$D210, products!$A$1:$A$49, 0), MATCH(orders!K$1, products!$A$1:$G$1, 0))</f>
        <v>0.5</v>
      </c>
      <c r="L210" s="5">
        <f>INDEX(products!$A$1:$G$49, MATCH(orders!$D210, products!$A$1:$A$49, 0), MATCH(orders!L$1, products!$A$1:$G$1, 0))</f>
        <v>7.29</v>
      </c>
      <c r="M210" s="5">
        <f t="shared" si="3"/>
        <v>29.16</v>
      </c>
      <c r="N210" t="str" cm="1">
        <f t="array" ref="N210">_xlfn.SWITCH(I210,
    "Rob", "Robusta",
    "Exc", "Excelsa",
    "Ara", "Arabica",
    "Lib", "Liberica",
    "")</f>
        <v>Excelsa</v>
      </c>
      <c r="O210" t="str" cm="1">
        <f t="array" ref="O210">_xlfn.SWITCH(J210,"M","Medium","L","Light","D","Dark","")</f>
        <v>Dark</v>
      </c>
      <c r="P210" t="str">
        <f>_xlfn.XLOOKUP(Orders_Table[[#This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 MATCH(orders!$D211, products!$A$1:$A$49, 0), MATCH(orders!I$1, products!$A$1:$G$1, 0))</f>
        <v>Ara</v>
      </c>
      <c r="J211" t="str">
        <f>INDEX(products!$A$1:$G$49, MATCH(orders!$D211, products!$A$1:$A$49, 0), MATCH(orders!J$1, products!$A$1:$G$1, 0))</f>
        <v>M</v>
      </c>
      <c r="K211" s="4">
        <f>INDEX(products!$A$1:$G$49, MATCH(orders!$D211, products!$A$1:$A$49, 0), MATCH(orders!K$1, products!$A$1:$G$1, 0))</f>
        <v>0.5</v>
      </c>
      <c r="L211" s="5">
        <f>INDEX(products!$A$1:$G$49, MATCH(orders!$D211, products!$A$1:$A$49, 0), MATCH(orders!L$1, products!$A$1:$G$1, 0))</f>
        <v>6.75</v>
      </c>
      <c r="M211" s="5">
        <f t="shared" si="3"/>
        <v>6.75</v>
      </c>
      <c r="N211" t="str" cm="1">
        <f t="array" ref="N211">_xlfn.SWITCH(I211,
    "Rob", "Robusta",
    "Exc", "Excelsa",
    "Ara", "Arabica",
    "Lib", "Liberica",
    "")</f>
        <v>Arabica</v>
      </c>
      <c r="O211" t="str" cm="1">
        <f t="array" ref="O211">_xlfn.SWITCH(J211,"M","Medium","L","Light","D","Dark","")</f>
        <v>Medium</v>
      </c>
      <c r="P211" t="str">
        <f>_xlfn.XLOOKUP(Orders_Table[[#This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 MATCH(orders!$D212, products!$A$1:$A$49, 0), MATCH(orders!I$1, products!$A$1:$G$1, 0))</f>
        <v>Lib</v>
      </c>
      <c r="J212" t="str">
        <f>INDEX(products!$A$1:$G$49, MATCH(orders!$D212, products!$A$1:$A$49, 0), MATCH(orders!J$1, products!$A$1:$G$1, 0))</f>
        <v>D</v>
      </c>
      <c r="K212" s="4">
        <f>INDEX(products!$A$1:$G$49, MATCH(orders!$D212, products!$A$1:$A$49, 0), MATCH(orders!K$1, products!$A$1:$G$1, 0))</f>
        <v>1</v>
      </c>
      <c r="L212" s="5">
        <f>INDEX(products!$A$1:$G$49, MATCH(orders!$D212, products!$A$1:$A$49, 0), MATCH(orders!L$1, products!$A$1:$G$1, 0))</f>
        <v>12.95</v>
      </c>
      <c r="M212" s="5">
        <f t="shared" si="3"/>
        <v>51.8</v>
      </c>
      <c r="N212" t="str" cm="1">
        <f t="array" ref="N212">_xlfn.SWITCH(I212,
    "Rob", "Robusta",
    "Exc", "Excelsa",
    "Ara", "Arabica",
    "Lib", "Liberica",
    "")</f>
        <v>Liberica</v>
      </c>
      <c r="O212" t="str" cm="1">
        <f t="array" ref="O212">_xlfn.SWITCH(J212,"M","Medium","L","Light","D","Dark","")</f>
        <v>Dark</v>
      </c>
      <c r="P212" t="str">
        <f>_xlfn.XLOOKUP(Orders_Table[[#This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 MATCH(orders!$D213, products!$A$1:$A$49, 0), MATCH(orders!I$1, products!$A$1:$G$1, 0))</f>
        <v>Exc</v>
      </c>
      <c r="J213" t="str">
        <f>INDEX(products!$A$1:$G$49, MATCH(orders!$D213, products!$A$1:$A$49, 0), MATCH(orders!J$1, products!$A$1:$G$1, 0))</f>
        <v>L</v>
      </c>
      <c r="K213" s="4">
        <f>INDEX(products!$A$1:$G$49, MATCH(orders!$D213, products!$A$1:$A$49, 0), MATCH(orders!K$1, products!$A$1:$G$1, 0))</f>
        <v>0.5</v>
      </c>
      <c r="L213" s="5">
        <f>INDEX(products!$A$1:$G$49, MATCH(orders!$D213, products!$A$1:$A$49, 0), MATCH(orders!L$1, products!$A$1:$G$1, 0))</f>
        <v>8.91</v>
      </c>
      <c r="M213" s="5">
        <f t="shared" si="3"/>
        <v>53.46</v>
      </c>
      <c r="N213" t="str" cm="1">
        <f t="array" ref="N213">_xlfn.SWITCH(I213,
    "Rob", "Robusta",
    "Exc", "Excelsa",
    "Ara", "Arabica",
    "Lib", "Liberica",
    "")</f>
        <v>Excelsa</v>
      </c>
      <c r="O213" t="str" cm="1">
        <f t="array" ref="O213">_xlfn.SWITCH(J213,"M","Medium","L","Light","D","Dark","")</f>
        <v>Light</v>
      </c>
      <c r="P213" t="str">
        <f>_xlfn.XLOOKUP(Orders_Table[[#This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 MATCH(orders!$D214, products!$A$1:$A$49, 0), MATCH(orders!I$1, products!$A$1:$G$1, 0))</f>
        <v>Exc</v>
      </c>
      <c r="J214" t="str">
        <f>INDEX(products!$A$1:$G$49, MATCH(orders!$D214, products!$A$1:$A$49, 0), MATCH(orders!J$1, products!$A$1:$G$1, 0))</f>
        <v>D</v>
      </c>
      <c r="K214" s="4">
        <f>INDEX(products!$A$1:$G$49, MATCH(orders!$D214, products!$A$1:$A$49, 0), MATCH(orders!K$1, products!$A$1:$G$1, 0))</f>
        <v>0.2</v>
      </c>
      <c r="L214" s="5">
        <f>INDEX(products!$A$1:$G$49, MATCH(orders!$D214, products!$A$1:$A$49, 0), MATCH(orders!L$1, products!$A$1:$G$1, 0))</f>
        <v>3.645</v>
      </c>
      <c r="M214" s="5">
        <f t="shared" si="3"/>
        <v>14.58</v>
      </c>
      <c r="N214" t="str" cm="1">
        <f t="array" ref="N214">_xlfn.SWITCH(I214,
    "Rob", "Robusta",
    "Exc", "Excelsa",
    "Ara", "Arabica",
    "Lib", "Liberica",
    "")</f>
        <v>Excelsa</v>
      </c>
      <c r="O214" t="str" cm="1">
        <f t="array" ref="O214">_xlfn.SWITCH(J214,"M","Medium","L","Light","D","Dark","")</f>
        <v>Dark</v>
      </c>
      <c r="P214" t="str">
        <f>_xlfn.XLOOKUP(Orders_Table[[#This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 MATCH(orders!$D215, products!$A$1:$A$49, 0), MATCH(orders!I$1, products!$A$1:$G$1, 0))</f>
        <v>Rob</v>
      </c>
      <c r="J215" t="str">
        <f>INDEX(products!$A$1:$G$49, MATCH(orders!$D215, products!$A$1:$A$49, 0), MATCH(orders!J$1, products!$A$1:$G$1, 0))</f>
        <v>D</v>
      </c>
      <c r="K215" s="4">
        <f>INDEX(products!$A$1:$G$49, MATCH(orders!$D215, products!$A$1:$A$49, 0), MATCH(orders!K$1, products!$A$1:$G$1, 0))</f>
        <v>2.5</v>
      </c>
      <c r="L215" s="5">
        <f>INDEX(products!$A$1:$G$49, MATCH(orders!$D215, products!$A$1:$A$49, 0), MATCH(orders!L$1, products!$A$1:$G$1, 0))</f>
        <v>20.584999999999997</v>
      </c>
      <c r="M215" s="5">
        <f t="shared" si="3"/>
        <v>20.584999999999997</v>
      </c>
      <c r="N215" t="str" cm="1">
        <f t="array" ref="N215">_xlfn.SWITCH(I215,
    "Rob", "Robusta",
    "Exc", "Excelsa",
    "Ara", "Arabica",
    "Lib", "Liberica",
    "")</f>
        <v>Robusta</v>
      </c>
      <c r="O215" t="str" cm="1">
        <f t="array" ref="O215">_xlfn.SWITCH(J215,"M","Medium","L","Light","D","Dark","")</f>
        <v>Dark</v>
      </c>
      <c r="P215" t="str">
        <f>_xlfn.XLOOKUP(Orders_Table[[#This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 MATCH(orders!$D216, products!$A$1:$A$49, 0), MATCH(orders!I$1, products!$A$1:$G$1, 0))</f>
        <v>Lib</v>
      </c>
      <c r="J216" t="str">
        <f>INDEX(products!$A$1:$G$49, MATCH(orders!$D216, products!$A$1:$A$49, 0), MATCH(orders!J$1, products!$A$1:$G$1, 0))</f>
        <v>L</v>
      </c>
      <c r="K216" s="4">
        <f>INDEX(products!$A$1:$G$49, MATCH(orders!$D216, products!$A$1:$A$49, 0), MATCH(orders!K$1, products!$A$1:$G$1, 0))</f>
        <v>1</v>
      </c>
      <c r="L216" s="5">
        <f>INDEX(products!$A$1:$G$49, MATCH(orders!$D216, products!$A$1:$A$49, 0), MATCH(orders!L$1, products!$A$1:$G$1, 0))</f>
        <v>15.85</v>
      </c>
      <c r="M216" s="5">
        <f t="shared" si="3"/>
        <v>31.7</v>
      </c>
      <c r="N216" t="str" cm="1">
        <f t="array" ref="N216">_xlfn.SWITCH(I216,
    "Rob", "Robusta",
    "Exc", "Excelsa",
    "Ara", "Arabica",
    "Lib", "Liberica",
    "")</f>
        <v>Liberica</v>
      </c>
      <c r="O216" t="str" cm="1">
        <f t="array" ref="O216">_xlfn.SWITCH(J216,"M","Medium","L","Light","D","Dark","")</f>
        <v>Light</v>
      </c>
      <c r="P216" t="str">
        <f>_xlfn.XLOOKUP(Orders_Table[[#This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 MATCH(orders!$D217, products!$A$1:$A$49, 0), MATCH(orders!I$1, products!$A$1:$G$1, 0))</f>
        <v>Lib</v>
      </c>
      <c r="J217" t="str">
        <f>INDEX(products!$A$1:$G$49, MATCH(orders!$D217, products!$A$1:$A$49, 0), MATCH(orders!J$1, products!$A$1:$G$1, 0))</f>
        <v>D</v>
      </c>
      <c r="K217" s="4">
        <f>INDEX(products!$A$1:$G$49, MATCH(orders!$D217, products!$A$1:$A$49, 0), MATCH(orders!K$1, products!$A$1:$G$1, 0))</f>
        <v>0.2</v>
      </c>
      <c r="L217" s="5">
        <f>INDEX(products!$A$1:$G$49, MATCH(orders!$D217, products!$A$1:$A$49, 0), MATCH(orders!L$1, products!$A$1:$G$1, 0))</f>
        <v>3.8849999999999998</v>
      </c>
      <c r="M217" s="5">
        <f t="shared" si="3"/>
        <v>23.31</v>
      </c>
      <c r="N217" t="str" cm="1">
        <f t="array" ref="N217">_xlfn.SWITCH(I217,
    "Rob", "Robusta",
    "Exc", "Excelsa",
    "Ara", "Arabica",
    "Lib", "Liberica",
    "")</f>
        <v>Liberica</v>
      </c>
      <c r="O217" t="str" cm="1">
        <f t="array" ref="O217">_xlfn.SWITCH(J217,"M","Medium","L","Light","D","Dark","")</f>
        <v>Dark</v>
      </c>
      <c r="P217" t="str">
        <f>_xlfn.XLOOKUP(Orders_Table[[#This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 MATCH(orders!$D218, products!$A$1:$A$49, 0), MATCH(orders!I$1, products!$A$1:$G$1, 0))</f>
        <v>Lib</v>
      </c>
      <c r="J218" t="str">
        <f>INDEX(products!$A$1:$G$49, MATCH(orders!$D218, products!$A$1:$A$49, 0), MATCH(orders!J$1, products!$A$1:$G$1, 0))</f>
        <v>M</v>
      </c>
      <c r="K218" s="4">
        <f>INDEX(products!$A$1:$G$49, MATCH(orders!$D218, products!$A$1:$A$49, 0), MATCH(orders!K$1, products!$A$1:$G$1, 0))</f>
        <v>1</v>
      </c>
      <c r="L218" s="5">
        <f>INDEX(products!$A$1:$G$49, MATCH(orders!$D218, products!$A$1:$A$49, 0), MATCH(orders!L$1, products!$A$1:$G$1, 0))</f>
        <v>14.55</v>
      </c>
      <c r="M218" s="5">
        <f t="shared" si="3"/>
        <v>58.2</v>
      </c>
      <c r="N218" t="str" cm="1">
        <f t="array" ref="N218">_xlfn.SWITCH(I218,
    "Rob", "Robusta",
    "Exc", "Excelsa",
    "Ara", "Arabica",
    "Lib", "Liberica",
    "")</f>
        <v>Liberica</v>
      </c>
      <c r="O218" t="str" cm="1">
        <f t="array" ref="O218">_xlfn.SWITCH(J218,"M","Medium","L","Light","D","Dark","")</f>
        <v>Medium</v>
      </c>
      <c r="P218" t="str">
        <f>_xlfn.XLOOKUP(Orders_Table[[#This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 MATCH(orders!$D219, products!$A$1:$A$49, 0), MATCH(orders!I$1, products!$A$1:$G$1, 0))</f>
        <v>Exc</v>
      </c>
      <c r="J219" t="str">
        <f>INDEX(products!$A$1:$G$49, MATCH(orders!$D219, products!$A$1:$A$49, 0), MATCH(orders!J$1, products!$A$1:$G$1, 0))</f>
        <v>L</v>
      </c>
      <c r="K219" s="4">
        <f>INDEX(products!$A$1:$G$49, MATCH(orders!$D219, products!$A$1:$A$49, 0), MATCH(orders!K$1, products!$A$1:$G$1, 0))</f>
        <v>0.5</v>
      </c>
      <c r="L219" s="5">
        <f>INDEX(products!$A$1:$G$49, MATCH(orders!$D219, products!$A$1:$A$49, 0), MATCH(orders!L$1, products!$A$1:$G$1, 0))</f>
        <v>8.91</v>
      </c>
      <c r="M219" s="5">
        <f t="shared" si="3"/>
        <v>35.64</v>
      </c>
      <c r="N219" t="str" cm="1">
        <f t="array" ref="N219">_xlfn.SWITCH(I219,
    "Rob", "Robusta",
    "Exc", "Excelsa",
    "Ara", "Arabica",
    "Lib", "Liberica",
    "")</f>
        <v>Excelsa</v>
      </c>
      <c r="O219" t="str" cm="1">
        <f t="array" ref="O219">_xlfn.SWITCH(J219,"M","Medium","L","Light","D","Dark","")</f>
        <v>Light</v>
      </c>
      <c r="P219" t="str">
        <f>_xlfn.XLOOKUP(Orders_Table[[#This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 MATCH(orders!$D220, products!$A$1:$A$49, 0), MATCH(orders!I$1, products!$A$1:$G$1, 0))</f>
        <v>Ara</v>
      </c>
      <c r="J220" t="str">
        <f>INDEX(products!$A$1:$G$49, MATCH(orders!$D220, products!$A$1:$A$49, 0), MATCH(orders!J$1, products!$A$1:$G$1, 0))</f>
        <v>M</v>
      </c>
      <c r="K220" s="4">
        <f>INDEX(products!$A$1:$G$49, MATCH(orders!$D220, products!$A$1:$A$49, 0), MATCH(orders!K$1, products!$A$1:$G$1, 0))</f>
        <v>1</v>
      </c>
      <c r="L220" s="5">
        <f>INDEX(products!$A$1:$G$49, MATCH(orders!$D220, products!$A$1:$A$49, 0), MATCH(orders!L$1, products!$A$1:$G$1, 0))</f>
        <v>11.25</v>
      </c>
      <c r="M220" s="5">
        <f t="shared" si="3"/>
        <v>56.25</v>
      </c>
      <c r="N220" t="str" cm="1">
        <f t="array" ref="N220">_xlfn.SWITCH(I220,
    "Rob", "Robusta",
    "Exc", "Excelsa",
    "Ara", "Arabica",
    "Lib", "Liberica",
    "")</f>
        <v>Arabica</v>
      </c>
      <c r="O220" t="str" cm="1">
        <f t="array" ref="O220">_xlfn.SWITCH(J220,"M","Medium","L","Light","D","Dark","")</f>
        <v>Medium</v>
      </c>
      <c r="P220" t="str">
        <f>_xlfn.XLOOKUP(Orders_Table[[#This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 MATCH(orders!$D221, products!$A$1:$A$49, 0), MATCH(orders!I$1, products!$A$1:$G$1, 0))</f>
        <v>Rob</v>
      </c>
      <c r="J221" t="str">
        <f>INDEX(products!$A$1:$G$49, MATCH(orders!$D221, products!$A$1:$A$49, 0), MATCH(orders!J$1, products!$A$1:$G$1, 0))</f>
        <v>L</v>
      </c>
      <c r="K221" s="4">
        <f>INDEX(products!$A$1:$G$49, MATCH(orders!$D221, products!$A$1:$A$49, 0), MATCH(orders!K$1, products!$A$1:$G$1, 0))</f>
        <v>0.2</v>
      </c>
      <c r="L221" s="5">
        <f>INDEX(products!$A$1:$G$49, MATCH(orders!$D221, products!$A$1:$A$49, 0), MATCH(orders!L$1, products!$A$1:$G$1, 0))</f>
        <v>3.5849999999999995</v>
      </c>
      <c r="M221" s="5">
        <f t="shared" si="3"/>
        <v>10.754999999999999</v>
      </c>
      <c r="N221" t="str" cm="1">
        <f t="array" ref="N221">_xlfn.SWITCH(I221,
    "Rob", "Robusta",
    "Exc", "Excelsa",
    "Ara", "Arabica",
    "Lib", "Liberica",
    "")</f>
        <v>Robusta</v>
      </c>
      <c r="O221" t="str" cm="1">
        <f t="array" ref="O221">_xlfn.SWITCH(J221,"M","Medium","L","Light","D","Dark","")</f>
        <v>Light</v>
      </c>
      <c r="P221" t="str">
        <f>_xlfn.XLOOKUP(Orders_Table[[#This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 MATCH(orders!$D222, products!$A$1:$A$49, 0), MATCH(orders!I$1, products!$A$1:$G$1, 0))</f>
        <v>Rob</v>
      </c>
      <c r="J222" t="str">
        <f>INDEX(products!$A$1:$G$49, MATCH(orders!$D222, products!$A$1:$A$49, 0), MATCH(orders!J$1, products!$A$1:$G$1, 0))</f>
        <v>M</v>
      </c>
      <c r="K222" s="4">
        <f>INDEX(products!$A$1:$G$49, MATCH(orders!$D222, products!$A$1:$A$49, 0), MATCH(orders!K$1, products!$A$1:$G$1, 0))</f>
        <v>0.2</v>
      </c>
      <c r="L222" s="5">
        <f>INDEX(products!$A$1:$G$49, MATCH(orders!$D222, products!$A$1:$A$49, 0), MATCH(orders!L$1, products!$A$1:$G$1, 0))</f>
        <v>2.9849999999999999</v>
      </c>
      <c r="M222" s="5">
        <f t="shared" si="3"/>
        <v>14.924999999999999</v>
      </c>
      <c r="N222" t="str" cm="1">
        <f t="array" ref="N222">_xlfn.SWITCH(I222,
    "Rob", "Robusta",
    "Exc", "Excelsa",
    "Ara", "Arabica",
    "Lib", "Liberica",
    "")</f>
        <v>Robusta</v>
      </c>
      <c r="O222" t="str" cm="1">
        <f t="array" ref="O222">_xlfn.SWITCH(J222,"M","Medium","L","Light","D","Dark","")</f>
        <v>Medium</v>
      </c>
      <c r="P222" t="str">
        <f>_xlfn.XLOOKUP(Orders_Table[[#This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 MATCH(orders!$D223, products!$A$1:$A$49, 0), MATCH(orders!I$1, products!$A$1:$G$1, 0))</f>
        <v>Ara</v>
      </c>
      <c r="J223" t="str">
        <f>INDEX(products!$A$1:$G$49, MATCH(orders!$D223, products!$A$1:$A$49, 0), MATCH(orders!J$1, products!$A$1:$G$1, 0))</f>
        <v>L</v>
      </c>
      <c r="K223" s="4">
        <f>INDEX(products!$A$1:$G$49, MATCH(orders!$D223, products!$A$1:$A$49, 0), MATCH(orders!K$1, products!$A$1:$G$1, 0))</f>
        <v>1</v>
      </c>
      <c r="L223" s="5">
        <f>INDEX(products!$A$1:$G$49, MATCH(orders!$D223, products!$A$1:$A$49, 0), MATCH(orders!L$1, products!$A$1:$G$1, 0))</f>
        <v>12.95</v>
      </c>
      <c r="M223" s="5">
        <f t="shared" si="3"/>
        <v>77.699999999999989</v>
      </c>
      <c r="N223" t="str" cm="1">
        <f t="array" ref="N223">_xlfn.SWITCH(I223,
    "Rob", "Robusta",
    "Exc", "Excelsa",
    "Ara", "Arabica",
    "Lib", "Liberica",
    "")</f>
        <v>Arabica</v>
      </c>
      <c r="O223" t="str" cm="1">
        <f t="array" ref="O223">_xlfn.SWITCH(J223,"M","Medium","L","Light","D","Dark","")</f>
        <v>Light</v>
      </c>
      <c r="P223" t="str">
        <f>_xlfn.XLOOKUP(Orders_Table[[#This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 MATCH(orders!$D224, products!$A$1:$A$49, 0), MATCH(orders!I$1, products!$A$1:$G$1, 0))</f>
        <v>Lib</v>
      </c>
      <c r="J224" t="str">
        <f>INDEX(products!$A$1:$G$49, MATCH(orders!$D224, products!$A$1:$A$49, 0), MATCH(orders!J$1, products!$A$1:$G$1, 0))</f>
        <v>D</v>
      </c>
      <c r="K224" s="4">
        <f>INDEX(products!$A$1:$G$49, MATCH(orders!$D224, products!$A$1:$A$49, 0), MATCH(orders!K$1, products!$A$1:$G$1, 0))</f>
        <v>0.5</v>
      </c>
      <c r="L224" s="5">
        <f>INDEX(products!$A$1:$G$49, MATCH(orders!$D224, products!$A$1:$A$49, 0), MATCH(orders!L$1, products!$A$1:$G$1, 0))</f>
        <v>7.77</v>
      </c>
      <c r="M224" s="5">
        <f t="shared" si="3"/>
        <v>23.31</v>
      </c>
      <c r="N224" t="str" cm="1">
        <f t="array" ref="N224">_xlfn.SWITCH(I224,
    "Rob", "Robusta",
    "Exc", "Excelsa",
    "Ara", "Arabica",
    "Lib", "Liberica",
    "")</f>
        <v>Liberica</v>
      </c>
      <c r="O224" t="str" cm="1">
        <f t="array" ref="O224">_xlfn.SWITCH(J224,"M","Medium","L","Light","D","Dark","")</f>
        <v>Dark</v>
      </c>
      <c r="P224" t="str">
        <f>_xlfn.XLOOKUP(Orders_Table[[#This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N/A</v>
      </c>
      <c r="H225" s="2" t="str">
        <f>_xlfn.XLOOKUP(C225,customers!$A$1:$A$1001,customers!$G$1:$G$1001,,0)</f>
        <v>United States</v>
      </c>
      <c r="I225" t="str">
        <f>INDEX(products!$A$1:$G$49, MATCH(orders!$D225, products!$A$1:$A$49, 0), MATCH(orders!I$1, products!$A$1:$G$1, 0))</f>
        <v>Exc</v>
      </c>
      <c r="J225" t="str">
        <f>INDEX(products!$A$1:$G$49, MATCH(orders!$D225, products!$A$1:$A$49, 0), MATCH(orders!J$1, products!$A$1:$G$1, 0))</f>
        <v>L</v>
      </c>
      <c r="K225" s="4">
        <f>INDEX(products!$A$1:$G$49, MATCH(orders!$D225, products!$A$1:$A$49, 0), MATCH(orders!K$1, products!$A$1:$G$1, 0))</f>
        <v>1</v>
      </c>
      <c r="L225" s="5">
        <f>INDEX(products!$A$1:$G$49, MATCH(orders!$D225, products!$A$1:$A$49, 0), MATCH(orders!L$1, products!$A$1:$G$1, 0))</f>
        <v>14.85</v>
      </c>
      <c r="M225" s="5">
        <f t="shared" si="3"/>
        <v>59.4</v>
      </c>
      <c r="N225" t="str" cm="1">
        <f t="array" ref="N225">_xlfn.SWITCH(I225,
    "Rob", "Robusta",
    "Exc", "Excelsa",
    "Ara", "Arabica",
    "Lib", "Liberica",
    "")</f>
        <v>Excelsa</v>
      </c>
      <c r="O225" t="str" cm="1">
        <f t="array" ref="O225">_xlfn.SWITCH(J225,"M","Medium","L","Light","D","Dark","")</f>
        <v>Light</v>
      </c>
      <c r="P225" t="str">
        <f>_xlfn.XLOOKUP(Orders_Table[[#This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 MATCH(orders!$D226, products!$A$1:$A$49, 0), MATCH(orders!I$1, products!$A$1:$G$1, 0))</f>
        <v>Lib</v>
      </c>
      <c r="J226" t="str">
        <f>INDEX(products!$A$1:$G$49, MATCH(orders!$D226, products!$A$1:$A$49, 0), MATCH(orders!J$1, products!$A$1:$G$1, 0))</f>
        <v>D</v>
      </c>
      <c r="K226" s="4">
        <f>INDEX(products!$A$1:$G$49, MATCH(orders!$D226, products!$A$1:$A$49, 0), MATCH(orders!K$1, products!$A$1:$G$1, 0))</f>
        <v>2.5</v>
      </c>
      <c r="L226" s="5">
        <f>INDEX(products!$A$1:$G$49, MATCH(orders!$D226, products!$A$1:$A$49, 0), MATCH(orders!L$1, products!$A$1:$G$1, 0))</f>
        <v>29.784999999999997</v>
      </c>
      <c r="M226" s="5">
        <f t="shared" si="3"/>
        <v>119.13999999999999</v>
      </c>
      <c r="N226" t="str" cm="1">
        <f t="array" ref="N226">_xlfn.SWITCH(I226,
    "Rob", "Robusta",
    "Exc", "Excelsa",
    "Ara", "Arabica",
    "Lib", "Liberica",
    "")</f>
        <v>Liberica</v>
      </c>
      <c r="O226" t="str" cm="1">
        <f t="array" ref="O226">_xlfn.SWITCH(J226,"M","Medium","L","Light","D","Dark","")</f>
        <v>Dark</v>
      </c>
      <c r="P226" t="str">
        <f>_xlfn.XLOOKUP(Orders_Table[[#This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 MATCH(orders!$D227, products!$A$1:$A$49, 0), MATCH(orders!I$1, products!$A$1:$G$1, 0))</f>
        <v>Rob</v>
      </c>
      <c r="J227" t="str">
        <f>INDEX(products!$A$1:$G$49, MATCH(orders!$D227, products!$A$1:$A$49, 0), MATCH(orders!J$1, products!$A$1:$G$1, 0))</f>
        <v>L</v>
      </c>
      <c r="K227" s="4">
        <f>INDEX(products!$A$1:$G$49, MATCH(orders!$D227, products!$A$1:$A$49, 0), MATCH(orders!K$1, products!$A$1:$G$1, 0))</f>
        <v>0.2</v>
      </c>
      <c r="L227" s="5">
        <f>INDEX(products!$A$1:$G$49, MATCH(orders!$D227, products!$A$1:$A$49, 0), MATCH(orders!L$1, products!$A$1:$G$1, 0))</f>
        <v>3.5849999999999995</v>
      </c>
      <c r="M227" s="5">
        <f t="shared" si="3"/>
        <v>14.339999999999998</v>
      </c>
      <c r="N227" t="str" cm="1">
        <f t="array" ref="N227">_xlfn.SWITCH(I227,
    "Rob", "Robusta",
    "Exc", "Excelsa",
    "Ara", "Arabica",
    "Lib", "Liberica",
    "")</f>
        <v>Robusta</v>
      </c>
      <c r="O227" t="str" cm="1">
        <f t="array" ref="O227">_xlfn.SWITCH(J227,"M","Medium","L","Light","D","Dark","")</f>
        <v>Light</v>
      </c>
      <c r="P227" t="str">
        <f>_xlfn.XLOOKUP(Orders_Table[[#This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 MATCH(orders!$D228, products!$A$1:$A$49, 0), MATCH(orders!I$1, products!$A$1:$G$1, 0))</f>
        <v>Ara</v>
      </c>
      <c r="J228" t="str">
        <f>INDEX(products!$A$1:$G$49, MATCH(orders!$D228, products!$A$1:$A$49, 0), MATCH(orders!J$1, products!$A$1:$G$1, 0))</f>
        <v>M</v>
      </c>
      <c r="K228" s="4">
        <f>INDEX(products!$A$1:$G$49, MATCH(orders!$D228, products!$A$1:$A$49, 0), MATCH(orders!K$1, products!$A$1:$G$1, 0))</f>
        <v>2.5</v>
      </c>
      <c r="L228" s="5">
        <f>INDEX(products!$A$1:$G$49, MATCH(orders!$D228, products!$A$1:$A$49, 0), MATCH(orders!L$1, products!$A$1:$G$1, 0))</f>
        <v>25.874999999999996</v>
      </c>
      <c r="M228" s="5">
        <f t="shared" si="3"/>
        <v>129.37499999999997</v>
      </c>
      <c r="N228" t="str" cm="1">
        <f t="array" ref="N228">_xlfn.SWITCH(I228,
    "Rob", "Robusta",
    "Exc", "Excelsa",
    "Ara", "Arabica",
    "Lib", "Liberica",
    "")</f>
        <v>Arabica</v>
      </c>
      <c r="O228" t="str" cm="1">
        <f t="array" ref="O228">_xlfn.SWITCH(J228,"M","Medium","L","Light","D","Dark","")</f>
        <v>Medium</v>
      </c>
      <c r="P228" t="str">
        <f>_xlfn.XLOOKUP(Orders_Table[[#This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 MATCH(orders!$D229, products!$A$1:$A$49, 0), MATCH(orders!I$1, products!$A$1:$G$1, 0))</f>
        <v>Rob</v>
      </c>
      <c r="J229" t="str">
        <f>INDEX(products!$A$1:$G$49, MATCH(orders!$D229, products!$A$1:$A$49, 0), MATCH(orders!J$1, products!$A$1:$G$1, 0))</f>
        <v>D</v>
      </c>
      <c r="K229" s="4">
        <f>INDEX(products!$A$1:$G$49, MATCH(orders!$D229, products!$A$1:$A$49, 0), MATCH(orders!K$1, products!$A$1:$G$1, 0))</f>
        <v>0.2</v>
      </c>
      <c r="L229" s="5">
        <f>INDEX(products!$A$1:$G$49, MATCH(orders!$D229, products!$A$1:$A$49, 0), MATCH(orders!L$1, products!$A$1:$G$1, 0))</f>
        <v>2.6849999999999996</v>
      </c>
      <c r="M229" s="5">
        <f t="shared" si="3"/>
        <v>16.11</v>
      </c>
      <c r="N229" t="str" cm="1">
        <f t="array" ref="N229">_xlfn.SWITCH(I229,
    "Rob", "Robusta",
    "Exc", "Excelsa",
    "Ara", "Arabica",
    "Lib", "Liberica",
    "")</f>
        <v>Robusta</v>
      </c>
      <c r="O229" t="str" cm="1">
        <f t="array" ref="O229">_xlfn.SWITCH(J229,"M","Medium","L","Light","D","Dark","")</f>
        <v>Dark</v>
      </c>
      <c r="P229" t="str">
        <f>_xlfn.XLOOKUP(Orders_Table[[#This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 MATCH(orders!$D230, products!$A$1:$A$49, 0), MATCH(orders!I$1, products!$A$1:$G$1, 0))</f>
        <v>Rob</v>
      </c>
      <c r="J230" t="str">
        <f>INDEX(products!$A$1:$G$49, MATCH(orders!$D230, products!$A$1:$A$49, 0), MATCH(orders!J$1, products!$A$1:$G$1, 0))</f>
        <v>L</v>
      </c>
      <c r="K230" s="4">
        <f>INDEX(products!$A$1:$G$49, MATCH(orders!$D230, products!$A$1:$A$49, 0), MATCH(orders!K$1, products!$A$1:$G$1, 0))</f>
        <v>0.2</v>
      </c>
      <c r="L230" s="5">
        <f>INDEX(products!$A$1:$G$49, MATCH(orders!$D230, products!$A$1:$A$49, 0), MATCH(orders!L$1, products!$A$1:$G$1, 0))</f>
        <v>3.5849999999999995</v>
      </c>
      <c r="M230" s="5">
        <f t="shared" si="3"/>
        <v>17.924999999999997</v>
      </c>
      <c r="N230" t="str" cm="1">
        <f t="array" ref="N230">_xlfn.SWITCH(I230,
    "Rob", "Robusta",
    "Exc", "Excelsa",
    "Ara", "Arabica",
    "Lib", "Liberica",
    "")</f>
        <v>Robusta</v>
      </c>
      <c r="O230" t="str" cm="1">
        <f t="array" ref="O230">_xlfn.SWITCH(J230,"M","Medium","L","Light","D","Dark","")</f>
        <v>Light</v>
      </c>
      <c r="P230" t="str">
        <f>_xlfn.XLOOKUP(Orders_Table[[#This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 MATCH(orders!$D231, products!$A$1:$A$49, 0), MATCH(orders!I$1, products!$A$1:$G$1, 0))</f>
        <v>Lib</v>
      </c>
      <c r="J231" t="str">
        <f>INDEX(products!$A$1:$G$49, MATCH(orders!$D231, products!$A$1:$A$49, 0), MATCH(orders!J$1, products!$A$1:$G$1, 0))</f>
        <v>M</v>
      </c>
      <c r="K231" s="4">
        <f>INDEX(products!$A$1:$G$49, MATCH(orders!$D231, products!$A$1:$A$49, 0), MATCH(orders!K$1, products!$A$1:$G$1, 0))</f>
        <v>0.2</v>
      </c>
      <c r="L231" s="5">
        <f>INDEX(products!$A$1:$G$49, MATCH(orders!$D231, products!$A$1:$A$49, 0), MATCH(orders!L$1, products!$A$1:$G$1, 0))</f>
        <v>4.3650000000000002</v>
      </c>
      <c r="M231" s="5">
        <f t="shared" si="3"/>
        <v>8.73</v>
      </c>
      <c r="N231" t="str" cm="1">
        <f t="array" ref="N231">_xlfn.SWITCH(I231,
    "Rob", "Robusta",
    "Exc", "Excelsa",
    "Ara", "Arabica",
    "Lib", "Liberica",
    "")</f>
        <v>Liberica</v>
      </c>
      <c r="O231" t="str" cm="1">
        <f t="array" ref="O231">_xlfn.SWITCH(J231,"M","Medium","L","Light","D","Dark","")</f>
        <v>Medium</v>
      </c>
      <c r="P231" t="str">
        <f>_xlfn.XLOOKUP(Orders_Table[[#This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 MATCH(orders!$D232, products!$A$1:$A$49, 0), MATCH(orders!I$1, products!$A$1:$G$1, 0))</f>
        <v>Ara</v>
      </c>
      <c r="J232" t="str">
        <f>INDEX(products!$A$1:$G$49, MATCH(orders!$D232, products!$A$1:$A$49, 0), MATCH(orders!J$1, products!$A$1:$G$1, 0))</f>
        <v>M</v>
      </c>
      <c r="K232" s="4">
        <f>INDEX(products!$A$1:$G$49, MATCH(orders!$D232, products!$A$1:$A$49, 0), MATCH(orders!K$1, products!$A$1:$G$1, 0))</f>
        <v>2.5</v>
      </c>
      <c r="L232" s="5">
        <f>INDEX(products!$A$1:$G$49, MATCH(orders!$D232, products!$A$1:$A$49, 0), MATCH(orders!L$1, products!$A$1:$G$1, 0))</f>
        <v>25.874999999999996</v>
      </c>
      <c r="M232" s="5">
        <f t="shared" si="3"/>
        <v>51.749999999999993</v>
      </c>
      <c r="N232" t="str" cm="1">
        <f t="array" ref="N232">_xlfn.SWITCH(I232,
    "Rob", "Robusta",
    "Exc", "Excelsa",
    "Ara", "Arabica",
    "Lib", "Liberica",
    "")</f>
        <v>Arabica</v>
      </c>
      <c r="O232" t="str" cm="1">
        <f t="array" ref="O232">_xlfn.SWITCH(J232,"M","Medium","L","Light","D","Dark","")</f>
        <v>Medium</v>
      </c>
      <c r="P232" t="str">
        <f>_xlfn.XLOOKUP(Orders_Table[[#This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N/A</v>
      </c>
      <c r="H233" s="2" t="str">
        <f>_xlfn.XLOOKUP(C233,customers!$A$1:$A$1001,customers!$G$1:$G$1001,,0)</f>
        <v>United States</v>
      </c>
      <c r="I233" t="str">
        <f>INDEX(products!$A$1:$G$49, MATCH(orders!$D233, products!$A$1:$A$49, 0), MATCH(orders!I$1, products!$A$1:$G$1, 0))</f>
        <v>Lib</v>
      </c>
      <c r="J233" t="str">
        <f>INDEX(products!$A$1:$G$49, MATCH(orders!$D233, products!$A$1:$A$49, 0), MATCH(orders!J$1, products!$A$1:$G$1, 0))</f>
        <v>M</v>
      </c>
      <c r="K233" s="4">
        <f>INDEX(products!$A$1:$G$49, MATCH(orders!$D233, products!$A$1:$A$49, 0), MATCH(orders!K$1, products!$A$1:$G$1, 0))</f>
        <v>0.2</v>
      </c>
      <c r="L233" s="5">
        <f>INDEX(products!$A$1:$G$49, MATCH(orders!$D233, products!$A$1:$A$49, 0), MATCH(orders!L$1, products!$A$1:$G$1, 0))</f>
        <v>4.3650000000000002</v>
      </c>
      <c r="M233" s="5">
        <f t="shared" si="3"/>
        <v>8.73</v>
      </c>
      <c r="N233" t="str" cm="1">
        <f t="array" ref="N233">_xlfn.SWITCH(I233,
    "Rob", "Robusta",
    "Exc", "Excelsa",
    "Ara", "Arabica",
    "Lib", "Liberica",
    "")</f>
        <v>Liberica</v>
      </c>
      <c r="O233" t="str" cm="1">
        <f t="array" ref="O233">_xlfn.SWITCH(J233,"M","Medium","L","Light","D","Dark","")</f>
        <v>Medium</v>
      </c>
      <c r="P233" t="str">
        <f>_xlfn.XLOOKUP(Orders_Table[[#This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 MATCH(orders!$D234, products!$A$1:$A$49, 0), MATCH(orders!I$1, products!$A$1:$G$1, 0))</f>
        <v>Lib</v>
      </c>
      <c r="J234" t="str">
        <f>INDEX(products!$A$1:$G$49, MATCH(orders!$D234, products!$A$1:$A$49, 0), MATCH(orders!J$1, products!$A$1:$G$1, 0))</f>
        <v>L</v>
      </c>
      <c r="K234" s="4">
        <f>INDEX(products!$A$1:$G$49, MATCH(orders!$D234, products!$A$1:$A$49, 0), MATCH(orders!K$1, products!$A$1:$G$1, 0))</f>
        <v>0.2</v>
      </c>
      <c r="L234" s="5">
        <f>INDEX(products!$A$1:$G$49, MATCH(orders!$D234, products!$A$1:$A$49, 0), MATCH(orders!L$1, products!$A$1:$G$1, 0))</f>
        <v>4.7549999999999999</v>
      </c>
      <c r="M234" s="5">
        <f t="shared" si="3"/>
        <v>23.774999999999999</v>
      </c>
      <c r="N234" t="str" cm="1">
        <f t="array" ref="N234">_xlfn.SWITCH(I234,
    "Rob", "Robusta",
    "Exc", "Excelsa",
    "Ara", "Arabica",
    "Lib", "Liberica",
    "")</f>
        <v>Liberica</v>
      </c>
      <c r="O234" t="str" cm="1">
        <f t="array" ref="O234">_xlfn.SWITCH(J234,"M","Medium","L","Light","D","Dark","")</f>
        <v>Light</v>
      </c>
      <c r="P234" t="str">
        <f>_xlfn.XLOOKUP(Orders_Table[[#This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 MATCH(orders!$D235, products!$A$1:$A$49, 0), MATCH(orders!I$1, products!$A$1:$G$1, 0))</f>
        <v>Exc</v>
      </c>
      <c r="J235" t="str">
        <f>INDEX(products!$A$1:$G$49, MATCH(orders!$D235, products!$A$1:$A$49, 0), MATCH(orders!J$1, products!$A$1:$G$1, 0))</f>
        <v>M</v>
      </c>
      <c r="K235" s="4">
        <f>INDEX(products!$A$1:$G$49, MATCH(orders!$D235, products!$A$1:$A$49, 0), MATCH(orders!K$1, products!$A$1:$G$1, 0))</f>
        <v>0.2</v>
      </c>
      <c r="L235" s="5">
        <f>INDEX(products!$A$1:$G$49, MATCH(orders!$D235, products!$A$1:$A$49, 0), MATCH(orders!L$1, products!$A$1:$G$1, 0))</f>
        <v>4.125</v>
      </c>
      <c r="M235" s="5">
        <f t="shared" si="3"/>
        <v>20.625</v>
      </c>
      <c r="N235" t="str" cm="1">
        <f t="array" ref="N235">_xlfn.SWITCH(I235,
    "Rob", "Robusta",
    "Exc", "Excelsa",
    "Ara", "Arabica",
    "Lib", "Liberica",
    "")</f>
        <v>Excelsa</v>
      </c>
      <c r="O235" t="str" cm="1">
        <f t="array" ref="O235">_xlfn.SWITCH(J235,"M","Medium","L","Light","D","Dark","")</f>
        <v>Medium</v>
      </c>
      <c r="P235" t="str">
        <f>_xlfn.XLOOKUP(Orders_Table[[#This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 MATCH(orders!$D236, products!$A$1:$A$49, 0), MATCH(orders!I$1, products!$A$1:$G$1, 0))</f>
        <v>Lib</v>
      </c>
      <c r="J236" t="str">
        <f>INDEX(products!$A$1:$G$49, MATCH(orders!$D236, products!$A$1:$A$49, 0), MATCH(orders!J$1, products!$A$1:$G$1, 0))</f>
        <v>L</v>
      </c>
      <c r="K236" s="4">
        <f>INDEX(products!$A$1:$G$49, MATCH(orders!$D236, products!$A$1:$A$49, 0), MATCH(orders!K$1, products!$A$1:$G$1, 0))</f>
        <v>2.5</v>
      </c>
      <c r="L236" s="5">
        <f>INDEX(products!$A$1:$G$49, MATCH(orders!$D236, products!$A$1:$A$49, 0), MATCH(orders!L$1, products!$A$1:$G$1, 0))</f>
        <v>36.454999999999998</v>
      </c>
      <c r="M236" s="5">
        <f t="shared" si="3"/>
        <v>36.454999999999998</v>
      </c>
      <c r="N236" t="str" cm="1">
        <f t="array" ref="N236">_xlfn.SWITCH(I236,
    "Rob", "Robusta",
    "Exc", "Excelsa",
    "Ara", "Arabica",
    "Lib", "Liberica",
    "")</f>
        <v>Liberica</v>
      </c>
      <c r="O236" t="str" cm="1">
        <f t="array" ref="O236">_xlfn.SWITCH(J236,"M","Medium","L","Light","D","Dark","")</f>
        <v>Light</v>
      </c>
      <c r="P236" t="str">
        <f>_xlfn.XLOOKUP(Orders_Table[[#This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N/A</v>
      </c>
      <c r="H237" s="2" t="str">
        <f>_xlfn.XLOOKUP(C237,customers!$A$1:$A$1001,customers!$G$1:$G$1001,,0)</f>
        <v>Ireland</v>
      </c>
      <c r="I237" t="str">
        <f>INDEX(products!$A$1:$G$49, MATCH(orders!$D237, products!$A$1:$A$49, 0), MATCH(orders!I$1, products!$A$1:$G$1, 0))</f>
        <v>Lib</v>
      </c>
      <c r="J237" t="str">
        <f>INDEX(products!$A$1:$G$49, MATCH(orders!$D237, products!$A$1:$A$49, 0), MATCH(orders!J$1, products!$A$1:$G$1, 0))</f>
        <v>L</v>
      </c>
      <c r="K237" s="4">
        <f>INDEX(products!$A$1:$G$49, MATCH(orders!$D237, products!$A$1:$A$49, 0), MATCH(orders!K$1, products!$A$1:$G$1, 0))</f>
        <v>2.5</v>
      </c>
      <c r="L237" s="5">
        <f>INDEX(products!$A$1:$G$49, MATCH(orders!$D237, products!$A$1:$A$49, 0), MATCH(orders!L$1, products!$A$1:$G$1, 0))</f>
        <v>36.454999999999998</v>
      </c>
      <c r="M237" s="5">
        <f t="shared" si="3"/>
        <v>182.27499999999998</v>
      </c>
      <c r="N237" t="str" cm="1">
        <f t="array" ref="N237">_xlfn.SWITCH(I237,
    "Rob", "Robusta",
    "Exc", "Excelsa",
    "Ara", "Arabica",
    "Lib", "Liberica",
    "")</f>
        <v>Liberica</v>
      </c>
      <c r="O237" t="str" cm="1">
        <f t="array" ref="O237">_xlfn.SWITCH(J237,"M","Medium","L","Light","D","Dark","")</f>
        <v>Light</v>
      </c>
      <c r="P237" t="str">
        <f>_xlfn.XLOOKUP(Orders_Table[[#This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 MATCH(orders!$D238, products!$A$1:$A$49, 0), MATCH(orders!I$1, products!$A$1:$G$1, 0))</f>
        <v>Lib</v>
      </c>
      <c r="J238" t="str">
        <f>INDEX(products!$A$1:$G$49, MATCH(orders!$D238, products!$A$1:$A$49, 0), MATCH(orders!J$1, products!$A$1:$G$1, 0))</f>
        <v>D</v>
      </c>
      <c r="K238" s="4">
        <f>INDEX(products!$A$1:$G$49, MATCH(orders!$D238, products!$A$1:$A$49, 0), MATCH(orders!K$1, products!$A$1:$G$1, 0))</f>
        <v>2.5</v>
      </c>
      <c r="L238" s="5">
        <f>INDEX(products!$A$1:$G$49, MATCH(orders!$D238, products!$A$1:$A$49, 0), MATCH(orders!L$1, products!$A$1:$G$1, 0))</f>
        <v>29.784999999999997</v>
      </c>
      <c r="M238" s="5">
        <f t="shared" si="3"/>
        <v>89.35499999999999</v>
      </c>
      <c r="N238" t="str" cm="1">
        <f t="array" ref="N238">_xlfn.SWITCH(I238,
    "Rob", "Robusta",
    "Exc", "Excelsa",
    "Ara", "Arabica",
    "Lib", "Liberica",
    "")</f>
        <v>Liberica</v>
      </c>
      <c r="O238" t="str" cm="1">
        <f t="array" ref="O238">_xlfn.SWITCH(J238,"M","Medium","L","Light","D","Dark","")</f>
        <v>Dark</v>
      </c>
      <c r="P238" t="str">
        <f>_xlfn.XLOOKUP(Orders_Table[[#This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N/A</v>
      </c>
      <c r="H239" s="2" t="str">
        <f>_xlfn.XLOOKUP(C239,customers!$A$1:$A$1001,customers!$G$1:$G$1001,,0)</f>
        <v>United States</v>
      </c>
      <c r="I239" t="str">
        <f>INDEX(products!$A$1:$G$49, MATCH(orders!$D239, products!$A$1:$A$49, 0), MATCH(orders!I$1, products!$A$1:$G$1, 0))</f>
        <v>Rob</v>
      </c>
      <c r="J239" t="str">
        <f>INDEX(products!$A$1:$G$49, MATCH(orders!$D239, products!$A$1:$A$49, 0), MATCH(orders!J$1, products!$A$1:$G$1, 0))</f>
        <v>L</v>
      </c>
      <c r="K239" s="4">
        <f>INDEX(products!$A$1:$G$49, MATCH(orders!$D239, products!$A$1:$A$49, 0), MATCH(orders!K$1, products!$A$1:$G$1, 0))</f>
        <v>0.2</v>
      </c>
      <c r="L239" s="5">
        <f>INDEX(products!$A$1:$G$49, MATCH(orders!$D239, products!$A$1:$A$49, 0), MATCH(orders!L$1, products!$A$1:$G$1, 0))</f>
        <v>3.5849999999999995</v>
      </c>
      <c r="M239" s="5">
        <f t="shared" si="3"/>
        <v>3.5849999999999995</v>
      </c>
      <c r="N239" t="str" cm="1">
        <f t="array" ref="N239">_xlfn.SWITCH(I239,
    "Rob", "Robusta",
    "Exc", "Excelsa",
    "Ara", "Arabica",
    "Lib", "Liberica",
    "")</f>
        <v>Robusta</v>
      </c>
      <c r="O239" t="str" cm="1">
        <f t="array" ref="O239">_xlfn.SWITCH(J239,"M","Medium","L","Light","D","Dark","")</f>
        <v>Light</v>
      </c>
      <c r="P239" t="str">
        <f>_xlfn.XLOOKUP(Orders_Table[[#This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 MATCH(orders!$D240, products!$A$1:$A$49, 0), MATCH(orders!I$1, products!$A$1:$G$1, 0))</f>
        <v>Rob</v>
      </c>
      <c r="J240" t="str">
        <f>INDEX(products!$A$1:$G$49, MATCH(orders!$D240, products!$A$1:$A$49, 0), MATCH(orders!J$1, products!$A$1:$G$1, 0))</f>
        <v>M</v>
      </c>
      <c r="K240" s="4">
        <f>INDEX(products!$A$1:$G$49, MATCH(orders!$D240, products!$A$1:$A$49, 0), MATCH(orders!K$1, products!$A$1:$G$1, 0))</f>
        <v>2.5</v>
      </c>
      <c r="L240" s="5">
        <f>INDEX(products!$A$1:$G$49, MATCH(orders!$D240, products!$A$1:$A$49, 0), MATCH(orders!L$1, products!$A$1:$G$1, 0))</f>
        <v>22.884999999999998</v>
      </c>
      <c r="M240" s="5">
        <f t="shared" si="3"/>
        <v>45.769999999999996</v>
      </c>
      <c r="N240" t="str" cm="1">
        <f t="array" ref="N240">_xlfn.SWITCH(I240,
    "Rob", "Robusta",
    "Exc", "Excelsa",
    "Ara", "Arabica",
    "Lib", "Liberica",
    "")</f>
        <v>Robusta</v>
      </c>
      <c r="O240" t="str" cm="1">
        <f t="array" ref="O240">_xlfn.SWITCH(J240,"M","Medium","L","Light","D","Dark","")</f>
        <v>Medium</v>
      </c>
      <c r="P240" t="str">
        <f>_xlfn.XLOOKUP(Orders_Table[[#This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 MATCH(orders!$D241, products!$A$1:$A$49, 0), MATCH(orders!I$1, products!$A$1:$G$1, 0))</f>
        <v>Exc</v>
      </c>
      <c r="J241" t="str">
        <f>INDEX(products!$A$1:$G$49, MATCH(orders!$D241, products!$A$1:$A$49, 0), MATCH(orders!J$1, products!$A$1:$G$1, 0))</f>
        <v>L</v>
      </c>
      <c r="K241" s="4">
        <f>INDEX(products!$A$1:$G$49, MATCH(orders!$D241, products!$A$1:$A$49, 0), MATCH(orders!K$1, products!$A$1:$G$1, 0))</f>
        <v>1</v>
      </c>
      <c r="L241" s="5">
        <f>INDEX(products!$A$1:$G$49, MATCH(orders!$D241, products!$A$1:$A$49, 0), MATCH(orders!L$1, products!$A$1:$G$1, 0))</f>
        <v>14.85</v>
      </c>
      <c r="M241" s="5">
        <f t="shared" si="3"/>
        <v>59.4</v>
      </c>
      <c r="N241" t="str" cm="1">
        <f t="array" ref="N241">_xlfn.SWITCH(I241,
    "Rob", "Robusta",
    "Exc", "Excelsa",
    "Ara", "Arabica",
    "Lib", "Liberica",
    "")</f>
        <v>Excelsa</v>
      </c>
      <c r="O241" t="str" cm="1">
        <f t="array" ref="O241">_xlfn.SWITCH(J241,"M","Medium","L","Light","D","Dark","")</f>
        <v>Light</v>
      </c>
      <c r="P241" t="str">
        <f>_xlfn.XLOOKUP(Orders_Table[[#This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N/A</v>
      </c>
      <c r="H242" s="2" t="str">
        <f>_xlfn.XLOOKUP(C242,customers!$A$1:$A$1001,customers!$G$1:$G$1001,,0)</f>
        <v>United States</v>
      </c>
      <c r="I242" t="str">
        <f>INDEX(products!$A$1:$G$49, MATCH(orders!$D242, products!$A$1:$A$49, 0), MATCH(orders!I$1, products!$A$1:$G$1, 0))</f>
        <v>Ara</v>
      </c>
      <c r="J242" t="str">
        <f>INDEX(products!$A$1:$G$49, MATCH(orders!$D242, products!$A$1:$A$49, 0), MATCH(orders!J$1, products!$A$1:$G$1, 0))</f>
        <v>M</v>
      </c>
      <c r="K242" s="4">
        <f>INDEX(products!$A$1:$G$49, MATCH(orders!$D242, products!$A$1:$A$49, 0), MATCH(orders!K$1, products!$A$1:$G$1, 0))</f>
        <v>2.5</v>
      </c>
      <c r="L242" s="5">
        <f>INDEX(products!$A$1:$G$49, MATCH(orders!$D242, products!$A$1:$A$49, 0), MATCH(orders!L$1, products!$A$1:$G$1, 0))</f>
        <v>25.874999999999996</v>
      </c>
      <c r="M242" s="5">
        <f t="shared" si="3"/>
        <v>155.24999999999997</v>
      </c>
      <c r="N242" t="str" cm="1">
        <f t="array" ref="N242">_xlfn.SWITCH(I242,
    "Rob", "Robusta",
    "Exc", "Excelsa",
    "Ara", "Arabica",
    "Lib", "Liberica",
    "")</f>
        <v>Arabica</v>
      </c>
      <c r="O242" t="str" cm="1">
        <f t="array" ref="O242">_xlfn.SWITCH(J242,"M","Medium","L","Light","D","Dark","")</f>
        <v>Medium</v>
      </c>
      <c r="P242" t="str">
        <f>_xlfn.XLOOKUP(Orders_Table[[#This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N/A</v>
      </c>
      <c r="H243" s="2" t="str">
        <f>_xlfn.XLOOKUP(C243,customers!$A$1:$A$1001,customers!$G$1:$G$1001,,0)</f>
        <v>United States</v>
      </c>
      <c r="I243" t="str">
        <f>INDEX(products!$A$1:$G$49, MATCH(orders!$D243, products!$A$1:$A$49, 0), MATCH(orders!I$1, products!$A$1:$G$1, 0))</f>
        <v>Rob</v>
      </c>
      <c r="J243" t="str">
        <f>INDEX(products!$A$1:$G$49, MATCH(orders!$D243, products!$A$1:$A$49, 0), MATCH(orders!J$1, products!$A$1:$G$1, 0))</f>
        <v>M</v>
      </c>
      <c r="K243" s="4">
        <f>INDEX(products!$A$1:$G$49, MATCH(orders!$D243, products!$A$1:$A$49, 0), MATCH(orders!K$1, products!$A$1:$G$1, 0))</f>
        <v>2.5</v>
      </c>
      <c r="L243" s="5">
        <f>INDEX(products!$A$1:$G$49, MATCH(orders!$D243, products!$A$1:$A$49, 0), MATCH(orders!L$1, products!$A$1:$G$1, 0))</f>
        <v>22.884999999999998</v>
      </c>
      <c r="M243" s="5">
        <f t="shared" si="3"/>
        <v>45.769999999999996</v>
      </c>
      <c r="N243" t="str" cm="1">
        <f t="array" ref="N243">_xlfn.SWITCH(I243,
    "Rob", "Robusta",
    "Exc", "Excelsa",
    "Ara", "Arabica",
    "Lib", "Liberica",
    "")</f>
        <v>Robusta</v>
      </c>
      <c r="O243" t="str" cm="1">
        <f t="array" ref="O243">_xlfn.SWITCH(J243,"M","Medium","L","Light","D","Dark","")</f>
        <v>Medium</v>
      </c>
      <c r="P243" t="str">
        <f>_xlfn.XLOOKUP(Orders_Table[[#This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 MATCH(orders!$D244, products!$A$1:$A$49, 0), MATCH(orders!I$1, products!$A$1:$G$1, 0))</f>
        <v>Exc</v>
      </c>
      <c r="J244" t="str">
        <f>INDEX(products!$A$1:$G$49, MATCH(orders!$D244, products!$A$1:$A$49, 0), MATCH(orders!J$1, products!$A$1:$G$1, 0))</f>
        <v>D</v>
      </c>
      <c r="K244" s="4">
        <f>INDEX(products!$A$1:$G$49, MATCH(orders!$D244, products!$A$1:$A$49, 0), MATCH(orders!K$1, products!$A$1:$G$1, 0))</f>
        <v>1</v>
      </c>
      <c r="L244" s="5">
        <f>INDEX(products!$A$1:$G$49, MATCH(orders!$D244, products!$A$1:$A$49, 0), MATCH(orders!L$1, products!$A$1:$G$1, 0))</f>
        <v>12.15</v>
      </c>
      <c r="M244" s="5">
        <f t="shared" si="3"/>
        <v>36.450000000000003</v>
      </c>
      <c r="N244" t="str" cm="1">
        <f t="array" ref="N244">_xlfn.SWITCH(I244,
    "Rob", "Robusta",
    "Exc", "Excelsa",
    "Ara", "Arabica",
    "Lib", "Liberica",
    "")</f>
        <v>Excelsa</v>
      </c>
      <c r="O244" t="str" cm="1">
        <f t="array" ref="O244">_xlfn.SWITCH(J244,"M","Medium","L","Light","D","Dark","")</f>
        <v>Dark</v>
      </c>
      <c r="P244" t="str">
        <f>_xlfn.XLOOKUP(Orders_Table[[#This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 MATCH(orders!$D245, products!$A$1:$A$49, 0), MATCH(orders!I$1, products!$A$1:$G$1, 0))</f>
        <v>Exc</v>
      </c>
      <c r="J245" t="str">
        <f>INDEX(products!$A$1:$G$49, MATCH(orders!$D245, products!$A$1:$A$49, 0), MATCH(orders!J$1, products!$A$1:$G$1, 0))</f>
        <v>D</v>
      </c>
      <c r="K245" s="4">
        <f>INDEX(products!$A$1:$G$49, MATCH(orders!$D245, products!$A$1:$A$49, 0), MATCH(orders!K$1, products!$A$1:$G$1, 0))</f>
        <v>0.5</v>
      </c>
      <c r="L245" s="5">
        <f>INDEX(products!$A$1:$G$49, MATCH(orders!$D245, products!$A$1:$A$49, 0), MATCH(orders!L$1, products!$A$1:$G$1, 0))</f>
        <v>7.29</v>
      </c>
      <c r="M245" s="5">
        <f t="shared" si="3"/>
        <v>29.16</v>
      </c>
      <c r="N245" t="str" cm="1">
        <f t="array" ref="N245">_xlfn.SWITCH(I245,
    "Rob", "Robusta",
    "Exc", "Excelsa",
    "Ara", "Arabica",
    "Lib", "Liberica",
    "")</f>
        <v>Excelsa</v>
      </c>
      <c r="O245" t="str" cm="1">
        <f t="array" ref="O245">_xlfn.SWITCH(J245,"M","Medium","L","Light","D","Dark","")</f>
        <v>Dark</v>
      </c>
      <c r="P245" t="str">
        <f>_xlfn.XLOOKUP(Orders_Table[[#This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 MATCH(orders!$D246, products!$A$1:$A$49, 0), MATCH(orders!I$1, products!$A$1:$G$1, 0))</f>
        <v>Lib</v>
      </c>
      <c r="J246" t="str">
        <f>INDEX(products!$A$1:$G$49, MATCH(orders!$D246, products!$A$1:$A$49, 0), MATCH(orders!J$1, products!$A$1:$G$1, 0))</f>
        <v>M</v>
      </c>
      <c r="K246" s="4">
        <f>INDEX(products!$A$1:$G$49, MATCH(orders!$D246, products!$A$1:$A$49, 0), MATCH(orders!K$1, products!$A$1:$G$1, 0))</f>
        <v>2.5</v>
      </c>
      <c r="L246" s="5">
        <f>INDEX(products!$A$1:$G$49, MATCH(orders!$D246, products!$A$1:$A$49, 0), MATCH(orders!L$1, products!$A$1:$G$1, 0))</f>
        <v>33.464999999999996</v>
      </c>
      <c r="M246" s="5">
        <f t="shared" si="3"/>
        <v>133.85999999999999</v>
      </c>
      <c r="N246" t="str" cm="1">
        <f t="array" ref="N246">_xlfn.SWITCH(I246,
    "Rob", "Robusta",
    "Exc", "Excelsa",
    "Ara", "Arabica",
    "Lib", "Liberica",
    "")</f>
        <v>Liberica</v>
      </c>
      <c r="O246" t="str" cm="1">
        <f t="array" ref="O246">_xlfn.SWITCH(J246,"M","Medium","L","Light","D","Dark","")</f>
        <v>Medium</v>
      </c>
      <c r="P246" t="str">
        <f>_xlfn.XLOOKUP(Orders_Table[[#This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 MATCH(orders!$D247, products!$A$1:$A$49, 0), MATCH(orders!I$1, products!$A$1:$G$1, 0))</f>
        <v>Lib</v>
      </c>
      <c r="J247" t="str">
        <f>INDEX(products!$A$1:$G$49, MATCH(orders!$D247, products!$A$1:$A$49, 0), MATCH(orders!J$1, products!$A$1:$G$1, 0))</f>
        <v>L</v>
      </c>
      <c r="K247" s="4">
        <f>INDEX(products!$A$1:$G$49, MATCH(orders!$D247, products!$A$1:$A$49, 0), MATCH(orders!K$1, products!$A$1:$G$1, 0))</f>
        <v>0.2</v>
      </c>
      <c r="L247" s="5">
        <f>INDEX(products!$A$1:$G$49, MATCH(orders!$D247, products!$A$1:$A$49, 0), MATCH(orders!L$1, products!$A$1:$G$1, 0))</f>
        <v>4.7549999999999999</v>
      </c>
      <c r="M247" s="5">
        <f t="shared" si="3"/>
        <v>23.774999999999999</v>
      </c>
      <c r="N247" t="str" cm="1">
        <f t="array" ref="N247">_xlfn.SWITCH(I247,
    "Rob", "Robusta",
    "Exc", "Excelsa",
    "Ara", "Arabica",
    "Lib", "Liberica",
    "")</f>
        <v>Liberica</v>
      </c>
      <c r="O247" t="str" cm="1">
        <f t="array" ref="O247">_xlfn.SWITCH(J247,"M","Medium","L","Light","D","Dark","")</f>
        <v>Light</v>
      </c>
      <c r="P247" t="str">
        <f>_xlfn.XLOOKUP(Orders_Table[[#This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 MATCH(orders!$D248, products!$A$1:$A$49, 0), MATCH(orders!I$1, products!$A$1:$G$1, 0))</f>
        <v>Lib</v>
      </c>
      <c r="J248" t="str">
        <f>INDEX(products!$A$1:$G$49, MATCH(orders!$D248, products!$A$1:$A$49, 0), MATCH(orders!J$1, products!$A$1:$G$1, 0))</f>
        <v>D</v>
      </c>
      <c r="K248" s="4">
        <f>INDEX(products!$A$1:$G$49, MATCH(orders!$D248, products!$A$1:$A$49, 0), MATCH(orders!K$1, products!$A$1:$G$1, 0))</f>
        <v>1</v>
      </c>
      <c r="L248" s="5">
        <f>INDEX(products!$A$1:$G$49, MATCH(orders!$D248, products!$A$1:$A$49, 0), MATCH(orders!L$1, products!$A$1:$G$1, 0))</f>
        <v>12.95</v>
      </c>
      <c r="M248" s="5">
        <f t="shared" si="3"/>
        <v>38.849999999999994</v>
      </c>
      <c r="N248" t="str" cm="1">
        <f t="array" ref="N248">_xlfn.SWITCH(I248,
    "Rob", "Robusta",
    "Exc", "Excelsa",
    "Ara", "Arabica",
    "Lib", "Liberica",
    "")</f>
        <v>Liberica</v>
      </c>
      <c r="O248" t="str" cm="1">
        <f t="array" ref="O248">_xlfn.SWITCH(J248,"M","Medium","L","Light","D","Dark","")</f>
        <v>Dark</v>
      </c>
      <c r="P248" t="str">
        <f>_xlfn.XLOOKUP(Orders_Table[[#This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N/A</v>
      </c>
      <c r="H249" s="2" t="str">
        <f>_xlfn.XLOOKUP(C249,customers!$A$1:$A$1001,customers!$G$1:$G$1001,,0)</f>
        <v>Ireland</v>
      </c>
      <c r="I249" t="str">
        <f>INDEX(products!$A$1:$G$49, MATCH(orders!$D249, products!$A$1:$A$49, 0), MATCH(orders!I$1, products!$A$1:$G$1, 0))</f>
        <v>Rob</v>
      </c>
      <c r="J249" t="str">
        <f>INDEX(products!$A$1:$G$49, MATCH(orders!$D249, products!$A$1:$A$49, 0), MATCH(orders!J$1, products!$A$1:$G$1, 0))</f>
        <v>L</v>
      </c>
      <c r="K249" s="4">
        <f>INDEX(products!$A$1:$G$49, MATCH(orders!$D249, products!$A$1:$A$49, 0), MATCH(orders!K$1, products!$A$1:$G$1, 0))</f>
        <v>0.2</v>
      </c>
      <c r="L249" s="5">
        <f>INDEX(products!$A$1:$G$49, MATCH(orders!$D249, products!$A$1:$A$49, 0), MATCH(orders!L$1, products!$A$1:$G$1, 0))</f>
        <v>3.5849999999999995</v>
      </c>
      <c r="M249" s="5">
        <f t="shared" si="3"/>
        <v>21.509999999999998</v>
      </c>
      <c r="N249" t="str" cm="1">
        <f t="array" ref="N249">_xlfn.SWITCH(I249,
    "Rob", "Robusta",
    "Exc", "Excelsa",
    "Ara", "Arabica",
    "Lib", "Liberica",
    "")</f>
        <v>Robusta</v>
      </c>
      <c r="O249" t="str" cm="1">
        <f t="array" ref="O249">_xlfn.SWITCH(J249,"M","Medium","L","Light","D","Dark","")</f>
        <v>Light</v>
      </c>
      <c r="P249" t="str">
        <f>_xlfn.XLOOKUP(Orders_Table[[#This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 MATCH(orders!$D250, products!$A$1:$A$49, 0), MATCH(orders!I$1, products!$A$1:$G$1, 0))</f>
        <v>Ara</v>
      </c>
      <c r="J250" t="str">
        <f>INDEX(products!$A$1:$G$49, MATCH(orders!$D250, products!$A$1:$A$49, 0), MATCH(orders!J$1, products!$A$1:$G$1, 0))</f>
        <v>D</v>
      </c>
      <c r="K250" s="4">
        <f>INDEX(products!$A$1:$G$49, MATCH(orders!$D250, products!$A$1:$A$49, 0), MATCH(orders!K$1, products!$A$1:$G$1, 0))</f>
        <v>1</v>
      </c>
      <c r="L250" s="5">
        <f>INDEX(products!$A$1:$G$49, MATCH(orders!$D250, products!$A$1:$A$49, 0), MATCH(orders!L$1, products!$A$1:$G$1, 0))</f>
        <v>9.9499999999999993</v>
      </c>
      <c r="M250" s="5">
        <f t="shared" si="3"/>
        <v>9.9499999999999993</v>
      </c>
      <c r="N250" t="str" cm="1">
        <f t="array" ref="N250">_xlfn.SWITCH(I250,
    "Rob", "Robusta",
    "Exc", "Excelsa",
    "Ara", "Arabica",
    "Lib", "Liberica",
    "")</f>
        <v>Arabica</v>
      </c>
      <c r="O250" t="str" cm="1">
        <f t="array" ref="O250">_xlfn.SWITCH(J250,"M","Medium","L","Light","D","Dark","")</f>
        <v>Dark</v>
      </c>
      <c r="P250" t="str">
        <f>_xlfn.XLOOKUP(Orders_Table[[#This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 MATCH(orders!$D251, products!$A$1:$A$49, 0), MATCH(orders!I$1, products!$A$1:$G$1, 0))</f>
        <v>Lib</v>
      </c>
      <c r="J251" t="str">
        <f>INDEX(products!$A$1:$G$49, MATCH(orders!$D251, products!$A$1:$A$49, 0), MATCH(orders!J$1, products!$A$1:$G$1, 0))</f>
        <v>L</v>
      </c>
      <c r="K251" s="4">
        <f>INDEX(products!$A$1:$G$49, MATCH(orders!$D251, products!$A$1:$A$49, 0), MATCH(orders!K$1, products!$A$1:$G$1, 0))</f>
        <v>1</v>
      </c>
      <c r="L251" s="5">
        <f>INDEX(products!$A$1:$G$49, MATCH(orders!$D251, products!$A$1:$A$49, 0), MATCH(orders!L$1, products!$A$1:$G$1, 0))</f>
        <v>15.85</v>
      </c>
      <c r="M251" s="5">
        <f t="shared" si="3"/>
        <v>15.85</v>
      </c>
      <c r="N251" t="str" cm="1">
        <f t="array" ref="N251">_xlfn.SWITCH(I251,
    "Rob", "Robusta",
    "Exc", "Excelsa",
    "Ara", "Arabica",
    "Lib", "Liberica",
    "")</f>
        <v>Liberica</v>
      </c>
      <c r="O251" t="str" cm="1">
        <f t="array" ref="O251">_xlfn.SWITCH(J251,"M","Medium","L","Light","D","Dark","")</f>
        <v>Light</v>
      </c>
      <c r="P251" t="str">
        <f>_xlfn.XLOOKUP(Orders_Table[[#This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 MATCH(orders!$D252, products!$A$1:$A$49, 0), MATCH(orders!I$1, products!$A$1:$G$1, 0))</f>
        <v>Rob</v>
      </c>
      <c r="J252" t="str">
        <f>INDEX(products!$A$1:$G$49, MATCH(orders!$D252, products!$A$1:$A$49, 0), MATCH(orders!J$1, products!$A$1:$G$1, 0))</f>
        <v>M</v>
      </c>
      <c r="K252" s="4">
        <f>INDEX(products!$A$1:$G$49, MATCH(orders!$D252, products!$A$1:$A$49, 0), MATCH(orders!K$1, products!$A$1:$G$1, 0))</f>
        <v>0.2</v>
      </c>
      <c r="L252" s="5">
        <f>INDEX(products!$A$1:$G$49, MATCH(orders!$D252, products!$A$1:$A$49, 0), MATCH(orders!L$1, products!$A$1:$G$1, 0))</f>
        <v>2.9849999999999999</v>
      </c>
      <c r="M252" s="5">
        <f t="shared" si="3"/>
        <v>2.9849999999999999</v>
      </c>
      <c r="N252" t="str" cm="1">
        <f t="array" ref="N252">_xlfn.SWITCH(I252,
    "Rob", "Robusta",
    "Exc", "Excelsa",
    "Ara", "Arabica",
    "Lib", "Liberica",
    "")</f>
        <v>Robusta</v>
      </c>
      <c r="O252" t="str" cm="1">
        <f t="array" ref="O252">_xlfn.SWITCH(J252,"M","Medium","L","Light","D","Dark","")</f>
        <v>Medium</v>
      </c>
      <c r="P252" t="str">
        <f>_xlfn.XLOOKUP(Orders_Table[[#This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 MATCH(orders!$D253, products!$A$1:$A$49, 0), MATCH(orders!I$1, products!$A$1:$G$1, 0))</f>
        <v>Exc</v>
      </c>
      <c r="J253" t="str">
        <f>INDEX(products!$A$1:$G$49, MATCH(orders!$D253, products!$A$1:$A$49, 0), MATCH(orders!J$1, products!$A$1:$G$1, 0))</f>
        <v>M</v>
      </c>
      <c r="K253" s="4">
        <f>INDEX(products!$A$1:$G$49, MATCH(orders!$D253, products!$A$1:$A$49, 0), MATCH(orders!K$1, products!$A$1:$G$1, 0))</f>
        <v>1</v>
      </c>
      <c r="L253" s="5">
        <f>INDEX(products!$A$1:$G$49, MATCH(orders!$D253, products!$A$1:$A$49, 0), MATCH(orders!L$1, products!$A$1:$G$1, 0))</f>
        <v>13.75</v>
      </c>
      <c r="M253" s="5">
        <f t="shared" si="3"/>
        <v>68.75</v>
      </c>
      <c r="N253" t="str" cm="1">
        <f t="array" ref="N253">_xlfn.SWITCH(I253,
    "Rob", "Robusta",
    "Exc", "Excelsa",
    "Ara", "Arabica",
    "Lib", "Liberica",
    "")</f>
        <v>Excelsa</v>
      </c>
      <c r="O253" t="str" cm="1">
        <f t="array" ref="O253">_xlfn.SWITCH(J253,"M","Medium","L","Light","D","Dark","")</f>
        <v>Medium</v>
      </c>
      <c r="P253" t="str">
        <f>_xlfn.XLOOKUP(Orders_Table[[#This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N/A</v>
      </c>
      <c r="H254" s="2" t="str">
        <f>_xlfn.XLOOKUP(C254,customers!$A$1:$A$1001,customers!$G$1:$G$1001,,0)</f>
        <v>United States</v>
      </c>
      <c r="I254" t="str">
        <f>INDEX(products!$A$1:$G$49, MATCH(orders!$D254, products!$A$1:$A$49, 0), MATCH(orders!I$1, products!$A$1:$G$1, 0))</f>
        <v>Ara</v>
      </c>
      <c r="J254" t="str">
        <f>INDEX(products!$A$1:$G$49, MATCH(orders!$D254, products!$A$1:$A$49, 0), MATCH(orders!J$1, products!$A$1:$G$1, 0))</f>
        <v>D</v>
      </c>
      <c r="K254" s="4">
        <f>INDEX(products!$A$1:$G$49, MATCH(orders!$D254, products!$A$1:$A$49, 0), MATCH(orders!K$1, products!$A$1:$G$1, 0))</f>
        <v>1</v>
      </c>
      <c r="L254" s="5">
        <f>INDEX(products!$A$1:$G$49, MATCH(orders!$D254, products!$A$1:$A$49, 0), MATCH(orders!L$1, products!$A$1:$G$1, 0))</f>
        <v>9.9499999999999993</v>
      </c>
      <c r="M254" s="5">
        <f t="shared" si="3"/>
        <v>29.849999999999998</v>
      </c>
      <c r="N254" t="str" cm="1">
        <f t="array" ref="N254">_xlfn.SWITCH(I254,
    "Rob", "Robusta",
    "Exc", "Excelsa",
    "Ara", "Arabica",
    "Lib", "Liberica",
    "")</f>
        <v>Arabica</v>
      </c>
      <c r="O254" t="str" cm="1">
        <f t="array" ref="O254">_xlfn.SWITCH(J254,"M","Medium","L","Light","D","Dark","")</f>
        <v>Dark</v>
      </c>
      <c r="P254" t="str">
        <f>_xlfn.XLOOKUP(Orders_Table[[#This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 MATCH(orders!$D255, products!$A$1:$A$49, 0), MATCH(orders!I$1, products!$A$1:$G$1, 0))</f>
        <v>Lib</v>
      </c>
      <c r="J255" t="str">
        <f>INDEX(products!$A$1:$G$49, MATCH(orders!$D255, products!$A$1:$A$49, 0), MATCH(orders!J$1, products!$A$1:$G$1, 0))</f>
        <v>M</v>
      </c>
      <c r="K255" s="4">
        <f>INDEX(products!$A$1:$G$49, MATCH(orders!$D255, products!$A$1:$A$49, 0), MATCH(orders!K$1, products!$A$1:$G$1, 0))</f>
        <v>1</v>
      </c>
      <c r="L255" s="5">
        <f>INDEX(products!$A$1:$G$49, MATCH(orders!$D255, products!$A$1:$A$49, 0), MATCH(orders!L$1, products!$A$1:$G$1, 0))</f>
        <v>14.55</v>
      </c>
      <c r="M255" s="5">
        <f t="shared" si="3"/>
        <v>58.2</v>
      </c>
      <c r="N255" t="str" cm="1">
        <f t="array" ref="N255">_xlfn.SWITCH(I255,
    "Rob", "Robusta",
    "Exc", "Excelsa",
    "Ara", "Arabica",
    "Lib", "Liberica",
    "")</f>
        <v>Liberica</v>
      </c>
      <c r="O255" t="str" cm="1">
        <f t="array" ref="O255">_xlfn.SWITCH(J255,"M","Medium","L","Light","D","Dark","")</f>
        <v>Medium</v>
      </c>
      <c r="P255" t="str">
        <f>_xlfn.XLOOKUP(Orders_Table[[#This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 MATCH(orders!$D256, products!$A$1:$A$49, 0), MATCH(orders!I$1, products!$A$1:$G$1, 0))</f>
        <v>Rob</v>
      </c>
      <c r="J256" t="str">
        <f>INDEX(products!$A$1:$G$49, MATCH(orders!$D256, products!$A$1:$A$49, 0), MATCH(orders!J$1, products!$A$1:$G$1, 0))</f>
        <v>L</v>
      </c>
      <c r="K256" s="4">
        <f>INDEX(products!$A$1:$G$49, MATCH(orders!$D256, products!$A$1:$A$49, 0), MATCH(orders!K$1, products!$A$1:$G$1, 0))</f>
        <v>0.5</v>
      </c>
      <c r="L256" s="5">
        <f>INDEX(products!$A$1:$G$49, MATCH(orders!$D256, products!$A$1:$A$49, 0), MATCH(orders!L$1, products!$A$1:$G$1, 0))</f>
        <v>7.169999999999999</v>
      </c>
      <c r="M256" s="5">
        <f t="shared" si="3"/>
        <v>28.679999999999996</v>
      </c>
      <c r="N256" t="str" cm="1">
        <f t="array" ref="N256">_xlfn.SWITCH(I256,
    "Rob", "Robusta",
    "Exc", "Excelsa",
    "Ara", "Arabica",
    "Lib", "Liberica",
    "")</f>
        <v>Robusta</v>
      </c>
      <c r="O256" t="str" cm="1">
        <f t="array" ref="O256">_xlfn.SWITCH(J256,"M","Medium","L","Light","D","Dark","")</f>
        <v>Light</v>
      </c>
      <c r="P256" t="str">
        <f>_xlfn.XLOOKUP(Orders_Table[[#This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 MATCH(orders!$D257, products!$A$1:$A$49, 0), MATCH(orders!I$1, products!$A$1:$G$1, 0))</f>
        <v>Rob</v>
      </c>
      <c r="J257" t="str">
        <f>INDEX(products!$A$1:$G$49, MATCH(orders!$D257, products!$A$1:$A$49, 0), MATCH(orders!J$1, products!$A$1:$G$1, 0))</f>
        <v>L</v>
      </c>
      <c r="K257" s="4">
        <f>INDEX(products!$A$1:$G$49, MATCH(orders!$D257, products!$A$1:$A$49, 0), MATCH(orders!K$1, products!$A$1:$G$1, 0))</f>
        <v>0.5</v>
      </c>
      <c r="L257" s="5">
        <f>INDEX(products!$A$1:$G$49, MATCH(orders!$D257, products!$A$1:$A$49, 0), MATCH(orders!L$1, products!$A$1:$G$1, 0))</f>
        <v>7.169999999999999</v>
      </c>
      <c r="M257" s="5">
        <f t="shared" si="3"/>
        <v>21.509999999999998</v>
      </c>
      <c r="N257" t="str" cm="1">
        <f t="array" ref="N257">_xlfn.SWITCH(I257,
    "Rob", "Robusta",
    "Exc", "Excelsa",
    "Ara", "Arabica",
    "Lib", "Liberica",
    "")</f>
        <v>Robusta</v>
      </c>
      <c r="O257" t="str" cm="1">
        <f t="array" ref="O257">_xlfn.SWITCH(J257,"M","Medium","L","Light","D","Dark","")</f>
        <v>Light</v>
      </c>
      <c r="P257" t="str">
        <f>_xlfn.XLOOKUP(Orders_Table[[#This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 MATCH(orders!$D258, products!$A$1:$A$49, 0), MATCH(orders!I$1, products!$A$1:$G$1, 0))</f>
        <v>Lib</v>
      </c>
      <c r="J258" t="str">
        <f>INDEX(products!$A$1:$G$49, MATCH(orders!$D258, products!$A$1:$A$49, 0), MATCH(orders!J$1, products!$A$1:$G$1, 0))</f>
        <v>M</v>
      </c>
      <c r="K258" s="4">
        <f>INDEX(products!$A$1:$G$49, MATCH(orders!$D258, products!$A$1:$A$49, 0), MATCH(orders!K$1, products!$A$1:$G$1, 0))</f>
        <v>0.5</v>
      </c>
      <c r="L258" s="5">
        <f>INDEX(products!$A$1:$G$49, MATCH(orders!$D258, products!$A$1:$A$49, 0), MATCH(orders!L$1, products!$A$1:$G$1, 0))</f>
        <v>8.73</v>
      </c>
      <c r="M258" s="5">
        <f t="shared" si="3"/>
        <v>17.46</v>
      </c>
      <c r="N258" t="str" cm="1">
        <f t="array" ref="N258">_xlfn.SWITCH(I258,
    "Rob", "Robusta",
    "Exc", "Excelsa",
    "Ara", "Arabica",
    "Lib", "Liberica",
    "")</f>
        <v>Liberica</v>
      </c>
      <c r="O258" t="str" cm="1">
        <f t="array" ref="O258">_xlfn.SWITCH(J258,"M","Medium","L","Light","D","Dark","")</f>
        <v>Medium</v>
      </c>
      <c r="P258" t="str">
        <f>_xlfn.XLOOKUP(Orders_Table[[#This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 MATCH(orders!$D259, products!$A$1:$A$49, 0), MATCH(orders!I$1, products!$A$1:$G$1, 0))</f>
        <v>Exc</v>
      </c>
      <c r="J259" t="str">
        <f>INDEX(products!$A$1:$G$49, MATCH(orders!$D259, products!$A$1:$A$49, 0), MATCH(orders!J$1, products!$A$1:$G$1, 0))</f>
        <v>D</v>
      </c>
      <c r="K259" s="4">
        <f>INDEX(products!$A$1:$G$49, MATCH(orders!$D259, products!$A$1:$A$49, 0), MATCH(orders!K$1, products!$A$1:$G$1, 0))</f>
        <v>2.5</v>
      </c>
      <c r="L259" s="5">
        <f>INDEX(products!$A$1:$G$49, MATCH(orders!$D259, products!$A$1:$A$49, 0), MATCH(orders!L$1, products!$A$1:$G$1, 0))</f>
        <v>27.945</v>
      </c>
      <c r="M259" s="5">
        <f t="shared" ref="M259:M322" si="4">L259*E259</f>
        <v>27.945</v>
      </c>
      <c r="N259" t="str" cm="1">
        <f t="array" ref="N259">_xlfn.SWITCH(I259,
    "Rob", "Robusta",
    "Exc", "Excelsa",
    "Ara", "Arabica",
    "Lib", "Liberica",
    "")</f>
        <v>Excelsa</v>
      </c>
      <c r="O259" t="str" cm="1">
        <f t="array" ref="O259">_xlfn.SWITCH(J259,"M","Medium","L","Light","D","Dark","")</f>
        <v>Dark</v>
      </c>
      <c r="P259" t="str">
        <f>_xlfn.XLOOKUP(Orders_Table[[#This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 MATCH(orders!$D260, products!$A$1:$A$49, 0), MATCH(orders!I$1, products!$A$1:$G$1, 0))</f>
        <v>Exc</v>
      </c>
      <c r="J260" t="str">
        <f>INDEX(products!$A$1:$G$49, MATCH(orders!$D260, products!$A$1:$A$49, 0), MATCH(orders!J$1, products!$A$1:$G$1, 0))</f>
        <v>D</v>
      </c>
      <c r="K260" s="4">
        <f>INDEX(products!$A$1:$G$49, MATCH(orders!$D260, products!$A$1:$A$49, 0), MATCH(orders!K$1, products!$A$1:$G$1, 0))</f>
        <v>2.5</v>
      </c>
      <c r="L260" s="5">
        <f>INDEX(products!$A$1:$G$49, MATCH(orders!$D260, products!$A$1:$A$49, 0), MATCH(orders!L$1, products!$A$1:$G$1, 0))</f>
        <v>27.945</v>
      </c>
      <c r="M260" s="5">
        <f t="shared" si="4"/>
        <v>139.72499999999999</v>
      </c>
      <c r="N260" t="str" cm="1">
        <f t="array" ref="N260">_xlfn.SWITCH(I260,
    "Rob", "Robusta",
    "Exc", "Excelsa",
    "Ara", "Arabica",
    "Lib", "Liberica",
    "")</f>
        <v>Excelsa</v>
      </c>
      <c r="O260" t="str" cm="1">
        <f t="array" ref="O260">_xlfn.SWITCH(J260,"M","Medium","L","Light","D","Dark","")</f>
        <v>Dark</v>
      </c>
      <c r="P260" t="str">
        <f>_xlfn.XLOOKUP(Orders_Table[[#This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 MATCH(orders!$D261, products!$A$1:$A$49, 0), MATCH(orders!I$1, products!$A$1:$G$1, 0))</f>
        <v>Rob</v>
      </c>
      <c r="J261" t="str">
        <f>INDEX(products!$A$1:$G$49, MATCH(orders!$D261, products!$A$1:$A$49, 0), MATCH(orders!J$1, products!$A$1:$G$1, 0))</f>
        <v>M</v>
      </c>
      <c r="K261" s="4">
        <f>INDEX(products!$A$1:$G$49, MATCH(orders!$D261, products!$A$1:$A$49, 0), MATCH(orders!K$1, products!$A$1:$G$1, 0))</f>
        <v>0.2</v>
      </c>
      <c r="L261" s="5">
        <f>INDEX(products!$A$1:$G$49, MATCH(orders!$D261, products!$A$1:$A$49, 0), MATCH(orders!L$1, products!$A$1:$G$1, 0))</f>
        <v>2.9849999999999999</v>
      </c>
      <c r="M261" s="5">
        <f t="shared" si="4"/>
        <v>5.97</v>
      </c>
      <c r="N261" t="str" cm="1">
        <f t="array" ref="N261">_xlfn.SWITCH(I261,
    "Rob", "Robusta",
    "Exc", "Excelsa",
    "Ara", "Arabica",
    "Lib", "Liberica",
    "")</f>
        <v>Robusta</v>
      </c>
      <c r="O261" t="str" cm="1">
        <f t="array" ref="O261">_xlfn.SWITCH(J261,"M","Medium","L","Light","D","Dark","")</f>
        <v>Medium</v>
      </c>
      <c r="P261" t="str">
        <f>_xlfn.XLOOKUP(Orders_Table[[#This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 MATCH(orders!$D262, products!$A$1:$A$49, 0), MATCH(orders!I$1, products!$A$1:$G$1, 0))</f>
        <v>Rob</v>
      </c>
      <c r="J262" t="str">
        <f>INDEX(products!$A$1:$G$49, MATCH(orders!$D262, products!$A$1:$A$49, 0), MATCH(orders!J$1, products!$A$1:$G$1, 0))</f>
        <v>L</v>
      </c>
      <c r="K262" s="4">
        <f>INDEX(products!$A$1:$G$49, MATCH(orders!$D262, products!$A$1:$A$49, 0), MATCH(orders!K$1, products!$A$1:$G$1, 0))</f>
        <v>2.5</v>
      </c>
      <c r="L262" s="5">
        <f>INDEX(products!$A$1:$G$49, MATCH(orders!$D262, products!$A$1:$A$49, 0), MATCH(orders!L$1, products!$A$1:$G$1, 0))</f>
        <v>27.484999999999996</v>
      </c>
      <c r="M262" s="5">
        <f t="shared" si="4"/>
        <v>27.484999999999996</v>
      </c>
      <c r="N262" t="str" cm="1">
        <f t="array" ref="N262">_xlfn.SWITCH(I262,
    "Rob", "Robusta",
    "Exc", "Excelsa",
    "Ara", "Arabica",
    "Lib", "Liberica",
    "")</f>
        <v>Robusta</v>
      </c>
      <c r="O262" t="str" cm="1">
        <f t="array" ref="O262">_xlfn.SWITCH(J262,"M","Medium","L","Light","D","Dark","")</f>
        <v>Light</v>
      </c>
      <c r="P262" t="str">
        <f>_xlfn.XLOOKUP(Orders_Table[[#This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 MATCH(orders!$D263, products!$A$1:$A$49, 0), MATCH(orders!I$1, products!$A$1:$G$1, 0))</f>
        <v>Rob</v>
      </c>
      <c r="J263" t="str">
        <f>INDEX(products!$A$1:$G$49, MATCH(orders!$D263, products!$A$1:$A$49, 0), MATCH(orders!J$1, products!$A$1:$G$1, 0))</f>
        <v>L</v>
      </c>
      <c r="K263" s="4">
        <f>INDEX(products!$A$1:$G$49, MATCH(orders!$D263, products!$A$1:$A$49, 0), MATCH(orders!K$1, products!$A$1:$G$1, 0))</f>
        <v>1</v>
      </c>
      <c r="L263" s="5">
        <f>INDEX(products!$A$1:$G$49, MATCH(orders!$D263, products!$A$1:$A$49, 0), MATCH(orders!L$1, products!$A$1:$G$1, 0))</f>
        <v>11.95</v>
      </c>
      <c r="M263" s="5">
        <f t="shared" si="4"/>
        <v>59.75</v>
      </c>
      <c r="N263" t="str" cm="1">
        <f t="array" ref="N263">_xlfn.SWITCH(I263,
    "Rob", "Robusta",
    "Exc", "Excelsa",
    "Ara", "Arabica",
    "Lib", "Liberica",
    "")</f>
        <v>Robusta</v>
      </c>
      <c r="O263" t="str" cm="1">
        <f t="array" ref="O263">_xlfn.SWITCH(J263,"M","Medium","L","Light","D","Dark","")</f>
        <v>Light</v>
      </c>
      <c r="P263" t="str">
        <f>_xlfn.XLOOKUP(Orders_Table[[#This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 MATCH(orders!$D264, products!$A$1:$A$49, 0), MATCH(orders!I$1, products!$A$1:$G$1, 0))</f>
        <v>Exc</v>
      </c>
      <c r="J264" t="str">
        <f>INDEX(products!$A$1:$G$49, MATCH(orders!$D264, products!$A$1:$A$49, 0), MATCH(orders!J$1, products!$A$1:$G$1, 0))</f>
        <v>M</v>
      </c>
      <c r="K264" s="4">
        <f>INDEX(products!$A$1:$G$49, MATCH(orders!$D264, products!$A$1:$A$49, 0), MATCH(orders!K$1, products!$A$1:$G$1, 0))</f>
        <v>1</v>
      </c>
      <c r="L264" s="5">
        <f>INDEX(products!$A$1:$G$49, MATCH(orders!$D264, products!$A$1:$A$49, 0), MATCH(orders!L$1, products!$A$1:$G$1, 0))</f>
        <v>13.75</v>
      </c>
      <c r="M264" s="5">
        <f t="shared" si="4"/>
        <v>41.25</v>
      </c>
      <c r="N264" t="str" cm="1">
        <f t="array" ref="N264">_xlfn.SWITCH(I264,
    "Rob", "Robusta",
    "Exc", "Excelsa",
    "Ara", "Arabica",
    "Lib", "Liberica",
    "")</f>
        <v>Excelsa</v>
      </c>
      <c r="O264" t="str" cm="1">
        <f t="array" ref="O264">_xlfn.SWITCH(J264,"M","Medium","L","Light","D","Dark","")</f>
        <v>Medium</v>
      </c>
      <c r="P264" t="str">
        <f>_xlfn.XLOOKUP(Orders_Table[[#This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N/A</v>
      </c>
      <c r="H265" s="2" t="str">
        <f>_xlfn.XLOOKUP(C265,customers!$A$1:$A$1001,customers!$G$1:$G$1001,,0)</f>
        <v>United States</v>
      </c>
      <c r="I265" t="str">
        <f>INDEX(products!$A$1:$G$49, MATCH(orders!$D265, products!$A$1:$A$49, 0), MATCH(orders!I$1, products!$A$1:$G$1, 0))</f>
        <v>Lib</v>
      </c>
      <c r="J265" t="str">
        <f>INDEX(products!$A$1:$G$49, MATCH(orders!$D265, products!$A$1:$A$49, 0), MATCH(orders!J$1, products!$A$1:$G$1, 0))</f>
        <v>M</v>
      </c>
      <c r="K265" s="4">
        <f>INDEX(products!$A$1:$G$49, MATCH(orders!$D265, products!$A$1:$A$49, 0), MATCH(orders!K$1, products!$A$1:$G$1, 0))</f>
        <v>2.5</v>
      </c>
      <c r="L265" s="5">
        <f>INDEX(products!$A$1:$G$49, MATCH(orders!$D265, products!$A$1:$A$49, 0), MATCH(orders!L$1, products!$A$1:$G$1, 0))</f>
        <v>33.464999999999996</v>
      </c>
      <c r="M265" s="5">
        <f t="shared" si="4"/>
        <v>133.85999999999999</v>
      </c>
      <c r="N265" t="str" cm="1">
        <f t="array" ref="N265">_xlfn.SWITCH(I265,
    "Rob", "Robusta",
    "Exc", "Excelsa",
    "Ara", "Arabica",
    "Lib", "Liberica",
    "")</f>
        <v>Liberica</v>
      </c>
      <c r="O265" t="str" cm="1">
        <f t="array" ref="O265">_xlfn.SWITCH(J265,"M","Medium","L","Light","D","Dark","")</f>
        <v>Medium</v>
      </c>
      <c r="P265" t="str">
        <f>_xlfn.XLOOKUP(Orders_Table[[#This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N/A</v>
      </c>
      <c r="H266" s="2" t="str">
        <f>_xlfn.XLOOKUP(C266,customers!$A$1:$A$1001,customers!$G$1:$G$1001,,0)</f>
        <v>Ireland</v>
      </c>
      <c r="I266" t="str">
        <f>INDEX(products!$A$1:$G$49, MATCH(orders!$D266, products!$A$1:$A$49, 0), MATCH(orders!I$1, products!$A$1:$G$1, 0))</f>
        <v>Rob</v>
      </c>
      <c r="J266" t="str">
        <f>INDEX(products!$A$1:$G$49, MATCH(orders!$D266, products!$A$1:$A$49, 0), MATCH(orders!J$1, products!$A$1:$G$1, 0))</f>
        <v>L</v>
      </c>
      <c r="K266" s="4">
        <f>INDEX(products!$A$1:$G$49, MATCH(orders!$D266, products!$A$1:$A$49, 0), MATCH(orders!K$1, products!$A$1:$G$1, 0))</f>
        <v>1</v>
      </c>
      <c r="L266" s="5">
        <f>INDEX(products!$A$1:$G$49, MATCH(orders!$D266, products!$A$1:$A$49, 0), MATCH(orders!L$1, products!$A$1:$G$1, 0))</f>
        <v>11.95</v>
      </c>
      <c r="M266" s="5">
        <f t="shared" si="4"/>
        <v>59.75</v>
      </c>
      <c r="N266" t="str" cm="1">
        <f t="array" ref="N266">_xlfn.SWITCH(I266,
    "Rob", "Robusta",
    "Exc", "Excelsa",
    "Ara", "Arabica",
    "Lib", "Liberica",
    "")</f>
        <v>Robusta</v>
      </c>
      <c r="O266" t="str" cm="1">
        <f t="array" ref="O266">_xlfn.SWITCH(J266,"M","Medium","L","Light","D","Dark","")</f>
        <v>Light</v>
      </c>
      <c r="P266" t="str">
        <f>_xlfn.XLOOKUP(Orders_Table[[#This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 MATCH(orders!$D267, products!$A$1:$A$49, 0), MATCH(orders!I$1, products!$A$1:$G$1, 0))</f>
        <v>Ara</v>
      </c>
      <c r="J267" t="str">
        <f>INDEX(products!$A$1:$G$49, MATCH(orders!$D267, products!$A$1:$A$49, 0), MATCH(orders!J$1, products!$A$1:$G$1, 0))</f>
        <v>D</v>
      </c>
      <c r="K267" s="4">
        <f>INDEX(products!$A$1:$G$49, MATCH(orders!$D267, products!$A$1:$A$49, 0), MATCH(orders!K$1, products!$A$1:$G$1, 0))</f>
        <v>0.5</v>
      </c>
      <c r="L267" s="5">
        <f>INDEX(products!$A$1:$G$49, MATCH(orders!$D267, products!$A$1:$A$49, 0), MATCH(orders!L$1, products!$A$1:$G$1, 0))</f>
        <v>5.97</v>
      </c>
      <c r="M267" s="5">
        <f t="shared" si="4"/>
        <v>5.97</v>
      </c>
      <c r="N267" t="str" cm="1">
        <f t="array" ref="N267">_xlfn.SWITCH(I267,
    "Rob", "Robusta",
    "Exc", "Excelsa",
    "Ara", "Arabica",
    "Lib", "Liberica",
    "")</f>
        <v>Arabica</v>
      </c>
      <c r="O267" t="str" cm="1">
        <f t="array" ref="O267">_xlfn.SWITCH(J267,"M","Medium","L","Light","D","Dark","")</f>
        <v>Dark</v>
      </c>
      <c r="P267" t="str">
        <f>_xlfn.XLOOKUP(Orders_Table[[#This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 MATCH(orders!$D268, products!$A$1:$A$49, 0), MATCH(orders!I$1, products!$A$1:$G$1, 0))</f>
        <v>Exc</v>
      </c>
      <c r="J268" t="str">
        <f>INDEX(products!$A$1:$G$49, MATCH(orders!$D268, products!$A$1:$A$49, 0), MATCH(orders!J$1, products!$A$1:$G$1, 0))</f>
        <v>D</v>
      </c>
      <c r="K268" s="4">
        <f>INDEX(products!$A$1:$G$49, MATCH(orders!$D268, products!$A$1:$A$49, 0), MATCH(orders!K$1, products!$A$1:$G$1, 0))</f>
        <v>1</v>
      </c>
      <c r="L268" s="5">
        <f>INDEX(products!$A$1:$G$49, MATCH(orders!$D268, products!$A$1:$A$49, 0), MATCH(orders!L$1, products!$A$1:$G$1, 0))</f>
        <v>12.15</v>
      </c>
      <c r="M268" s="5">
        <f t="shared" si="4"/>
        <v>24.3</v>
      </c>
      <c r="N268" t="str" cm="1">
        <f t="array" ref="N268">_xlfn.SWITCH(I268,
    "Rob", "Robusta",
    "Exc", "Excelsa",
    "Ara", "Arabica",
    "Lib", "Liberica",
    "")</f>
        <v>Excelsa</v>
      </c>
      <c r="O268" t="str" cm="1">
        <f t="array" ref="O268">_xlfn.SWITCH(J268,"M","Medium","L","Light","D","Dark","")</f>
        <v>Dark</v>
      </c>
      <c r="P268" t="str">
        <f>_xlfn.XLOOKUP(Orders_Table[[#This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 MATCH(orders!$D269, products!$A$1:$A$49, 0), MATCH(orders!I$1, products!$A$1:$G$1, 0))</f>
        <v>Exc</v>
      </c>
      <c r="J269" t="str">
        <f>INDEX(products!$A$1:$G$49, MATCH(orders!$D269, products!$A$1:$A$49, 0), MATCH(orders!J$1, products!$A$1:$G$1, 0))</f>
        <v>D</v>
      </c>
      <c r="K269" s="4">
        <f>INDEX(products!$A$1:$G$49, MATCH(orders!$D269, products!$A$1:$A$49, 0), MATCH(orders!K$1, products!$A$1:$G$1, 0))</f>
        <v>0.2</v>
      </c>
      <c r="L269" s="5">
        <f>INDEX(products!$A$1:$G$49, MATCH(orders!$D269, products!$A$1:$A$49, 0), MATCH(orders!L$1, products!$A$1:$G$1, 0))</f>
        <v>3.645</v>
      </c>
      <c r="M269" s="5">
        <f t="shared" si="4"/>
        <v>21.87</v>
      </c>
      <c r="N269" t="str" cm="1">
        <f t="array" ref="N269">_xlfn.SWITCH(I269,
    "Rob", "Robusta",
    "Exc", "Excelsa",
    "Ara", "Arabica",
    "Lib", "Liberica",
    "")</f>
        <v>Excelsa</v>
      </c>
      <c r="O269" t="str" cm="1">
        <f t="array" ref="O269">_xlfn.SWITCH(J269,"M","Medium","L","Light","D","Dark","")</f>
        <v>Dark</v>
      </c>
      <c r="P269" t="str">
        <f>_xlfn.XLOOKUP(Orders_Table[[#This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 MATCH(orders!$D270, products!$A$1:$A$49, 0), MATCH(orders!I$1, products!$A$1:$G$1, 0))</f>
        <v>Ara</v>
      </c>
      <c r="J270" t="str">
        <f>INDEX(products!$A$1:$G$49, MATCH(orders!$D270, products!$A$1:$A$49, 0), MATCH(orders!J$1, products!$A$1:$G$1, 0))</f>
        <v>D</v>
      </c>
      <c r="K270" s="4">
        <f>INDEX(products!$A$1:$G$49, MATCH(orders!$D270, products!$A$1:$A$49, 0), MATCH(orders!K$1, products!$A$1:$G$1, 0))</f>
        <v>1</v>
      </c>
      <c r="L270" s="5">
        <f>INDEX(products!$A$1:$G$49, MATCH(orders!$D270, products!$A$1:$A$49, 0), MATCH(orders!L$1, products!$A$1:$G$1, 0))</f>
        <v>9.9499999999999993</v>
      </c>
      <c r="M270" s="5">
        <f t="shared" si="4"/>
        <v>19.899999999999999</v>
      </c>
      <c r="N270" t="str" cm="1">
        <f t="array" ref="N270">_xlfn.SWITCH(I270,
    "Rob", "Robusta",
    "Exc", "Excelsa",
    "Ara", "Arabica",
    "Lib", "Liberica",
    "")</f>
        <v>Arabica</v>
      </c>
      <c r="O270" t="str" cm="1">
        <f t="array" ref="O270">_xlfn.SWITCH(J270,"M","Medium","L","Light","D","Dark","")</f>
        <v>Dark</v>
      </c>
      <c r="P270" t="str">
        <f>_xlfn.XLOOKUP(Orders_Table[[#This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 MATCH(orders!$D271, products!$A$1:$A$49, 0), MATCH(orders!I$1, products!$A$1:$G$1, 0))</f>
        <v>Ara</v>
      </c>
      <c r="J271" t="str">
        <f>INDEX(products!$A$1:$G$49, MATCH(orders!$D271, products!$A$1:$A$49, 0), MATCH(orders!J$1, products!$A$1:$G$1, 0))</f>
        <v>D</v>
      </c>
      <c r="K271" s="4">
        <f>INDEX(products!$A$1:$G$49, MATCH(orders!$D271, products!$A$1:$A$49, 0), MATCH(orders!K$1, products!$A$1:$G$1, 0))</f>
        <v>0.2</v>
      </c>
      <c r="L271" s="5">
        <f>INDEX(products!$A$1:$G$49, MATCH(orders!$D271, products!$A$1:$A$49, 0), MATCH(orders!L$1, products!$A$1:$G$1, 0))</f>
        <v>2.9849999999999999</v>
      </c>
      <c r="M271" s="5">
        <f t="shared" si="4"/>
        <v>5.97</v>
      </c>
      <c r="N271" t="str" cm="1">
        <f t="array" ref="N271">_xlfn.SWITCH(I271,
    "Rob", "Robusta",
    "Exc", "Excelsa",
    "Ara", "Arabica",
    "Lib", "Liberica",
    "")</f>
        <v>Arabica</v>
      </c>
      <c r="O271" t="str" cm="1">
        <f t="array" ref="O271">_xlfn.SWITCH(J271,"M","Medium","L","Light","D","Dark","")</f>
        <v>Dark</v>
      </c>
      <c r="P271" t="str">
        <f>_xlfn.XLOOKUP(Orders_Table[[#This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N/A</v>
      </c>
      <c r="H272" s="2" t="str">
        <f>_xlfn.XLOOKUP(C272,customers!$A$1:$A$1001,customers!$G$1:$G$1001,,0)</f>
        <v>Ireland</v>
      </c>
      <c r="I272" t="str">
        <f>INDEX(products!$A$1:$G$49, MATCH(orders!$D272, products!$A$1:$A$49, 0), MATCH(orders!I$1, products!$A$1:$G$1, 0))</f>
        <v>Exc</v>
      </c>
      <c r="J272" t="str">
        <f>INDEX(products!$A$1:$G$49, MATCH(orders!$D272, products!$A$1:$A$49, 0), MATCH(orders!J$1, products!$A$1:$G$1, 0))</f>
        <v>D</v>
      </c>
      <c r="K272" s="4">
        <f>INDEX(products!$A$1:$G$49, MATCH(orders!$D272, products!$A$1:$A$49, 0), MATCH(orders!K$1, products!$A$1:$G$1, 0))</f>
        <v>0.5</v>
      </c>
      <c r="L272" s="5">
        <f>INDEX(products!$A$1:$G$49, MATCH(orders!$D272, products!$A$1:$A$49, 0), MATCH(orders!L$1, products!$A$1:$G$1, 0))</f>
        <v>7.29</v>
      </c>
      <c r="M272" s="5">
        <f t="shared" si="4"/>
        <v>7.29</v>
      </c>
      <c r="N272" t="str" cm="1">
        <f t="array" ref="N272">_xlfn.SWITCH(I272,
    "Rob", "Robusta",
    "Exc", "Excelsa",
    "Ara", "Arabica",
    "Lib", "Liberica",
    "")</f>
        <v>Excelsa</v>
      </c>
      <c r="O272" t="str" cm="1">
        <f t="array" ref="O272">_xlfn.SWITCH(J272,"M","Medium","L","Light","D","Dark","")</f>
        <v>Dark</v>
      </c>
      <c r="P272" t="str">
        <f>_xlfn.XLOOKUP(Orders_Table[[#This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 MATCH(orders!$D273, products!$A$1:$A$49, 0), MATCH(orders!I$1, products!$A$1:$G$1, 0))</f>
        <v>Ara</v>
      </c>
      <c r="J273" t="str">
        <f>INDEX(products!$A$1:$G$49, MATCH(orders!$D273, products!$A$1:$A$49, 0), MATCH(orders!J$1, products!$A$1:$G$1, 0))</f>
        <v>D</v>
      </c>
      <c r="K273" s="4">
        <f>INDEX(products!$A$1:$G$49, MATCH(orders!$D273, products!$A$1:$A$49, 0), MATCH(orders!K$1, products!$A$1:$G$1, 0))</f>
        <v>0.2</v>
      </c>
      <c r="L273" s="5">
        <f>INDEX(products!$A$1:$G$49, MATCH(orders!$D273, products!$A$1:$A$49, 0), MATCH(orders!L$1, products!$A$1:$G$1, 0))</f>
        <v>2.9849999999999999</v>
      </c>
      <c r="M273" s="5">
        <f t="shared" si="4"/>
        <v>11.94</v>
      </c>
      <c r="N273" t="str" cm="1">
        <f t="array" ref="N273">_xlfn.SWITCH(I273,
    "Rob", "Robusta",
    "Exc", "Excelsa",
    "Ara", "Arabica",
    "Lib", "Liberica",
    "")</f>
        <v>Arabica</v>
      </c>
      <c r="O273" t="str" cm="1">
        <f t="array" ref="O273">_xlfn.SWITCH(J273,"M","Medium","L","Light","D","Dark","")</f>
        <v>Dark</v>
      </c>
      <c r="P273" t="str">
        <f>_xlfn.XLOOKUP(Orders_Table[[#This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 MATCH(orders!$D274, products!$A$1:$A$49, 0), MATCH(orders!I$1, products!$A$1:$G$1, 0))</f>
        <v>Rob</v>
      </c>
      <c r="J274" t="str">
        <f>INDEX(products!$A$1:$G$49, MATCH(orders!$D274, products!$A$1:$A$49, 0), MATCH(orders!J$1, products!$A$1:$G$1, 0))</f>
        <v>L</v>
      </c>
      <c r="K274" s="4">
        <f>INDEX(products!$A$1:$G$49, MATCH(orders!$D274, products!$A$1:$A$49, 0), MATCH(orders!K$1, products!$A$1:$G$1, 0))</f>
        <v>1</v>
      </c>
      <c r="L274" s="5">
        <f>INDEX(products!$A$1:$G$49, MATCH(orders!$D274, products!$A$1:$A$49, 0), MATCH(orders!L$1, products!$A$1:$G$1, 0))</f>
        <v>11.95</v>
      </c>
      <c r="M274" s="5">
        <f t="shared" si="4"/>
        <v>71.699999999999989</v>
      </c>
      <c r="N274" t="str" cm="1">
        <f t="array" ref="N274">_xlfn.SWITCH(I274,
    "Rob", "Robusta",
    "Exc", "Excelsa",
    "Ara", "Arabica",
    "Lib", "Liberica",
    "")</f>
        <v>Robusta</v>
      </c>
      <c r="O274" t="str" cm="1">
        <f t="array" ref="O274">_xlfn.SWITCH(J274,"M","Medium","L","Light","D","Dark","")</f>
        <v>Light</v>
      </c>
      <c r="P274" t="str">
        <f>_xlfn.XLOOKUP(Orders_Table[[#This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 MATCH(orders!$D275, products!$A$1:$A$49, 0), MATCH(orders!I$1, products!$A$1:$G$1, 0))</f>
        <v>Ara</v>
      </c>
      <c r="J275" t="str">
        <f>INDEX(products!$A$1:$G$49, MATCH(orders!$D275, products!$A$1:$A$49, 0), MATCH(orders!J$1, products!$A$1:$G$1, 0))</f>
        <v>L</v>
      </c>
      <c r="K275" s="4">
        <f>INDEX(products!$A$1:$G$49, MATCH(orders!$D275, products!$A$1:$A$49, 0), MATCH(orders!K$1, products!$A$1:$G$1, 0))</f>
        <v>0.2</v>
      </c>
      <c r="L275" s="5">
        <f>INDEX(products!$A$1:$G$49, MATCH(orders!$D275, products!$A$1:$A$49, 0), MATCH(orders!L$1, products!$A$1:$G$1, 0))</f>
        <v>3.8849999999999998</v>
      </c>
      <c r="M275" s="5">
        <f t="shared" si="4"/>
        <v>7.77</v>
      </c>
      <c r="N275" t="str" cm="1">
        <f t="array" ref="N275">_xlfn.SWITCH(I275,
    "Rob", "Robusta",
    "Exc", "Excelsa",
    "Ara", "Arabica",
    "Lib", "Liberica",
    "")</f>
        <v>Arabica</v>
      </c>
      <c r="O275" t="str" cm="1">
        <f t="array" ref="O275">_xlfn.SWITCH(J275,"M","Medium","L","Light","D","Dark","")</f>
        <v>Light</v>
      </c>
      <c r="P275" t="str">
        <f>_xlfn.XLOOKUP(Orders_Table[[#This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 MATCH(orders!$D276, products!$A$1:$A$49, 0), MATCH(orders!I$1, products!$A$1:$G$1, 0))</f>
        <v>Ara</v>
      </c>
      <c r="J276" t="str">
        <f>INDEX(products!$A$1:$G$49, MATCH(orders!$D276, products!$A$1:$A$49, 0), MATCH(orders!J$1, products!$A$1:$G$1, 0))</f>
        <v>M</v>
      </c>
      <c r="K276" s="4">
        <f>INDEX(products!$A$1:$G$49, MATCH(orders!$D276, products!$A$1:$A$49, 0), MATCH(orders!K$1, products!$A$1:$G$1, 0))</f>
        <v>2.5</v>
      </c>
      <c r="L276" s="5">
        <f>INDEX(products!$A$1:$G$49, MATCH(orders!$D276, products!$A$1:$A$49, 0), MATCH(orders!L$1, products!$A$1:$G$1, 0))</f>
        <v>25.874999999999996</v>
      </c>
      <c r="M276" s="5">
        <f t="shared" si="4"/>
        <v>25.874999999999996</v>
      </c>
      <c r="N276" t="str" cm="1">
        <f t="array" ref="N276">_xlfn.SWITCH(I276,
    "Rob", "Robusta",
    "Exc", "Excelsa",
    "Ara", "Arabica",
    "Lib", "Liberica",
    "")</f>
        <v>Arabica</v>
      </c>
      <c r="O276" t="str" cm="1">
        <f t="array" ref="O276">_xlfn.SWITCH(J276,"M","Medium","L","Light","D","Dark","")</f>
        <v>Medium</v>
      </c>
      <c r="P276" t="str">
        <f>_xlfn.XLOOKUP(Orders_Table[[#This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 MATCH(orders!$D277, products!$A$1:$A$49, 0), MATCH(orders!I$1, products!$A$1:$G$1, 0))</f>
        <v>Exc</v>
      </c>
      <c r="J277" t="str">
        <f>INDEX(products!$A$1:$G$49, MATCH(orders!$D277, products!$A$1:$A$49, 0), MATCH(orders!J$1, products!$A$1:$G$1, 0))</f>
        <v>L</v>
      </c>
      <c r="K277" s="4">
        <f>INDEX(products!$A$1:$G$49, MATCH(orders!$D277, products!$A$1:$A$49, 0), MATCH(orders!K$1, products!$A$1:$G$1, 0))</f>
        <v>2.5</v>
      </c>
      <c r="L277" s="5">
        <f>INDEX(products!$A$1:$G$49, MATCH(orders!$D277, products!$A$1:$A$49, 0), MATCH(orders!L$1, products!$A$1:$G$1, 0))</f>
        <v>34.154999999999994</v>
      </c>
      <c r="M277" s="5">
        <f t="shared" si="4"/>
        <v>204.92999999999995</v>
      </c>
      <c r="N277" t="str" cm="1">
        <f t="array" ref="N277">_xlfn.SWITCH(I277,
    "Rob", "Robusta",
    "Exc", "Excelsa",
    "Ara", "Arabica",
    "Lib", "Liberica",
    "")</f>
        <v>Excelsa</v>
      </c>
      <c r="O277" t="str" cm="1">
        <f t="array" ref="O277">_xlfn.SWITCH(J277,"M","Medium","L","Light","D","Dark","")</f>
        <v>Light</v>
      </c>
      <c r="P277" t="str">
        <f>_xlfn.XLOOKUP(Orders_Table[[#This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 MATCH(orders!$D278, products!$A$1:$A$49, 0), MATCH(orders!I$1, products!$A$1:$G$1, 0))</f>
        <v>Rob</v>
      </c>
      <c r="J278" t="str">
        <f>INDEX(products!$A$1:$G$49, MATCH(orders!$D278, products!$A$1:$A$49, 0), MATCH(orders!J$1, products!$A$1:$G$1, 0))</f>
        <v>L</v>
      </c>
      <c r="K278" s="4">
        <f>INDEX(products!$A$1:$G$49, MATCH(orders!$D278, products!$A$1:$A$49, 0), MATCH(orders!K$1, products!$A$1:$G$1, 0))</f>
        <v>2.5</v>
      </c>
      <c r="L278" s="5">
        <f>INDEX(products!$A$1:$G$49, MATCH(orders!$D278, products!$A$1:$A$49, 0), MATCH(orders!L$1, products!$A$1:$G$1, 0))</f>
        <v>27.484999999999996</v>
      </c>
      <c r="M278" s="5">
        <f t="shared" si="4"/>
        <v>109.93999999999998</v>
      </c>
      <c r="N278" t="str" cm="1">
        <f t="array" ref="N278">_xlfn.SWITCH(I278,
    "Rob", "Robusta",
    "Exc", "Excelsa",
    "Ara", "Arabica",
    "Lib", "Liberica",
    "")</f>
        <v>Robusta</v>
      </c>
      <c r="O278" t="str" cm="1">
        <f t="array" ref="O278">_xlfn.SWITCH(J278,"M","Medium","L","Light","D","Dark","")</f>
        <v>Light</v>
      </c>
      <c r="P278" t="str">
        <f>_xlfn.XLOOKUP(Orders_Table[[#This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 MATCH(orders!$D279, products!$A$1:$A$49, 0), MATCH(orders!I$1, products!$A$1:$G$1, 0))</f>
        <v>Exc</v>
      </c>
      <c r="J279" t="str">
        <f>INDEX(products!$A$1:$G$49, MATCH(orders!$D279, products!$A$1:$A$49, 0), MATCH(orders!J$1, products!$A$1:$G$1, 0))</f>
        <v>L</v>
      </c>
      <c r="K279" s="4">
        <f>INDEX(products!$A$1:$G$49, MATCH(orders!$D279, products!$A$1:$A$49, 0), MATCH(orders!K$1, products!$A$1:$G$1, 0))</f>
        <v>1</v>
      </c>
      <c r="L279" s="5">
        <f>INDEX(products!$A$1:$G$49, MATCH(orders!$D279, products!$A$1:$A$49, 0), MATCH(orders!L$1, products!$A$1:$G$1, 0))</f>
        <v>14.85</v>
      </c>
      <c r="M279" s="5">
        <f t="shared" si="4"/>
        <v>89.1</v>
      </c>
      <c r="N279" t="str" cm="1">
        <f t="array" ref="N279">_xlfn.SWITCH(I279,
    "Rob", "Robusta",
    "Exc", "Excelsa",
    "Ara", "Arabica",
    "Lib", "Liberica",
    "")</f>
        <v>Excelsa</v>
      </c>
      <c r="O279" t="str" cm="1">
        <f t="array" ref="O279">_xlfn.SWITCH(J279,"M","Medium","L","Light","D","Dark","")</f>
        <v>Light</v>
      </c>
      <c r="P279" t="str">
        <f>_xlfn.XLOOKUP(Orders_Table[[#This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 MATCH(orders!$D280, products!$A$1:$A$49, 0), MATCH(orders!I$1, products!$A$1:$G$1, 0))</f>
        <v>Ara</v>
      </c>
      <c r="J280" t="str">
        <f>INDEX(products!$A$1:$G$49, MATCH(orders!$D280, products!$A$1:$A$49, 0), MATCH(orders!J$1, products!$A$1:$G$1, 0))</f>
        <v>L</v>
      </c>
      <c r="K280" s="4">
        <f>INDEX(products!$A$1:$G$49, MATCH(orders!$D280, products!$A$1:$A$49, 0), MATCH(orders!K$1, products!$A$1:$G$1, 0))</f>
        <v>0.2</v>
      </c>
      <c r="L280" s="5">
        <f>INDEX(products!$A$1:$G$49, MATCH(orders!$D280, products!$A$1:$A$49, 0), MATCH(orders!L$1, products!$A$1:$G$1, 0))</f>
        <v>3.8849999999999998</v>
      </c>
      <c r="M280" s="5">
        <f t="shared" si="4"/>
        <v>7.77</v>
      </c>
      <c r="N280" t="str" cm="1">
        <f t="array" ref="N280">_xlfn.SWITCH(I280,
    "Rob", "Robusta",
    "Exc", "Excelsa",
    "Ara", "Arabica",
    "Lib", "Liberica",
    "")</f>
        <v>Arabica</v>
      </c>
      <c r="O280" t="str" cm="1">
        <f t="array" ref="O280">_xlfn.SWITCH(J280,"M","Medium","L","Light","D","Dark","")</f>
        <v>Light</v>
      </c>
      <c r="P280" t="str">
        <f>_xlfn.XLOOKUP(Orders_Table[[#This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 MATCH(orders!$D281, products!$A$1:$A$49, 0), MATCH(orders!I$1, products!$A$1:$G$1, 0))</f>
        <v>Lib</v>
      </c>
      <c r="J281" t="str">
        <f>INDEX(products!$A$1:$G$49, MATCH(orders!$D281, products!$A$1:$A$49, 0), MATCH(orders!J$1, products!$A$1:$G$1, 0))</f>
        <v>M</v>
      </c>
      <c r="K281" s="4">
        <f>INDEX(products!$A$1:$G$49, MATCH(orders!$D281, products!$A$1:$A$49, 0), MATCH(orders!K$1, products!$A$1:$G$1, 0))</f>
        <v>2.5</v>
      </c>
      <c r="L281" s="5">
        <f>INDEX(products!$A$1:$G$49, MATCH(orders!$D281, products!$A$1:$A$49, 0), MATCH(orders!L$1, products!$A$1:$G$1, 0))</f>
        <v>33.464999999999996</v>
      </c>
      <c r="M281" s="5">
        <f t="shared" si="4"/>
        <v>33.464999999999996</v>
      </c>
      <c r="N281" t="str" cm="1">
        <f t="array" ref="N281">_xlfn.SWITCH(I281,
    "Rob", "Robusta",
    "Exc", "Excelsa",
    "Ara", "Arabica",
    "Lib", "Liberica",
    "")</f>
        <v>Liberica</v>
      </c>
      <c r="O281" t="str" cm="1">
        <f t="array" ref="O281">_xlfn.SWITCH(J281,"M","Medium","L","Light","D","Dark","")</f>
        <v>Medium</v>
      </c>
      <c r="P281" t="str">
        <f>_xlfn.XLOOKUP(Orders_Table[[#This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N/A</v>
      </c>
      <c r="H282" s="2" t="str">
        <f>_xlfn.XLOOKUP(C282,customers!$A$1:$A$1001,customers!$G$1:$G$1001,,0)</f>
        <v>United States</v>
      </c>
      <c r="I282" t="str">
        <f>INDEX(products!$A$1:$G$49, MATCH(orders!$D282, products!$A$1:$A$49, 0), MATCH(orders!I$1, products!$A$1:$G$1, 0))</f>
        <v>Exc</v>
      </c>
      <c r="J282" t="str">
        <f>INDEX(products!$A$1:$G$49, MATCH(orders!$D282, products!$A$1:$A$49, 0), MATCH(orders!J$1, products!$A$1:$G$1, 0))</f>
        <v>M</v>
      </c>
      <c r="K282" s="4">
        <f>INDEX(products!$A$1:$G$49, MATCH(orders!$D282, products!$A$1:$A$49, 0), MATCH(orders!K$1, products!$A$1:$G$1, 0))</f>
        <v>0.5</v>
      </c>
      <c r="L282" s="5">
        <f>INDEX(products!$A$1:$G$49, MATCH(orders!$D282, products!$A$1:$A$49, 0), MATCH(orders!L$1, products!$A$1:$G$1, 0))</f>
        <v>8.25</v>
      </c>
      <c r="M282" s="5">
        <f t="shared" si="4"/>
        <v>41.25</v>
      </c>
      <c r="N282" t="str" cm="1">
        <f t="array" ref="N282">_xlfn.SWITCH(I282,
    "Rob", "Robusta",
    "Exc", "Excelsa",
    "Ara", "Arabica",
    "Lib", "Liberica",
    "")</f>
        <v>Excelsa</v>
      </c>
      <c r="O282" t="str" cm="1">
        <f t="array" ref="O282">_xlfn.SWITCH(J282,"M","Medium","L","Light","D","Dark","")</f>
        <v>Medium</v>
      </c>
      <c r="P282" t="str">
        <f>_xlfn.XLOOKUP(Orders_Table[[#This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 MATCH(orders!$D283, products!$A$1:$A$49, 0), MATCH(orders!I$1, products!$A$1:$G$1, 0))</f>
        <v>Exc</v>
      </c>
      <c r="J283" t="str">
        <f>INDEX(products!$A$1:$G$49, MATCH(orders!$D283, products!$A$1:$A$49, 0), MATCH(orders!J$1, products!$A$1:$G$1, 0))</f>
        <v>L</v>
      </c>
      <c r="K283" s="4">
        <f>INDEX(products!$A$1:$G$49, MATCH(orders!$D283, products!$A$1:$A$49, 0), MATCH(orders!K$1, products!$A$1:$G$1, 0))</f>
        <v>1</v>
      </c>
      <c r="L283" s="5">
        <f>INDEX(products!$A$1:$G$49, MATCH(orders!$D283, products!$A$1:$A$49, 0), MATCH(orders!L$1, products!$A$1:$G$1, 0))</f>
        <v>14.85</v>
      </c>
      <c r="M283" s="5">
        <f t="shared" si="4"/>
        <v>59.4</v>
      </c>
      <c r="N283" t="str" cm="1">
        <f t="array" ref="N283">_xlfn.SWITCH(I283,
    "Rob", "Robusta",
    "Exc", "Excelsa",
    "Ara", "Arabica",
    "Lib", "Liberica",
    "")</f>
        <v>Excelsa</v>
      </c>
      <c r="O283" t="str" cm="1">
        <f t="array" ref="O283">_xlfn.SWITCH(J283,"M","Medium","L","Light","D","Dark","")</f>
        <v>Light</v>
      </c>
      <c r="P283" t="str">
        <f>_xlfn.XLOOKUP(Orders_Table[[#This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 MATCH(orders!$D284, products!$A$1:$A$49, 0), MATCH(orders!I$1, products!$A$1:$G$1, 0))</f>
        <v>Ara</v>
      </c>
      <c r="J284" t="str">
        <f>INDEX(products!$A$1:$G$49, MATCH(orders!$D284, products!$A$1:$A$49, 0), MATCH(orders!J$1, products!$A$1:$G$1, 0))</f>
        <v>L</v>
      </c>
      <c r="K284" s="4">
        <f>INDEX(products!$A$1:$G$49, MATCH(orders!$D284, products!$A$1:$A$49, 0), MATCH(orders!K$1, products!$A$1:$G$1, 0))</f>
        <v>0.5</v>
      </c>
      <c r="L284" s="5">
        <f>INDEX(products!$A$1:$G$49, MATCH(orders!$D284, products!$A$1:$A$49, 0), MATCH(orders!L$1, products!$A$1:$G$1, 0))</f>
        <v>7.77</v>
      </c>
      <c r="M284" s="5">
        <f t="shared" si="4"/>
        <v>7.77</v>
      </c>
      <c r="N284" t="str" cm="1">
        <f t="array" ref="N284">_xlfn.SWITCH(I284,
    "Rob", "Robusta",
    "Exc", "Excelsa",
    "Ara", "Arabica",
    "Lib", "Liberica",
    "")</f>
        <v>Arabica</v>
      </c>
      <c r="O284" t="str" cm="1">
        <f t="array" ref="O284">_xlfn.SWITCH(J284,"M","Medium","L","Light","D","Dark","")</f>
        <v>Light</v>
      </c>
      <c r="P284" t="str">
        <f>_xlfn.XLOOKUP(Orders_Table[[#This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 MATCH(orders!$D285, products!$A$1:$A$49, 0), MATCH(orders!I$1, products!$A$1:$G$1, 0))</f>
        <v>Rob</v>
      </c>
      <c r="J285" t="str">
        <f>INDEX(products!$A$1:$G$49, MATCH(orders!$D285, products!$A$1:$A$49, 0), MATCH(orders!J$1, products!$A$1:$G$1, 0))</f>
        <v>D</v>
      </c>
      <c r="K285" s="4">
        <f>INDEX(products!$A$1:$G$49, MATCH(orders!$D285, products!$A$1:$A$49, 0), MATCH(orders!K$1, products!$A$1:$G$1, 0))</f>
        <v>0.5</v>
      </c>
      <c r="L285" s="5">
        <f>INDEX(products!$A$1:$G$49, MATCH(orders!$D285, products!$A$1:$A$49, 0), MATCH(orders!L$1, products!$A$1:$G$1, 0))</f>
        <v>5.3699999999999992</v>
      </c>
      <c r="M285" s="5">
        <f t="shared" si="4"/>
        <v>5.3699999999999992</v>
      </c>
      <c r="N285" t="str" cm="1">
        <f t="array" ref="N285">_xlfn.SWITCH(I285,
    "Rob", "Robusta",
    "Exc", "Excelsa",
    "Ara", "Arabica",
    "Lib", "Liberica",
    "")</f>
        <v>Robusta</v>
      </c>
      <c r="O285" t="str" cm="1">
        <f t="array" ref="O285">_xlfn.SWITCH(J285,"M","Medium","L","Light","D","Dark","")</f>
        <v>Dark</v>
      </c>
      <c r="P285" t="str">
        <f>_xlfn.XLOOKUP(Orders_Table[[#This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N/A</v>
      </c>
      <c r="H286" s="2" t="str">
        <f>_xlfn.XLOOKUP(C286,customers!$A$1:$A$1001,customers!$G$1:$G$1001,,0)</f>
        <v>United States</v>
      </c>
      <c r="I286" t="str">
        <f>INDEX(products!$A$1:$G$49, MATCH(orders!$D286, products!$A$1:$A$49, 0), MATCH(orders!I$1, products!$A$1:$G$1, 0))</f>
        <v>Exc</v>
      </c>
      <c r="J286" t="str">
        <f>INDEX(products!$A$1:$G$49, MATCH(orders!$D286, products!$A$1:$A$49, 0), MATCH(orders!J$1, products!$A$1:$G$1, 0))</f>
        <v>M</v>
      </c>
      <c r="K286" s="4">
        <f>INDEX(products!$A$1:$G$49, MATCH(orders!$D286, products!$A$1:$A$49, 0), MATCH(orders!K$1, products!$A$1:$G$1, 0))</f>
        <v>2.5</v>
      </c>
      <c r="L286" s="5">
        <f>INDEX(products!$A$1:$G$49, MATCH(orders!$D286, products!$A$1:$A$49, 0), MATCH(orders!L$1, products!$A$1:$G$1, 0))</f>
        <v>31.624999999999996</v>
      </c>
      <c r="M286" s="5">
        <f t="shared" si="4"/>
        <v>94.874999999999986</v>
      </c>
      <c r="N286" t="str" cm="1">
        <f t="array" ref="N286">_xlfn.SWITCH(I286,
    "Rob", "Robusta",
    "Exc", "Excelsa",
    "Ara", "Arabica",
    "Lib", "Liberica",
    "")</f>
        <v>Excelsa</v>
      </c>
      <c r="O286" t="str" cm="1">
        <f t="array" ref="O286">_xlfn.SWITCH(J286,"M","Medium","L","Light","D","Dark","")</f>
        <v>Medium</v>
      </c>
      <c r="P286" t="str">
        <f>_xlfn.XLOOKUP(Orders_Table[[#This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N/A</v>
      </c>
      <c r="H287" s="2" t="str">
        <f>_xlfn.XLOOKUP(C287,customers!$A$1:$A$1001,customers!$G$1:$G$1001,,0)</f>
        <v>United States</v>
      </c>
      <c r="I287" t="str">
        <f>INDEX(products!$A$1:$G$49, MATCH(orders!$D287, products!$A$1:$A$49, 0), MATCH(orders!I$1, products!$A$1:$G$1, 0))</f>
        <v>Lib</v>
      </c>
      <c r="J287" t="str">
        <f>INDEX(products!$A$1:$G$49, MATCH(orders!$D287, products!$A$1:$A$49, 0), MATCH(orders!J$1, products!$A$1:$G$1, 0))</f>
        <v>L</v>
      </c>
      <c r="K287" s="4">
        <f>INDEX(products!$A$1:$G$49, MATCH(orders!$D287, products!$A$1:$A$49, 0), MATCH(orders!K$1, products!$A$1:$G$1, 0))</f>
        <v>2.5</v>
      </c>
      <c r="L287" s="5">
        <f>INDEX(products!$A$1:$G$49, MATCH(orders!$D287, products!$A$1:$A$49, 0), MATCH(orders!L$1, products!$A$1:$G$1, 0))</f>
        <v>36.454999999999998</v>
      </c>
      <c r="M287" s="5">
        <f t="shared" si="4"/>
        <v>36.454999999999998</v>
      </c>
      <c r="N287" t="str" cm="1">
        <f t="array" ref="N287">_xlfn.SWITCH(I287,
    "Rob", "Robusta",
    "Exc", "Excelsa",
    "Ara", "Arabica",
    "Lib", "Liberica",
    "")</f>
        <v>Liberica</v>
      </c>
      <c r="O287" t="str" cm="1">
        <f t="array" ref="O287">_xlfn.SWITCH(J287,"M","Medium","L","Light","D","Dark","")</f>
        <v>Light</v>
      </c>
      <c r="P287" t="str">
        <f>_xlfn.XLOOKUP(Orders_Table[[#This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 MATCH(orders!$D288, products!$A$1:$A$49, 0), MATCH(orders!I$1, products!$A$1:$G$1, 0))</f>
        <v>Ara</v>
      </c>
      <c r="J288" t="str">
        <f>INDEX(products!$A$1:$G$49, MATCH(orders!$D288, products!$A$1:$A$49, 0), MATCH(orders!J$1, products!$A$1:$G$1, 0))</f>
        <v>M</v>
      </c>
      <c r="K288" s="4">
        <f>INDEX(products!$A$1:$G$49, MATCH(orders!$D288, products!$A$1:$A$49, 0), MATCH(orders!K$1, products!$A$1:$G$1, 0))</f>
        <v>0.2</v>
      </c>
      <c r="L288" s="5">
        <f>INDEX(products!$A$1:$G$49, MATCH(orders!$D288, products!$A$1:$A$49, 0), MATCH(orders!L$1, products!$A$1:$G$1, 0))</f>
        <v>3.375</v>
      </c>
      <c r="M288" s="5">
        <f t="shared" si="4"/>
        <v>13.5</v>
      </c>
      <c r="N288" t="str" cm="1">
        <f t="array" ref="N288">_xlfn.SWITCH(I288,
    "Rob", "Robusta",
    "Exc", "Excelsa",
    "Ara", "Arabica",
    "Lib", "Liberica",
    "")</f>
        <v>Arabica</v>
      </c>
      <c r="O288" t="str" cm="1">
        <f t="array" ref="O288">_xlfn.SWITCH(J288,"M","Medium","L","Light","D","Dark","")</f>
        <v>Medium</v>
      </c>
      <c r="P288" t="str">
        <f>_xlfn.XLOOKUP(Orders_Table[[#This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 MATCH(orders!$D289, products!$A$1:$A$49, 0), MATCH(orders!I$1, products!$A$1:$G$1, 0))</f>
        <v>Rob</v>
      </c>
      <c r="J289" t="str">
        <f>INDEX(products!$A$1:$G$49, MATCH(orders!$D289, products!$A$1:$A$49, 0), MATCH(orders!J$1, products!$A$1:$G$1, 0))</f>
        <v>L</v>
      </c>
      <c r="K289" s="4">
        <f>INDEX(products!$A$1:$G$49, MATCH(orders!$D289, products!$A$1:$A$49, 0), MATCH(orders!K$1, products!$A$1:$G$1, 0))</f>
        <v>0.2</v>
      </c>
      <c r="L289" s="5">
        <f>INDEX(products!$A$1:$G$49, MATCH(orders!$D289, products!$A$1:$A$49, 0), MATCH(orders!L$1, products!$A$1:$G$1, 0))</f>
        <v>3.5849999999999995</v>
      </c>
      <c r="M289" s="5">
        <f t="shared" si="4"/>
        <v>14.339999999999998</v>
      </c>
      <c r="N289" t="str" cm="1">
        <f t="array" ref="N289">_xlfn.SWITCH(I289,
    "Rob", "Robusta",
    "Exc", "Excelsa",
    "Ara", "Arabica",
    "Lib", "Liberica",
    "")</f>
        <v>Robusta</v>
      </c>
      <c r="O289" t="str" cm="1">
        <f t="array" ref="O289">_xlfn.SWITCH(J289,"M","Medium","L","Light","D","Dark","")</f>
        <v>Light</v>
      </c>
      <c r="P289" t="str">
        <f>_xlfn.XLOOKUP(Orders_Table[[#This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N/A</v>
      </c>
      <c r="H290" s="2" t="str">
        <f>_xlfn.XLOOKUP(C290,customers!$A$1:$A$1001,customers!$G$1:$G$1001,,0)</f>
        <v>Ireland</v>
      </c>
      <c r="I290" t="str">
        <f>INDEX(products!$A$1:$G$49, MATCH(orders!$D290, products!$A$1:$A$49, 0), MATCH(orders!I$1, products!$A$1:$G$1, 0))</f>
        <v>Exc</v>
      </c>
      <c r="J290" t="str">
        <f>INDEX(products!$A$1:$G$49, MATCH(orders!$D290, products!$A$1:$A$49, 0), MATCH(orders!J$1, products!$A$1:$G$1, 0))</f>
        <v>M</v>
      </c>
      <c r="K290" s="4">
        <f>INDEX(products!$A$1:$G$49, MATCH(orders!$D290, products!$A$1:$A$49, 0), MATCH(orders!K$1, products!$A$1:$G$1, 0))</f>
        <v>0.5</v>
      </c>
      <c r="L290" s="5">
        <f>INDEX(products!$A$1:$G$49, MATCH(orders!$D290, products!$A$1:$A$49, 0), MATCH(orders!L$1, products!$A$1:$G$1, 0))</f>
        <v>8.25</v>
      </c>
      <c r="M290" s="5">
        <f t="shared" si="4"/>
        <v>8.25</v>
      </c>
      <c r="N290" t="str" cm="1">
        <f t="array" ref="N290">_xlfn.SWITCH(I290,
    "Rob", "Robusta",
    "Exc", "Excelsa",
    "Ara", "Arabica",
    "Lib", "Liberica",
    "")</f>
        <v>Excelsa</v>
      </c>
      <c r="O290" t="str" cm="1">
        <f t="array" ref="O290">_xlfn.SWITCH(J290,"M","Medium","L","Light","D","Dark","")</f>
        <v>Medium</v>
      </c>
      <c r="P290" t="str">
        <f>_xlfn.XLOOKUP(Orders_Table[[#This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N/A</v>
      </c>
      <c r="H291" s="2" t="str">
        <f>_xlfn.XLOOKUP(C291,customers!$A$1:$A$1001,customers!$G$1:$G$1001,,0)</f>
        <v>United States</v>
      </c>
      <c r="I291" t="str">
        <f>INDEX(products!$A$1:$G$49, MATCH(orders!$D291, products!$A$1:$A$49, 0), MATCH(orders!I$1, products!$A$1:$G$1, 0))</f>
        <v>Rob</v>
      </c>
      <c r="J291" t="str">
        <f>INDEX(products!$A$1:$G$49, MATCH(orders!$D291, products!$A$1:$A$49, 0), MATCH(orders!J$1, products!$A$1:$G$1, 0))</f>
        <v>D</v>
      </c>
      <c r="K291" s="4">
        <f>INDEX(products!$A$1:$G$49, MATCH(orders!$D291, products!$A$1:$A$49, 0), MATCH(orders!K$1, products!$A$1:$G$1, 0))</f>
        <v>0.2</v>
      </c>
      <c r="L291" s="5">
        <f>INDEX(products!$A$1:$G$49, MATCH(orders!$D291, products!$A$1:$A$49, 0), MATCH(orders!L$1, products!$A$1:$G$1, 0))</f>
        <v>2.6849999999999996</v>
      </c>
      <c r="M291" s="5">
        <f t="shared" si="4"/>
        <v>13.424999999999997</v>
      </c>
      <c r="N291" t="str" cm="1">
        <f t="array" ref="N291">_xlfn.SWITCH(I291,
    "Rob", "Robusta",
    "Exc", "Excelsa",
    "Ara", "Arabica",
    "Lib", "Liberica",
    "")</f>
        <v>Robusta</v>
      </c>
      <c r="O291" t="str" cm="1">
        <f t="array" ref="O291">_xlfn.SWITCH(J291,"M","Medium","L","Light","D","Dark","")</f>
        <v>Dark</v>
      </c>
      <c r="P291" t="str">
        <f>_xlfn.XLOOKUP(Orders_Table[[#This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 MATCH(orders!$D292, products!$A$1:$A$49, 0), MATCH(orders!I$1, products!$A$1:$G$1, 0))</f>
        <v>Ara</v>
      </c>
      <c r="J292" t="str">
        <f>INDEX(products!$A$1:$G$49, MATCH(orders!$D292, products!$A$1:$A$49, 0), MATCH(orders!J$1, products!$A$1:$G$1, 0))</f>
        <v>D</v>
      </c>
      <c r="K292" s="4">
        <f>INDEX(products!$A$1:$G$49, MATCH(orders!$D292, products!$A$1:$A$49, 0), MATCH(orders!K$1, products!$A$1:$G$1, 0))</f>
        <v>1</v>
      </c>
      <c r="L292" s="5">
        <f>INDEX(products!$A$1:$G$49, MATCH(orders!$D292, products!$A$1:$A$49, 0), MATCH(orders!L$1, products!$A$1:$G$1, 0))</f>
        <v>9.9499999999999993</v>
      </c>
      <c r="M292" s="5">
        <f t="shared" si="4"/>
        <v>49.75</v>
      </c>
      <c r="N292" t="str" cm="1">
        <f t="array" ref="N292">_xlfn.SWITCH(I292,
    "Rob", "Robusta",
    "Exc", "Excelsa",
    "Ara", "Arabica",
    "Lib", "Liberica",
    "")</f>
        <v>Arabica</v>
      </c>
      <c r="O292" t="str" cm="1">
        <f t="array" ref="O292">_xlfn.SWITCH(J292,"M","Medium","L","Light","D","Dark","")</f>
        <v>Dark</v>
      </c>
      <c r="P292" t="str">
        <f>_xlfn.XLOOKUP(Orders_Table[[#This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N/A</v>
      </c>
      <c r="H293" s="2" t="str">
        <f>_xlfn.XLOOKUP(C293,customers!$A$1:$A$1001,customers!$G$1:$G$1001,,0)</f>
        <v>Ireland</v>
      </c>
      <c r="I293" t="str">
        <f>INDEX(products!$A$1:$G$49, MATCH(orders!$D293, products!$A$1:$A$49, 0), MATCH(orders!I$1, products!$A$1:$G$1, 0))</f>
        <v>Exc</v>
      </c>
      <c r="J293" t="str">
        <f>INDEX(products!$A$1:$G$49, MATCH(orders!$D293, products!$A$1:$A$49, 0), MATCH(orders!J$1, products!$A$1:$G$1, 0))</f>
        <v>M</v>
      </c>
      <c r="K293" s="4">
        <f>INDEX(products!$A$1:$G$49, MATCH(orders!$D293, products!$A$1:$A$49, 0), MATCH(orders!K$1, products!$A$1:$G$1, 0))</f>
        <v>0.5</v>
      </c>
      <c r="L293" s="5">
        <f>INDEX(products!$A$1:$G$49, MATCH(orders!$D293, products!$A$1:$A$49, 0), MATCH(orders!L$1, products!$A$1:$G$1, 0))</f>
        <v>8.25</v>
      </c>
      <c r="M293" s="5">
        <f t="shared" si="4"/>
        <v>16.5</v>
      </c>
      <c r="N293" t="str" cm="1">
        <f t="array" ref="N293">_xlfn.SWITCH(I293,
    "Rob", "Robusta",
    "Exc", "Excelsa",
    "Ara", "Arabica",
    "Lib", "Liberica",
    "")</f>
        <v>Excelsa</v>
      </c>
      <c r="O293" t="str" cm="1">
        <f t="array" ref="O293">_xlfn.SWITCH(J293,"M","Medium","L","Light","D","Dark","")</f>
        <v>Medium</v>
      </c>
      <c r="P293" t="str">
        <f>_xlfn.XLOOKUP(Orders_Table[[#This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 MATCH(orders!$D294, products!$A$1:$A$49, 0), MATCH(orders!I$1, products!$A$1:$G$1, 0))</f>
        <v>Ara</v>
      </c>
      <c r="J294" t="str">
        <f>INDEX(products!$A$1:$G$49, MATCH(orders!$D294, products!$A$1:$A$49, 0), MATCH(orders!J$1, products!$A$1:$G$1, 0))</f>
        <v>D</v>
      </c>
      <c r="K294" s="4">
        <f>INDEX(products!$A$1:$G$49, MATCH(orders!$D294, products!$A$1:$A$49, 0), MATCH(orders!K$1, products!$A$1:$G$1, 0))</f>
        <v>0.5</v>
      </c>
      <c r="L294" s="5">
        <f>INDEX(products!$A$1:$G$49, MATCH(orders!$D294, products!$A$1:$A$49, 0), MATCH(orders!L$1, products!$A$1:$G$1, 0))</f>
        <v>5.97</v>
      </c>
      <c r="M294" s="5">
        <f t="shared" si="4"/>
        <v>17.91</v>
      </c>
      <c r="N294" t="str" cm="1">
        <f t="array" ref="N294">_xlfn.SWITCH(I294,
    "Rob", "Robusta",
    "Exc", "Excelsa",
    "Ara", "Arabica",
    "Lib", "Liberica",
    "")</f>
        <v>Arabica</v>
      </c>
      <c r="O294" t="str" cm="1">
        <f t="array" ref="O294">_xlfn.SWITCH(J294,"M","Medium","L","Light","D","Dark","")</f>
        <v>Dark</v>
      </c>
      <c r="P294" t="str">
        <f>_xlfn.XLOOKUP(Orders_Table[[#This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 MATCH(orders!$D295, products!$A$1:$A$49, 0), MATCH(orders!I$1, products!$A$1:$G$1, 0))</f>
        <v>Ara</v>
      </c>
      <c r="J295" t="str">
        <f>INDEX(products!$A$1:$G$49, MATCH(orders!$D295, products!$A$1:$A$49, 0), MATCH(orders!J$1, products!$A$1:$G$1, 0))</f>
        <v>D</v>
      </c>
      <c r="K295" s="4">
        <f>INDEX(products!$A$1:$G$49, MATCH(orders!$D295, products!$A$1:$A$49, 0), MATCH(orders!K$1, products!$A$1:$G$1, 0))</f>
        <v>0.5</v>
      </c>
      <c r="L295" s="5">
        <f>INDEX(products!$A$1:$G$49, MATCH(orders!$D295, products!$A$1:$A$49, 0), MATCH(orders!L$1, products!$A$1:$G$1, 0))</f>
        <v>5.97</v>
      </c>
      <c r="M295" s="5">
        <f t="shared" si="4"/>
        <v>29.849999999999998</v>
      </c>
      <c r="N295" t="str" cm="1">
        <f t="array" ref="N295">_xlfn.SWITCH(I295,
    "Rob", "Robusta",
    "Exc", "Excelsa",
    "Ara", "Arabica",
    "Lib", "Liberica",
    "")</f>
        <v>Arabica</v>
      </c>
      <c r="O295" t="str" cm="1">
        <f t="array" ref="O295">_xlfn.SWITCH(J295,"M","Medium","L","Light","D","Dark","")</f>
        <v>Dark</v>
      </c>
      <c r="P295" t="str">
        <f>_xlfn.XLOOKUP(Orders_Table[[#This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N/A</v>
      </c>
      <c r="H296" s="2" t="str">
        <f>_xlfn.XLOOKUP(C296,customers!$A$1:$A$1001,customers!$G$1:$G$1001,,0)</f>
        <v>United States</v>
      </c>
      <c r="I296" t="str">
        <f>INDEX(products!$A$1:$G$49, MATCH(orders!$D296, products!$A$1:$A$49, 0), MATCH(orders!I$1, products!$A$1:$G$1, 0))</f>
        <v>Exc</v>
      </c>
      <c r="J296" t="str">
        <f>INDEX(products!$A$1:$G$49, MATCH(orders!$D296, products!$A$1:$A$49, 0), MATCH(orders!J$1, products!$A$1:$G$1, 0))</f>
        <v>L</v>
      </c>
      <c r="K296" s="4">
        <f>INDEX(products!$A$1:$G$49, MATCH(orders!$D296, products!$A$1:$A$49, 0), MATCH(orders!K$1, products!$A$1:$G$1, 0))</f>
        <v>1</v>
      </c>
      <c r="L296" s="5">
        <f>INDEX(products!$A$1:$G$49, MATCH(orders!$D296, products!$A$1:$A$49, 0), MATCH(orders!L$1, products!$A$1:$G$1, 0))</f>
        <v>14.85</v>
      </c>
      <c r="M296" s="5">
        <f t="shared" si="4"/>
        <v>44.55</v>
      </c>
      <c r="N296" t="str" cm="1">
        <f t="array" ref="N296">_xlfn.SWITCH(I296,
    "Rob", "Robusta",
    "Exc", "Excelsa",
    "Ara", "Arabica",
    "Lib", "Liberica",
    "")</f>
        <v>Excelsa</v>
      </c>
      <c r="O296" t="str" cm="1">
        <f t="array" ref="O296">_xlfn.SWITCH(J296,"M","Medium","L","Light","D","Dark","")</f>
        <v>Light</v>
      </c>
      <c r="P296" t="str">
        <f>_xlfn.XLOOKUP(Orders_Table[[#This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N/A</v>
      </c>
      <c r="H297" s="2" t="str">
        <f>_xlfn.XLOOKUP(C297,customers!$A$1:$A$1001,customers!$G$1:$G$1001,,0)</f>
        <v>United States</v>
      </c>
      <c r="I297" t="str">
        <f>INDEX(products!$A$1:$G$49, MATCH(orders!$D297, products!$A$1:$A$49, 0), MATCH(orders!I$1, products!$A$1:$G$1, 0))</f>
        <v>Exc</v>
      </c>
      <c r="J297" t="str">
        <f>INDEX(products!$A$1:$G$49, MATCH(orders!$D297, products!$A$1:$A$49, 0), MATCH(orders!J$1, products!$A$1:$G$1, 0))</f>
        <v>M</v>
      </c>
      <c r="K297" s="4">
        <f>INDEX(products!$A$1:$G$49, MATCH(orders!$D297, products!$A$1:$A$49, 0), MATCH(orders!K$1, products!$A$1:$G$1, 0))</f>
        <v>1</v>
      </c>
      <c r="L297" s="5">
        <f>INDEX(products!$A$1:$G$49, MATCH(orders!$D297, products!$A$1:$A$49, 0), MATCH(orders!L$1, products!$A$1:$G$1, 0))</f>
        <v>13.75</v>
      </c>
      <c r="M297" s="5">
        <f t="shared" si="4"/>
        <v>27.5</v>
      </c>
      <c r="N297" t="str" cm="1">
        <f t="array" ref="N297">_xlfn.SWITCH(I297,
    "Rob", "Robusta",
    "Exc", "Excelsa",
    "Ara", "Arabica",
    "Lib", "Liberica",
    "")</f>
        <v>Excelsa</v>
      </c>
      <c r="O297" t="str" cm="1">
        <f t="array" ref="O297">_xlfn.SWITCH(J297,"M","Medium","L","Light","D","Dark","")</f>
        <v>Medium</v>
      </c>
      <c r="P297" t="str">
        <f>_xlfn.XLOOKUP(Orders_Table[[#This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 MATCH(orders!$D298, products!$A$1:$A$49, 0), MATCH(orders!I$1, products!$A$1:$G$1, 0))</f>
        <v>Rob</v>
      </c>
      <c r="J298" t="str">
        <f>INDEX(products!$A$1:$G$49, MATCH(orders!$D298, products!$A$1:$A$49, 0), MATCH(orders!J$1, products!$A$1:$G$1, 0))</f>
        <v>M</v>
      </c>
      <c r="K298" s="4">
        <f>INDEX(products!$A$1:$G$49, MATCH(orders!$D298, products!$A$1:$A$49, 0), MATCH(orders!K$1, products!$A$1:$G$1, 0))</f>
        <v>0.5</v>
      </c>
      <c r="L298" s="5">
        <f>INDEX(products!$A$1:$G$49, MATCH(orders!$D298, products!$A$1:$A$49, 0), MATCH(orders!L$1, products!$A$1:$G$1, 0))</f>
        <v>5.97</v>
      </c>
      <c r="M298" s="5">
        <f t="shared" si="4"/>
        <v>35.82</v>
      </c>
      <c r="N298" t="str" cm="1">
        <f t="array" ref="N298">_xlfn.SWITCH(I298,
    "Rob", "Robusta",
    "Exc", "Excelsa",
    "Ara", "Arabica",
    "Lib", "Liberica",
    "")</f>
        <v>Robusta</v>
      </c>
      <c r="O298" t="str" cm="1">
        <f t="array" ref="O298">_xlfn.SWITCH(J298,"M","Medium","L","Light","D","Dark","")</f>
        <v>Medium</v>
      </c>
      <c r="P298" t="str">
        <f>_xlfn.XLOOKUP(Orders_Table[[#This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 MATCH(orders!$D299, products!$A$1:$A$49, 0), MATCH(orders!I$1, products!$A$1:$G$1, 0))</f>
        <v>Rob</v>
      </c>
      <c r="J299" t="str">
        <f>INDEX(products!$A$1:$G$49, MATCH(orders!$D299, products!$A$1:$A$49, 0), MATCH(orders!J$1, products!$A$1:$G$1, 0))</f>
        <v>D</v>
      </c>
      <c r="K299" s="4">
        <f>INDEX(products!$A$1:$G$49, MATCH(orders!$D299, products!$A$1:$A$49, 0), MATCH(orders!K$1, products!$A$1:$G$1, 0))</f>
        <v>0.5</v>
      </c>
      <c r="L299" s="5">
        <f>INDEX(products!$A$1:$G$49, MATCH(orders!$D299, products!$A$1:$A$49, 0), MATCH(orders!L$1, products!$A$1:$G$1, 0))</f>
        <v>5.3699999999999992</v>
      </c>
      <c r="M299" s="5">
        <f t="shared" si="4"/>
        <v>16.11</v>
      </c>
      <c r="N299" t="str" cm="1">
        <f t="array" ref="N299">_xlfn.SWITCH(I299,
    "Rob", "Robusta",
    "Exc", "Excelsa",
    "Ara", "Arabica",
    "Lib", "Liberica",
    "")</f>
        <v>Robusta</v>
      </c>
      <c r="O299" t="str" cm="1">
        <f t="array" ref="O299">_xlfn.SWITCH(J299,"M","Medium","L","Light","D","Dark","")</f>
        <v>Dark</v>
      </c>
      <c r="P299" t="str">
        <f>_xlfn.XLOOKUP(Orders_Table[[#This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 MATCH(orders!$D300, products!$A$1:$A$49, 0), MATCH(orders!I$1, products!$A$1:$G$1, 0))</f>
        <v>Exc</v>
      </c>
      <c r="J300" t="str">
        <f>INDEX(products!$A$1:$G$49, MATCH(orders!$D300, products!$A$1:$A$49, 0), MATCH(orders!J$1, products!$A$1:$G$1, 0))</f>
        <v>L</v>
      </c>
      <c r="K300" s="4">
        <f>INDEX(products!$A$1:$G$49, MATCH(orders!$D300, products!$A$1:$A$49, 0), MATCH(orders!K$1, products!$A$1:$G$1, 0))</f>
        <v>0.2</v>
      </c>
      <c r="L300" s="5">
        <f>INDEX(products!$A$1:$G$49, MATCH(orders!$D300, products!$A$1:$A$49, 0), MATCH(orders!L$1, products!$A$1:$G$1, 0))</f>
        <v>4.4550000000000001</v>
      </c>
      <c r="M300" s="5">
        <f t="shared" si="4"/>
        <v>26.73</v>
      </c>
      <c r="N300" t="str" cm="1">
        <f t="array" ref="N300">_xlfn.SWITCH(I300,
    "Rob", "Robusta",
    "Exc", "Excelsa",
    "Ara", "Arabica",
    "Lib", "Liberica",
    "")</f>
        <v>Excelsa</v>
      </c>
      <c r="O300" t="str" cm="1">
        <f t="array" ref="O300">_xlfn.SWITCH(J300,"M","Medium","L","Light","D","Dark","")</f>
        <v>Light</v>
      </c>
      <c r="P300" t="str">
        <f>_xlfn.XLOOKUP(Orders_Table[[#This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 MATCH(orders!$D301, products!$A$1:$A$49, 0), MATCH(orders!I$1, products!$A$1:$G$1, 0))</f>
        <v>Exc</v>
      </c>
      <c r="J301" t="str">
        <f>INDEX(products!$A$1:$G$49, MATCH(orders!$D301, products!$A$1:$A$49, 0), MATCH(orders!J$1, products!$A$1:$G$1, 0))</f>
        <v>L</v>
      </c>
      <c r="K301" s="4">
        <f>INDEX(products!$A$1:$G$49, MATCH(orders!$D301, products!$A$1:$A$49, 0), MATCH(orders!K$1, products!$A$1:$G$1, 0))</f>
        <v>2.5</v>
      </c>
      <c r="L301" s="5">
        <f>INDEX(products!$A$1:$G$49, MATCH(orders!$D301, products!$A$1:$A$49, 0), MATCH(orders!L$1, products!$A$1:$G$1, 0))</f>
        <v>34.154999999999994</v>
      </c>
      <c r="M301" s="5">
        <f t="shared" si="4"/>
        <v>204.92999999999995</v>
      </c>
      <c r="N301" t="str" cm="1">
        <f t="array" ref="N301">_xlfn.SWITCH(I301,
    "Rob", "Robusta",
    "Exc", "Excelsa",
    "Ara", "Arabica",
    "Lib", "Liberica",
    "")</f>
        <v>Excelsa</v>
      </c>
      <c r="O301" t="str" cm="1">
        <f t="array" ref="O301">_xlfn.SWITCH(J301,"M","Medium","L","Light","D","Dark","")</f>
        <v>Light</v>
      </c>
      <c r="P301" t="str">
        <f>_xlfn.XLOOKUP(Orders_Table[[#This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 MATCH(orders!$D302, products!$A$1:$A$49, 0), MATCH(orders!I$1, products!$A$1:$G$1, 0))</f>
        <v>Ara</v>
      </c>
      <c r="J302" t="str">
        <f>INDEX(products!$A$1:$G$49, MATCH(orders!$D302, products!$A$1:$A$49, 0), MATCH(orders!J$1, products!$A$1:$G$1, 0))</f>
        <v>L</v>
      </c>
      <c r="K302" s="4">
        <f>INDEX(products!$A$1:$G$49, MATCH(orders!$D302, products!$A$1:$A$49, 0), MATCH(orders!K$1, products!$A$1:$G$1, 0))</f>
        <v>1</v>
      </c>
      <c r="L302" s="5">
        <f>INDEX(products!$A$1:$G$49, MATCH(orders!$D302, products!$A$1:$A$49, 0), MATCH(orders!L$1, products!$A$1:$G$1, 0))</f>
        <v>12.95</v>
      </c>
      <c r="M302" s="5">
        <f t="shared" si="4"/>
        <v>38.849999999999994</v>
      </c>
      <c r="N302" t="str" cm="1">
        <f t="array" ref="N302">_xlfn.SWITCH(I302,
    "Rob", "Robusta",
    "Exc", "Excelsa",
    "Ara", "Arabica",
    "Lib", "Liberica",
    "")</f>
        <v>Arabica</v>
      </c>
      <c r="O302" t="str" cm="1">
        <f t="array" ref="O302">_xlfn.SWITCH(J302,"M","Medium","L","Light","D","Dark","")</f>
        <v>Light</v>
      </c>
      <c r="P302" t="str">
        <f>_xlfn.XLOOKUP(Orders_Table[[#This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 MATCH(orders!$D303, products!$A$1:$A$49, 0), MATCH(orders!I$1, products!$A$1:$G$1, 0))</f>
        <v>Lib</v>
      </c>
      <c r="J303" t="str">
        <f>INDEX(products!$A$1:$G$49, MATCH(orders!$D303, products!$A$1:$A$49, 0), MATCH(orders!J$1, products!$A$1:$G$1, 0))</f>
        <v>D</v>
      </c>
      <c r="K303" s="4">
        <f>INDEX(products!$A$1:$G$49, MATCH(orders!$D303, products!$A$1:$A$49, 0), MATCH(orders!K$1, products!$A$1:$G$1, 0))</f>
        <v>0.2</v>
      </c>
      <c r="L303" s="5">
        <f>INDEX(products!$A$1:$G$49, MATCH(orders!$D303, products!$A$1:$A$49, 0), MATCH(orders!L$1, products!$A$1:$G$1, 0))</f>
        <v>3.8849999999999998</v>
      </c>
      <c r="M303" s="5">
        <f t="shared" si="4"/>
        <v>15.54</v>
      </c>
      <c r="N303" t="str" cm="1">
        <f t="array" ref="N303">_xlfn.SWITCH(I303,
    "Rob", "Robusta",
    "Exc", "Excelsa",
    "Ara", "Arabica",
    "Lib", "Liberica",
    "")</f>
        <v>Liberica</v>
      </c>
      <c r="O303" t="str" cm="1">
        <f t="array" ref="O303">_xlfn.SWITCH(J303,"M","Medium","L","Light","D","Dark","")</f>
        <v>Dark</v>
      </c>
      <c r="P303" t="str">
        <f>_xlfn.XLOOKUP(Orders_Table[[#This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 MATCH(orders!$D304, products!$A$1:$A$49, 0), MATCH(orders!I$1, products!$A$1:$G$1, 0))</f>
        <v>Ara</v>
      </c>
      <c r="J304" t="str">
        <f>INDEX(products!$A$1:$G$49, MATCH(orders!$D304, products!$A$1:$A$49, 0), MATCH(orders!J$1, products!$A$1:$G$1, 0))</f>
        <v>M</v>
      </c>
      <c r="K304" s="4">
        <f>INDEX(products!$A$1:$G$49, MATCH(orders!$D304, products!$A$1:$A$49, 0), MATCH(orders!K$1, products!$A$1:$G$1, 0))</f>
        <v>0.5</v>
      </c>
      <c r="L304" s="5">
        <f>INDEX(products!$A$1:$G$49, MATCH(orders!$D304, products!$A$1:$A$49, 0), MATCH(orders!L$1, products!$A$1:$G$1, 0))</f>
        <v>6.75</v>
      </c>
      <c r="M304" s="5">
        <f t="shared" si="4"/>
        <v>6.75</v>
      </c>
      <c r="N304" t="str" cm="1">
        <f t="array" ref="N304">_xlfn.SWITCH(I304,
    "Rob", "Robusta",
    "Exc", "Excelsa",
    "Ara", "Arabica",
    "Lib", "Liberica",
    "")</f>
        <v>Arabica</v>
      </c>
      <c r="O304" t="str" cm="1">
        <f t="array" ref="O304">_xlfn.SWITCH(J304,"M","Medium","L","Light","D","Dark","")</f>
        <v>Medium</v>
      </c>
      <c r="P304" t="str">
        <f>_xlfn.XLOOKUP(Orders_Table[[#This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 MATCH(orders!$D305, products!$A$1:$A$49, 0), MATCH(orders!I$1, products!$A$1:$G$1, 0))</f>
        <v>Exc</v>
      </c>
      <c r="J305" t="str">
        <f>INDEX(products!$A$1:$G$49, MATCH(orders!$D305, products!$A$1:$A$49, 0), MATCH(orders!J$1, products!$A$1:$G$1, 0))</f>
        <v>D</v>
      </c>
      <c r="K305" s="4">
        <f>INDEX(products!$A$1:$G$49, MATCH(orders!$D305, products!$A$1:$A$49, 0), MATCH(orders!K$1, products!$A$1:$G$1, 0))</f>
        <v>2.5</v>
      </c>
      <c r="L305" s="5">
        <f>INDEX(products!$A$1:$G$49, MATCH(orders!$D305, products!$A$1:$A$49, 0), MATCH(orders!L$1, products!$A$1:$G$1, 0))</f>
        <v>27.945</v>
      </c>
      <c r="M305" s="5">
        <f t="shared" si="4"/>
        <v>111.78</v>
      </c>
      <c r="N305" t="str" cm="1">
        <f t="array" ref="N305">_xlfn.SWITCH(I305,
    "Rob", "Robusta",
    "Exc", "Excelsa",
    "Ara", "Arabica",
    "Lib", "Liberica",
    "")</f>
        <v>Excelsa</v>
      </c>
      <c r="O305" t="str" cm="1">
        <f t="array" ref="O305">_xlfn.SWITCH(J305,"M","Medium","L","Light","D","Dark","")</f>
        <v>Dark</v>
      </c>
      <c r="P305" t="str">
        <f>_xlfn.XLOOKUP(Orders_Table[[#This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 MATCH(orders!$D306, products!$A$1:$A$49, 0), MATCH(orders!I$1, products!$A$1:$G$1, 0))</f>
        <v>Ara</v>
      </c>
      <c r="J306" t="str">
        <f>INDEX(products!$A$1:$G$49, MATCH(orders!$D306, products!$A$1:$A$49, 0), MATCH(orders!J$1, products!$A$1:$G$1, 0))</f>
        <v>L</v>
      </c>
      <c r="K306" s="4">
        <f>INDEX(products!$A$1:$G$49, MATCH(orders!$D306, products!$A$1:$A$49, 0), MATCH(orders!K$1, products!$A$1:$G$1, 0))</f>
        <v>0.2</v>
      </c>
      <c r="L306" s="5">
        <f>INDEX(products!$A$1:$G$49, MATCH(orders!$D306, products!$A$1:$A$49, 0), MATCH(orders!L$1, products!$A$1:$G$1, 0))</f>
        <v>3.8849999999999998</v>
      </c>
      <c r="M306" s="5">
        <f t="shared" si="4"/>
        <v>3.8849999999999998</v>
      </c>
      <c r="N306" t="str" cm="1">
        <f t="array" ref="N306">_xlfn.SWITCH(I306,
    "Rob", "Robusta",
    "Exc", "Excelsa",
    "Ara", "Arabica",
    "Lib", "Liberica",
    "")</f>
        <v>Arabica</v>
      </c>
      <c r="O306" t="str" cm="1">
        <f t="array" ref="O306">_xlfn.SWITCH(J306,"M","Medium","L","Light","D","Dark","")</f>
        <v>Light</v>
      </c>
      <c r="P306" t="str">
        <f>_xlfn.XLOOKUP(Orders_Table[[#This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 MATCH(orders!$D307, products!$A$1:$A$49, 0), MATCH(orders!I$1, products!$A$1:$G$1, 0))</f>
        <v>Lib</v>
      </c>
      <c r="J307" t="str">
        <f>INDEX(products!$A$1:$G$49, MATCH(orders!$D307, products!$A$1:$A$49, 0), MATCH(orders!J$1, products!$A$1:$G$1, 0))</f>
        <v>M</v>
      </c>
      <c r="K307" s="4">
        <f>INDEX(products!$A$1:$G$49, MATCH(orders!$D307, products!$A$1:$A$49, 0), MATCH(orders!K$1, products!$A$1:$G$1, 0))</f>
        <v>0.2</v>
      </c>
      <c r="L307" s="5">
        <f>INDEX(products!$A$1:$G$49, MATCH(orders!$D307, products!$A$1:$A$49, 0), MATCH(orders!L$1, products!$A$1:$G$1, 0))</f>
        <v>4.3650000000000002</v>
      </c>
      <c r="M307" s="5">
        <f t="shared" si="4"/>
        <v>21.825000000000003</v>
      </c>
      <c r="N307" t="str" cm="1">
        <f t="array" ref="N307">_xlfn.SWITCH(I307,
    "Rob", "Robusta",
    "Exc", "Excelsa",
    "Ara", "Arabica",
    "Lib", "Liberica",
    "")</f>
        <v>Liberica</v>
      </c>
      <c r="O307" t="str" cm="1">
        <f t="array" ref="O307">_xlfn.SWITCH(J307,"M","Medium","L","Light","D","Dark","")</f>
        <v>Medium</v>
      </c>
      <c r="P307" t="str">
        <f>_xlfn.XLOOKUP(Orders_Table[[#This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 MATCH(orders!$D308, products!$A$1:$A$49, 0), MATCH(orders!I$1, products!$A$1:$G$1, 0))</f>
        <v>Rob</v>
      </c>
      <c r="J308" t="str">
        <f>INDEX(products!$A$1:$G$49, MATCH(orders!$D308, products!$A$1:$A$49, 0), MATCH(orders!J$1, products!$A$1:$G$1, 0))</f>
        <v>M</v>
      </c>
      <c r="K308" s="4">
        <f>INDEX(products!$A$1:$G$49, MATCH(orders!$D308, products!$A$1:$A$49, 0), MATCH(orders!K$1, products!$A$1:$G$1, 0))</f>
        <v>0.2</v>
      </c>
      <c r="L308" s="5">
        <f>INDEX(products!$A$1:$G$49, MATCH(orders!$D308, products!$A$1:$A$49, 0), MATCH(orders!L$1, products!$A$1:$G$1, 0))</f>
        <v>2.9849999999999999</v>
      </c>
      <c r="M308" s="5">
        <f t="shared" si="4"/>
        <v>14.924999999999999</v>
      </c>
      <c r="N308" t="str" cm="1">
        <f t="array" ref="N308">_xlfn.SWITCH(I308,
    "Rob", "Robusta",
    "Exc", "Excelsa",
    "Ara", "Arabica",
    "Lib", "Liberica",
    "")</f>
        <v>Robusta</v>
      </c>
      <c r="O308" t="str" cm="1">
        <f t="array" ref="O308">_xlfn.SWITCH(J308,"M","Medium","L","Light","D","Dark","")</f>
        <v>Medium</v>
      </c>
      <c r="P308" t="str">
        <f>_xlfn.XLOOKUP(Orders_Table[[#This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 MATCH(orders!$D309, products!$A$1:$A$49, 0), MATCH(orders!I$1, products!$A$1:$G$1, 0))</f>
        <v>Ara</v>
      </c>
      <c r="J309" t="str">
        <f>INDEX(products!$A$1:$G$49, MATCH(orders!$D309, products!$A$1:$A$49, 0), MATCH(orders!J$1, products!$A$1:$G$1, 0))</f>
        <v>M</v>
      </c>
      <c r="K309" s="4">
        <f>INDEX(products!$A$1:$G$49, MATCH(orders!$D309, products!$A$1:$A$49, 0), MATCH(orders!K$1, products!$A$1:$G$1, 0))</f>
        <v>1</v>
      </c>
      <c r="L309" s="5">
        <f>INDEX(products!$A$1:$G$49, MATCH(orders!$D309, products!$A$1:$A$49, 0), MATCH(orders!L$1, products!$A$1:$G$1, 0))</f>
        <v>11.25</v>
      </c>
      <c r="M309" s="5">
        <f t="shared" si="4"/>
        <v>33.75</v>
      </c>
      <c r="N309" t="str" cm="1">
        <f t="array" ref="N309">_xlfn.SWITCH(I309,
    "Rob", "Robusta",
    "Exc", "Excelsa",
    "Ara", "Arabica",
    "Lib", "Liberica",
    "")</f>
        <v>Arabica</v>
      </c>
      <c r="O309" t="str" cm="1">
        <f t="array" ref="O309">_xlfn.SWITCH(J309,"M","Medium","L","Light","D","Dark","")</f>
        <v>Medium</v>
      </c>
      <c r="P309" t="str">
        <f>_xlfn.XLOOKUP(Orders_Table[[#This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 MATCH(orders!$D310, products!$A$1:$A$49, 0), MATCH(orders!I$1, products!$A$1:$G$1, 0))</f>
        <v>Ara</v>
      </c>
      <c r="J310" t="str">
        <f>INDEX(products!$A$1:$G$49, MATCH(orders!$D310, products!$A$1:$A$49, 0), MATCH(orders!J$1, products!$A$1:$G$1, 0))</f>
        <v>M</v>
      </c>
      <c r="K310" s="4">
        <f>INDEX(products!$A$1:$G$49, MATCH(orders!$D310, products!$A$1:$A$49, 0), MATCH(orders!K$1, products!$A$1:$G$1, 0))</f>
        <v>1</v>
      </c>
      <c r="L310" s="5">
        <f>INDEX(products!$A$1:$G$49, MATCH(orders!$D310, products!$A$1:$A$49, 0), MATCH(orders!L$1, products!$A$1:$G$1, 0))</f>
        <v>11.25</v>
      </c>
      <c r="M310" s="5">
        <f t="shared" si="4"/>
        <v>33.75</v>
      </c>
      <c r="N310" t="str" cm="1">
        <f t="array" ref="N310">_xlfn.SWITCH(I310,
    "Rob", "Robusta",
    "Exc", "Excelsa",
    "Ara", "Arabica",
    "Lib", "Liberica",
    "")</f>
        <v>Arabica</v>
      </c>
      <c r="O310" t="str" cm="1">
        <f t="array" ref="O310">_xlfn.SWITCH(J310,"M","Medium","L","Light","D","Dark","")</f>
        <v>Medium</v>
      </c>
      <c r="P310" t="str">
        <f>_xlfn.XLOOKUP(Orders_Table[[#This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 MATCH(orders!$D311, products!$A$1:$A$49, 0), MATCH(orders!I$1, products!$A$1:$G$1, 0))</f>
        <v>Lib</v>
      </c>
      <c r="J311" t="str">
        <f>INDEX(products!$A$1:$G$49, MATCH(orders!$D311, products!$A$1:$A$49, 0), MATCH(orders!J$1, products!$A$1:$G$1, 0))</f>
        <v>M</v>
      </c>
      <c r="K311" s="4">
        <f>INDEX(products!$A$1:$G$49, MATCH(orders!$D311, products!$A$1:$A$49, 0), MATCH(orders!K$1, products!$A$1:$G$1, 0))</f>
        <v>0.2</v>
      </c>
      <c r="L311" s="5">
        <f>INDEX(products!$A$1:$G$49, MATCH(orders!$D311, products!$A$1:$A$49, 0), MATCH(orders!L$1, products!$A$1:$G$1, 0))</f>
        <v>4.3650000000000002</v>
      </c>
      <c r="M311" s="5">
        <f t="shared" si="4"/>
        <v>26.19</v>
      </c>
      <c r="N311" t="str" cm="1">
        <f t="array" ref="N311">_xlfn.SWITCH(I311,
    "Rob", "Robusta",
    "Exc", "Excelsa",
    "Ara", "Arabica",
    "Lib", "Liberica",
    "")</f>
        <v>Liberica</v>
      </c>
      <c r="O311" t="str" cm="1">
        <f t="array" ref="O311">_xlfn.SWITCH(J311,"M","Medium","L","Light","D","Dark","")</f>
        <v>Medium</v>
      </c>
      <c r="P311" t="str">
        <f>_xlfn.XLOOKUP(Orders_Table[[#This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 MATCH(orders!$D312, products!$A$1:$A$49, 0), MATCH(orders!I$1, products!$A$1:$G$1, 0))</f>
        <v>Exc</v>
      </c>
      <c r="J312" t="str">
        <f>INDEX(products!$A$1:$G$49, MATCH(orders!$D312, products!$A$1:$A$49, 0), MATCH(orders!J$1, products!$A$1:$G$1, 0))</f>
        <v>L</v>
      </c>
      <c r="K312" s="4">
        <f>INDEX(products!$A$1:$G$49, MATCH(orders!$D312, products!$A$1:$A$49, 0), MATCH(orders!K$1, products!$A$1:$G$1, 0))</f>
        <v>1</v>
      </c>
      <c r="L312" s="5">
        <f>INDEX(products!$A$1:$G$49, MATCH(orders!$D312, products!$A$1:$A$49, 0), MATCH(orders!L$1, products!$A$1:$G$1, 0))</f>
        <v>14.85</v>
      </c>
      <c r="M312" s="5">
        <f t="shared" si="4"/>
        <v>14.85</v>
      </c>
      <c r="N312" t="str" cm="1">
        <f t="array" ref="N312">_xlfn.SWITCH(I312,
    "Rob", "Robusta",
    "Exc", "Excelsa",
    "Ara", "Arabica",
    "Lib", "Liberica",
    "")</f>
        <v>Excelsa</v>
      </c>
      <c r="O312" t="str" cm="1">
        <f t="array" ref="O312">_xlfn.SWITCH(J312,"M","Medium","L","Light","D","Dark","")</f>
        <v>Light</v>
      </c>
      <c r="P312" t="str">
        <f>_xlfn.XLOOKUP(Orders_Table[[#This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 MATCH(orders!$D313, products!$A$1:$A$49, 0), MATCH(orders!I$1, products!$A$1:$G$1, 0))</f>
        <v>Exc</v>
      </c>
      <c r="J313" t="str">
        <f>INDEX(products!$A$1:$G$49, MATCH(orders!$D313, products!$A$1:$A$49, 0), MATCH(orders!J$1, products!$A$1:$G$1, 0))</f>
        <v>M</v>
      </c>
      <c r="K313" s="4">
        <f>INDEX(products!$A$1:$G$49, MATCH(orders!$D313, products!$A$1:$A$49, 0), MATCH(orders!K$1, products!$A$1:$G$1, 0))</f>
        <v>2.5</v>
      </c>
      <c r="L313" s="5">
        <f>INDEX(products!$A$1:$G$49, MATCH(orders!$D313, products!$A$1:$A$49, 0), MATCH(orders!L$1, products!$A$1:$G$1, 0))</f>
        <v>31.624999999999996</v>
      </c>
      <c r="M313" s="5">
        <f t="shared" si="4"/>
        <v>189.74999999999997</v>
      </c>
      <c r="N313" t="str" cm="1">
        <f t="array" ref="N313">_xlfn.SWITCH(I313,
    "Rob", "Robusta",
    "Exc", "Excelsa",
    "Ara", "Arabica",
    "Lib", "Liberica",
    "")</f>
        <v>Excelsa</v>
      </c>
      <c r="O313" t="str" cm="1">
        <f t="array" ref="O313">_xlfn.SWITCH(J313,"M","Medium","L","Light","D","Dark","")</f>
        <v>Medium</v>
      </c>
      <c r="P313" t="str">
        <f>_xlfn.XLOOKUP(Orders_Table[[#This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 MATCH(orders!$D314, products!$A$1:$A$49, 0), MATCH(orders!I$1, products!$A$1:$G$1, 0))</f>
        <v>Rob</v>
      </c>
      <c r="J314" t="str">
        <f>INDEX(products!$A$1:$G$49, MATCH(orders!$D314, products!$A$1:$A$49, 0), MATCH(orders!J$1, products!$A$1:$G$1, 0))</f>
        <v>M</v>
      </c>
      <c r="K314" s="4">
        <f>INDEX(products!$A$1:$G$49, MATCH(orders!$D314, products!$A$1:$A$49, 0), MATCH(orders!K$1, products!$A$1:$G$1, 0))</f>
        <v>0.5</v>
      </c>
      <c r="L314" s="5">
        <f>INDEX(products!$A$1:$G$49, MATCH(orders!$D314, products!$A$1:$A$49, 0), MATCH(orders!L$1, products!$A$1:$G$1, 0))</f>
        <v>5.97</v>
      </c>
      <c r="M314" s="5">
        <f t="shared" si="4"/>
        <v>5.97</v>
      </c>
      <c r="N314" t="str" cm="1">
        <f t="array" ref="N314">_xlfn.SWITCH(I314,
    "Rob", "Robusta",
    "Exc", "Excelsa",
    "Ara", "Arabica",
    "Lib", "Liberica",
    "")</f>
        <v>Robusta</v>
      </c>
      <c r="O314" t="str" cm="1">
        <f t="array" ref="O314">_xlfn.SWITCH(J314,"M","Medium","L","Light","D","Dark","")</f>
        <v>Medium</v>
      </c>
      <c r="P314" t="str">
        <f>_xlfn.XLOOKUP(Orders_Table[[#This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 MATCH(orders!$D315, products!$A$1:$A$49, 0), MATCH(orders!I$1, products!$A$1:$G$1, 0))</f>
        <v>Rob</v>
      </c>
      <c r="J315" t="str">
        <f>INDEX(products!$A$1:$G$49, MATCH(orders!$D315, products!$A$1:$A$49, 0), MATCH(orders!J$1, products!$A$1:$G$1, 0))</f>
        <v>M</v>
      </c>
      <c r="K315" s="4">
        <f>INDEX(products!$A$1:$G$49, MATCH(orders!$D315, products!$A$1:$A$49, 0), MATCH(orders!K$1, products!$A$1:$G$1, 0))</f>
        <v>1</v>
      </c>
      <c r="L315" s="5">
        <f>INDEX(products!$A$1:$G$49, MATCH(orders!$D315, products!$A$1:$A$49, 0), MATCH(orders!L$1, products!$A$1:$G$1, 0))</f>
        <v>9.9499999999999993</v>
      </c>
      <c r="M315" s="5">
        <f t="shared" si="4"/>
        <v>29.849999999999998</v>
      </c>
      <c r="N315" t="str" cm="1">
        <f t="array" ref="N315">_xlfn.SWITCH(I315,
    "Rob", "Robusta",
    "Exc", "Excelsa",
    "Ara", "Arabica",
    "Lib", "Liberica",
    "")</f>
        <v>Robusta</v>
      </c>
      <c r="O315" t="str" cm="1">
        <f t="array" ref="O315">_xlfn.SWITCH(J315,"M","Medium","L","Light","D","Dark","")</f>
        <v>Medium</v>
      </c>
      <c r="P315" t="str">
        <f>_xlfn.XLOOKUP(Orders_Table[[#This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N/A</v>
      </c>
      <c r="H316" s="2" t="str">
        <f>_xlfn.XLOOKUP(C316,customers!$A$1:$A$1001,customers!$G$1:$G$1001,,0)</f>
        <v>United States</v>
      </c>
      <c r="I316" t="str">
        <f>INDEX(products!$A$1:$G$49, MATCH(orders!$D316, products!$A$1:$A$49, 0), MATCH(orders!I$1, products!$A$1:$G$1, 0))</f>
        <v>Rob</v>
      </c>
      <c r="J316" t="str">
        <f>INDEX(products!$A$1:$G$49, MATCH(orders!$D316, products!$A$1:$A$49, 0), MATCH(orders!J$1, products!$A$1:$G$1, 0))</f>
        <v>D</v>
      </c>
      <c r="K316" s="4">
        <f>INDEX(products!$A$1:$G$49, MATCH(orders!$D316, products!$A$1:$A$49, 0), MATCH(orders!K$1, products!$A$1:$G$1, 0))</f>
        <v>1</v>
      </c>
      <c r="L316" s="5">
        <f>INDEX(products!$A$1:$G$49, MATCH(orders!$D316, products!$A$1:$A$49, 0), MATCH(orders!L$1, products!$A$1:$G$1, 0))</f>
        <v>8.9499999999999993</v>
      </c>
      <c r="M316" s="5">
        <f t="shared" si="4"/>
        <v>44.75</v>
      </c>
      <c r="N316" t="str" cm="1">
        <f t="array" ref="N316">_xlfn.SWITCH(I316,
    "Rob", "Robusta",
    "Exc", "Excelsa",
    "Ara", "Arabica",
    "Lib", "Liberica",
    "")</f>
        <v>Robusta</v>
      </c>
      <c r="O316" t="str" cm="1">
        <f t="array" ref="O316">_xlfn.SWITCH(J316,"M","Medium","L","Light","D","Dark","")</f>
        <v>Dark</v>
      </c>
      <c r="P316" t="str">
        <f>_xlfn.XLOOKUP(Orders_Table[[#This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 MATCH(orders!$D317, products!$A$1:$A$49, 0), MATCH(orders!I$1, products!$A$1:$G$1, 0))</f>
        <v>Exc</v>
      </c>
      <c r="J317" t="str">
        <f>INDEX(products!$A$1:$G$49, MATCH(orders!$D317, products!$A$1:$A$49, 0), MATCH(orders!J$1, products!$A$1:$G$1, 0))</f>
        <v>L</v>
      </c>
      <c r="K317" s="4">
        <f>INDEX(products!$A$1:$G$49, MATCH(orders!$D317, products!$A$1:$A$49, 0), MATCH(orders!K$1, products!$A$1:$G$1, 0))</f>
        <v>2.5</v>
      </c>
      <c r="L317" s="5">
        <f>INDEX(products!$A$1:$G$49, MATCH(orders!$D317, products!$A$1:$A$49, 0), MATCH(orders!L$1, products!$A$1:$G$1, 0))</f>
        <v>34.154999999999994</v>
      </c>
      <c r="M317" s="5">
        <f t="shared" si="4"/>
        <v>34.154999999999994</v>
      </c>
      <c r="N317" t="str" cm="1">
        <f t="array" ref="N317">_xlfn.SWITCH(I317,
    "Rob", "Robusta",
    "Exc", "Excelsa",
    "Ara", "Arabica",
    "Lib", "Liberica",
    "")</f>
        <v>Excelsa</v>
      </c>
      <c r="O317" t="str" cm="1">
        <f t="array" ref="O317">_xlfn.SWITCH(J317,"M","Medium","L","Light","D","Dark","")</f>
        <v>Light</v>
      </c>
      <c r="P317" t="str">
        <f>_xlfn.XLOOKUP(Orders_Table[[#This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 MATCH(orders!$D318, products!$A$1:$A$49, 0), MATCH(orders!I$1, products!$A$1:$G$1, 0))</f>
        <v>Exc</v>
      </c>
      <c r="J318" t="str">
        <f>INDEX(products!$A$1:$G$49, MATCH(orders!$D318, products!$A$1:$A$49, 0), MATCH(orders!J$1, products!$A$1:$G$1, 0))</f>
        <v>L</v>
      </c>
      <c r="K318" s="4">
        <f>INDEX(products!$A$1:$G$49, MATCH(orders!$D318, products!$A$1:$A$49, 0), MATCH(orders!K$1, products!$A$1:$G$1, 0))</f>
        <v>2.5</v>
      </c>
      <c r="L318" s="5">
        <f>INDEX(products!$A$1:$G$49, MATCH(orders!$D318, products!$A$1:$A$49, 0), MATCH(orders!L$1, products!$A$1:$G$1, 0))</f>
        <v>34.154999999999994</v>
      </c>
      <c r="M318" s="5">
        <f t="shared" si="4"/>
        <v>204.92999999999995</v>
      </c>
      <c r="N318" t="str" cm="1">
        <f t="array" ref="N318">_xlfn.SWITCH(I318,
    "Rob", "Robusta",
    "Exc", "Excelsa",
    "Ara", "Arabica",
    "Lib", "Liberica",
    "")</f>
        <v>Excelsa</v>
      </c>
      <c r="O318" t="str" cm="1">
        <f t="array" ref="O318">_xlfn.SWITCH(J318,"M","Medium","L","Light","D","Dark","")</f>
        <v>Light</v>
      </c>
      <c r="P318" t="str">
        <f>_xlfn.XLOOKUP(Orders_Table[[#This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 MATCH(orders!$D319, products!$A$1:$A$49, 0), MATCH(orders!I$1, products!$A$1:$G$1, 0))</f>
        <v>Exc</v>
      </c>
      <c r="J319" t="str">
        <f>INDEX(products!$A$1:$G$49, MATCH(orders!$D319, products!$A$1:$A$49, 0), MATCH(orders!J$1, products!$A$1:$G$1, 0))</f>
        <v>D</v>
      </c>
      <c r="K319" s="4">
        <f>INDEX(products!$A$1:$G$49, MATCH(orders!$D319, products!$A$1:$A$49, 0), MATCH(orders!K$1, products!$A$1:$G$1, 0))</f>
        <v>0.5</v>
      </c>
      <c r="L319" s="5">
        <f>INDEX(products!$A$1:$G$49, MATCH(orders!$D319, products!$A$1:$A$49, 0), MATCH(orders!L$1, products!$A$1:$G$1, 0))</f>
        <v>7.29</v>
      </c>
      <c r="M319" s="5">
        <f t="shared" si="4"/>
        <v>21.87</v>
      </c>
      <c r="N319" t="str" cm="1">
        <f t="array" ref="N319">_xlfn.SWITCH(I319,
    "Rob", "Robusta",
    "Exc", "Excelsa",
    "Ara", "Arabica",
    "Lib", "Liberica",
    "")</f>
        <v>Excelsa</v>
      </c>
      <c r="O319" t="str" cm="1">
        <f t="array" ref="O319">_xlfn.SWITCH(J319,"M","Medium","L","Light","D","Dark","")</f>
        <v>Dark</v>
      </c>
      <c r="P319" t="str">
        <f>_xlfn.XLOOKUP(Orders_Table[[#This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 MATCH(orders!$D320, products!$A$1:$A$49, 0), MATCH(orders!I$1, products!$A$1:$G$1, 0))</f>
        <v>Ara</v>
      </c>
      <c r="J320" t="str">
        <f>INDEX(products!$A$1:$G$49, MATCH(orders!$D320, products!$A$1:$A$49, 0), MATCH(orders!J$1, products!$A$1:$G$1, 0))</f>
        <v>M</v>
      </c>
      <c r="K320" s="4">
        <f>INDEX(products!$A$1:$G$49, MATCH(orders!$D320, products!$A$1:$A$49, 0), MATCH(orders!K$1, products!$A$1:$G$1, 0))</f>
        <v>2.5</v>
      </c>
      <c r="L320" s="5">
        <f>INDEX(products!$A$1:$G$49, MATCH(orders!$D320, products!$A$1:$A$49, 0), MATCH(orders!L$1, products!$A$1:$G$1, 0))</f>
        <v>25.874999999999996</v>
      </c>
      <c r="M320" s="5">
        <f t="shared" si="4"/>
        <v>51.749999999999993</v>
      </c>
      <c r="N320" t="str" cm="1">
        <f t="array" ref="N320">_xlfn.SWITCH(I320,
    "Rob", "Robusta",
    "Exc", "Excelsa",
    "Ara", "Arabica",
    "Lib", "Liberica",
    "")</f>
        <v>Arabica</v>
      </c>
      <c r="O320" t="str" cm="1">
        <f t="array" ref="O320">_xlfn.SWITCH(J320,"M","Medium","L","Light","D","Dark","")</f>
        <v>Medium</v>
      </c>
      <c r="P320" t="str">
        <f>_xlfn.XLOOKUP(Orders_Table[[#This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 MATCH(orders!$D321, products!$A$1:$A$49, 0), MATCH(orders!I$1, products!$A$1:$G$1, 0))</f>
        <v>Exc</v>
      </c>
      <c r="J321" t="str">
        <f>INDEX(products!$A$1:$G$49, MATCH(orders!$D321, products!$A$1:$A$49, 0), MATCH(orders!J$1, products!$A$1:$G$1, 0))</f>
        <v>M</v>
      </c>
      <c r="K321" s="4">
        <f>INDEX(products!$A$1:$G$49, MATCH(orders!$D321, products!$A$1:$A$49, 0), MATCH(orders!K$1, products!$A$1:$G$1, 0))</f>
        <v>0.2</v>
      </c>
      <c r="L321" s="5">
        <f>INDEX(products!$A$1:$G$49, MATCH(orders!$D321, products!$A$1:$A$49, 0), MATCH(orders!L$1, products!$A$1:$G$1, 0))</f>
        <v>4.125</v>
      </c>
      <c r="M321" s="5">
        <f t="shared" si="4"/>
        <v>8.25</v>
      </c>
      <c r="N321" t="str" cm="1">
        <f t="array" ref="N321">_xlfn.SWITCH(I321,
    "Rob", "Robusta",
    "Exc", "Excelsa",
    "Ara", "Arabica",
    "Lib", "Liberica",
    "")</f>
        <v>Excelsa</v>
      </c>
      <c r="O321" t="str" cm="1">
        <f t="array" ref="O321">_xlfn.SWITCH(J321,"M","Medium","L","Light","D","Dark","")</f>
        <v>Medium</v>
      </c>
      <c r="P321" t="str">
        <f>_xlfn.XLOOKUP(Orders_Table[[#This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 MATCH(orders!$D322, products!$A$1:$A$49, 0), MATCH(orders!I$1, products!$A$1:$G$1, 0))</f>
        <v>Ara</v>
      </c>
      <c r="J322" t="str">
        <f>INDEX(products!$A$1:$G$49, MATCH(orders!$D322, products!$A$1:$A$49, 0), MATCH(orders!J$1, products!$A$1:$G$1, 0))</f>
        <v>L</v>
      </c>
      <c r="K322" s="4">
        <f>INDEX(products!$A$1:$G$49, MATCH(orders!$D322, products!$A$1:$A$49, 0), MATCH(orders!K$1, products!$A$1:$G$1, 0))</f>
        <v>0.2</v>
      </c>
      <c r="L322" s="5">
        <f>INDEX(products!$A$1:$G$49, MATCH(orders!$D322, products!$A$1:$A$49, 0), MATCH(orders!L$1, products!$A$1:$G$1, 0))</f>
        <v>3.8849999999999998</v>
      </c>
      <c r="M322" s="5">
        <f t="shared" si="4"/>
        <v>19.424999999999997</v>
      </c>
      <c r="N322" t="str" cm="1">
        <f t="array" ref="N322">_xlfn.SWITCH(I322,
    "Rob", "Robusta",
    "Exc", "Excelsa",
    "Ara", "Arabica",
    "Lib", "Liberica",
    "")</f>
        <v>Arabica</v>
      </c>
      <c r="O322" t="str" cm="1">
        <f t="array" ref="O322">_xlfn.SWITCH(J322,"M","Medium","L","Light","D","Dark","")</f>
        <v>Light</v>
      </c>
      <c r="P322" t="str">
        <f>_xlfn.XLOOKUP(Orders_Table[[#This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 MATCH(orders!$D323, products!$A$1:$A$49, 0), MATCH(orders!I$1, products!$A$1:$G$1, 0))</f>
        <v>Ara</v>
      </c>
      <c r="J323" t="str">
        <f>INDEX(products!$A$1:$G$49, MATCH(orders!$D323, products!$A$1:$A$49, 0), MATCH(orders!J$1, products!$A$1:$G$1, 0))</f>
        <v>M</v>
      </c>
      <c r="K323" s="4">
        <f>INDEX(products!$A$1:$G$49, MATCH(orders!$D323, products!$A$1:$A$49, 0), MATCH(orders!K$1, products!$A$1:$G$1, 0))</f>
        <v>0.2</v>
      </c>
      <c r="L323" s="5">
        <f>INDEX(products!$A$1:$G$49, MATCH(orders!$D323, products!$A$1:$A$49, 0), MATCH(orders!L$1, products!$A$1:$G$1, 0))</f>
        <v>3.375</v>
      </c>
      <c r="M323" s="5">
        <f t="shared" ref="M323:M386" si="5">L323*E323</f>
        <v>20.25</v>
      </c>
      <c r="N323" t="str" cm="1">
        <f t="array" ref="N323">_xlfn.SWITCH(I323,
    "Rob", "Robusta",
    "Exc", "Excelsa",
    "Ara", "Arabica",
    "Lib", "Liberica",
    "")</f>
        <v>Arabica</v>
      </c>
      <c r="O323" t="str" cm="1">
        <f t="array" ref="O323">_xlfn.SWITCH(J323,"M","Medium","L","Light","D","Dark","")</f>
        <v>Medium</v>
      </c>
      <c r="P323" t="str">
        <f>_xlfn.XLOOKUP(Orders_Table[[#This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 MATCH(orders!$D324, products!$A$1:$A$49, 0), MATCH(orders!I$1, products!$A$1:$G$1, 0))</f>
        <v>Lib</v>
      </c>
      <c r="J324" t="str">
        <f>INDEX(products!$A$1:$G$49, MATCH(orders!$D324, products!$A$1:$A$49, 0), MATCH(orders!J$1, products!$A$1:$G$1, 0))</f>
        <v>D</v>
      </c>
      <c r="K324" s="4">
        <f>INDEX(products!$A$1:$G$49, MATCH(orders!$D324, products!$A$1:$A$49, 0), MATCH(orders!K$1, products!$A$1:$G$1, 0))</f>
        <v>0.5</v>
      </c>
      <c r="L324" s="5">
        <f>INDEX(products!$A$1:$G$49, MATCH(orders!$D324, products!$A$1:$A$49, 0), MATCH(orders!L$1, products!$A$1:$G$1, 0))</f>
        <v>7.77</v>
      </c>
      <c r="M324" s="5">
        <f t="shared" si="5"/>
        <v>23.31</v>
      </c>
      <c r="N324" t="str" cm="1">
        <f t="array" ref="N324">_xlfn.SWITCH(I324,
    "Rob", "Robusta",
    "Exc", "Excelsa",
    "Ara", "Arabica",
    "Lib", "Liberica",
    "")</f>
        <v>Liberica</v>
      </c>
      <c r="O324" t="str" cm="1">
        <f t="array" ref="O324">_xlfn.SWITCH(J324,"M","Medium","L","Light","D","Dark","")</f>
        <v>Dark</v>
      </c>
      <c r="P324" t="str">
        <f>_xlfn.XLOOKUP(Orders_Table[[#This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 MATCH(orders!$D325, products!$A$1:$A$49, 0), MATCH(orders!I$1, products!$A$1:$G$1, 0))</f>
        <v>Exc</v>
      </c>
      <c r="J325" t="str">
        <f>INDEX(products!$A$1:$G$49, MATCH(orders!$D325, products!$A$1:$A$49, 0), MATCH(orders!J$1, products!$A$1:$G$1, 0))</f>
        <v>D</v>
      </c>
      <c r="K325" s="4">
        <f>INDEX(products!$A$1:$G$49, MATCH(orders!$D325, products!$A$1:$A$49, 0), MATCH(orders!K$1, products!$A$1:$G$1, 0))</f>
        <v>0.2</v>
      </c>
      <c r="L325" s="5">
        <f>INDEX(products!$A$1:$G$49, MATCH(orders!$D325, products!$A$1:$A$49, 0), MATCH(orders!L$1, products!$A$1:$G$1, 0))</f>
        <v>3.645</v>
      </c>
      <c r="M325" s="5">
        <f t="shared" si="5"/>
        <v>18.225000000000001</v>
      </c>
      <c r="N325" t="str" cm="1">
        <f t="array" ref="N325">_xlfn.SWITCH(I325,
    "Rob", "Robusta",
    "Exc", "Excelsa",
    "Ara", "Arabica",
    "Lib", "Liberica",
    "")</f>
        <v>Excelsa</v>
      </c>
      <c r="O325" t="str" cm="1">
        <f t="array" ref="O325">_xlfn.SWITCH(J325,"M","Medium","L","Light","D","Dark","")</f>
        <v>Dark</v>
      </c>
      <c r="P325" t="str">
        <f>_xlfn.XLOOKUP(Orders_Table[[#This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N/A</v>
      </c>
      <c r="H326" s="2" t="str">
        <f>_xlfn.XLOOKUP(C326,customers!$A$1:$A$1001,customers!$G$1:$G$1001,,0)</f>
        <v>United States</v>
      </c>
      <c r="I326" t="str">
        <f>INDEX(products!$A$1:$G$49, MATCH(orders!$D326, products!$A$1:$A$49, 0), MATCH(orders!I$1, products!$A$1:$G$1, 0))</f>
        <v>Exc</v>
      </c>
      <c r="J326" t="str">
        <f>INDEX(products!$A$1:$G$49, MATCH(orders!$D326, products!$A$1:$A$49, 0), MATCH(orders!J$1, products!$A$1:$G$1, 0))</f>
        <v>M</v>
      </c>
      <c r="K326" s="4">
        <f>INDEX(products!$A$1:$G$49, MATCH(orders!$D326, products!$A$1:$A$49, 0), MATCH(orders!K$1, products!$A$1:$G$1, 0))</f>
        <v>1</v>
      </c>
      <c r="L326" s="5">
        <f>INDEX(products!$A$1:$G$49, MATCH(orders!$D326, products!$A$1:$A$49, 0), MATCH(orders!L$1, products!$A$1:$G$1, 0))</f>
        <v>13.75</v>
      </c>
      <c r="M326" s="5">
        <f t="shared" si="5"/>
        <v>13.75</v>
      </c>
      <c r="N326" t="str" cm="1">
        <f t="array" ref="N326">_xlfn.SWITCH(I326,
    "Rob", "Robusta",
    "Exc", "Excelsa",
    "Ara", "Arabica",
    "Lib", "Liberica",
    "")</f>
        <v>Excelsa</v>
      </c>
      <c r="O326" t="str" cm="1">
        <f t="array" ref="O326">_xlfn.SWITCH(J326,"M","Medium","L","Light","D","Dark","")</f>
        <v>Medium</v>
      </c>
      <c r="P326" t="str">
        <f>_xlfn.XLOOKUP(Orders_Table[[#This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 MATCH(orders!$D327, products!$A$1:$A$49, 0), MATCH(orders!I$1, products!$A$1:$G$1, 0))</f>
        <v>Ara</v>
      </c>
      <c r="J327" t="str">
        <f>INDEX(products!$A$1:$G$49, MATCH(orders!$D327, products!$A$1:$A$49, 0), MATCH(orders!J$1, products!$A$1:$G$1, 0))</f>
        <v>L</v>
      </c>
      <c r="K327" s="4">
        <f>INDEX(products!$A$1:$G$49, MATCH(orders!$D327, products!$A$1:$A$49, 0), MATCH(orders!K$1, products!$A$1:$G$1, 0))</f>
        <v>2.5</v>
      </c>
      <c r="L327" s="5">
        <f>INDEX(products!$A$1:$G$49, MATCH(orders!$D327, products!$A$1:$A$49, 0), MATCH(orders!L$1, products!$A$1:$G$1, 0))</f>
        <v>29.784999999999997</v>
      </c>
      <c r="M327" s="5">
        <f t="shared" si="5"/>
        <v>29.784999999999997</v>
      </c>
      <c r="N327" t="str" cm="1">
        <f t="array" ref="N327">_xlfn.SWITCH(I327,
    "Rob", "Robusta",
    "Exc", "Excelsa",
    "Ara", "Arabica",
    "Lib", "Liberica",
    "")</f>
        <v>Arabica</v>
      </c>
      <c r="O327" t="str" cm="1">
        <f t="array" ref="O327">_xlfn.SWITCH(J327,"M","Medium","L","Light","D","Dark","")</f>
        <v>Light</v>
      </c>
      <c r="P327" t="str">
        <f>_xlfn.XLOOKUP(Orders_Table[[#This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N/A</v>
      </c>
      <c r="H328" s="2" t="str">
        <f>_xlfn.XLOOKUP(C328,customers!$A$1:$A$1001,customers!$G$1:$G$1001,,0)</f>
        <v>United States</v>
      </c>
      <c r="I328" t="str">
        <f>INDEX(products!$A$1:$G$49, MATCH(orders!$D328, products!$A$1:$A$49, 0), MATCH(orders!I$1, products!$A$1:$G$1, 0))</f>
        <v>Rob</v>
      </c>
      <c r="J328" t="str">
        <f>INDEX(products!$A$1:$G$49, MATCH(orders!$D328, products!$A$1:$A$49, 0), MATCH(orders!J$1, products!$A$1:$G$1, 0))</f>
        <v>D</v>
      </c>
      <c r="K328" s="4">
        <f>INDEX(products!$A$1:$G$49, MATCH(orders!$D328, products!$A$1:$A$49, 0), MATCH(orders!K$1, products!$A$1:$G$1, 0))</f>
        <v>1</v>
      </c>
      <c r="L328" s="5">
        <f>INDEX(products!$A$1:$G$49, MATCH(orders!$D328, products!$A$1:$A$49, 0), MATCH(orders!L$1, products!$A$1:$G$1, 0))</f>
        <v>8.9499999999999993</v>
      </c>
      <c r="M328" s="5">
        <f t="shared" si="5"/>
        <v>44.75</v>
      </c>
      <c r="N328" t="str" cm="1">
        <f t="array" ref="N328">_xlfn.SWITCH(I328,
    "Rob", "Robusta",
    "Exc", "Excelsa",
    "Ara", "Arabica",
    "Lib", "Liberica",
    "")</f>
        <v>Robusta</v>
      </c>
      <c r="O328" t="str" cm="1">
        <f t="array" ref="O328">_xlfn.SWITCH(J328,"M","Medium","L","Light","D","Dark","")</f>
        <v>Dark</v>
      </c>
      <c r="P328" t="str">
        <f>_xlfn.XLOOKUP(Orders_Table[[#This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 MATCH(orders!$D329, products!$A$1:$A$49, 0), MATCH(orders!I$1, products!$A$1:$G$1, 0))</f>
        <v>Rob</v>
      </c>
      <c r="J329" t="str">
        <f>INDEX(products!$A$1:$G$49, MATCH(orders!$D329, products!$A$1:$A$49, 0), MATCH(orders!J$1, products!$A$1:$G$1, 0))</f>
        <v>D</v>
      </c>
      <c r="K329" s="4">
        <f>INDEX(products!$A$1:$G$49, MATCH(orders!$D329, products!$A$1:$A$49, 0), MATCH(orders!K$1, products!$A$1:$G$1, 0))</f>
        <v>1</v>
      </c>
      <c r="L329" s="5">
        <f>INDEX(products!$A$1:$G$49, MATCH(orders!$D329, products!$A$1:$A$49, 0), MATCH(orders!L$1, products!$A$1:$G$1, 0))</f>
        <v>8.9499999999999993</v>
      </c>
      <c r="M329" s="5">
        <f t="shared" si="5"/>
        <v>44.75</v>
      </c>
      <c r="N329" t="str" cm="1">
        <f t="array" ref="N329">_xlfn.SWITCH(I329,
    "Rob", "Robusta",
    "Exc", "Excelsa",
    "Ara", "Arabica",
    "Lib", "Liberica",
    "")</f>
        <v>Robusta</v>
      </c>
      <c r="O329" t="str" cm="1">
        <f t="array" ref="O329">_xlfn.SWITCH(J329,"M","Medium","L","Light","D","Dark","")</f>
        <v>Dark</v>
      </c>
      <c r="P329" t="str">
        <f>_xlfn.XLOOKUP(Orders_Table[[#This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N/A</v>
      </c>
      <c r="H330" s="2" t="str">
        <f>_xlfn.XLOOKUP(C330,customers!$A$1:$A$1001,customers!$G$1:$G$1001,,0)</f>
        <v>United States</v>
      </c>
      <c r="I330" t="str">
        <f>INDEX(products!$A$1:$G$49, MATCH(orders!$D330, products!$A$1:$A$49, 0), MATCH(orders!I$1, products!$A$1:$G$1, 0))</f>
        <v>Lib</v>
      </c>
      <c r="J330" t="str">
        <f>INDEX(products!$A$1:$G$49, MATCH(orders!$D330, products!$A$1:$A$49, 0), MATCH(orders!J$1, products!$A$1:$G$1, 0))</f>
        <v>L</v>
      </c>
      <c r="K330" s="4">
        <f>INDEX(products!$A$1:$G$49, MATCH(orders!$D330, products!$A$1:$A$49, 0), MATCH(orders!K$1, products!$A$1:$G$1, 0))</f>
        <v>0.5</v>
      </c>
      <c r="L330" s="5">
        <f>INDEX(products!$A$1:$G$49, MATCH(orders!$D330, products!$A$1:$A$49, 0), MATCH(orders!L$1, products!$A$1:$G$1, 0))</f>
        <v>9.51</v>
      </c>
      <c r="M330" s="5">
        <f t="shared" si="5"/>
        <v>38.04</v>
      </c>
      <c r="N330" t="str" cm="1">
        <f t="array" ref="N330">_xlfn.SWITCH(I330,
    "Rob", "Robusta",
    "Exc", "Excelsa",
    "Ara", "Arabica",
    "Lib", "Liberica",
    "")</f>
        <v>Liberica</v>
      </c>
      <c r="O330" t="str" cm="1">
        <f t="array" ref="O330">_xlfn.SWITCH(J330,"M","Medium","L","Light","D","Dark","")</f>
        <v>Light</v>
      </c>
      <c r="P330" t="str">
        <f>_xlfn.XLOOKUP(Orders_Table[[#This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 MATCH(orders!$D331, products!$A$1:$A$49, 0), MATCH(orders!I$1, products!$A$1:$G$1, 0))</f>
        <v>Rob</v>
      </c>
      <c r="J331" t="str">
        <f>INDEX(products!$A$1:$G$49, MATCH(orders!$D331, products!$A$1:$A$49, 0), MATCH(orders!J$1, products!$A$1:$G$1, 0))</f>
        <v>D</v>
      </c>
      <c r="K331" s="4">
        <f>INDEX(products!$A$1:$G$49, MATCH(orders!$D331, products!$A$1:$A$49, 0), MATCH(orders!K$1, products!$A$1:$G$1, 0))</f>
        <v>0.5</v>
      </c>
      <c r="L331" s="5">
        <f>INDEX(products!$A$1:$G$49, MATCH(orders!$D331, products!$A$1:$A$49, 0), MATCH(orders!L$1, products!$A$1:$G$1, 0))</f>
        <v>5.3699999999999992</v>
      </c>
      <c r="M331" s="5">
        <f t="shared" si="5"/>
        <v>21.479999999999997</v>
      </c>
      <c r="N331" t="str" cm="1">
        <f t="array" ref="N331">_xlfn.SWITCH(I331,
    "Rob", "Robusta",
    "Exc", "Excelsa",
    "Ara", "Arabica",
    "Lib", "Liberica",
    "")</f>
        <v>Robusta</v>
      </c>
      <c r="O331" t="str" cm="1">
        <f t="array" ref="O331">_xlfn.SWITCH(J331,"M","Medium","L","Light","D","Dark","")</f>
        <v>Dark</v>
      </c>
      <c r="P331" t="str">
        <f>_xlfn.XLOOKUP(Orders_Table[[#This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 MATCH(orders!$D332, products!$A$1:$A$49, 0), MATCH(orders!I$1, products!$A$1:$G$1, 0))</f>
        <v>Rob</v>
      </c>
      <c r="J332" t="str">
        <f>INDEX(products!$A$1:$G$49, MATCH(orders!$D332, products!$A$1:$A$49, 0), MATCH(orders!J$1, products!$A$1:$G$1, 0))</f>
        <v>D</v>
      </c>
      <c r="K332" s="4">
        <f>INDEX(products!$A$1:$G$49, MATCH(orders!$D332, products!$A$1:$A$49, 0), MATCH(orders!K$1, products!$A$1:$G$1, 0))</f>
        <v>0.5</v>
      </c>
      <c r="L332" s="5">
        <f>INDEX(products!$A$1:$G$49, MATCH(orders!$D332, products!$A$1:$A$49, 0), MATCH(orders!L$1, products!$A$1:$G$1, 0))</f>
        <v>5.3699999999999992</v>
      </c>
      <c r="M332" s="5">
        <f t="shared" si="5"/>
        <v>16.11</v>
      </c>
      <c r="N332" t="str" cm="1">
        <f t="array" ref="N332">_xlfn.SWITCH(I332,
    "Rob", "Robusta",
    "Exc", "Excelsa",
    "Ara", "Arabica",
    "Lib", "Liberica",
    "")</f>
        <v>Robusta</v>
      </c>
      <c r="O332" t="str" cm="1">
        <f t="array" ref="O332">_xlfn.SWITCH(J332,"M","Medium","L","Light","D","Dark","")</f>
        <v>Dark</v>
      </c>
      <c r="P332" t="str">
        <f>_xlfn.XLOOKUP(Orders_Table[[#This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 MATCH(orders!$D333, products!$A$1:$A$49, 0), MATCH(orders!I$1, products!$A$1:$G$1, 0))</f>
        <v>Rob</v>
      </c>
      <c r="J333" t="str">
        <f>INDEX(products!$A$1:$G$49, MATCH(orders!$D333, products!$A$1:$A$49, 0), MATCH(orders!J$1, products!$A$1:$G$1, 0))</f>
        <v>M</v>
      </c>
      <c r="K333" s="4">
        <f>INDEX(products!$A$1:$G$49, MATCH(orders!$D333, products!$A$1:$A$49, 0), MATCH(orders!K$1, products!$A$1:$G$1, 0))</f>
        <v>2.5</v>
      </c>
      <c r="L333" s="5">
        <f>INDEX(products!$A$1:$G$49, MATCH(orders!$D333, products!$A$1:$A$49, 0), MATCH(orders!L$1, products!$A$1:$G$1, 0))</f>
        <v>22.884999999999998</v>
      </c>
      <c r="M333" s="5">
        <f t="shared" si="5"/>
        <v>22.884999999999998</v>
      </c>
      <c r="N333" t="str" cm="1">
        <f t="array" ref="N333">_xlfn.SWITCH(I333,
    "Rob", "Robusta",
    "Exc", "Excelsa",
    "Ara", "Arabica",
    "Lib", "Liberica",
    "")</f>
        <v>Robusta</v>
      </c>
      <c r="O333" t="str" cm="1">
        <f t="array" ref="O333">_xlfn.SWITCH(J333,"M","Medium","L","Light","D","Dark","")</f>
        <v>Medium</v>
      </c>
      <c r="P333" t="str">
        <f>_xlfn.XLOOKUP(Orders_Table[[#This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 MATCH(orders!$D334, products!$A$1:$A$49, 0), MATCH(orders!I$1, products!$A$1:$G$1, 0))</f>
        <v>Ara</v>
      </c>
      <c r="J334" t="str">
        <f>INDEX(products!$A$1:$G$49, MATCH(orders!$D334, products!$A$1:$A$49, 0), MATCH(orders!J$1, products!$A$1:$G$1, 0))</f>
        <v>D</v>
      </c>
      <c r="K334" s="4">
        <f>INDEX(products!$A$1:$G$49, MATCH(orders!$D334, products!$A$1:$A$49, 0), MATCH(orders!K$1, products!$A$1:$G$1, 0))</f>
        <v>0.5</v>
      </c>
      <c r="L334" s="5">
        <f>INDEX(products!$A$1:$G$49, MATCH(orders!$D334, products!$A$1:$A$49, 0), MATCH(orders!L$1, products!$A$1:$G$1, 0))</f>
        <v>5.97</v>
      </c>
      <c r="M334" s="5">
        <f t="shared" si="5"/>
        <v>17.91</v>
      </c>
      <c r="N334" t="str" cm="1">
        <f t="array" ref="N334">_xlfn.SWITCH(I334,
    "Rob", "Robusta",
    "Exc", "Excelsa",
    "Ara", "Arabica",
    "Lib", "Liberica",
    "")</f>
        <v>Arabica</v>
      </c>
      <c r="O334" t="str" cm="1">
        <f t="array" ref="O334">_xlfn.SWITCH(J334,"M","Medium","L","Light","D","Dark","")</f>
        <v>Dark</v>
      </c>
      <c r="P334" t="str">
        <f>_xlfn.XLOOKUP(Orders_Table[[#This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 MATCH(orders!$D335, products!$A$1:$A$49, 0), MATCH(orders!I$1, products!$A$1:$G$1, 0))</f>
        <v>Rob</v>
      </c>
      <c r="J335" t="str">
        <f>INDEX(products!$A$1:$G$49, MATCH(orders!$D335, products!$A$1:$A$49, 0), MATCH(orders!J$1, products!$A$1:$G$1, 0))</f>
        <v>M</v>
      </c>
      <c r="K335" s="4">
        <f>INDEX(products!$A$1:$G$49, MATCH(orders!$D335, products!$A$1:$A$49, 0), MATCH(orders!K$1, products!$A$1:$G$1, 0))</f>
        <v>0.5</v>
      </c>
      <c r="L335" s="5">
        <f>INDEX(products!$A$1:$G$49, MATCH(orders!$D335, products!$A$1:$A$49, 0), MATCH(orders!L$1, products!$A$1:$G$1, 0))</f>
        <v>5.97</v>
      </c>
      <c r="M335" s="5">
        <f t="shared" si="5"/>
        <v>23.88</v>
      </c>
      <c r="N335" t="str" cm="1">
        <f t="array" ref="N335">_xlfn.SWITCH(I335,
    "Rob", "Robusta",
    "Exc", "Excelsa",
    "Ara", "Arabica",
    "Lib", "Liberica",
    "")</f>
        <v>Robusta</v>
      </c>
      <c r="O335" t="str" cm="1">
        <f t="array" ref="O335">_xlfn.SWITCH(J335,"M","Medium","L","Light","D","Dark","")</f>
        <v>Medium</v>
      </c>
      <c r="P335" t="str">
        <f>_xlfn.XLOOKUP(Orders_Table[[#This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N/A</v>
      </c>
      <c r="H336" s="2" t="str">
        <f>_xlfn.XLOOKUP(C336,customers!$A$1:$A$1001,customers!$G$1:$G$1001,,0)</f>
        <v>United States</v>
      </c>
      <c r="I336" t="str">
        <f>INDEX(products!$A$1:$G$49, MATCH(orders!$D336, products!$A$1:$A$49, 0), MATCH(orders!I$1, products!$A$1:$G$1, 0))</f>
        <v>Rob</v>
      </c>
      <c r="J336" t="str">
        <f>INDEX(products!$A$1:$G$49, MATCH(orders!$D336, products!$A$1:$A$49, 0), MATCH(orders!J$1, products!$A$1:$G$1, 0))</f>
        <v>L</v>
      </c>
      <c r="K336" s="4">
        <f>INDEX(products!$A$1:$G$49, MATCH(orders!$D336, products!$A$1:$A$49, 0), MATCH(orders!K$1, products!$A$1:$G$1, 0))</f>
        <v>1</v>
      </c>
      <c r="L336" s="5">
        <f>INDEX(products!$A$1:$G$49, MATCH(orders!$D336, products!$A$1:$A$49, 0), MATCH(orders!L$1, products!$A$1:$G$1, 0))</f>
        <v>11.95</v>
      </c>
      <c r="M336" s="5">
        <f t="shared" si="5"/>
        <v>59.75</v>
      </c>
      <c r="N336" t="str" cm="1">
        <f t="array" ref="N336">_xlfn.SWITCH(I336,
    "Rob", "Robusta",
    "Exc", "Excelsa",
    "Ara", "Arabica",
    "Lib", "Liberica",
    "")</f>
        <v>Robusta</v>
      </c>
      <c r="O336" t="str" cm="1">
        <f t="array" ref="O336">_xlfn.SWITCH(J336,"M","Medium","L","Light","D","Dark","")</f>
        <v>Light</v>
      </c>
      <c r="P336" t="str">
        <f>_xlfn.XLOOKUP(Orders_Table[[#This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 MATCH(orders!$D337, products!$A$1:$A$49, 0), MATCH(orders!I$1, products!$A$1:$G$1, 0))</f>
        <v>Lib</v>
      </c>
      <c r="J337" t="str">
        <f>INDEX(products!$A$1:$G$49, MATCH(orders!$D337, products!$A$1:$A$49, 0), MATCH(orders!J$1, products!$A$1:$G$1, 0))</f>
        <v>L</v>
      </c>
      <c r="K337" s="4">
        <f>INDEX(products!$A$1:$G$49, MATCH(orders!$D337, products!$A$1:$A$49, 0), MATCH(orders!K$1, products!$A$1:$G$1, 0))</f>
        <v>0.2</v>
      </c>
      <c r="L337" s="5">
        <f>INDEX(products!$A$1:$G$49, MATCH(orders!$D337, products!$A$1:$A$49, 0), MATCH(orders!L$1, products!$A$1:$G$1, 0))</f>
        <v>4.7549999999999999</v>
      </c>
      <c r="M337" s="5">
        <f t="shared" si="5"/>
        <v>28.53</v>
      </c>
      <c r="N337" t="str" cm="1">
        <f t="array" ref="N337">_xlfn.SWITCH(I337,
    "Rob", "Robusta",
    "Exc", "Excelsa",
    "Ara", "Arabica",
    "Lib", "Liberica",
    "")</f>
        <v>Liberica</v>
      </c>
      <c r="O337" t="str" cm="1">
        <f t="array" ref="O337">_xlfn.SWITCH(J337,"M","Medium","L","Light","D","Dark","")</f>
        <v>Light</v>
      </c>
      <c r="P337" t="str">
        <f>_xlfn.XLOOKUP(Orders_Table[[#This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 MATCH(orders!$D338, products!$A$1:$A$49, 0), MATCH(orders!I$1, products!$A$1:$G$1, 0))</f>
        <v>Ara</v>
      </c>
      <c r="J338" t="str">
        <f>INDEX(products!$A$1:$G$49, MATCH(orders!$D338, products!$A$1:$A$49, 0), MATCH(orders!J$1, products!$A$1:$G$1, 0))</f>
        <v>M</v>
      </c>
      <c r="K338" s="4">
        <f>INDEX(products!$A$1:$G$49, MATCH(orders!$D338, products!$A$1:$A$49, 0), MATCH(orders!K$1, products!$A$1:$G$1, 0))</f>
        <v>1</v>
      </c>
      <c r="L338" s="5">
        <f>INDEX(products!$A$1:$G$49, MATCH(orders!$D338, products!$A$1:$A$49, 0), MATCH(orders!L$1, products!$A$1:$G$1, 0))</f>
        <v>11.25</v>
      </c>
      <c r="M338" s="5">
        <f t="shared" si="5"/>
        <v>45</v>
      </c>
      <c r="N338" t="str" cm="1">
        <f t="array" ref="N338">_xlfn.SWITCH(I338,
    "Rob", "Robusta",
    "Exc", "Excelsa",
    "Ara", "Arabica",
    "Lib", "Liberica",
    "")</f>
        <v>Arabica</v>
      </c>
      <c r="O338" t="str" cm="1">
        <f t="array" ref="O338">_xlfn.SWITCH(J338,"M","Medium","L","Light","D","Dark","")</f>
        <v>Medium</v>
      </c>
      <c r="P338" t="str">
        <f>_xlfn.XLOOKUP(Orders_Table[[#This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N/A</v>
      </c>
      <c r="H339" s="2" t="str">
        <f>_xlfn.XLOOKUP(C339,customers!$A$1:$A$1001,customers!$G$1:$G$1001,,0)</f>
        <v>United States</v>
      </c>
      <c r="I339" t="str">
        <f>INDEX(products!$A$1:$G$49, MATCH(orders!$D339, products!$A$1:$A$49, 0), MATCH(orders!I$1, products!$A$1:$G$1, 0))</f>
        <v>Exc</v>
      </c>
      <c r="J339" t="str">
        <f>INDEX(products!$A$1:$G$49, MATCH(orders!$D339, products!$A$1:$A$49, 0), MATCH(orders!J$1, products!$A$1:$G$1, 0))</f>
        <v>D</v>
      </c>
      <c r="K339" s="4">
        <f>INDEX(products!$A$1:$G$49, MATCH(orders!$D339, products!$A$1:$A$49, 0), MATCH(orders!K$1, products!$A$1:$G$1, 0))</f>
        <v>2.5</v>
      </c>
      <c r="L339" s="5">
        <f>INDEX(products!$A$1:$G$49, MATCH(orders!$D339, products!$A$1:$A$49, 0), MATCH(orders!L$1, products!$A$1:$G$1, 0))</f>
        <v>27.945</v>
      </c>
      <c r="M339" s="5">
        <f t="shared" si="5"/>
        <v>55.89</v>
      </c>
      <c r="N339" t="str" cm="1">
        <f t="array" ref="N339">_xlfn.SWITCH(I339,
    "Rob", "Robusta",
    "Exc", "Excelsa",
    "Ara", "Arabica",
    "Lib", "Liberica",
    "")</f>
        <v>Excelsa</v>
      </c>
      <c r="O339" t="str" cm="1">
        <f t="array" ref="O339">_xlfn.SWITCH(J339,"M","Medium","L","Light","D","Dark","")</f>
        <v>Dark</v>
      </c>
      <c r="P339" t="str">
        <f>_xlfn.XLOOKUP(Orders_Table[[#This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 MATCH(orders!$D340, products!$A$1:$A$49, 0), MATCH(orders!I$1, products!$A$1:$G$1, 0))</f>
        <v>Exc</v>
      </c>
      <c r="J340" t="str">
        <f>INDEX(products!$A$1:$G$49, MATCH(orders!$D340, products!$A$1:$A$49, 0), MATCH(orders!J$1, products!$A$1:$G$1, 0))</f>
        <v>L</v>
      </c>
      <c r="K340" s="4">
        <f>INDEX(products!$A$1:$G$49, MATCH(orders!$D340, products!$A$1:$A$49, 0), MATCH(orders!K$1, products!$A$1:$G$1, 0))</f>
        <v>1</v>
      </c>
      <c r="L340" s="5">
        <f>INDEX(products!$A$1:$G$49, MATCH(orders!$D340, products!$A$1:$A$49, 0), MATCH(orders!L$1, products!$A$1:$G$1, 0))</f>
        <v>14.85</v>
      </c>
      <c r="M340" s="5">
        <f t="shared" si="5"/>
        <v>59.4</v>
      </c>
      <c r="N340" t="str" cm="1">
        <f t="array" ref="N340">_xlfn.SWITCH(I340,
    "Rob", "Robusta",
    "Exc", "Excelsa",
    "Ara", "Arabica",
    "Lib", "Liberica",
    "")</f>
        <v>Excelsa</v>
      </c>
      <c r="O340" t="str" cm="1">
        <f t="array" ref="O340">_xlfn.SWITCH(J340,"M","Medium","L","Light","D","Dark","")</f>
        <v>Light</v>
      </c>
      <c r="P340" t="str">
        <f>_xlfn.XLOOKUP(Orders_Table[[#This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 MATCH(orders!$D341, products!$A$1:$A$49, 0), MATCH(orders!I$1, products!$A$1:$G$1, 0))</f>
        <v>Exc</v>
      </c>
      <c r="J341" t="str">
        <f>INDEX(products!$A$1:$G$49, MATCH(orders!$D341, products!$A$1:$A$49, 0), MATCH(orders!J$1, products!$A$1:$G$1, 0))</f>
        <v>D</v>
      </c>
      <c r="K341" s="4">
        <f>INDEX(products!$A$1:$G$49, MATCH(orders!$D341, products!$A$1:$A$49, 0), MATCH(orders!K$1, products!$A$1:$G$1, 0))</f>
        <v>0.2</v>
      </c>
      <c r="L341" s="5">
        <f>INDEX(products!$A$1:$G$49, MATCH(orders!$D341, products!$A$1:$A$49, 0), MATCH(orders!L$1, products!$A$1:$G$1, 0))</f>
        <v>3.645</v>
      </c>
      <c r="M341" s="5">
        <f t="shared" si="5"/>
        <v>7.29</v>
      </c>
      <c r="N341" t="str" cm="1">
        <f t="array" ref="N341">_xlfn.SWITCH(I341,
    "Rob", "Robusta",
    "Exc", "Excelsa",
    "Ara", "Arabica",
    "Lib", "Liberica",
    "")</f>
        <v>Excelsa</v>
      </c>
      <c r="O341" t="str" cm="1">
        <f t="array" ref="O341">_xlfn.SWITCH(J341,"M","Medium","L","Light","D","Dark","")</f>
        <v>Dark</v>
      </c>
      <c r="P341" t="str">
        <f>_xlfn.XLOOKUP(Orders_Table[[#This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 MATCH(orders!$D342, products!$A$1:$A$49, 0), MATCH(orders!I$1, products!$A$1:$G$1, 0))</f>
        <v>Exc</v>
      </c>
      <c r="J342" t="str">
        <f>INDEX(products!$A$1:$G$49, MATCH(orders!$D342, products!$A$1:$A$49, 0), MATCH(orders!J$1, products!$A$1:$G$1, 0))</f>
        <v>D</v>
      </c>
      <c r="K342" s="4">
        <f>INDEX(products!$A$1:$G$49, MATCH(orders!$D342, products!$A$1:$A$49, 0), MATCH(orders!K$1, products!$A$1:$G$1, 0))</f>
        <v>0.5</v>
      </c>
      <c r="L342" s="5">
        <f>INDEX(products!$A$1:$G$49, MATCH(orders!$D342, products!$A$1:$A$49, 0), MATCH(orders!L$1, products!$A$1:$G$1, 0))</f>
        <v>7.29</v>
      </c>
      <c r="M342" s="5">
        <f t="shared" si="5"/>
        <v>7.29</v>
      </c>
      <c r="N342" t="str" cm="1">
        <f t="array" ref="N342">_xlfn.SWITCH(I342,
    "Rob", "Robusta",
    "Exc", "Excelsa",
    "Ara", "Arabica",
    "Lib", "Liberica",
    "")</f>
        <v>Excelsa</v>
      </c>
      <c r="O342" t="str" cm="1">
        <f t="array" ref="O342">_xlfn.SWITCH(J342,"M","Medium","L","Light","D","Dark","")</f>
        <v>Dark</v>
      </c>
      <c r="P342" t="str">
        <f>_xlfn.XLOOKUP(Orders_Table[[#This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 MATCH(orders!$D343, products!$A$1:$A$49, 0), MATCH(orders!I$1, products!$A$1:$G$1, 0))</f>
        <v>Exc</v>
      </c>
      <c r="J343" t="str">
        <f>INDEX(products!$A$1:$G$49, MATCH(orders!$D343, products!$A$1:$A$49, 0), MATCH(orders!J$1, products!$A$1:$G$1, 0))</f>
        <v>L</v>
      </c>
      <c r="K343" s="4">
        <f>INDEX(products!$A$1:$G$49, MATCH(orders!$D343, products!$A$1:$A$49, 0), MATCH(orders!K$1, products!$A$1:$G$1, 0))</f>
        <v>0.5</v>
      </c>
      <c r="L343" s="5">
        <f>INDEX(products!$A$1:$G$49, MATCH(orders!$D343, products!$A$1:$A$49, 0), MATCH(orders!L$1, products!$A$1:$G$1, 0))</f>
        <v>8.91</v>
      </c>
      <c r="M343" s="5">
        <f t="shared" si="5"/>
        <v>17.82</v>
      </c>
      <c r="N343" t="str" cm="1">
        <f t="array" ref="N343">_xlfn.SWITCH(I343,
    "Rob", "Robusta",
    "Exc", "Excelsa",
    "Ara", "Arabica",
    "Lib", "Liberica",
    "")</f>
        <v>Excelsa</v>
      </c>
      <c r="O343" t="str" cm="1">
        <f t="array" ref="O343">_xlfn.SWITCH(J343,"M","Medium","L","Light","D","Dark","")</f>
        <v>Light</v>
      </c>
      <c r="P343" t="str">
        <f>_xlfn.XLOOKUP(Orders_Table[[#This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 MATCH(orders!$D344, products!$A$1:$A$49, 0), MATCH(orders!I$1, products!$A$1:$G$1, 0))</f>
        <v>Lib</v>
      </c>
      <c r="J344" t="str">
        <f>INDEX(products!$A$1:$G$49, MATCH(orders!$D344, products!$A$1:$A$49, 0), MATCH(orders!J$1, products!$A$1:$G$1, 0))</f>
        <v>D</v>
      </c>
      <c r="K344" s="4">
        <f>INDEX(products!$A$1:$G$49, MATCH(orders!$D344, products!$A$1:$A$49, 0), MATCH(orders!K$1, products!$A$1:$G$1, 0))</f>
        <v>0.5</v>
      </c>
      <c r="L344" s="5">
        <f>INDEX(products!$A$1:$G$49, MATCH(orders!$D344, products!$A$1:$A$49, 0), MATCH(orders!L$1, products!$A$1:$G$1, 0))</f>
        <v>7.77</v>
      </c>
      <c r="M344" s="5">
        <f t="shared" si="5"/>
        <v>38.849999999999994</v>
      </c>
      <c r="N344" t="str" cm="1">
        <f t="array" ref="N344">_xlfn.SWITCH(I344,
    "Rob", "Robusta",
    "Exc", "Excelsa",
    "Ara", "Arabica",
    "Lib", "Liberica",
    "")</f>
        <v>Liberica</v>
      </c>
      <c r="O344" t="str" cm="1">
        <f t="array" ref="O344">_xlfn.SWITCH(J344,"M","Medium","L","Light","D","Dark","")</f>
        <v>Dark</v>
      </c>
      <c r="P344" t="str">
        <f>_xlfn.XLOOKUP(Orders_Table[[#This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 MATCH(orders!$D345, products!$A$1:$A$49, 0), MATCH(orders!I$1, products!$A$1:$G$1, 0))</f>
        <v>Rob</v>
      </c>
      <c r="J345" t="str">
        <f>INDEX(products!$A$1:$G$49, MATCH(orders!$D345, products!$A$1:$A$49, 0), MATCH(orders!J$1, products!$A$1:$G$1, 0))</f>
        <v>D</v>
      </c>
      <c r="K345" s="4">
        <f>INDEX(products!$A$1:$G$49, MATCH(orders!$D345, products!$A$1:$A$49, 0), MATCH(orders!K$1, products!$A$1:$G$1, 0))</f>
        <v>0.5</v>
      </c>
      <c r="L345" s="5">
        <f>INDEX(products!$A$1:$G$49, MATCH(orders!$D345, products!$A$1:$A$49, 0), MATCH(orders!L$1, products!$A$1:$G$1, 0))</f>
        <v>5.3699999999999992</v>
      </c>
      <c r="M345" s="5">
        <f t="shared" si="5"/>
        <v>32.22</v>
      </c>
      <c r="N345" t="str" cm="1">
        <f t="array" ref="N345">_xlfn.SWITCH(I345,
    "Rob", "Robusta",
    "Exc", "Excelsa",
    "Ara", "Arabica",
    "Lib", "Liberica",
    "")</f>
        <v>Robusta</v>
      </c>
      <c r="O345" t="str" cm="1">
        <f t="array" ref="O345">_xlfn.SWITCH(J345,"M","Medium","L","Light","D","Dark","")</f>
        <v>Dark</v>
      </c>
      <c r="P345" t="str">
        <f>_xlfn.XLOOKUP(Orders_Table[[#This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N/A</v>
      </c>
      <c r="H346" s="2" t="str">
        <f>_xlfn.XLOOKUP(C346,customers!$A$1:$A$1001,customers!$G$1:$G$1001,,0)</f>
        <v>Ireland</v>
      </c>
      <c r="I346" t="str">
        <f>INDEX(products!$A$1:$G$49, MATCH(orders!$D346, products!$A$1:$A$49, 0), MATCH(orders!I$1, products!$A$1:$G$1, 0))</f>
        <v>Rob</v>
      </c>
      <c r="J346" t="str">
        <f>INDEX(products!$A$1:$G$49, MATCH(orders!$D346, products!$A$1:$A$49, 0), MATCH(orders!J$1, products!$A$1:$G$1, 0))</f>
        <v>M</v>
      </c>
      <c r="K346" s="4">
        <f>INDEX(products!$A$1:$G$49, MATCH(orders!$D346, products!$A$1:$A$49, 0), MATCH(orders!K$1, products!$A$1:$G$1, 0))</f>
        <v>1</v>
      </c>
      <c r="L346" s="5">
        <f>INDEX(products!$A$1:$G$49, MATCH(orders!$D346, products!$A$1:$A$49, 0), MATCH(orders!L$1, products!$A$1:$G$1, 0))</f>
        <v>9.9499999999999993</v>
      </c>
      <c r="M346" s="5">
        <f t="shared" si="5"/>
        <v>19.899999999999999</v>
      </c>
      <c r="N346" t="str" cm="1">
        <f t="array" ref="N346">_xlfn.SWITCH(I346,
    "Rob", "Robusta",
    "Exc", "Excelsa",
    "Ara", "Arabica",
    "Lib", "Liberica",
    "")</f>
        <v>Robusta</v>
      </c>
      <c r="O346" t="str" cm="1">
        <f t="array" ref="O346">_xlfn.SWITCH(J346,"M","Medium","L","Light","D","Dark","")</f>
        <v>Medium</v>
      </c>
      <c r="P346" t="str">
        <f>_xlfn.XLOOKUP(Orders_Table[[#This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 MATCH(orders!$D347, products!$A$1:$A$49, 0), MATCH(orders!I$1, products!$A$1:$G$1, 0))</f>
        <v>Rob</v>
      </c>
      <c r="J347" t="str">
        <f>INDEX(products!$A$1:$G$49, MATCH(orders!$D347, products!$A$1:$A$49, 0), MATCH(orders!J$1, products!$A$1:$G$1, 0))</f>
        <v>L</v>
      </c>
      <c r="K347" s="4">
        <f>INDEX(products!$A$1:$G$49, MATCH(orders!$D347, products!$A$1:$A$49, 0), MATCH(orders!K$1, products!$A$1:$G$1, 0))</f>
        <v>1</v>
      </c>
      <c r="L347" s="5">
        <f>INDEX(products!$A$1:$G$49, MATCH(orders!$D347, products!$A$1:$A$49, 0), MATCH(orders!L$1, products!$A$1:$G$1, 0))</f>
        <v>11.95</v>
      </c>
      <c r="M347" s="5">
        <f t="shared" si="5"/>
        <v>59.75</v>
      </c>
      <c r="N347" t="str" cm="1">
        <f t="array" ref="N347">_xlfn.SWITCH(I347,
    "Rob", "Robusta",
    "Exc", "Excelsa",
    "Ara", "Arabica",
    "Lib", "Liberica",
    "")</f>
        <v>Robusta</v>
      </c>
      <c r="O347" t="str" cm="1">
        <f t="array" ref="O347">_xlfn.SWITCH(J347,"M","Medium","L","Light","D","Dark","")</f>
        <v>Light</v>
      </c>
      <c r="P347" t="str">
        <f>_xlfn.XLOOKUP(Orders_Table[[#This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 MATCH(orders!$D348, products!$A$1:$A$49, 0), MATCH(orders!I$1, products!$A$1:$G$1, 0))</f>
        <v>Ara</v>
      </c>
      <c r="J348" t="str">
        <f>INDEX(products!$A$1:$G$49, MATCH(orders!$D348, products!$A$1:$A$49, 0), MATCH(orders!J$1, products!$A$1:$G$1, 0))</f>
        <v>L</v>
      </c>
      <c r="K348" s="4">
        <f>INDEX(products!$A$1:$G$49, MATCH(orders!$D348, products!$A$1:$A$49, 0), MATCH(orders!K$1, products!$A$1:$G$1, 0))</f>
        <v>0.5</v>
      </c>
      <c r="L348" s="5">
        <f>INDEX(products!$A$1:$G$49, MATCH(orders!$D348, products!$A$1:$A$49, 0), MATCH(orders!L$1, products!$A$1:$G$1, 0))</f>
        <v>7.77</v>
      </c>
      <c r="M348" s="5">
        <f t="shared" si="5"/>
        <v>23.31</v>
      </c>
      <c r="N348" t="str" cm="1">
        <f t="array" ref="N348">_xlfn.SWITCH(I348,
    "Rob", "Robusta",
    "Exc", "Excelsa",
    "Ara", "Arabica",
    "Lib", "Liberica",
    "")</f>
        <v>Arabica</v>
      </c>
      <c r="O348" t="str" cm="1">
        <f t="array" ref="O348">_xlfn.SWITCH(J348,"M","Medium","L","Light","D","Dark","")</f>
        <v>Light</v>
      </c>
      <c r="P348" t="str">
        <f>_xlfn.XLOOKUP(Orders_Table[[#This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 MATCH(orders!$D349, products!$A$1:$A$49, 0), MATCH(orders!I$1, products!$A$1:$G$1, 0))</f>
        <v>Lib</v>
      </c>
      <c r="J349" t="str">
        <f>INDEX(products!$A$1:$G$49, MATCH(orders!$D349, products!$A$1:$A$49, 0), MATCH(orders!J$1, products!$A$1:$G$1, 0))</f>
        <v>M</v>
      </c>
      <c r="K349" s="4">
        <f>INDEX(products!$A$1:$G$49, MATCH(orders!$D349, products!$A$1:$A$49, 0), MATCH(orders!K$1, products!$A$1:$G$1, 0))</f>
        <v>1</v>
      </c>
      <c r="L349" s="5">
        <f>INDEX(products!$A$1:$G$49, MATCH(orders!$D349, products!$A$1:$A$49, 0), MATCH(orders!L$1, products!$A$1:$G$1, 0))</f>
        <v>14.55</v>
      </c>
      <c r="M349" s="5">
        <f t="shared" si="5"/>
        <v>43.650000000000006</v>
      </c>
      <c r="N349" t="str" cm="1">
        <f t="array" ref="N349">_xlfn.SWITCH(I349,
    "Rob", "Robusta",
    "Exc", "Excelsa",
    "Ara", "Arabica",
    "Lib", "Liberica",
    "")</f>
        <v>Liberica</v>
      </c>
      <c r="O349" t="str" cm="1">
        <f t="array" ref="O349">_xlfn.SWITCH(J349,"M","Medium","L","Light","D","Dark","")</f>
        <v>Medium</v>
      </c>
      <c r="P349" t="str">
        <f>_xlfn.XLOOKUP(Orders_Table[[#This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 MATCH(orders!$D350, products!$A$1:$A$49, 0), MATCH(orders!I$1, products!$A$1:$G$1, 0))</f>
        <v>Exc</v>
      </c>
      <c r="J350" t="str">
        <f>INDEX(products!$A$1:$G$49, MATCH(orders!$D350, products!$A$1:$A$49, 0), MATCH(orders!J$1, products!$A$1:$G$1, 0))</f>
        <v>L</v>
      </c>
      <c r="K350" s="4">
        <f>INDEX(products!$A$1:$G$49, MATCH(orders!$D350, products!$A$1:$A$49, 0), MATCH(orders!K$1, products!$A$1:$G$1, 0))</f>
        <v>2.5</v>
      </c>
      <c r="L350" s="5">
        <f>INDEX(products!$A$1:$G$49, MATCH(orders!$D350, products!$A$1:$A$49, 0), MATCH(orders!L$1, products!$A$1:$G$1, 0))</f>
        <v>34.154999999999994</v>
      </c>
      <c r="M350" s="5">
        <f t="shared" si="5"/>
        <v>204.92999999999995</v>
      </c>
      <c r="N350" t="str" cm="1">
        <f t="array" ref="N350">_xlfn.SWITCH(I350,
    "Rob", "Robusta",
    "Exc", "Excelsa",
    "Ara", "Arabica",
    "Lib", "Liberica",
    "")</f>
        <v>Excelsa</v>
      </c>
      <c r="O350" t="str" cm="1">
        <f t="array" ref="O350">_xlfn.SWITCH(J350,"M","Medium","L","Light","D","Dark","")</f>
        <v>Light</v>
      </c>
      <c r="P350" t="str">
        <f>_xlfn.XLOOKUP(Orders_Table[[#This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 MATCH(orders!$D351, products!$A$1:$A$49, 0), MATCH(orders!I$1, products!$A$1:$G$1, 0))</f>
        <v>Rob</v>
      </c>
      <c r="J351" t="str">
        <f>INDEX(products!$A$1:$G$49, MATCH(orders!$D351, products!$A$1:$A$49, 0), MATCH(orders!J$1, products!$A$1:$G$1, 0))</f>
        <v>L</v>
      </c>
      <c r="K351" s="4">
        <f>INDEX(products!$A$1:$G$49, MATCH(orders!$D351, products!$A$1:$A$49, 0), MATCH(orders!K$1, products!$A$1:$G$1, 0))</f>
        <v>0.2</v>
      </c>
      <c r="L351" s="5">
        <f>INDEX(products!$A$1:$G$49, MATCH(orders!$D351, products!$A$1:$A$49, 0), MATCH(orders!L$1, products!$A$1:$G$1, 0))</f>
        <v>3.5849999999999995</v>
      </c>
      <c r="M351" s="5">
        <f t="shared" si="5"/>
        <v>14.339999999999998</v>
      </c>
      <c r="N351" t="str" cm="1">
        <f t="array" ref="N351">_xlfn.SWITCH(I351,
    "Rob", "Robusta",
    "Exc", "Excelsa",
    "Ara", "Arabica",
    "Lib", "Liberica",
    "")</f>
        <v>Robusta</v>
      </c>
      <c r="O351" t="str" cm="1">
        <f t="array" ref="O351">_xlfn.SWITCH(J351,"M","Medium","L","Light","D","Dark","")</f>
        <v>Light</v>
      </c>
      <c r="P351" t="str">
        <f>_xlfn.XLOOKUP(Orders_Table[[#This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 MATCH(orders!$D352, products!$A$1:$A$49, 0), MATCH(orders!I$1, products!$A$1:$G$1, 0))</f>
        <v>Ara</v>
      </c>
      <c r="J352" t="str">
        <f>INDEX(products!$A$1:$G$49, MATCH(orders!$D352, products!$A$1:$A$49, 0), MATCH(orders!J$1, products!$A$1:$G$1, 0))</f>
        <v>D</v>
      </c>
      <c r="K352" s="4">
        <f>INDEX(products!$A$1:$G$49, MATCH(orders!$D352, products!$A$1:$A$49, 0), MATCH(orders!K$1, products!$A$1:$G$1, 0))</f>
        <v>0.5</v>
      </c>
      <c r="L352" s="5">
        <f>INDEX(products!$A$1:$G$49, MATCH(orders!$D352, products!$A$1:$A$49, 0), MATCH(orders!L$1, products!$A$1:$G$1, 0))</f>
        <v>5.97</v>
      </c>
      <c r="M352" s="5">
        <f t="shared" si="5"/>
        <v>23.88</v>
      </c>
      <c r="N352" t="str" cm="1">
        <f t="array" ref="N352">_xlfn.SWITCH(I352,
    "Rob", "Robusta",
    "Exc", "Excelsa",
    "Ara", "Arabica",
    "Lib", "Liberica",
    "")</f>
        <v>Arabica</v>
      </c>
      <c r="O352" t="str" cm="1">
        <f t="array" ref="O352">_xlfn.SWITCH(J352,"M","Medium","L","Light","D","Dark","")</f>
        <v>Dark</v>
      </c>
      <c r="P352" t="str">
        <f>_xlfn.XLOOKUP(Orders_Table[[#This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 MATCH(orders!$D353, products!$A$1:$A$49, 0), MATCH(orders!I$1, products!$A$1:$G$1, 0))</f>
        <v>Ara</v>
      </c>
      <c r="J353" t="str">
        <f>INDEX(products!$A$1:$G$49, MATCH(orders!$D353, products!$A$1:$A$49, 0), MATCH(orders!J$1, products!$A$1:$G$1, 0))</f>
        <v>M</v>
      </c>
      <c r="K353" s="4">
        <f>INDEX(products!$A$1:$G$49, MATCH(orders!$D353, products!$A$1:$A$49, 0), MATCH(orders!K$1, products!$A$1:$G$1, 0))</f>
        <v>1</v>
      </c>
      <c r="L353" s="5">
        <f>INDEX(products!$A$1:$G$49, MATCH(orders!$D353, products!$A$1:$A$49, 0), MATCH(orders!L$1, products!$A$1:$G$1, 0))</f>
        <v>11.25</v>
      </c>
      <c r="M353" s="5">
        <f t="shared" si="5"/>
        <v>22.5</v>
      </c>
      <c r="N353" t="str" cm="1">
        <f t="array" ref="N353">_xlfn.SWITCH(I353,
    "Rob", "Robusta",
    "Exc", "Excelsa",
    "Ara", "Arabica",
    "Lib", "Liberica",
    "")</f>
        <v>Arabica</v>
      </c>
      <c r="O353" t="str" cm="1">
        <f t="array" ref="O353">_xlfn.SWITCH(J353,"M","Medium","L","Light","D","Dark","")</f>
        <v>Medium</v>
      </c>
      <c r="P353" t="str">
        <f>_xlfn.XLOOKUP(Orders_Table[[#This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N/A</v>
      </c>
      <c r="H354" s="2" t="str">
        <f>_xlfn.XLOOKUP(C354,customers!$A$1:$A$1001,customers!$G$1:$G$1001,,0)</f>
        <v>United States</v>
      </c>
      <c r="I354" t="str">
        <f>INDEX(products!$A$1:$G$49, MATCH(orders!$D354, products!$A$1:$A$49, 0), MATCH(orders!I$1, products!$A$1:$G$1, 0))</f>
        <v>Exc</v>
      </c>
      <c r="J354" t="str">
        <f>INDEX(products!$A$1:$G$49, MATCH(orders!$D354, products!$A$1:$A$49, 0), MATCH(orders!J$1, products!$A$1:$G$1, 0))</f>
        <v>D</v>
      </c>
      <c r="K354" s="4">
        <f>INDEX(products!$A$1:$G$49, MATCH(orders!$D354, products!$A$1:$A$49, 0), MATCH(orders!K$1, products!$A$1:$G$1, 0))</f>
        <v>0.5</v>
      </c>
      <c r="L354" s="5">
        <f>INDEX(products!$A$1:$G$49, MATCH(orders!$D354, products!$A$1:$A$49, 0), MATCH(orders!L$1, products!$A$1:$G$1, 0))</f>
        <v>7.29</v>
      </c>
      <c r="M354" s="5">
        <f t="shared" si="5"/>
        <v>36.450000000000003</v>
      </c>
      <c r="N354" t="str" cm="1">
        <f t="array" ref="N354">_xlfn.SWITCH(I354,
    "Rob", "Robusta",
    "Exc", "Excelsa",
    "Ara", "Arabica",
    "Lib", "Liberica",
    "")</f>
        <v>Excelsa</v>
      </c>
      <c r="O354" t="str" cm="1">
        <f t="array" ref="O354">_xlfn.SWITCH(J354,"M","Medium","L","Light","D","Dark","")</f>
        <v>Dark</v>
      </c>
      <c r="P354" t="str">
        <f>_xlfn.XLOOKUP(Orders_Table[[#This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N/A</v>
      </c>
      <c r="H355" s="2" t="str">
        <f>_xlfn.XLOOKUP(C355,customers!$A$1:$A$1001,customers!$G$1:$G$1001,,0)</f>
        <v>United States</v>
      </c>
      <c r="I355" t="str">
        <f>INDEX(products!$A$1:$G$49, MATCH(orders!$D355, products!$A$1:$A$49, 0), MATCH(orders!I$1, products!$A$1:$G$1, 0))</f>
        <v>Ara</v>
      </c>
      <c r="J355" t="str">
        <f>INDEX(products!$A$1:$G$49, MATCH(orders!$D355, products!$A$1:$A$49, 0), MATCH(orders!J$1, products!$A$1:$G$1, 0))</f>
        <v>M</v>
      </c>
      <c r="K355" s="4">
        <f>INDEX(products!$A$1:$G$49, MATCH(orders!$D355, products!$A$1:$A$49, 0), MATCH(orders!K$1, products!$A$1:$G$1, 0))</f>
        <v>0.5</v>
      </c>
      <c r="L355" s="5">
        <f>INDEX(products!$A$1:$G$49, MATCH(orders!$D355, products!$A$1:$A$49, 0), MATCH(orders!L$1, products!$A$1:$G$1, 0))</f>
        <v>6.75</v>
      </c>
      <c r="M355" s="5">
        <f t="shared" si="5"/>
        <v>27</v>
      </c>
      <c r="N355" t="str" cm="1">
        <f t="array" ref="N355">_xlfn.SWITCH(I355,
    "Rob", "Robusta",
    "Exc", "Excelsa",
    "Ara", "Arabica",
    "Lib", "Liberica",
    "")</f>
        <v>Arabica</v>
      </c>
      <c r="O355" t="str" cm="1">
        <f t="array" ref="O355">_xlfn.SWITCH(J355,"M","Medium","L","Light","D","Dark","")</f>
        <v>Medium</v>
      </c>
      <c r="P355" t="str">
        <f>_xlfn.XLOOKUP(Orders_Table[[#This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 MATCH(orders!$D356, products!$A$1:$A$49, 0), MATCH(orders!I$1, products!$A$1:$G$1, 0))</f>
        <v>Ara</v>
      </c>
      <c r="J356" t="str">
        <f>INDEX(products!$A$1:$G$49, MATCH(orders!$D356, products!$A$1:$A$49, 0), MATCH(orders!J$1, products!$A$1:$G$1, 0))</f>
        <v>M</v>
      </c>
      <c r="K356" s="4">
        <f>INDEX(products!$A$1:$G$49, MATCH(orders!$D356, products!$A$1:$A$49, 0), MATCH(orders!K$1, products!$A$1:$G$1, 0))</f>
        <v>2.5</v>
      </c>
      <c r="L356" s="5">
        <f>INDEX(products!$A$1:$G$49, MATCH(orders!$D356, products!$A$1:$A$49, 0), MATCH(orders!L$1, products!$A$1:$G$1, 0))</f>
        <v>25.874999999999996</v>
      </c>
      <c r="M356" s="5">
        <f t="shared" si="5"/>
        <v>155.24999999999997</v>
      </c>
      <c r="N356" t="str" cm="1">
        <f t="array" ref="N356">_xlfn.SWITCH(I356,
    "Rob", "Robusta",
    "Exc", "Excelsa",
    "Ara", "Arabica",
    "Lib", "Liberica",
    "")</f>
        <v>Arabica</v>
      </c>
      <c r="O356" t="str" cm="1">
        <f t="array" ref="O356">_xlfn.SWITCH(J356,"M","Medium","L","Light","D","Dark","")</f>
        <v>Medium</v>
      </c>
      <c r="P356" t="str">
        <f>_xlfn.XLOOKUP(Orders_Table[[#This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 MATCH(orders!$D357, products!$A$1:$A$49, 0), MATCH(orders!I$1, products!$A$1:$G$1, 0))</f>
        <v>Ara</v>
      </c>
      <c r="J357" t="str">
        <f>INDEX(products!$A$1:$G$49, MATCH(orders!$D357, products!$A$1:$A$49, 0), MATCH(orders!J$1, products!$A$1:$G$1, 0))</f>
        <v>D</v>
      </c>
      <c r="K357" s="4">
        <f>INDEX(products!$A$1:$G$49, MATCH(orders!$D357, products!$A$1:$A$49, 0), MATCH(orders!K$1, products!$A$1:$G$1, 0))</f>
        <v>2.5</v>
      </c>
      <c r="L357" s="5">
        <f>INDEX(products!$A$1:$G$49, MATCH(orders!$D357, products!$A$1:$A$49, 0), MATCH(orders!L$1, products!$A$1:$G$1, 0))</f>
        <v>22.884999999999998</v>
      </c>
      <c r="M357" s="5">
        <f t="shared" si="5"/>
        <v>114.42499999999998</v>
      </c>
      <c r="N357" t="str" cm="1">
        <f t="array" ref="N357">_xlfn.SWITCH(I357,
    "Rob", "Robusta",
    "Exc", "Excelsa",
    "Ara", "Arabica",
    "Lib", "Liberica",
    "")</f>
        <v>Arabica</v>
      </c>
      <c r="O357" t="str" cm="1">
        <f t="array" ref="O357">_xlfn.SWITCH(J357,"M","Medium","L","Light","D","Dark","")</f>
        <v>Dark</v>
      </c>
      <c r="P357" t="str">
        <f>_xlfn.XLOOKUP(Orders_Table[[#This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 MATCH(orders!$D358, products!$A$1:$A$49, 0), MATCH(orders!I$1, products!$A$1:$G$1, 0))</f>
        <v>Lib</v>
      </c>
      <c r="J358" t="str">
        <f>INDEX(products!$A$1:$G$49, MATCH(orders!$D358, products!$A$1:$A$49, 0), MATCH(orders!J$1, products!$A$1:$G$1, 0))</f>
        <v>D</v>
      </c>
      <c r="K358" s="4">
        <f>INDEX(products!$A$1:$G$49, MATCH(orders!$D358, products!$A$1:$A$49, 0), MATCH(orders!K$1, products!$A$1:$G$1, 0))</f>
        <v>1</v>
      </c>
      <c r="L358" s="5">
        <f>INDEX(products!$A$1:$G$49, MATCH(orders!$D358, products!$A$1:$A$49, 0), MATCH(orders!L$1, products!$A$1:$G$1, 0))</f>
        <v>12.95</v>
      </c>
      <c r="M358" s="5">
        <f t="shared" si="5"/>
        <v>51.8</v>
      </c>
      <c r="N358" t="str" cm="1">
        <f t="array" ref="N358">_xlfn.SWITCH(I358,
    "Rob", "Robusta",
    "Exc", "Excelsa",
    "Ara", "Arabica",
    "Lib", "Liberica",
    "")</f>
        <v>Liberica</v>
      </c>
      <c r="O358" t="str" cm="1">
        <f t="array" ref="O358">_xlfn.SWITCH(J358,"M","Medium","L","Light","D","Dark","")</f>
        <v>Dark</v>
      </c>
      <c r="P358" t="str">
        <f>_xlfn.XLOOKUP(Orders_Table[[#This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N/A</v>
      </c>
      <c r="H359" s="2" t="str">
        <f>_xlfn.XLOOKUP(C359,customers!$A$1:$A$1001,customers!$G$1:$G$1001,,0)</f>
        <v>United States</v>
      </c>
      <c r="I359" t="str">
        <f>INDEX(products!$A$1:$G$49, MATCH(orders!$D359, products!$A$1:$A$49, 0), MATCH(orders!I$1, products!$A$1:$G$1, 0))</f>
        <v>Ara</v>
      </c>
      <c r="J359" t="str">
        <f>INDEX(products!$A$1:$G$49, MATCH(orders!$D359, products!$A$1:$A$49, 0), MATCH(orders!J$1, products!$A$1:$G$1, 0))</f>
        <v>M</v>
      </c>
      <c r="K359" s="4">
        <f>INDEX(products!$A$1:$G$49, MATCH(orders!$D359, products!$A$1:$A$49, 0), MATCH(orders!K$1, products!$A$1:$G$1, 0))</f>
        <v>2.5</v>
      </c>
      <c r="L359" s="5">
        <f>INDEX(products!$A$1:$G$49, MATCH(orders!$D359, products!$A$1:$A$49, 0), MATCH(orders!L$1, products!$A$1:$G$1, 0))</f>
        <v>25.874999999999996</v>
      </c>
      <c r="M359" s="5">
        <f t="shared" si="5"/>
        <v>155.24999999999997</v>
      </c>
      <c r="N359" t="str" cm="1">
        <f t="array" ref="N359">_xlfn.SWITCH(I359,
    "Rob", "Robusta",
    "Exc", "Excelsa",
    "Ara", "Arabica",
    "Lib", "Liberica",
    "")</f>
        <v>Arabica</v>
      </c>
      <c r="O359" t="str" cm="1">
        <f t="array" ref="O359">_xlfn.SWITCH(J359,"M","Medium","L","Light","D","Dark","")</f>
        <v>Medium</v>
      </c>
      <c r="P359" t="str">
        <f>_xlfn.XLOOKUP(Orders_Table[[#This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 MATCH(orders!$D360, products!$A$1:$A$49, 0), MATCH(orders!I$1, products!$A$1:$G$1, 0))</f>
        <v>Ara</v>
      </c>
      <c r="J360" t="str">
        <f>INDEX(products!$A$1:$G$49, MATCH(orders!$D360, products!$A$1:$A$49, 0), MATCH(orders!J$1, products!$A$1:$G$1, 0))</f>
        <v>L</v>
      </c>
      <c r="K360" s="4">
        <f>INDEX(products!$A$1:$G$49, MATCH(orders!$D360, products!$A$1:$A$49, 0), MATCH(orders!K$1, products!$A$1:$G$1, 0))</f>
        <v>2.5</v>
      </c>
      <c r="L360" s="5">
        <f>INDEX(products!$A$1:$G$49, MATCH(orders!$D360, products!$A$1:$A$49, 0), MATCH(orders!L$1, products!$A$1:$G$1, 0))</f>
        <v>29.784999999999997</v>
      </c>
      <c r="M360" s="5">
        <f t="shared" si="5"/>
        <v>29.784999999999997</v>
      </c>
      <c r="N360" t="str" cm="1">
        <f t="array" ref="N360">_xlfn.SWITCH(I360,
    "Rob", "Robusta",
    "Exc", "Excelsa",
    "Ara", "Arabica",
    "Lib", "Liberica",
    "")</f>
        <v>Arabica</v>
      </c>
      <c r="O360" t="str" cm="1">
        <f t="array" ref="O360">_xlfn.SWITCH(J360,"M","Medium","L","Light","D","Dark","")</f>
        <v>Light</v>
      </c>
      <c r="P360" t="str">
        <f>_xlfn.XLOOKUP(Orders_Table[[#This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 MATCH(orders!$D361, products!$A$1:$A$49, 0), MATCH(orders!I$1, products!$A$1:$G$1, 0))</f>
        <v>Rob</v>
      </c>
      <c r="J361" t="str">
        <f>INDEX(products!$A$1:$G$49, MATCH(orders!$D361, products!$A$1:$A$49, 0), MATCH(orders!J$1, products!$A$1:$G$1, 0))</f>
        <v>L</v>
      </c>
      <c r="K361" s="4">
        <f>INDEX(products!$A$1:$G$49, MATCH(orders!$D361, products!$A$1:$A$49, 0), MATCH(orders!K$1, products!$A$1:$G$1, 0))</f>
        <v>0.2</v>
      </c>
      <c r="L361" s="5">
        <f>INDEX(products!$A$1:$G$49, MATCH(orders!$D361, products!$A$1:$A$49, 0), MATCH(orders!L$1, products!$A$1:$G$1, 0))</f>
        <v>3.5849999999999995</v>
      </c>
      <c r="M361" s="5">
        <f t="shared" si="5"/>
        <v>21.509999999999998</v>
      </c>
      <c r="N361" t="str" cm="1">
        <f t="array" ref="N361">_xlfn.SWITCH(I361,
    "Rob", "Robusta",
    "Exc", "Excelsa",
    "Ara", "Arabica",
    "Lib", "Liberica",
    "")</f>
        <v>Robusta</v>
      </c>
      <c r="O361" t="str" cm="1">
        <f t="array" ref="O361">_xlfn.SWITCH(J361,"M","Medium","L","Light","D","Dark","")</f>
        <v>Light</v>
      </c>
      <c r="P361" t="str">
        <f>_xlfn.XLOOKUP(Orders_Table[[#This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 MATCH(orders!$D362, products!$A$1:$A$49, 0), MATCH(orders!I$1, products!$A$1:$G$1, 0))</f>
        <v>Rob</v>
      </c>
      <c r="J362" t="str">
        <f>INDEX(products!$A$1:$G$49, MATCH(orders!$D362, products!$A$1:$A$49, 0), MATCH(orders!J$1, products!$A$1:$G$1, 0))</f>
        <v>D</v>
      </c>
      <c r="K362" s="4">
        <f>INDEX(products!$A$1:$G$49, MATCH(orders!$D362, products!$A$1:$A$49, 0), MATCH(orders!K$1, products!$A$1:$G$1, 0))</f>
        <v>2.5</v>
      </c>
      <c r="L362" s="5">
        <f>INDEX(products!$A$1:$G$49, MATCH(orders!$D362, products!$A$1:$A$49, 0), MATCH(orders!L$1, products!$A$1:$G$1, 0))</f>
        <v>20.584999999999997</v>
      </c>
      <c r="M362" s="5">
        <f t="shared" si="5"/>
        <v>41.169999999999995</v>
      </c>
      <c r="N362" t="str" cm="1">
        <f t="array" ref="N362">_xlfn.SWITCH(I362,
    "Rob", "Robusta",
    "Exc", "Excelsa",
    "Ara", "Arabica",
    "Lib", "Liberica",
    "")</f>
        <v>Robusta</v>
      </c>
      <c r="O362" t="str" cm="1">
        <f t="array" ref="O362">_xlfn.SWITCH(J362,"M","Medium","L","Light","D","Dark","")</f>
        <v>Dark</v>
      </c>
      <c r="P362" t="str">
        <f>_xlfn.XLOOKUP(Orders_Table[[#This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 MATCH(orders!$D363, products!$A$1:$A$49, 0), MATCH(orders!I$1, products!$A$1:$G$1, 0))</f>
        <v>Rob</v>
      </c>
      <c r="J363" t="str">
        <f>INDEX(products!$A$1:$G$49, MATCH(orders!$D363, products!$A$1:$A$49, 0), MATCH(orders!J$1, products!$A$1:$G$1, 0))</f>
        <v>M</v>
      </c>
      <c r="K363" s="4">
        <f>INDEX(products!$A$1:$G$49, MATCH(orders!$D363, products!$A$1:$A$49, 0), MATCH(orders!K$1, products!$A$1:$G$1, 0))</f>
        <v>0.5</v>
      </c>
      <c r="L363" s="5">
        <f>INDEX(products!$A$1:$G$49, MATCH(orders!$D363, products!$A$1:$A$49, 0), MATCH(orders!L$1, products!$A$1:$G$1, 0))</f>
        <v>5.97</v>
      </c>
      <c r="M363" s="5">
        <f t="shared" si="5"/>
        <v>5.97</v>
      </c>
      <c r="N363" t="str" cm="1">
        <f t="array" ref="N363">_xlfn.SWITCH(I363,
    "Rob", "Robusta",
    "Exc", "Excelsa",
    "Ara", "Arabica",
    "Lib", "Liberica",
    "")</f>
        <v>Robusta</v>
      </c>
      <c r="O363" t="str" cm="1">
        <f t="array" ref="O363">_xlfn.SWITCH(J363,"M","Medium","L","Light","D","Dark","")</f>
        <v>Medium</v>
      </c>
      <c r="P363" t="str">
        <f>_xlfn.XLOOKUP(Orders_Table[[#This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 MATCH(orders!$D364, products!$A$1:$A$49, 0), MATCH(orders!I$1, products!$A$1:$G$1, 0))</f>
        <v>Exc</v>
      </c>
      <c r="J364" t="str">
        <f>INDEX(products!$A$1:$G$49, MATCH(orders!$D364, products!$A$1:$A$49, 0), MATCH(orders!J$1, products!$A$1:$G$1, 0))</f>
        <v>L</v>
      </c>
      <c r="K364" s="4">
        <f>INDEX(products!$A$1:$G$49, MATCH(orders!$D364, products!$A$1:$A$49, 0), MATCH(orders!K$1, products!$A$1:$G$1, 0))</f>
        <v>1</v>
      </c>
      <c r="L364" s="5">
        <f>INDEX(products!$A$1:$G$49, MATCH(orders!$D364, products!$A$1:$A$49, 0), MATCH(orders!L$1, products!$A$1:$G$1, 0))</f>
        <v>14.85</v>
      </c>
      <c r="M364" s="5">
        <f t="shared" si="5"/>
        <v>74.25</v>
      </c>
      <c r="N364" t="str" cm="1">
        <f t="array" ref="N364">_xlfn.SWITCH(I364,
    "Rob", "Robusta",
    "Exc", "Excelsa",
    "Ara", "Arabica",
    "Lib", "Liberica",
    "")</f>
        <v>Excelsa</v>
      </c>
      <c r="O364" t="str" cm="1">
        <f t="array" ref="O364">_xlfn.SWITCH(J364,"M","Medium","L","Light","D","Dark","")</f>
        <v>Light</v>
      </c>
      <c r="P364" t="str">
        <f>_xlfn.XLOOKUP(Orders_Table[[#This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 MATCH(orders!$D365, products!$A$1:$A$49, 0), MATCH(orders!I$1, products!$A$1:$G$1, 0))</f>
        <v>Lib</v>
      </c>
      <c r="J365" t="str">
        <f>INDEX(products!$A$1:$G$49, MATCH(orders!$D365, products!$A$1:$A$49, 0), MATCH(orders!J$1, products!$A$1:$G$1, 0))</f>
        <v>M</v>
      </c>
      <c r="K365" s="4">
        <f>INDEX(products!$A$1:$G$49, MATCH(orders!$D365, products!$A$1:$A$49, 0), MATCH(orders!K$1, products!$A$1:$G$1, 0))</f>
        <v>1</v>
      </c>
      <c r="L365" s="5">
        <f>INDEX(products!$A$1:$G$49, MATCH(orders!$D365, products!$A$1:$A$49, 0), MATCH(orders!L$1, products!$A$1:$G$1, 0))</f>
        <v>14.55</v>
      </c>
      <c r="M365" s="5">
        <f t="shared" si="5"/>
        <v>87.300000000000011</v>
      </c>
      <c r="N365" t="str" cm="1">
        <f t="array" ref="N365">_xlfn.SWITCH(I365,
    "Rob", "Robusta",
    "Exc", "Excelsa",
    "Ara", "Arabica",
    "Lib", "Liberica",
    "")</f>
        <v>Liberica</v>
      </c>
      <c r="O365" t="str" cm="1">
        <f t="array" ref="O365">_xlfn.SWITCH(J365,"M","Medium","L","Light","D","Dark","")</f>
        <v>Medium</v>
      </c>
      <c r="P365" t="str">
        <f>_xlfn.XLOOKUP(Orders_Table[[#This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 MATCH(orders!$D366, products!$A$1:$A$49, 0), MATCH(orders!I$1, products!$A$1:$G$1, 0))</f>
        <v>Exc</v>
      </c>
      <c r="J366" t="str">
        <f>INDEX(products!$A$1:$G$49, MATCH(orders!$D366, products!$A$1:$A$49, 0), MATCH(orders!J$1, products!$A$1:$G$1, 0))</f>
        <v>D</v>
      </c>
      <c r="K366" s="4">
        <f>INDEX(products!$A$1:$G$49, MATCH(orders!$D366, products!$A$1:$A$49, 0), MATCH(orders!K$1, products!$A$1:$G$1, 0))</f>
        <v>1</v>
      </c>
      <c r="L366" s="5">
        <f>INDEX(products!$A$1:$G$49, MATCH(orders!$D366, products!$A$1:$A$49, 0), MATCH(orders!L$1, products!$A$1:$G$1, 0))</f>
        <v>12.15</v>
      </c>
      <c r="M366" s="5">
        <f t="shared" si="5"/>
        <v>72.900000000000006</v>
      </c>
      <c r="N366" t="str" cm="1">
        <f t="array" ref="N366">_xlfn.SWITCH(I366,
    "Rob", "Robusta",
    "Exc", "Excelsa",
    "Ara", "Arabica",
    "Lib", "Liberica",
    "")</f>
        <v>Excelsa</v>
      </c>
      <c r="O366" t="str" cm="1">
        <f t="array" ref="O366">_xlfn.SWITCH(J366,"M","Medium","L","Light","D","Dark","")</f>
        <v>Dark</v>
      </c>
      <c r="P366" t="str">
        <f>_xlfn.XLOOKUP(Orders_Table[[#This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 MATCH(orders!$D367, products!$A$1:$A$49, 0), MATCH(orders!I$1, products!$A$1:$G$1, 0))</f>
        <v>Lib</v>
      </c>
      <c r="J367" t="str">
        <f>INDEX(products!$A$1:$G$49, MATCH(orders!$D367, products!$A$1:$A$49, 0), MATCH(orders!J$1, products!$A$1:$G$1, 0))</f>
        <v>D</v>
      </c>
      <c r="K367" s="4">
        <f>INDEX(products!$A$1:$G$49, MATCH(orders!$D367, products!$A$1:$A$49, 0), MATCH(orders!K$1, products!$A$1:$G$1, 0))</f>
        <v>0.5</v>
      </c>
      <c r="L367" s="5">
        <f>INDEX(products!$A$1:$G$49, MATCH(orders!$D367, products!$A$1:$A$49, 0), MATCH(orders!L$1, products!$A$1:$G$1, 0))</f>
        <v>7.77</v>
      </c>
      <c r="M367" s="5">
        <f t="shared" si="5"/>
        <v>7.77</v>
      </c>
      <c r="N367" t="str" cm="1">
        <f t="array" ref="N367">_xlfn.SWITCH(I367,
    "Rob", "Robusta",
    "Exc", "Excelsa",
    "Ara", "Arabica",
    "Lib", "Liberica",
    "")</f>
        <v>Liberica</v>
      </c>
      <c r="O367" t="str" cm="1">
        <f t="array" ref="O367">_xlfn.SWITCH(J367,"M","Medium","L","Light","D","Dark","")</f>
        <v>Dark</v>
      </c>
      <c r="P367" t="str">
        <f>_xlfn.XLOOKUP(Orders_Table[[#This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N/A</v>
      </c>
      <c r="H368" s="2" t="str">
        <f>_xlfn.XLOOKUP(C368,customers!$A$1:$A$1001,customers!$G$1:$G$1001,,0)</f>
        <v>United States</v>
      </c>
      <c r="I368" t="str">
        <f>INDEX(products!$A$1:$G$49, MATCH(orders!$D368, products!$A$1:$A$49, 0), MATCH(orders!I$1, products!$A$1:$G$1, 0))</f>
        <v>Exc</v>
      </c>
      <c r="J368" t="str">
        <f>INDEX(products!$A$1:$G$49, MATCH(orders!$D368, products!$A$1:$A$49, 0), MATCH(orders!J$1, products!$A$1:$G$1, 0))</f>
        <v>D</v>
      </c>
      <c r="K368" s="4">
        <f>INDEX(products!$A$1:$G$49, MATCH(orders!$D368, products!$A$1:$A$49, 0), MATCH(orders!K$1, products!$A$1:$G$1, 0))</f>
        <v>0.5</v>
      </c>
      <c r="L368" s="5">
        <f>INDEX(products!$A$1:$G$49, MATCH(orders!$D368, products!$A$1:$A$49, 0), MATCH(orders!L$1, products!$A$1:$G$1, 0))</f>
        <v>7.29</v>
      </c>
      <c r="M368" s="5">
        <f t="shared" si="5"/>
        <v>43.74</v>
      </c>
      <c r="N368" t="str" cm="1">
        <f t="array" ref="N368">_xlfn.SWITCH(I368,
    "Rob", "Robusta",
    "Exc", "Excelsa",
    "Ara", "Arabica",
    "Lib", "Liberica",
    "")</f>
        <v>Excelsa</v>
      </c>
      <c r="O368" t="str" cm="1">
        <f t="array" ref="O368">_xlfn.SWITCH(J368,"M","Medium","L","Light","D","Dark","")</f>
        <v>Dark</v>
      </c>
      <c r="P368" t="str">
        <f>_xlfn.XLOOKUP(Orders_Table[[#This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N/A</v>
      </c>
      <c r="H369" s="2" t="str">
        <f>_xlfn.XLOOKUP(C369,customers!$A$1:$A$1001,customers!$G$1:$G$1001,,0)</f>
        <v>United States</v>
      </c>
      <c r="I369" t="str">
        <f>INDEX(products!$A$1:$G$49, MATCH(orders!$D369, products!$A$1:$A$49, 0), MATCH(orders!I$1, products!$A$1:$G$1, 0))</f>
        <v>Lib</v>
      </c>
      <c r="J369" t="str">
        <f>INDEX(products!$A$1:$G$49, MATCH(orders!$D369, products!$A$1:$A$49, 0), MATCH(orders!J$1, products!$A$1:$G$1, 0))</f>
        <v>M</v>
      </c>
      <c r="K369" s="4">
        <f>INDEX(products!$A$1:$G$49, MATCH(orders!$D369, products!$A$1:$A$49, 0), MATCH(orders!K$1, products!$A$1:$G$1, 0))</f>
        <v>0.2</v>
      </c>
      <c r="L369" s="5">
        <f>INDEX(products!$A$1:$G$49, MATCH(orders!$D369, products!$A$1:$A$49, 0), MATCH(orders!L$1, products!$A$1:$G$1, 0))</f>
        <v>4.3650000000000002</v>
      </c>
      <c r="M369" s="5">
        <f t="shared" si="5"/>
        <v>8.73</v>
      </c>
      <c r="N369" t="str" cm="1">
        <f t="array" ref="N369">_xlfn.SWITCH(I369,
    "Rob", "Robusta",
    "Exc", "Excelsa",
    "Ara", "Arabica",
    "Lib", "Liberica",
    "")</f>
        <v>Liberica</v>
      </c>
      <c r="O369" t="str" cm="1">
        <f t="array" ref="O369">_xlfn.SWITCH(J369,"M","Medium","L","Light","D","Dark","")</f>
        <v>Medium</v>
      </c>
      <c r="P369" t="str">
        <f>_xlfn.XLOOKUP(Orders_Table[[#This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 MATCH(orders!$D370, products!$A$1:$A$49, 0), MATCH(orders!I$1, products!$A$1:$G$1, 0))</f>
        <v>Exc</v>
      </c>
      <c r="J370" t="str">
        <f>INDEX(products!$A$1:$G$49, MATCH(orders!$D370, products!$A$1:$A$49, 0), MATCH(orders!J$1, products!$A$1:$G$1, 0))</f>
        <v>M</v>
      </c>
      <c r="K370" s="4">
        <f>INDEX(products!$A$1:$G$49, MATCH(orders!$D370, products!$A$1:$A$49, 0), MATCH(orders!K$1, products!$A$1:$G$1, 0))</f>
        <v>2.5</v>
      </c>
      <c r="L370" s="5">
        <f>INDEX(products!$A$1:$G$49, MATCH(orders!$D370, products!$A$1:$A$49, 0), MATCH(orders!L$1, products!$A$1:$G$1, 0))</f>
        <v>31.624999999999996</v>
      </c>
      <c r="M370" s="5">
        <f t="shared" si="5"/>
        <v>63.249999999999993</v>
      </c>
      <c r="N370" t="str" cm="1">
        <f t="array" ref="N370">_xlfn.SWITCH(I370,
    "Rob", "Robusta",
    "Exc", "Excelsa",
    "Ara", "Arabica",
    "Lib", "Liberica",
    "")</f>
        <v>Excelsa</v>
      </c>
      <c r="O370" t="str" cm="1">
        <f t="array" ref="O370">_xlfn.SWITCH(J370,"M","Medium","L","Light","D","Dark","")</f>
        <v>Medium</v>
      </c>
      <c r="P370" t="str">
        <f>_xlfn.XLOOKUP(Orders_Table[[#This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N/A</v>
      </c>
      <c r="H371" s="2" t="str">
        <f>_xlfn.XLOOKUP(C371,customers!$A$1:$A$1001,customers!$G$1:$G$1001,,0)</f>
        <v>United States</v>
      </c>
      <c r="I371" t="str">
        <f>INDEX(products!$A$1:$G$49, MATCH(orders!$D371, products!$A$1:$A$49, 0), MATCH(orders!I$1, products!$A$1:$G$1, 0))</f>
        <v>Exc</v>
      </c>
      <c r="J371" t="str">
        <f>INDEX(products!$A$1:$G$49, MATCH(orders!$D371, products!$A$1:$A$49, 0), MATCH(orders!J$1, products!$A$1:$G$1, 0))</f>
        <v>L</v>
      </c>
      <c r="K371" s="4">
        <f>INDEX(products!$A$1:$G$49, MATCH(orders!$D371, products!$A$1:$A$49, 0), MATCH(orders!K$1, products!$A$1:$G$1, 0))</f>
        <v>0.5</v>
      </c>
      <c r="L371" s="5">
        <f>INDEX(products!$A$1:$G$49, MATCH(orders!$D371, products!$A$1:$A$49, 0), MATCH(orders!L$1, products!$A$1:$G$1, 0))</f>
        <v>8.91</v>
      </c>
      <c r="M371" s="5">
        <f t="shared" si="5"/>
        <v>8.91</v>
      </c>
      <c r="N371" t="str" cm="1">
        <f t="array" ref="N371">_xlfn.SWITCH(I371,
    "Rob", "Robusta",
    "Exc", "Excelsa",
    "Ara", "Arabica",
    "Lib", "Liberica",
    "")</f>
        <v>Excelsa</v>
      </c>
      <c r="O371" t="str" cm="1">
        <f t="array" ref="O371">_xlfn.SWITCH(J371,"M","Medium","L","Light","D","Dark","")</f>
        <v>Light</v>
      </c>
      <c r="P371" t="str">
        <f>_xlfn.XLOOKUP(Orders_Table[[#This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 MATCH(orders!$D372, products!$A$1:$A$49, 0), MATCH(orders!I$1, products!$A$1:$G$1, 0))</f>
        <v>Exc</v>
      </c>
      <c r="J372" t="str">
        <f>INDEX(products!$A$1:$G$49, MATCH(orders!$D372, products!$A$1:$A$49, 0), MATCH(orders!J$1, products!$A$1:$G$1, 0))</f>
        <v>D</v>
      </c>
      <c r="K372" s="4">
        <f>INDEX(products!$A$1:$G$49, MATCH(orders!$D372, products!$A$1:$A$49, 0), MATCH(orders!K$1, products!$A$1:$G$1, 0))</f>
        <v>1</v>
      </c>
      <c r="L372" s="5">
        <f>INDEX(products!$A$1:$G$49, MATCH(orders!$D372, products!$A$1:$A$49, 0), MATCH(orders!L$1, products!$A$1:$G$1, 0))</f>
        <v>12.15</v>
      </c>
      <c r="M372" s="5">
        <f t="shared" si="5"/>
        <v>24.3</v>
      </c>
      <c r="N372" t="str" cm="1">
        <f t="array" ref="N372">_xlfn.SWITCH(I372,
    "Rob", "Robusta",
    "Exc", "Excelsa",
    "Ara", "Arabica",
    "Lib", "Liberica",
    "")</f>
        <v>Excelsa</v>
      </c>
      <c r="O372" t="str" cm="1">
        <f t="array" ref="O372">_xlfn.SWITCH(J372,"M","Medium","L","Light","D","Dark","")</f>
        <v>Dark</v>
      </c>
      <c r="P372" t="str">
        <f>_xlfn.XLOOKUP(Orders_Table[[#This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 MATCH(orders!$D373, products!$A$1:$A$49, 0), MATCH(orders!I$1, products!$A$1:$G$1, 0))</f>
        <v>Ara</v>
      </c>
      <c r="J373" t="str">
        <f>INDEX(products!$A$1:$G$49, MATCH(orders!$D373, products!$A$1:$A$49, 0), MATCH(orders!J$1, products!$A$1:$G$1, 0))</f>
        <v>L</v>
      </c>
      <c r="K373" s="4">
        <f>INDEX(products!$A$1:$G$49, MATCH(orders!$D373, products!$A$1:$A$49, 0), MATCH(orders!K$1, products!$A$1:$G$1, 0))</f>
        <v>0.5</v>
      </c>
      <c r="L373" s="5">
        <f>INDEX(products!$A$1:$G$49, MATCH(orders!$D373, products!$A$1:$A$49, 0), MATCH(orders!L$1, products!$A$1:$G$1, 0))</f>
        <v>7.77</v>
      </c>
      <c r="M373" s="5">
        <f t="shared" si="5"/>
        <v>46.62</v>
      </c>
      <c r="N373" t="str" cm="1">
        <f t="array" ref="N373">_xlfn.SWITCH(I373,
    "Rob", "Robusta",
    "Exc", "Excelsa",
    "Ara", "Arabica",
    "Lib", "Liberica",
    "")</f>
        <v>Arabica</v>
      </c>
      <c r="O373" t="str" cm="1">
        <f t="array" ref="O373">_xlfn.SWITCH(J373,"M","Medium","L","Light","D","Dark","")</f>
        <v>Light</v>
      </c>
      <c r="P373" t="str">
        <f>_xlfn.XLOOKUP(Orders_Table[[#This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 MATCH(orders!$D374, products!$A$1:$A$49, 0), MATCH(orders!I$1, products!$A$1:$G$1, 0))</f>
        <v>Rob</v>
      </c>
      <c r="J374" t="str">
        <f>INDEX(products!$A$1:$G$49, MATCH(orders!$D374, products!$A$1:$A$49, 0), MATCH(orders!J$1, products!$A$1:$G$1, 0))</f>
        <v>L</v>
      </c>
      <c r="K374" s="4">
        <f>INDEX(products!$A$1:$G$49, MATCH(orders!$D374, products!$A$1:$A$49, 0), MATCH(orders!K$1, products!$A$1:$G$1, 0))</f>
        <v>0.5</v>
      </c>
      <c r="L374" s="5">
        <f>INDEX(products!$A$1:$G$49, MATCH(orders!$D374, products!$A$1:$A$49, 0), MATCH(orders!L$1, products!$A$1:$G$1, 0))</f>
        <v>7.169999999999999</v>
      </c>
      <c r="M374" s="5">
        <f t="shared" si="5"/>
        <v>43.019999999999996</v>
      </c>
      <c r="N374" t="str" cm="1">
        <f t="array" ref="N374">_xlfn.SWITCH(I374,
    "Rob", "Robusta",
    "Exc", "Excelsa",
    "Ara", "Arabica",
    "Lib", "Liberica",
    "")</f>
        <v>Robusta</v>
      </c>
      <c r="O374" t="str" cm="1">
        <f t="array" ref="O374">_xlfn.SWITCH(J374,"M","Medium","L","Light","D","Dark","")</f>
        <v>Light</v>
      </c>
      <c r="P374" t="str">
        <f>_xlfn.XLOOKUP(Orders_Table[[#This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N/A</v>
      </c>
      <c r="H375" s="2" t="str">
        <f>_xlfn.XLOOKUP(C375,customers!$A$1:$A$1001,customers!$G$1:$G$1001,,0)</f>
        <v>Ireland</v>
      </c>
      <c r="I375" t="str">
        <f>INDEX(products!$A$1:$G$49, MATCH(orders!$D375, products!$A$1:$A$49, 0), MATCH(orders!I$1, products!$A$1:$G$1, 0))</f>
        <v>Ara</v>
      </c>
      <c r="J375" t="str">
        <f>INDEX(products!$A$1:$G$49, MATCH(orders!$D375, products!$A$1:$A$49, 0), MATCH(orders!J$1, products!$A$1:$G$1, 0))</f>
        <v>D</v>
      </c>
      <c r="K375" s="4">
        <f>INDEX(products!$A$1:$G$49, MATCH(orders!$D375, products!$A$1:$A$49, 0), MATCH(orders!K$1, products!$A$1:$G$1, 0))</f>
        <v>0.5</v>
      </c>
      <c r="L375" s="5">
        <f>INDEX(products!$A$1:$G$49, MATCH(orders!$D375, products!$A$1:$A$49, 0), MATCH(orders!L$1, products!$A$1:$G$1, 0))</f>
        <v>5.97</v>
      </c>
      <c r="M375" s="5">
        <f t="shared" si="5"/>
        <v>17.91</v>
      </c>
      <c r="N375" t="str" cm="1">
        <f t="array" ref="N375">_xlfn.SWITCH(I375,
    "Rob", "Robusta",
    "Exc", "Excelsa",
    "Ara", "Arabica",
    "Lib", "Liberica",
    "")</f>
        <v>Arabica</v>
      </c>
      <c r="O375" t="str" cm="1">
        <f t="array" ref="O375">_xlfn.SWITCH(J375,"M","Medium","L","Light","D","Dark","")</f>
        <v>Dark</v>
      </c>
      <c r="P375" t="str">
        <f>_xlfn.XLOOKUP(Orders_Table[[#This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 MATCH(orders!$D376, products!$A$1:$A$49, 0), MATCH(orders!I$1, products!$A$1:$G$1, 0))</f>
        <v>Lib</v>
      </c>
      <c r="J376" t="str">
        <f>INDEX(products!$A$1:$G$49, MATCH(orders!$D376, products!$A$1:$A$49, 0), MATCH(orders!J$1, products!$A$1:$G$1, 0))</f>
        <v>L</v>
      </c>
      <c r="K376" s="4">
        <f>INDEX(products!$A$1:$G$49, MATCH(orders!$D376, products!$A$1:$A$49, 0), MATCH(orders!K$1, products!$A$1:$G$1, 0))</f>
        <v>0.5</v>
      </c>
      <c r="L376" s="5">
        <f>INDEX(products!$A$1:$G$49, MATCH(orders!$D376, products!$A$1:$A$49, 0), MATCH(orders!L$1, products!$A$1:$G$1, 0))</f>
        <v>9.51</v>
      </c>
      <c r="M376" s="5">
        <f t="shared" si="5"/>
        <v>38.04</v>
      </c>
      <c r="N376" t="str" cm="1">
        <f t="array" ref="N376">_xlfn.SWITCH(I376,
    "Rob", "Robusta",
    "Exc", "Excelsa",
    "Ara", "Arabica",
    "Lib", "Liberica",
    "")</f>
        <v>Liberica</v>
      </c>
      <c r="O376" t="str" cm="1">
        <f t="array" ref="O376">_xlfn.SWITCH(J376,"M","Medium","L","Light","D","Dark","")</f>
        <v>Light</v>
      </c>
      <c r="P376" t="str">
        <f>_xlfn.XLOOKUP(Orders_Table[[#This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 MATCH(orders!$D377, products!$A$1:$A$49, 0), MATCH(orders!I$1, products!$A$1:$G$1, 0))</f>
        <v>Ara</v>
      </c>
      <c r="J377" t="str">
        <f>INDEX(products!$A$1:$G$49, MATCH(orders!$D377, products!$A$1:$A$49, 0), MATCH(orders!J$1, products!$A$1:$G$1, 0))</f>
        <v>M</v>
      </c>
      <c r="K377" s="4">
        <f>INDEX(products!$A$1:$G$49, MATCH(orders!$D377, products!$A$1:$A$49, 0), MATCH(orders!K$1, products!$A$1:$G$1, 0))</f>
        <v>0.2</v>
      </c>
      <c r="L377" s="5">
        <f>INDEX(products!$A$1:$G$49, MATCH(orders!$D377, products!$A$1:$A$49, 0), MATCH(orders!L$1, products!$A$1:$G$1, 0))</f>
        <v>3.375</v>
      </c>
      <c r="M377" s="5">
        <f t="shared" si="5"/>
        <v>6.75</v>
      </c>
      <c r="N377" t="str" cm="1">
        <f t="array" ref="N377">_xlfn.SWITCH(I377,
    "Rob", "Robusta",
    "Exc", "Excelsa",
    "Ara", "Arabica",
    "Lib", "Liberica",
    "")</f>
        <v>Arabica</v>
      </c>
      <c r="O377" t="str" cm="1">
        <f t="array" ref="O377">_xlfn.SWITCH(J377,"M","Medium","L","Light","D","Dark","")</f>
        <v>Medium</v>
      </c>
      <c r="P377" t="str">
        <f>_xlfn.XLOOKUP(Orders_Table[[#This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 MATCH(orders!$D378, products!$A$1:$A$49, 0), MATCH(orders!I$1, products!$A$1:$G$1, 0))</f>
        <v>Rob</v>
      </c>
      <c r="J378" t="str">
        <f>INDEX(products!$A$1:$G$49, MATCH(orders!$D378, products!$A$1:$A$49, 0), MATCH(orders!J$1, products!$A$1:$G$1, 0))</f>
        <v>M</v>
      </c>
      <c r="K378" s="4">
        <f>INDEX(products!$A$1:$G$49, MATCH(orders!$D378, products!$A$1:$A$49, 0), MATCH(orders!K$1, products!$A$1:$G$1, 0))</f>
        <v>0.5</v>
      </c>
      <c r="L378" s="5">
        <f>INDEX(products!$A$1:$G$49, MATCH(orders!$D378, products!$A$1:$A$49, 0), MATCH(orders!L$1, products!$A$1:$G$1, 0))</f>
        <v>5.97</v>
      </c>
      <c r="M378" s="5">
        <f t="shared" si="5"/>
        <v>5.97</v>
      </c>
      <c r="N378" t="str" cm="1">
        <f t="array" ref="N378">_xlfn.SWITCH(I378,
    "Rob", "Robusta",
    "Exc", "Excelsa",
    "Ara", "Arabica",
    "Lib", "Liberica",
    "")</f>
        <v>Robusta</v>
      </c>
      <c r="O378" t="str" cm="1">
        <f t="array" ref="O378">_xlfn.SWITCH(J378,"M","Medium","L","Light","D","Dark","")</f>
        <v>Medium</v>
      </c>
      <c r="P378" t="str">
        <f>_xlfn.XLOOKUP(Orders_Table[[#This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 MATCH(orders!$D379, products!$A$1:$A$49, 0), MATCH(orders!I$1, products!$A$1:$G$1, 0))</f>
        <v>Rob</v>
      </c>
      <c r="J379" t="str">
        <f>INDEX(products!$A$1:$G$49, MATCH(orders!$D379, products!$A$1:$A$49, 0), MATCH(orders!J$1, products!$A$1:$G$1, 0))</f>
        <v>D</v>
      </c>
      <c r="K379" s="4">
        <f>INDEX(products!$A$1:$G$49, MATCH(orders!$D379, products!$A$1:$A$49, 0), MATCH(orders!K$1, products!$A$1:$G$1, 0))</f>
        <v>0.2</v>
      </c>
      <c r="L379" s="5">
        <f>INDEX(products!$A$1:$G$49, MATCH(orders!$D379, products!$A$1:$A$49, 0), MATCH(orders!L$1, products!$A$1:$G$1, 0))</f>
        <v>2.6849999999999996</v>
      </c>
      <c r="M379" s="5">
        <f t="shared" si="5"/>
        <v>8.0549999999999997</v>
      </c>
      <c r="N379" t="str" cm="1">
        <f t="array" ref="N379">_xlfn.SWITCH(I379,
    "Rob", "Robusta",
    "Exc", "Excelsa",
    "Ara", "Arabica",
    "Lib", "Liberica",
    "")</f>
        <v>Robusta</v>
      </c>
      <c r="O379" t="str" cm="1">
        <f t="array" ref="O379">_xlfn.SWITCH(J379,"M","Medium","L","Light","D","Dark","")</f>
        <v>Dark</v>
      </c>
      <c r="P379" t="str">
        <f>_xlfn.XLOOKUP(Orders_Table[[#This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 MATCH(orders!$D380, products!$A$1:$A$49, 0), MATCH(orders!I$1, products!$A$1:$G$1, 0))</f>
        <v>Ara</v>
      </c>
      <c r="J380" t="str">
        <f>INDEX(products!$A$1:$G$49, MATCH(orders!$D380, products!$A$1:$A$49, 0), MATCH(orders!J$1, products!$A$1:$G$1, 0))</f>
        <v>L</v>
      </c>
      <c r="K380" s="4">
        <f>INDEX(products!$A$1:$G$49, MATCH(orders!$D380, products!$A$1:$A$49, 0), MATCH(orders!K$1, products!$A$1:$G$1, 0))</f>
        <v>0.5</v>
      </c>
      <c r="L380" s="5">
        <f>INDEX(products!$A$1:$G$49, MATCH(orders!$D380, products!$A$1:$A$49, 0), MATCH(orders!L$1, products!$A$1:$G$1, 0))</f>
        <v>7.77</v>
      </c>
      <c r="M380" s="5">
        <f t="shared" si="5"/>
        <v>23.31</v>
      </c>
      <c r="N380" t="str" cm="1">
        <f t="array" ref="N380">_xlfn.SWITCH(I380,
    "Rob", "Robusta",
    "Exc", "Excelsa",
    "Ara", "Arabica",
    "Lib", "Liberica",
    "")</f>
        <v>Arabica</v>
      </c>
      <c r="O380" t="str" cm="1">
        <f t="array" ref="O380">_xlfn.SWITCH(J380,"M","Medium","L","Light","D","Dark","")</f>
        <v>Light</v>
      </c>
      <c r="P380" t="str">
        <f>_xlfn.XLOOKUP(Orders_Table[[#This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 MATCH(orders!$D381, products!$A$1:$A$49, 0), MATCH(orders!I$1, products!$A$1:$G$1, 0))</f>
        <v>Rob</v>
      </c>
      <c r="J381" t="str">
        <f>INDEX(products!$A$1:$G$49, MATCH(orders!$D381, products!$A$1:$A$49, 0), MATCH(orders!J$1, products!$A$1:$G$1, 0))</f>
        <v>L</v>
      </c>
      <c r="K381" s="4">
        <f>INDEX(products!$A$1:$G$49, MATCH(orders!$D381, products!$A$1:$A$49, 0), MATCH(orders!K$1, products!$A$1:$G$1, 0))</f>
        <v>0.5</v>
      </c>
      <c r="L381" s="5">
        <f>INDEX(products!$A$1:$G$49, MATCH(orders!$D381, products!$A$1:$A$49, 0), MATCH(orders!L$1, products!$A$1:$G$1, 0))</f>
        <v>7.169999999999999</v>
      </c>
      <c r="M381" s="5">
        <f t="shared" si="5"/>
        <v>43.019999999999996</v>
      </c>
      <c r="N381" t="str" cm="1">
        <f t="array" ref="N381">_xlfn.SWITCH(I381,
    "Rob", "Robusta",
    "Exc", "Excelsa",
    "Ara", "Arabica",
    "Lib", "Liberica",
    "")</f>
        <v>Robusta</v>
      </c>
      <c r="O381" t="str" cm="1">
        <f t="array" ref="O381">_xlfn.SWITCH(J381,"M","Medium","L","Light","D","Dark","")</f>
        <v>Light</v>
      </c>
      <c r="P381" t="str">
        <f>_xlfn.XLOOKUP(Orders_Table[[#This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N/A</v>
      </c>
      <c r="H382" s="2" t="str">
        <f>_xlfn.XLOOKUP(C382,customers!$A$1:$A$1001,customers!$G$1:$G$1001,,0)</f>
        <v>United States</v>
      </c>
      <c r="I382" t="str">
        <f>INDEX(products!$A$1:$G$49, MATCH(orders!$D382, products!$A$1:$A$49, 0), MATCH(orders!I$1, products!$A$1:$G$1, 0))</f>
        <v>Lib</v>
      </c>
      <c r="J382" t="str">
        <f>INDEX(products!$A$1:$G$49, MATCH(orders!$D382, products!$A$1:$A$49, 0), MATCH(orders!J$1, products!$A$1:$G$1, 0))</f>
        <v>D</v>
      </c>
      <c r="K382" s="4">
        <f>INDEX(products!$A$1:$G$49, MATCH(orders!$D382, products!$A$1:$A$49, 0), MATCH(orders!K$1, products!$A$1:$G$1, 0))</f>
        <v>0.5</v>
      </c>
      <c r="L382" s="5">
        <f>INDEX(products!$A$1:$G$49, MATCH(orders!$D382, products!$A$1:$A$49, 0), MATCH(orders!L$1, products!$A$1:$G$1, 0))</f>
        <v>7.77</v>
      </c>
      <c r="M382" s="5">
        <f t="shared" si="5"/>
        <v>23.31</v>
      </c>
      <c r="N382" t="str" cm="1">
        <f t="array" ref="N382">_xlfn.SWITCH(I382,
    "Rob", "Robusta",
    "Exc", "Excelsa",
    "Ara", "Arabica",
    "Lib", "Liberica",
    "")</f>
        <v>Liberica</v>
      </c>
      <c r="O382" t="str" cm="1">
        <f t="array" ref="O382">_xlfn.SWITCH(J382,"M","Medium","L","Light","D","Dark","")</f>
        <v>Dark</v>
      </c>
      <c r="P382" t="str">
        <f>_xlfn.XLOOKUP(Orders_Table[[#This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 MATCH(orders!$D383, products!$A$1:$A$49, 0), MATCH(orders!I$1, products!$A$1:$G$1, 0))</f>
        <v>Ara</v>
      </c>
      <c r="J383" t="str">
        <f>INDEX(products!$A$1:$G$49, MATCH(orders!$D383, products!$A$1:$A$49, 0), MATCH(orders!J$1, products!$A$1:$G$1, 0))</f>
        <v>D</v>
      </c>
      <c r="K383" s="4">
        <f>INDEX(products!$A$1:$G$49, MATCH(orders!$D383, products!$A$1:$A$49, 0), MATCH(orders!K$1, products!$A$1:$G$1, 0))</f>
        <v>0.2</v>
      </c>
      <c r="L383" s="5">
        <f>INDEX(products!$A$1:$G$49, MATCH(orders!$D383, products!$A$1:$A$49, 0), MATCH(orders!L$1, products!$A$1:$G$1, 0))</f>
        <v>2.9849999999999999</v>
      </c>
      <c r="M383" s="5">
        <f t="shared" si="5"/>
        <v>14.924999999999999</v>
      </c>
      <c r="N383" t="str" cm="1">
        <f t="array" ref="N383">_xlfn.SWITCH(I383,
    "Rob", "Robusta",
    "Exc", "Excelsa",
    "Ara", "Arabica",
    "Lib", "Liberica",
    "")</f>
        <v>Arabica</v>
      </c>
      <c r="O383" t="str" cm="1">
        <f t="array" ref="O383">_xlfn.SWITCH(J383,"M","Medium","L","Light","D","Dark","")</f>
        <v>Dark</v>
      </c>
      <c r="P383" t="str">
        <f>_xlfn.XLOOKUP(Orders_Table[[#This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 MATCH(orders!$D384, products!$A$1:$A$49, 0), MATCH(orders!I$1, products!$A$1:$G$1, 0))</f>
        <v>Exc</v>
      </c>
      <c r="J384" t="str">
        <f>INDEX(products!$A$1:$G$49, MATCH(orders!$D384, products!$A$1:$A$49, 0), MATCH(orders!J$1, products!$A$1:$G$1, 0))</f>
        <v>D</v>
      </c>
      <c r="K384" s="4">
        <f>INDEX(products!$A$1:$G$49, MATCH(orders!$D384, products!$A$1:$A$49, 0), MATCH(orders!K$1, products!$A$1:$G$1, 0))</f>
        <v>0.5</v>
      </c>
      <c r="L384" s="5">
        <f>INDEX(products!$A$1:$G$49, MATCH(orders!$D384, products!$A$1:$A$49, 0), MATCH(orders!L$1, products!$A$1:$G$1, 0))</f>
        <v>7.29</v>
      </c>
      <c r="M384" s="5">
        <f t="shared" si="5"/>
        <v>21.87</v>
      </c>
      <c r="N384" t="str" cm="1">
        <f t="array" ref="N384">_xlfn.SWITCH(I384,
    "Rob", "Robusta",
    "Exc", "Excelsa",
    "Ara", "Arabica",
    "Lib", "Liberica",
    "")</f>
        <v>Excelsa</v>
      </c>
      <c r="O384" t="str" cm="1">
        <f t="array" ref="O384">_xlfn.SWITCH(J384,"M","Medium","L","Light","D","Dark","")</f>
        <v>Dark</v>
      </c>
      <c r="P384" t="str">
        <f>_xlfn.XLOOKUP(Orders_Table[[#This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N/A</v>
      </c>
      <c r="H385" s="2" t="str">
        <f>_xlfn.XLOOKUP(C385,customers!$A$1:$A$1001,customers!$G$1:$G$1001,,0)</f>
        <v>United States</v>
      </c>
      <c r="I385" t="str">
        <f>INDEX(products!$A$1:$G$49, MATCH(orders!$D385, products!$A$1:$A$49, 0), MATCH(orders!I$1, products!$A$1:$G$1, 0))</f>
        <v>Exc</v>
      </c>
      <c r="J385" t="str">
        <f>INDEX(products!$A$1:$G$49, MATCH(orders!$D385, products!$A$1:$A$49, 0), MATCH(orders!J$1, products!$A$1:$G$1, 0))</f>
        <v>L</v>
      </c>
      <c r="K385" s="4">
        <f>INDEX(products!$A$1:$G$49, MATCH(orders!$D385, products!$A$1:$A$49, 0), MATCH(orders!K$1, products!$A$1:$G$1, 0))</f>
        <v>0.5</v>
      </c>
      <c r="L385" s="5">
        <f>INDEX(products!$A$1:$G$49, MATCH(orders!$D385, products!$A$1:$A$49, 0), MATCH(orders!L$1, products!$A$1:$G$1, 0))</f>
        <v>8.91</v>
      </c>
      <c r="M385" s="5">
        <f t="shared" si="5"/>
        <v>53.46</v>
      </c>
      <c r="N385" t="str" cm="1">
        <f t="array" ref="N385">_xlfn.SWITCH(I385,
    "Rob", "Robusta",
    "Exc", "Excelsa",
    "Ara", "Arabica",
    "Lib", "Liberica",
    "")</f>
        <v>Excelsa</v>
      </c>
      <c r="O385" t="str" cm="1">
        <f t="array" ref="O385">_xlfn.SWITCH(J385,"M","Medium","L","Light","D","Dark","")</f>
        <v>Light</v>
      </c>
      <c r="P385" t="str">
        <f>_xlfn.XLOOKUP(Orders_Table[[#This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N/A</v>
      </c>
      <c r="H386" s="2" t="str">
        <f>_xlfn.XLOOKUP(C386,customers!$A$1:$A$1001,customers!$G$1:$G$1001,,0)</f>
        <v>United States</v>
      </c>
      <c r="I386" t="str">
        <f>INDEX(products!$A$1:$G$49, MATCH(orders!$D386, products!$A$1:$A$49, 0), MATCH(orders!I$1, products!$A$1:$G$1, 0))</f>
        <v>Ara</v>
      </c>
      <c r="J386" t="str">
        <f>INDEX(products!$A$1:$G$49, MATCH(orders!$D386, products!$A$1:$A$49, 0), MATCH(orders!J$1, products!$A$1:$G$1, 0))</f>
        <v>L</v>
      </c>
      <c r="K386" s="4">
        <f>INDEX(products!$A$1:$G$49, MATCH(orders!$D386, products!$A$1:$A$49, 0), MATCH(orders!K$1, products!$A$1:$G$1, 0))</f>
        <v>2.5</v>
      </c>
      <c r="L386" s="5">
        <f>INDEX(products!$A$1:$G$49, MATCH(orders!$D386, products!$A$1:$A$49, 0), MATCH(orders!L$1, products!$A$1:$G$1, 0))</f>
        <v>29.784999999999997</v>
      </c>
      <c r="M386" s="5">
        <f t="shared" si="5"/>
        <v>119.13999999999999</v>
      </c>
      <c r="N386" t="str" cm="1">
        <f t="array" ref="N386">_xlfn.SWITCH(I386,
    "Rob", "Robusta",
    "Exc", "Excelsa",
    "Ara", "Arabica",
    "Lib", "Liberica",
    "")</f>
        <v>Arabica</v>
      </c>
      <c r="O386" t="str" cm="1">
        <f t="array" ref="O386">_xlfn.SWITCH(J386,"M","Medium","L","Light","D","Dark","")</f>
        <v>Light</v>
      </c>
      <c r="P386" t="str">
        <f>_xlfn.XLOOKUP(Orders_Table[[#This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 MATCH(orders!$D387, products!$A$1:$A$49, 0), MATCH(orders!I$1, products!$A$1:$G$1, 0))</f>
        <v>Lib</v>
      </c>
      <c r="J387" t="str">
        <f>INDEX(products!$A$1:$G$49, MATCH(orders!$D387, products!$A$1:$A$49, 0), MATCH(orders!J$1, products!$A$1:$G$1, 0))</f>
        <v>M</v>
      </c>
      <c r="K387" s="4">
        <f>INDEX(products!$A$1:$G$49, MATCH(orders!$D387, products!$A$1:$A$49, 0), MATCH(orders!K$1, products!$A$1:$G$1, 0))</f>
        <v>0.5</v>
      </c>
      <c r="L387" s="5">
        <f>INDEX(products!$A$1:$G$49, MATCH(orders!$D387, products!$A$1:$A$49, 0), MATCH(orders!L$1, products!$A$1:$G$1, 0))</f>
        <v>8.73</v>
      </c>
      <c r="M387" s="5">
        <f t="shared" ref="M387:M450" si="6">L387*E387</f>
        <v>43.650000000000006</v>
      </c>
      <c r="N387" t="str" cm="1">
        <f t="array" ref="N387">_xlfn.SWITCH(I387,
    "Rob", "Robusta",
    "Exc", "Excelsa",
    "Ara", "Arabica",
    "Lib", "Liberica",
    "")</f>
        <v>Liberica</v>
      </c>
      <c r="O387" t="str" cm="1">
        <f t="array" ref="O387">_xlfn.SWITCH(J387,"M","Medium","L","Light","D","Dark","")</f>
        <v>Medium</v>
      </c>
      <c r="P387" t="str">
        <f>_xlfn.XLOOKUP(Orders_Table[[#This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N/A</v>
      </c>
      <c r="H388" s="2" t="str">
        <f>_xlfn.XLOOKUP(C388,customers!$A$1:$A$1001,customers!$G$1:$G$1001,,0)</f>
        <v>United States</v>
      </c>
      <c r="I388" t="str">
        <f>INDEX(products!$A$1:$G$49, MATCH(orders!$D388, products!$A$1:$A$49, 0), MATCH(orders!I$1, products!$A$1:$G$1, 0))</f>
        <v>Ara</v>
      </c>
      <c r="J388" t="str">
        <f>INDEX(products!$A$1:$G$49, MATCH(orders!$D388, products!$A$1:$A$49, 0), MATCH(orders!J$1, products!$A$1:$G$1, 0))</f>
        <v>D</v>
      </c>
      <c r="K388" s="4">
        <f>INDEX(products!$A$1:$G$49, MATCH(orders!$D388, products!$A$1:$A$49, 0), MATCH(orders!K$1, products!$A$1:$G$1, 0))</f>
        <v>0.2</v>
      </c>
      <c r="L388" s="5">
        <f>INDEX(products!$A$1:$G$49, MATCH(orders!$D388, products!$A$1:$A$49, 0), MATCH(orders!L$1, products!$A$1:$G$1, 0))</f>
        <v>2.9849999999999999</v>
      </c>
      <c r="M388" s="5">
        <f t="shared" si="6"/>
        <v>17.91</v>
      </c>
      <c r="N388" t="str" cm="1">
        <f t="array" ref="N388">_xlfn.SWITCH(I388,
    "Rob", "Robusta",
    "Exc", "Excelsa",
    "Ara", "Arabica",
    "Lib", "Liberica",
    "")</f>
        <v>Arabica</v>
      </c>
      <c r="O388" t="str" cm="1">
        <f t="array" ref="O388">_xlfn.SWITCH(J388,"M","Medium","L","Light","D","Dark","")</f>
        <v>Dark</v>
      </c>
      <c r="P388" t="str">
        <f>_xlfn.XLOOKUP(Orders_Table[[#This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 MATCH(orders!$D389, products!$A$1:$A$49, 0), MATCH(orders!I$1, products!$A$1:$G$1, 0))</f>
        <v>Exc</v>
      </c>
      <c r="J389" t="str">
        <f>INDEX(products!$A$1:$G$49, MATCH(orders!$D389, products!$A$1:$A$49, 0), MATCH(orders!J$1, products!$A$1:$G$1, 0))</f>
        <v>L</v>
      </c>
      <c r="K389" s="4">
        <f>INDEX(products!$A$1:$G$49, MATCH(orders!$D389, products!$A$1:$A$49, 0), MATCH(orders!K$1, products!$A$1:$G$1, 0))</f>
        <v>1</v>
      </c>
      <c r="L389" s="5">
        <f>INDEX(products!$A$1:$G$49, MATCH(orders!$D389, products!$A$1:$A$49, 0), MATCH(orders!L$1, products!$A$1:$G$1, 0))</f>
        <v>14.85</v>
      </c>
      <c r="M389" s="5">
        <f t="shared" si="6"/>
        <v>74.25</v>
      </c>
      <c r="N389" t="str" cm="1">
        <f t="array" ref="N389">_xlfn.SWITCH(I389,
    "Rob", "Robusta",
    "Exc", "Excelsa",
    "Ara", "Arabica",
    "Lib", "Liberica",
    "")</f>
        <v>Excelsa</v>
      </c>
      <c r="O389" t="str" cm="1">
        <f t="array" ref="O389">_xlfn.SWITCH(J389,"M","Medium","L","Light","D","Dark","")</f>
        <v>Light</v>
      </c>
      <c r="P389" t="str">
        <f>_xlfn.XLOOKUP(Orders_Table[[#This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 MATCH(orders!$D390, products!$A$1:$A$49, 0), MATCH(orders!I$1, products!$A$1:$G$1, 0))</f>
        <v>Lib</v>
      </c>
      <c r="J390" t="str">
        <f>INDEX(products!$A$1:$G$49, MATCH(orders!$D390, products!$A$1:$A$49, 0), MATCH(orders!J$1, products!$A$1:$G$1, 0))</f>
        <v>D</v>
      </c>
      <c r="K390" s="4">
        <f>INDEX(products!$A$1:$G$49, MATCH(orders!$D390, products!$A$1:$A$49, 0), MATCH(orders!K$1, products!$A$1:$G$1, 0))</f>
        <v>0.2</v>
      </c>
      <c r="L390" s="5">
        <f>INDEX(products!$A$1:$G$49, MATCH(orders!$D390, products!$A$1:$A$49, 0), MATCH(orders!L$1, products!$A$1:$G$1, 0))</f>
        <v>3.8849999999999998</v>
      </c>
      <c r="M390" s="5">
        <f t="shared" si="6"/>
        <v>11.654999999999999</v>
      </c>
      <c r="N390" t="str" cm="1">
        <f t="array" ref="N390">_xlfn.SWITCH(I390,
    "Rob", "Robusta",
    "Exc", "Excelsa",
    "Ara", "Arabica",
    "Lib", "Liberica",
    "")</f>
        <v>Liberica</v>
      </c>
      <c r="O390" t="str" cm="1">
        <f t="array" ref="O390">_xlfn.SWITCH(J390,"M","Medium","L","Light","D","Dark","")</f>
        <v>Dark</v>
      </c>
      <c r="P390" t="str">
        <f>_xlfn.XLOOKUP(Orders_Table[[#This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 MATCH(orders!$D391, products!$A$1:$A$49, 0), MATCH(orders!I$1, products!$A$1:$G$1, 0))</f>
        <v>Lib</v>
      </c>
      <c r="J391" t="str">
        <f>INDEX(products!$A$1:$G$49, MATCH(orders!$D391, products!$A$1:$A$49, 0), MATCH(orders!J$1, products!$A$1:$G$1, 0))</f>
        <v>D</v>
      </c>
      <c r="K391" s="4">
        <f>INDEX(products!$A$1:$G$49, MATCH(orders!$D391, products!$A$1:$A$49, 0), MATCH(orders!K$1, products!$A$1:$G$1, 0))</f>
        <v>0.5</v>
      </c>
      <c r="L391" s="5">
        <f>INDEX(products!$A$1:$G$49, MATCH(orders!$D391, products!$A$1:$A$49, 0), MATCH(orders!L$1, products!$A$1:$G$1, 0))</f>
        <v>7.77</v>
      </c>
      <c r="M391" s="5">
        <f t="shared" si="6"/>
        <v>23.31</v>
      </c>
      <c r="N391" t="str" cm="1">
        <f t="array" ref="N391">_xlfn.SWITCH(I391,
    "Rob", "Robusta",
    "Exc", "Excelsa",
    "Ara", "Arabica",
    "Lib", "Liberica",
    "")</f>
        <v>Liberica</v>
      </c>
      <c r="O391" t="str" cm="1">
        <f t="array" ref="O391">_xlfn.SWITCH(J391,"M","Medium","L","Light","D","Dark","")</f>
        <v>Dark</v>
      </c>
      <c r="P391" t="str">
        <f>_xlfn.XLOOKUP(Orders_Table[[#This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 MATCH(orders!$D392, products!$A$1:$A$49, 0), MATCH(orders!I$1, products!$A$1:$G$1, 0))</f>
        <v>Exc</v>
      </c>
      <c r="J392" t="str">
        <f>INDEX(products!$A$1:$G$49, MATCH(orders!$D392, products!$A$1:$A$49, 0), MATCH(orders!J$1, products!$A$1:$G$1, 0))</f>
        <v>D</v>
      </c>
      <c r="K392" s="4">
        <f>INDEX(products!$A$1:$G$49, MATCH(orders!$D392, products!$A$1:$A$49, 0), MATCH(orders!K$1, products!$A$1:$G$1, 0))</f>
        <v>0.5</v>
      </c>
      <c r="L392" s="5">
        <f>INDEX(products!$A$1:$G$49, MATCH(orders!$D392, products!$A$1:$A$49, 0), MATCH(orders!L$1, products!$A$1:$G$1, 0))</f>
        <v>7.29</v>
      </c>
      <c r="M392" s="5">
        <f t="shared" si="6"/>
        <v>14.58</v>
      </c>
      <c r="N392" t="str" cm="1">
        <f t="array" ref="N392">_xlfn.SWITCH(I392,
    "Rob", "Robusta",
    "Exc", "Excelsa",
    "Ara", "Arabica",
    "Lib", "Liberica",
    "")</f>
        <v>Excelsa</v>
      </c>
      <c r="O392" t="str" cm="1">
        <f t="array" ref="O392">_xlfn.SWITCH(J392,"M","Medium","L","Light","D","Dark","")</f>
        <v>Dark</v>
      </c>
      <c r="P392" t="str">
        <f>_xlfn.XLOOKUP(Orders_Table[[#This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 MATCH(orders!$D393, products!$A$1:$A$49, 0), MATCH(orders!I$1, products!$A$1:$G$1, 0))</f>
        <v>Ara</v>
      </c>
      <c r="J393" t="str">
        <f>INDEX(products!$A$1:$G$49, MATCH(orders!$D393, products!$A$1:$A$49, 0), MATCH(orders!J$1, products!$A$1:$G$1, 0))</f>
        <v>M</v>
      </c>
      <c r="K393" s="4">
        <f>INDEX(products!$A$1:$G$49, MATCH(orders!$D393, products!$A$1:$A$49, 0), MATCH(orders!K$1, products!$A$1:$G$1, 0))</f>
        <v>0.5</v>
      </c>
      <c r="L393" s="5">
        <f>INDEX(products!$A$1:$G$49, MATCH(orders!$D393, products!$A$1:$A$49, 0), MATCH(orders!L$1, products!$A$1:$G$1, 0))</f>
        <v>6.75</v>
      </c>
      <c r="M393" s="5">
        <f t="shared" si="6"/>
        <v>13.5</v>
      </c>
      <c r="N393" t="str" cm="1">
        <f t="array" ref="N393">_xlfn.SWITCH(I393,
    "Rob", "Robusta",
    "Exc", "Excelsa",
    "Ara", "Arabica",
    "Lib", "Liberica",
    "")</f>
        <v>Arabica</v>
      </c>
      <c r="O393" t="str" cm="1">
        <f t="array" ref="O393">_xlfn.SWITCH(J393,"M","Medium","L","Light","D","Dark","")</f>
        <v>Medium</v>
      </c>
      <c r="P393" t="str">
        <f>_xlfn.XLOOKUP(Orders_Table[[#This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 MATCH(orders!$D394, products!$A$1:$A$49, 0), MATCH(orders!I$1, products!$A$1:$G$1, 0))</f>
        <v>Exc</v>
      </c>
      <c r="J394" t="str">
        <f>INDEX(products!$A$1:$G$49, MATCH(orders!$D394, products!$A$1:$A$49, 0), MATCH(orders!J$1, products!$A$1:$G$1, 0))</f>
        <v>L</v>
      </c>
      <c r="K394" s="4">
        <f>INDEX(products!$A$1:$G$49, MATCH(orders!$D394, products!$A$1:$A$49, 0), MATCH(orders!K$1, products!$A$1:$G$1, 0))</f>
        <v>1</v>
      </c>
      <c r="L394" s="5">
        <f>INDEX(products!$A$1:$G$49, MATCH(orders!$D394, products!$A$1:$A$49, 0), MATCH(orders!L$1, products!$A$1:$G$1, 0))</f>
        <v>14.85</v>
      </c>
      <c r="M394" s="5">
        <f t="shared" si="6"/>
        <v>89.1</v>
      </c>
      <c r="N394" t="str" cm="1">
        <f t="array" ref="N394">_xlfn.SWITCH(I394,
    "Rob", "Robusta",
    "Exc", "Excelsa",
    "Ara", "Arabica",
    "Lib", "Liberica",
    "")</f>
        <v>Excelsa</v>
      </c>
      <c r="O394" t="str" cm="1">
        <f t="array" ref="O394">_xlfn.SWITCH(J394,"M","Medium","L","Light","D","Dark","")</f>
        <v>Light</v>
      </c>
      <c r="P394" t="str">
        <f>_xlfn.XLOOKUP(Orders_Table[[#This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 MATCH(orders!$D395, products!$A$1:$A$49, 0), MATCH(orders!I$1, products!$A$1:$G$1, 0))</f>
        <v>Ara</v>
      </c>
      <c r="J395" t="str">
        <f>INDEX(products!$A$1:$G$49, MATCH(orders!$D395, products!$A$1:$A$49, 0), MATCH(orders!J$1, products!$A$1:$G$1, 0))</f>
        <v>L</v>
      </c>
      <c r="K395" s="4">
        <f>INDEX(products!$A$1:$G$49, MATCH(orders!$D395, products!$A$1:$A$49, 0), MATCH(orders!K$1, products!$A$1:$G$1, 0))</f>
        <v>0.2</v>
      </c>
      <c r="L395" s="5">
        <f>INDEX(products!$A$1:$G$49, MATCH(orders!$D395, products!$A$1:$A$49, 0), MATCH(orders!L$1, products!$A$1:$G$1, 0))</f>
        <v>3.8849999999999998</v>
      </c>
      <c r="M395" s="5">
        <f t="shared" si="6"/>
        <v>3.8849999999999998</v>
      </c>
      <c r="N395" t="str" cm="1">
        <f t="array" ref="N395">_xlfn.SWITCH(I395,
    "Rob", "Robusta",
    "Exc", "Excelsa",
    "Ara", "Arabica",
    "Lib", "Liberica",
    "")</f>
        <v>Arabica</v>
      </c>
      <c r="O395" t="str" cm="1">
        <f t="array" ref="O395">_xlfn.SWITCH(J395,"M","Medium","L","Light","D","Dark","")</f>
        <v>Light</v>
      </c>
      <c r="P395" t="str">
        <f>_xlfn.XLOOKUP(Orders_Table[[#This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 MATCH(orders!$D396, products!$A$1:$A$49, 0), MATCH(orders!I$1, products!$A$1:$G$1, 0))</f>
        <v>Rob</v>
      </c>
      <c r="J396" t="str">
        <f>INDEX(products!$A$1:$G$49, MATCH(orders!$D396, products!$A$1:$A$49, 0), MATCH(orders!J$1, products!$A$1:$G$1, 0))</f>
        <v>L</v>
      </c>
      <c r="K396" s="4">
        <f>INDEX(products!$A$1:$G$49, MATCH(orders!$D396, products!$A$1:$A$49, 0), MATCH(orders!K$1, products!$A$1:$G$1, 0))</f>
        <v>2.5</v>
      </c>
      <c r="L396" s="5">
        <f>INDEX(products!$A$1:$G$49, MATCH(orders!$D396, products!$A$1:$A$49, 0), MATCH(orders!L$1, products!$A$1:$G$1, 0))</f>
        <v>27.484999999999996</v>
      </c>
      <c r="M396" s="5">
        <f t="shared" si="6"/>
        <v>109.93999999999998</v>
      </c>
      <c r="N396" t="str" cm="1">
        <f t="array" ref="N396">_xlfn.SWITCH(I396,
    "Rob", "Robusta",
    "Exc", "Excelsa",
    "Ara", "Arabica",
    "Lib", "Liberica",
    "")</f>
        <v>Robusta</v>
      </c>
      <c r="O396" t="str" cm="1">
        <f t="array" ref="O396">_xlfn.SWITCH(J396,"M","Medium","L","Light","D","Dark","")</f>
        <v>Light</v>
      </c>
      <c r="P396" t="str">
        <f>_xlfn.XLOOKUP(Orders_Table[[#This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 MATCH(orders!$D397, products!$A$1:$A$49, 0), MATCH(orders!I$1, products!$A$1:$G$1, 0))</f>
        <v>Lib</v>
      </c>
      <c r="J397" t="str">
        <f>INDEX(products!$A$1:$G$49, MATCH(orders!$D397, products!$A$1:$A$49, 0), MATCH(orders!J$1, products!$A$1:$G$1, 0))</f>
        <v>D</v>
      </c>
      <c r="K397" s="4">
        <f>INDEX(products!$A$1:$G$49, MATCH(orders!$D397, products!$A$1:$A$49, 0), MATCH(orders!K$1, products!$A$1:$G$1, 0))</f>
        <v>0.5</v>
      </c>
      <c r="L397" s="5">
        <f>INDEX(products!$A$1:$G$49, MATCH(orders!$D397, products!$A$1:$A$49, 0), MATCH(orders!L$1, products!$A$1:$G$1, 0))</f>
        <v>7.77</v>
      </c>
      <c r="M397" s="5">
        <f t="shared" si="6"/>
        <v>46.62</v>
      </c>
      <c r="N397" t="str" cm="1">
        <f t="array" ref="N397">_xlfn.SWITCH(I397,
    "Rob", "Robusta",
    "Exc", "Excelsa",
    "Ara", "Arabica",
    "Lib", "Liberica",
    "")</f>
        <v>Liberica</v>
      </c>
      <c r="O397" t="str" cm="1">
        <f t="array" ref="O397">_xlfn.SWITCH(J397,"M","Medium","L","Light","D","Dark","")</f>
        <v>Dark</v>
      </c>
      <c r="P397" t="str">
        <f>_xlfn.XLOOKUP(Orders_Table[[#This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 MATCH(orders!$D398, products!$A$1:$A$49, 0), MATCH(orders!I$1, products!$A$1:$G$1, 0))</f>
        <v>Ara</v>
      </c>
      <c r="J398" t="str">
        <f>INDEX(products!$A$1:$G$49, MATCH(orders!$D398, products!$A$1:$A$49, 0), MATCH(orders!J$1, products!$A$1:$G$1, 0))</f>
        <v>L</v>
      </c>
      <c r="K398" s="4">
        <f>INDEX(products!$A$1:$G$49, MATCH(orders!$D398, products!$A$1:$A$49, 0), MATCH(orders!K$1, products!$A$1:$G$1, 0))</f>
        <v>0.5</v>
      </c>
      <c r="L398" s="5">
        <f>INDEX(products!$A$1:$G$49, MATCH(orders!$D398, products!$A$1:$A$49, 0), MATCH(orders!L$1, products!$A$1:$G$1, 0))</f>
        <v>7.77</v>
      </c>
      <c r="M398" s="5">
        <f t="shared" si="6"/>
        <v>38.849999999999994</v>
      </c>
      <c r="N398" t="str" cm="1">
        <f t="array" ref="N398">_xlfn.SWITCH(I398,
    "Rob", "Robusta",
    "Exc", "Excelsa",
    "Ara", "Arabica",
    "Lib", "Liberica",
    "")</f>
        <v>Arabica</v>
      </c>
      <c r="O398" t="str" cm="1">
        <f t="array" ref="O398">_xlfn.SWITCH(J398,"M","Medium","L","Light","D","Dark","")</f>
        <v>Light</v>
      </c>
      <c r="P398" t="str">
        <f>_xlfn.XLOOKUP(Orders_Table[[#This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 MATCH(orders!$D399, products!$A$1:$A$49, 0), MATCH(orders!I$1, products!$A$1:$G$1, 0))</f>
        <v>Lib</v>
      </c>
      <c r="J399" t="str">
        <f>INDEX(products!$A$1:$G$49, MATCH(orders!$D399, products!$A$1:$A$49, 0), MATCH(orders!J$1, products!$A$1:$G$1, 0))</f>
        <v>D</v>
      </c>
      <c r="K399" s="4">
        <f>INDEX(products!$A$1:$G$49, MATCH(orders!$D399, products!$A$1:$A$49, 0), MATCH(orders!K$1, products!$A$1:$G$1, 0))</f>
        <v>0.5</v>
      </c>
      <c r="L399" s="5">
        <f>INDEX(products!$A$1:$G$49, MATCH(orders!$D399, products!$A$1:$A$49, 0), MATCH(orders!L$1, products!$A$1:$G$1, 0))</f>
        <v>7.77</v>
      </c>
      <c r="M399" s="5">
        <f t="shared" si="6"/>
        <v>31.08</v>
      </c>
      <c r="N399" t="str" cm="1">
        <f t="array" ref="N399">_xlfn.SWITCH(I399,
    "Rob", "Robusta",
    "Exc", "Excelsa",
    "Ara", "Arabica",
    "Lib", "Liberica",
    "")</f>
        <v>Liberica</v>
      </c>
      <c r="O399" t="str" cm="1">
        <f t="array" ref="O399">_xlfn.SWITCH(J399,"M","Medium","L","Light","D","Dark","")</f>
        <v>Dark</v>
      </c>
      <c r="P399" t="str">
        <f>_xlfn.XLOOKUP(Orders_Table[[#This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 MATCH(orders!$D400, products!$A$1:$A$49, 0), MATCH(orders!I$1, products!$A$1:$G$1, 0))</f>
        <v>Ara</v>
      </c>
      <c r="J400" t="str">
        <f>INDEX(products!$A$1:$G$49, MATCH(orders!$D400, products!$A$1:$A$49, 0), MATCH(orders!J$1, products!$A$1:$G$1, 0))</f>
        <v>D</v>
      </c>
      <c r="K400" s="4">
        <f>INDEX(products!$A$1:$G$49, MATCH(orders!$D400, products!$A$1:$A$49, 0), MATCH(orders!K$1, products!$A$1:$G$1, 0))</f>
        <v>0.2</v>
      </c>
      <c r="L400" s="5">
        <f>INDEX(products!$A$1:$G$49, MATCH(orders!$D400, products!$A$1:$A$49, 0), MATCH(orders!L$1, products!$A$1:$G$1, 0))</f>
        <v>2.9849999999999999</v>
      </c>
      <c r="M400" s="5">
        <f t="shared" si="6"/>
        <v>17.91</v>
      </c>
      <c r="N400" t="str" cm="1">
        <f t="array" ref="N400">_xlfn.SWITCH(I400,
    "Rob", "Robusta",
    "Exc", "Excelsa",
    "Ara", "Arabica",
    "Lib", "Liberica",
    "")</f>
        <v>Arabica</v>
      </c>
      <c r="O400" t="str" cm="1">
        <f t="array" ref="O400">_xlfn.SWITCH(J400,"M","Medium","L","Light","D","Dark","")</f>
        <v>Dark</v>
      </c>
      <c r="P400" t="str">
        <f>_xlfn.XLOOKUP(Orders_Table[[#This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 MATCH(orders!$D401, products!$A$1:$A$49, 0), MATCH(orders!I$1, products!$A$1:$G$1, 0))</f>
        <v>Exc</v>
      </c>
      <c r="J401" t="str">
        <f>INDEX(products!$A$1:$G$49, MATCH(orders!$D401, products!$A$1:$A$49, 0), MATCH(orders!J$1, products!$A$1:$G$1, 0))</f>
        <v>D</v>
      </c>
      <c r="K401" s="4">
        <f>INDEX(products!$A$1:$G$49, MATCH(orders!$D401, products!$A$1:$A$49, 0), MATCH(orders!K$1, products!$A$1:$G$1, 0))</f>
        <v>2.5</v>
      </c>
      <c r="L401" s="5">
        <f>INDEX(products!$A$1:$G$49, MATCH(orders!$D401, products!$A$1:$A$49, 0), MATCH(orders!L$1, products!$A$1:$G$1, 0))</f>
        <v>27.945</v>
      </c>
      <c r="M401" s="5">
        <f t="shared" si="6"/>
        <v>167.67000000000002</v>
      </c>
      <c r="N401" t="str" cm="1">
        <f t="array" ref="N401">_xlfn.SWITCH(I401,
    "Rob", "Robusta",
    "Exc", "Excelsa",
    "Ara", "Arabica",
    "Lib", "Liberica",
    "")</f>
        <v>Excelsa</v>
      </c>
      <c r="O401" t="str" cm="1">
        <f t="array" ref="O401">_xlfn.SWITCH(J401,"M","Medium","L","Light","D","Dark","")</f>
        <v>Dark</v>
      </c>
      <c r="P401" t="str">
        <f>_xlfn.XLOOKUP(Orders_Table[[#This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 MATCH(orders!$D402, products!$A$1:$A$49, 0), MATCH(orders!I$1, products!$A$1:$G$1, 0))</f>
        <v>Lib</v>
      </c>
      <c r="J402" t="str">
        <f>INDEX(products!$A$1:$G$49, MATCH(orders!$D402, products!$A$1:$A$49, 0), MATCH(orders!J$1, products!$A$1:$G$1, 0))</f>
        <v>L</v>
      </c>
      <c r="K402" s="4">
        <f>INDEX(products!$A$1:$G$49, MATCH(orders!$D402, products!$A$1:$A$49, 0), MATCH(orders!K$1, products!$A$1:$G$1, 0))</f>
        <v>1</v>
      </c>
      <c r="L402" s="5">
        <f>INDEX(products!$A$1:$G$49, MATCH(orders!$D402, products!$A$1:$A$49, 0), MATCH(orders!L$1, products!$A$1:$G$1, 0))</f>
        <v>15.85</v>
      </c>
      <c r="M402" s="5">
        <f t="shared" si="6"/>
        <v>63.4</v>
      </c>
      <c r="N402" t="str" cm="1">
        <f t="array" ref="N402">_xlfn.SWITCH(I402,
    "Rob", "Robusta",
    "Exc", "Excelsa",
    "Ara", "Arabica",
    "Lib", "Liberica",
    "")</f>
        <v>Liberica</v>
      </c>
      <c r="O402" t="str" cm="1">
        <f t="array" ref="O402">_xlfn.SWITCH(J402,"M","Medium","L","Light","D","Dark","")</f>
        <v>Light</v>
      </c>
      <c r="P402" t="str">
        <f>_xlfn.XLOOKUP(Orders_Table[[#This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 MATCH(orders!$D403, products!$A$1:$A$49, 0), MATCH(orders!I$1, products!$A$1:$G$1, 0))</f>
        <v>Lib</v>
      </c>
      <c r="J403" t="str">
        <f>INDEX(products!$A$1:$G$49, MATCH(orders!$D403, products!$A$1:$A$49, 0), MATCH(orders!J$1, products!$A$1:$G$1, 0))</f>
        <v>M</v>
      </c>
      <c r="K403" s="4">
        <f>INDEX(products!$A$1:$G$49, MATCH(orders!$D403, products!$A$1:$A$49, 0), MATCH(orders!K$1, products!$A$1:$G$1, 0))</f>
        <v>0.2</v>
      </c>
      <c r="L403" s="5">
        <f>INDEX(products!$A$1:$G$49, MATCH(orders!$D403, products!$A$1:$A$49, 0), MATCH(orders!L$1, products!$A$1:$G$1, 0))</f>
        <v>4.3650000000000002</v>
      </c>
      <c r="M403" s="5">
        <f t="shared" si="6"/>
        <v>8.73</v>
      </c>
      <c r="N403" t="str" cm="1">
        <f t="array" ref="N403">_xlfn.SWITCH(I403,
    "Rob", "Robusta",
    "Exc", "Excelsa",
    "Ara", "Arabica",
    "Lib", "Liberica",
    "")</f>
        <v>Liberica</v>
      </c>
      <c r="O403" t="str" cm="1">
        <f t="array" ref="O403">_xlfn.SWITCH(J403,"M","Medium","L","Light","D","Dark","")</f>
        <v>Medium</v>
      </c>
      <c r="P403" t="str">
        <f>_xlfn.XLOOKUP(Orders_Table[[#This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 MATCH(orders!$D404, products!$A$1:$A$49, 0), MATCH(orders!I$1, products!$A$1:$G$1, 0))</f>
        <v>Rob</v>
      </c>
      <c r="J404" t="str">
        <f>INDEX(products!$A$1:$G$49, MATCH(orders!$D404, products!$A$1:$A$49, 0), MATCH(orders!J$1, products!$A$1:$G$1, 0))</f>
        <v>D</v>
      </c>
      <c r="K404" s="4">
        <f>INDEX(products!$A$1:$G$49, MATCH(orders!$D404, products!$A$1:$A$49, 0), MATCH(orders!K$1, products!$A$1:$G$1, 0))</f>
        <v>1</v>
      </c>
      <c r="L404" s="5">
        <f>INDEX(products!$A$1:$G$49, MATCH(orders!$D404, products!$A$1:$A$49, 0), MATCH(orders!L$1, products!$A$1:$G$1, 0))</f>
        <v>8.9499999999999993</v>
      </c>
      <c r="M404" s="5">
        <f t="shared" si="6"/>
        <v>26.849999999999998</v>
      </c>
      <c r="N404" t="str" cm="1">
        <f t="array" ref="N404">_xlfn.SWITCH(I404,
    "Rob", "Robusta",
    "Exc", "Excelsa",
    "Ara", "Arabica",
    "Lib", "Liberica",
    "")</f>
        <v>Robusta</v>
      </c>
      <c r="O404" t="str" cm="1">
        <f t="array" ref="O404">_xlfn.SWITCH(J404,"M","Medium","L","Light","D","Dark","")</f>
        <v>Dark</v>
      </c>
      <c r="P404" t="str">
        <f>_xlfn.XLOOKUP(Orders_Table[[#This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 MATCH(orders!$D405, products!$A$1:$A$49, 0), MATCH(orders!I$1, products!$A$1:$G$1, 0))</f>
        <v>Lib</v>
      </c>
      <c r="J405" t="str">
        <f>INDEX(products!$A$1:$G$49, MATCH(orders!$D405, products!$A$1:$A$49, 0), MATCH(orders!J$1, products!$A$1:$G$1, 0))</f>
        <v>L</v>
      </c>
      <c r="K405" s="4">
        <f>INDEX(products!$A$1:$G$49, MATCH(orders!$D405, products!$A$1:$A$49, 0), MATCH(orders!K$1, products!$A$1:$G$1, 0))</f>
        <v>0.2</v>
      </c>
      <c r="L405" s="5">
        <f>INDEX(products!$A$1:$G$49, MATCH(orders!$D405, products!$A$1:$A$49, 0), MATCH(orders!L$1, products!$A$1:$G$1, 0))</f>
        <v>4.7549999999999999</v>
      </c>
      <c r="M405" s="5">
        <f t="shared" si="6"/>
        <v>9.51</v>
      </c>
      <c r="N405" t="str" cm="1">
        <f t="array" ref="N405">_xlfn.SWITCH(I405,
    "Rob", "Robusta",
    "Exc", "Excelsa",
    "Ara", "Arabica",
    "Lib", "Liberica",
    "")</f>
        <v>Liberica</v>
      </c>
      <c r="O405" t="str" cm="1">
        <f t="array" ref="O405">_xlfn.SWITCH(J405,"M","Medium","L","Light","D","Dark","")</f>
        <v>Light</v>
      </c>
      <c r="P405" t="str">
        <f>_xlfn.XLOOKUP(Orders_Table[[#This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 MATCH(orders!$D406, products!$A$1:$A$49, 0), MATCH(orders!I$1, products!$A$1:$G$1, 0))</f>
        <v>Ara</v>
      </c>
      <c r="J406" t="str">
        <f>INDEX(products!$A$1:$G$49, MATCH(orders!$D406, products!$A$1:$A$49, 0), MATCH(orders!J$1, products!$A$1:$G$1, 0))</f>
        <v>D</v>
      </c>
      <c r="K406" s="4">
        <f>INDEX(products!$A$1:$G$49, MATCH(orders!$D406, products!$A$1:$A$49, 0), MATCH(orders!K$1, products!$A$1:$G$1, 0))</f>
        <v>1</v>
      </c>
      <c r="L406" s="5">
        <f>INDEX(products!$A$1:$G$49, MATCH(orders!$D406, products!$A$1:$A$49, 0), MATCH(orders!L$1, products!$A$1:$G$1, 0))</f>
        <v>9.9499999999999993</v>
      </c>
      <c r="M406" s="5">
        <f t="shared" si="6"/>
        <v>39.799999999999997</v>
      </c>
      <c r="N406" t="str" cm="1">
        <f t="array" ref="N406">_xlfn.SWITCH(I406,
    "Rob", "Robusta",
    "Exc", "Excelsa",
    "Ara", "Arabica",
    "Lib", "Liberica",
    "")</f>
        <v>Arabica</v>
      </c>
      <c r="O406" t="str" cm="1">
        <f t="array" ref="O406">_xlfn.SWITCH(J406,"M","Medium","L","Light","D","Dark","")</f>
        <v>Dark</v>
      </c>
      <c r="P406" t="str">
        <f>_xlfn.XLOOKUP(Orders_Table[[#This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 MATCH(orders!$D407, products!$A$1:$A$49, 0), MATCH(orders!I$1, products!$A$1:$G$1, 0))</f>
        <v>Exc</v>
      </c>
      <c r="J407" t="str">
        <f>INDEX(products!$A$1:$G$49, MATCH(orders!$D407, products!$A$1:$A$49, 0), MATCH(orders!J$1, products!$A$1:$G$1, 0))</f>
        <v>M</v>
      </c>
      <c r="K407" s="4">
        <f>INDEX(products!$A$1:$G$49, MATCH(orders!$D407, products!$A$1:$A$49, 0), MATCH(orders!K$1, products!$A$1:$G$1, 0))</f>
        <v>0.5</v>
      </c>
      <c r="L407" s="5">
        <f>INDEX(products!$A$1:$G$49, MATCH(orders!$D407, products!$A$1:$A$49, 0), MATCH(orders!L$1, products!$A$1:$G$1, 0))</f>
        <v>8.25</v>
      </c>
      <c r="M407" s="5">
        <f t="shared" si="6"/>
        <v>24.75</v>
      </c>
      <c r="N407" t="str" cm="1">
        <f t="array" ref="N407">_xlfn.SWITCH(I407,
    "Rob", "Robusta",
    "Exc", "Excelsa",
    "Ara", "Arabica",
    "Lib", "Liberica",
    "")</f>
        <v>Excelsa</v>
      </c>
      <c r="O407" t="str" cm="1">
        <f t="array" ref="O407">_xlfn.SWITCH(J407,"M","Medium","L","Light","D","Dark","")</f>
        <v>Medium</v>
      </c>
      <c r="P407" t="str">
        <f>_xlfn.XLOOKUP(Orders_Table[[#This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 MATCH(orders!$D408, products!$A$1:$A$49, 0), MATCH(orders!I$1, products!$A$1:$G$1, 0))</f>
        <v>Exc</v>
      </c>
      <c r="J408" t="str">
        <f>INDEX(products!$A$1:$G$49, MATCH(orders!$D408, products!$A$1:$A$49, 0), MATCH(orders!J$1, products!$A$1:$G$1, 0))</f>
        <v>M</v>
      </c>
      <c r="K408" s="4">
        <f>INDEX(products!$A$1:$G$49, MATCH(orders!$D408, products!$A$1:$A$49, 0), MATCH(orders!K$1, products!$A$1:$G$1, 0))</f>
        <v>1</v>
      </c>
      <c r="L408" s="5">
        <f>INDEX(products!$A$1:$G$49, MATCH(orders!$D408, products!$A$1:$A$49, 0), MATCH(orders!L$1, products!$A$1:$G$1, 0))</f>
        <v>13.75</v>
      </c>
      <c r="M408" s="5">
        <f t="shared" si="6"/>
        <v>68.75</v>
      </c>
      <c r="N408" t="str" cm="1">
        <f t="array" ref="N408">_xlfn.SWITCH(I408,
    "Rob", "Robusta",
    "Exc", "Excelsa",
    "Ara", "Arabica",
    "Lib", "Liberica",
    "")</f>
        <v>Excelsa</v>
      </c>
      <c r="O408" t="str" cm="1">
        <f t="array" ref="O408">_xlfn.SWITCH(J408,"M","Medium","L","Light","D","Dark","")</f>
        <v>Medium</v>
      </c>
      <c r="P408" t="str">
        <f>_xlfn.XLOOKUP(Orders_Table[[#This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N/A</v>
      </c>
      <c r="H409" s="2" t="str">
        <f>_xlfn.XLOOKUP(C409,customers!$A$1:$A$1001,customers!$G$1:$G$1001,,0)</f>
        <v>Ireland</v>
      </c>
      <c r="I409" t="str">
        <f>INDEX(products!$A$1:$G$49, MATCH(orders!$D409, products!$A$1:$A$49, 0), MATCH(orders!I$1, products!$A$1:$G$1, 0))</f>
        <v>Exc</v>
      </c>
      <c r="J409" t="str">
        <f>INDEX(products!$A$1:$G$49, MATCH(orders!$D409, products!$A$1:$A$49, 0), MATCH(orders!J$1, products!$A$1:$G$1, 0))</f>
        <v>M</v>
      </c>
      <c r="K409" s="4">
        <f>INDEX(products!$A$1:$G$49, MATCH(orders!$D409, products!$A$1:$A$49, 0), MATCH(orders!K$1, products!$A$1:$G$1, 0))</f>
        <v>0.5</v>
      </c>
      <c r="L409" s="5">
        <f>INDEX(products!$A$1:$G$49, MATCH(orders!$D409, products!$A$1:$A$49, 0), MATCH(orders!L$1, products!$A$1:$G$1, 0))</f>
        <v>8.25</v>
      </c>
      <c r="M409" s="5">
        <f t="shared" si="6"/>
        <v>49.5</v>
      </c>
      <c r="N409" t="str" cm="1">
        <f t="array" ref="N409">_xlfn.SWITCH(I409,
    "Rob", "Robusta",
    "Exc", "Excelsa",
    "Ara", "Arabica",
    "Lib", "Liberica",
    "")</f>
        <v>Excelsa</v>
      </c>
      <c r="O409" t="str" cm="1">
        <f t="array" ref="O409">_xlfn.SWITCH(J409,"M","Medium","L","Light","D","Dark","")</f>
        <v>Medium</v>
      </c>
      <c r="P409" t="str">
        <f>_xlfn.XLOOKUP(Orders_Table[[#This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 MATCH(orders!$D410, products!$A$1:$A$49, 0), MATCH(orders!I$1, products!$A$1:$G$1, 0))</f>
        <v>Ara</v>
      </c>
      <c r="J410" t="str">
        <f>INDEX(products!$A$1:$G$49, MATCH(orders!$D410, products!$A$1:$A$49, 0), MATCH(orders!J$1, products!$A$1:$G$1, 0))</f>
        <v>M</v>
      </c>
      <c r="K410" s="4">
        <f>INDEX(products!$A$1:$G$49, MATCH(orders!$D410, products!$A$1:$A$49, 0), MATCH(orders!K$1, products!$A$1:$G$1, 0))</f>
        <v>2.5</v>
      </c>
      <c r="L410" s="5">
        <f>INDEX(products!$A$1:$G$49, MATCH(orders!$D410, products!$A$1:$A$49, 0), MATCH(orders!L$1, products!$A$1:$G$1, 0))</f>
        <v>25.874999999999996</v>
      </c>
      <c r="M410" s="5">
        <f t="shared" si="6"/>
        <v>51.749999999999993</v>
      </c>
      <c r="N410" t="str" cm="1">
        <f t="array" ref="N410">_xlfn.SWITCH(I410,
    "Rob", "Robusta",
    "Exc", "Excelsa",
    "Ara", "Arabica",
    "Lib", "Liberica",
    "")</f>
        <v>Arabica</v>
      </c>
      <c r="O410" t="str" cm="1">
        <f t="array" ref="O410">_xlfn.SWITCH(J410,"M","Medium","L","Light","D","Dark","")</f>
        <v>Medium</v>
      </c>
      <c r="P410" t="str">
        <f>_xlfn.XLOOKUP(Orders_Table[[#This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N/A</v>
      </c>
      <c r="H411" s="2" t="str">
        <f>_xlfn.XLOOKUP(C411,customers!$A$1:$A$1001,customers!$G$1:$G$1001,,0)</f>
        <v>Ireland</v>
      </c>
      <c r="I411" t="str">
        <f>INDEX(products!$A$1:$G$49, MATCH(orders!$D411, products!$A$1:$A$49, 0), MATCH(orders!I$1, products!$A$1:$G$1, 0))</f>
        <v>Lib</v>
      </c>
      <c r="J411" t="str">
        <f>INDEX(products!$A$1:$G$49, MATCH(orders!$D411, products!$A$1:$A$49, 0), MATCH(orders!J$1, products!$A$1:$G$1, 0))</f>
        <v>L</v>
      </c>
      <c r="K411" s="4">
        <f>INDEX(products!$A$1:$G$49, MATCH(orders!$D411, products!$A$1:$A$49, 0), MATCH(orders!K$1, products!$A$1:$G$1, 0))</f>
        <v>1</v>
      </c>
      <c r="L411" s="5">
        <f>INDEX(products!$A$1:$G$49, MATCH(orders!$D411, products!$A$1:$A$49, 0), MATCH(orders!L$1, products!$A$1:$G$1, 0))</f>
        <v>15.85</v>
      </c>
      <c r="M411" s="5">
        <f t="shared" si="6"/>
        <v>47.55</v>
      </c>
      <c r="N411" t="str" cm="1">
        <f t="array" ref="N411">_xlfn.SWITCH(I411,
    "Rob", "Robusta",
    "Exc", "Excelsa",
    "Ara", "Arabica",
    "Lib", "Liberica",
    "")</f>
        <v>Liberica</v>
      </c>
      <c r="O411" t="str" cm="1">
        <f t="array" ref="O411">_xlfn.SWITCH(J411,"M","Medium","L","Light","D","Dark","")</f>
        <v>Light</v>
      </c>
      <c r="P411" t="str">
        <f>_xlfn.XLOOKUP(Orders_Table[[#This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N/A</v>
      </c>
      <c r="H412" s="2" t="str">
        <f>_xlfn.XLOOKUP(C412,customers!$A$1:$A$1001,customers!$G$1:$G$1001,,0)</f>
        <v>United States</v>
      </c>
      <c r="I412" t="str">
        <f>INDEX(products!$A$1:$G$49, MATCH(orders!$D412, products!$A$1:$A$49, 0), MATCH(orders!I$1, products!$A$1:$G$1, 0))</f>
        <v>Ara</v>
      </c>
      <c r="J412" t="str">
        <f>INDEX(products!$A$1:$G$49, MATCH(orders!$D412, products!$A$1:$A$49, 0), MATCH(orders!J$1, products!$A$1:$G$1, 0))</f>
        <v>L</v>
      </c>
      <c r="K412" s="4">
        <f>INDEX(products!$A$1:$G$49, MATCH(orders!$D412, products!$A$1:$A$49, 0), MATCH(orders!K$1, products!$A$1:$G$1, 0))</f>
        <v>0.2</v>
      </c>
      <c r="L412" s="5">
        <f>INDEX(products!$A$1:$G$49, MATCH(orders!$D412, products!$A$1:$A$49, 0), MATCH(orders!L$1, products!$A$1:$G$1, 0))</f>
        <v>3.8849999999999998</v>
      </c>
      <c r="M412" s="5">
        <f t="shared" si="6"/>
        <v>15.54</v>
      </c>
      <c r="N412" t="str" cm="1">
        <f t="array" ref="N412">_xlfn.SWITCH(I412,
    "Rob", "Robusta",
    "Exc", "Excelsa",
    "Ara", "Arabica",
    "Lib", "Liberica",
    "")</f>
        <v>Arabica</v>
      </c>
      <c r="O412" t="str" cm="1">
        <f t="array" ref="O412">_xlfn.SWITCH(J412,"M","Medium","L","Light","D","Dark","")</f>
        <v>Light</v>
      </c>
      <c r="P412" t="str">
        <f>_xlfn.XLOOKUP(Orders_Table[[#This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N/A</v>
      </c>
      <c r="H413" s="2" t="str">
        <f>_xlfn.XLOOKUP(C413,customers!$A$1:$A$1001,customers!$G$1:$G$1001,,0)</f>
        <v>United States</v>
      </c>
      <c r="I413" t="str">
        <f>INDEX(products!$A$1:$G$49, MATCH(orders!$D413, products!$A$1:$A$49, 0), MATCH(orders!I$1, products!$A$1:$G$1, 0))</f>
        <v>Lib</v>
      </c>
      <c r="J413" t="str">
        <f>INDEX(products!$A$1:$G$49, MATCH(orders!$D413, products!$A$1:$A$49, 0), MATCH(orders!J$1, products!$A$1:$G$1, 0))</f>
        <v>M</v>
      </c>
      <c r="K413" s="4">
        <f>INDEX(products!$A$1:$G$49, MATCH(orders!$D413, products!$A$1:$A$49, 0), MATCH(orders!K$1, products!$A$1:$G$1, 0))</f>
        <v>1</v>
      </c>
      <c r="L413" s="5">
        <f>INDEX(products!$A$1:$G$49, MATCH(orders!$D413, products!$A$1:$A$49, 0), MATCH(orders!L$1, products!$A$1:$G$1, 0))</f>
        <v>14.55</v>
      </c>
      <c r="M413" s="5">
        <f t="shared" si="6"/>
        <v>87.300000000000011</v>
      </c>
      <c r="N413" t="str" cm="1">
        <f t="array" ref="N413">_xlfn.SWITCH(I413,
    "Rob", "Robusta",
    "Exc", "Excelsa",
    "Ara", "Arabica",
    "Lib", "Liberica",
    "")</f>
        <v>Liberica</v>
      </c>
      <c r="O413" t="str" cm="1">
        <f t="array" ref="O413">_xlfn.SWITCH(J413,"M","Medium","L","Light","D","Dark","")</f>
        <v>Medium</v>
      </c>
      <c r="P413" t="str">
        <f>_xlfn.XLOOKUP(Orders_Table[[#This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N/A</v>
      </c>
      <c r="H414" s="2" t="str">
        <f>_xlfn.XLOOKUP(C414,customers!$A$1:$A$1001,customers!$G$1:$G$1001,,0)</f>
        <v>United States</v>
      </c>
      <c r="I414" t="str">
        <f>INDEX(products!$A$1:$G$49, MATCH(orders!$D414, products!$A$1:$A$49, 0), MATCH(orders!I$1, products!$A$1:$G$1, 0))</f>
        <v>Ara</v>
      </c>
      <c r="J414" t="str">
        <f>INDEX(products!$A$1:$G$49, MATCH(orders!$D414, products!$A$1:$A$49, 0), MATCH(orders!J$1, products!$A$1:$G$1, 0))</f>
        <v>M</v>
      </c>
      <c r="K414" s="4">
        <f>INDEX(products!$A$1:$G$49, MATCH(orders!$D414, products!$A$1:$A$49, 0), MATCH(orders!K$1, products!$A$1:$G$1, 0))</f>
        <v>1</v>
      </c>
      <c r="L414" s="5">
        <f>INDEX(products!$A$1:$G$49, MATCH(orders!$D414, products!$A$1:$A$49, 0), MATCH(orders!L$1, products!$A$1:$G$1, 0))</f>
        <v>11.25</v>
      </c>
      <c r="M414" s="5">
        <f t="shared" si="6"/>
        <v>56.25</v>
      </c>
      <c r="N414" t="str" cm="1">
        <f t="array" ref="N414">_xlfn.SWITCH(I414,
    "Rob", "Robusta",
    "Exc", "Excelsa",
    "Ara", "Arabica",
    "Lib", "Liberica",
    "")</f>
        <v>Arabica</v>
      </c>
      <c r="O414" t="str" cm="1">
        <f t="array" ref="O414">_xlfn.SWITCH(J414,"M","Medium","L","Light","D","Dark","")</f>
        <v>Medium</v>
      </c>
      <c r="P414" t="str">
        <f>_xlfn.XLOOKUP(Orders_Table[[#This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 MATCH(orders!$D415, products!$A$1:$A$49, 0), MATCH(orders!I$1, products!$A$1:$G$1, 0))</f>
        <v>Lib</v>
      </c>
      <c r="J415" t="str">
        <f>INDEX(products!$A$1:$G$49, MATCH(orders!$D415, products!$A$1:$A$49, 0), MATCH(orders!J$1, products!$A$1:$G$1, 0))</f>
        <v>L</v>
      </c>
      <c r="K415" s="4">
        <f>INDEX(products!$A$1:$G$49, MATCH(orders!$D415, products!$A$1:$A$49, 0), MATCH(orders!K$1, products!$A$1:$G$1, 0))</f>
        <v>2.5</v>
      </c>
      <c r="L415" s="5">
        <f>INDEX(products!$A$1:$G$49, MATCH(orders!$D415, products!$A$1:$A$49, 0), MATCH(orders!L$1, products!$A$1:$G$1, 0))</f>
        <v>36.454999999999998</v>
      </c>
      <c r="M415" s="5">
        <f t="shared" si="6"/>
        <v>36.454999999999998</v>
      </c>
      <c r="N415" t="str" cm="1">
        <f t="array" ref="N415">_xlfn.SWITCH(I415,
    "Rob", "Robusta",
    "Exc", "Excelsa",
    "Ara", "Arabica",
    "Lib", "Liberica",
    "")</f>
        <v>Liberica</v>
      </c>
      <c r="O415" t="str" cm="1">
        <f t="array" ref="O415">_xlfn.SWITCH(J415,"M","Medium","L","Light","D","Dark","")</f>
        <v>Light</v>
      </c>
      <c r="P415" t="str">
        <f>_xlfn.XLOOKUP(Orders_Table[[#This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N/A</v>
      </c>
      <c r="H416" s="2" t="str">
        <f>_xlfn.XLOOKUP(C416,customers!$A$1:$A$1001,customers!$G$1:$G$1001,,0)</f>
        <v>United States</v>
      </c>
      <c r="I416" t="str">
        <f>INDEX(products!$A$1:$G$49, MATCH(orders!$D416, products!$A$1:$A$49, 0), MATCH(orders!I$1, products!$A$1:$G$1, 0))</f>
        <v>Rob</v>
      </c>
      <c r="J416" t="str">
        <f>INDEX(products!$A$1:$G$49, MATCH(orders!$D416, products!$A$1:$A$49, 0), MATCH(orders!J$1, products!$A$1:$G$1, 0))</f>
        <v>L</v>
      </c>
      <c r="K416" s="4">
        <f>INDEX(products!$A$1:$G$49, MATCH(orders!$D416, products!$A$1:$A$49, 0), MATCH(orders!K$1, products!$A$1:$G$1, 0))</f>
        <v>0.2</v>
      </c>
      <c r="L416" s="5">
        <f>INDEX(products!$A$1:$G$49, MATCH(orders!$D416, products!$A$1:$A$49, 0), MATCH(orders!L$1, products!$A$1:$G$1, 0))</f>
        <v>3.5849999999999995</v>
      </c>
      <c r="M416" s="5">
        <f t="shared" si="6"/>
        <v>10.754999999999999</v>
      </c>
      <c r="N416" t="str" cm="1">
        <f t="array" ref="N416">_xlfn.SWITCH(I416,
    "Rob", "Robusta",
    "Exc", "Excelsa",
    "Ara", "Arabica",
    "Lib", "Liberica",
    "")</f>
        <v>Robusta</v>
      </c>
      <c r="O416" t="str" cm="1">
        <f t="array" ref="O416">_xlfn.SWITCH(J416,"M","Medium","L","Light","D","Dark","")</f>
        <v>Light</v>
      </c>
      <c r="P416" t="str">
        <f>_xlfn.XLOOKUP(Orders_Table[[#This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 MATCH(orders!$D417, products!$A$1:$A$49, 0), MATCH(orders!I$1, products!$A$1:$G$1, 0))</f>
        <v>Rob</v>
      </c>
      <c r="J417" t="str">
        <f>INDEX(products!$A$1:$G$49, MATCH(orders!$D417, products!$A$1:$A$49, 0), MATCH(orders!J$1, products!$A$1:$G$1, 0))</f>
        <v>M</v>
      </c>
      <c r="K417" s="4">
        <f>INDEX(products!$A$1:$G$49, MATCH(orders!$D417, products!$A$1:$A$49, 0), MATCH(orders!K$1, products!$A$1:$G$1, 0))</f>
        <v>0.2</v>
      </c>
      <c r="L417" s="5">
        <f>INDEX(products!$A$1:$G$49, MATCH(orders!$D417, products!$A$1:$A$49, 0), MATCH(orders!L$1, products!$A$1:$G$1, 0))</f>
        <v>2.9849999999999999</v>
      </c>
      <c r="M417" s="5">
        <f t="shared" si="6"/>
        <v>8.9550000000000001</v>
      </c>
      <c r="N417" t="str" cm="1">
        <f t="array" ref="N417">_xlfn.SWITCH(I417,
    "Rob", "Robusta",
    "Exc", "Excelsa",
    "Ara", "Arabica",
    "Lib", "Liberica",
    "")</f>
        <v>Robusta</v>
      </c>
      <c r="O417" t="str" cm="1">
        <f t="array" ref="O417">_xlfn.SWITCH(J417,"M","Medium","L","Light","D","Dark","")</f>
        <v>Medium</v>
      </c>
      <c r="P417" t="str">
        <f>_xlfn.XLOOKUP(Orders_Table[[#This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N/A</v>
      </c>
      <c r="H418" s="2" t="str">
        <f>_xlfn.XLOOKUP(C418,customers!$A$1:$A$1001,customers!$G$1:$G$1001,,0)</f>
        <v>United States</v>
      </c>
      <c r="I418" t="str">
        <f>INDEX(products!$A$1:$G$49, MATCH(orders!$D418, products!$A$1:$A$49, 0), MATCH(orders!I$1, products!$A$1:$G$1, 0))</f>
        <v>Ara</v>
      </c>
      <c r="J418" t="str">
        <f>INDEX(products!$A$1:$G$49, MATCH(orders!$D418, products!$A$1:$A$49, 0), MATCH(orders!J$1, products!$A$1:$G$1, 0))</f>
        <v>L</v>
      </c>
      <c r="K418" s="4">
        <f>INDEX(products!$A$1:$G$49, MATCH(orders!$D418, products!$A$1:$A$49, 0), MATCH(orders!K$1, products!$A$1:$G$1, 0))</f>
        <v>0.5</v>
      </c>
      <c r="L418" s="5">
        <f>INDEX(products!$A$1:$G$49, MATCH(orders!$D418, products!$A$1:$A$49, 0), MATCH(orders!L$1, products!$A$1:$G$1, 0))</f>
        <v>7.77</v>
      </c>
      <c r="M418" s="5">
        <f t="shared" si="6"/>
        <v>23.31</v>
      </c>
      <c r="N418" t="str" cm="1">
        <f t="array" ref="N418">_xlfn.SWITCH(I418,
    "Rob", "Robusta",
    "Exc", "Excelsa",
    "Ara", "Arabica",
    "Lib", "Liberica",
    "")</f>
        <v>Arabica</v>
      </c>
      <c r="O418" t="str" cm="1">
        <f t="array" ref="O418">_xlfn.SWITCH(J418,"M","Medium","L","Light","D","Dark","")</f>
        <v>Light</v>
      </c>
      <c r="P418" t="str">
        <f>_xlfn.XLOOKUP(Orders_Table[[#This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N/A</v>
      </c>
      <c r="H419" s="2" t="str">
        <f>_xlfn.XLOOKUP(C419,customers!$A$1:$A$1001,customers!$G$1:$G$1001,,0)</f>
        <v>United States</v>
      </c>
      <c r="I419" t="str">
        <f>INDEX(products!$A$1:$G$49, MATCH(orders!$D419, products!$A$1:$A$49, 0), MATCH(orders!I$1, products!$A$1:$G$1, 0))</f>
        <v>Ara</v>
      </c>
      <c r="J419" t="str">
        <f>INDEX(products!$A$1:$G$49, MATCH(orders!$D419, products!$A$1:$A$49, 0), MATCH(orders!J$1, products!$A$1:$G$1, 0))</f>
        <v>L</v>
      </c>
      <c r="K419" s="4">
        <f>INDEX(products!$A$1:$G$49, MATCH(orders!$D419, products!$A$1:$A$49, 0), MATCH(orders!K$1, products!$A$1:$G$1, 0))</f>
        <v>2.5</v>
      </c>
      <c r="L419" s="5">
        <f>INDEX(products!$A$1:$G$49, MATCH(orders!$D419, products!$A$1:$A$49, 0), MATCH(orders!L$1, products!$A$1:$G$1, 0))</f>
        <v>29.784999999999997</v>
      </c>
      <c r="M419" s="5">
        <f t="shared" si="6"/>
        <v>29.784999999999997</v>
      </c>
      <c r="N419" t="str" cm="1">
        <f t="array" ref="N419">_xlfn.SWITCH(I419,
    "Rob", "Robusta",
    "Exc", "Excelsa",
    "Ara", "Arabica",
    "Lib", "Liberica",
    "")</f>
        <v>Arabica</v>
      </c>
      <c r="O419" t="str" cm="1">
        <f t="array" ref="O419">_xlfn.SWITCH(J419,"M","Medium","L","Light","D","Dark","")</f>
        <v>Light</v>
      </c>
      <c r="P419" t="str">
        <f>_xlfn.XLOOKUP(Orders_Table[[#This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 MATCH(orders!$D420, products!$A$1:$A$49, 0), MATCH(orders!I$1, products!$A$1:$G$1, 0))</f>
        <v>Ara</v>
      </c>
      <c r="J420" t="str">
        <f>INDEX(products!$A$1:$G$49, MATCH(orders!$D420, products!$A$1:$A$49, 0), MATCH(orders!J$1, products!$A$1:$G$1, 0))</f>
        <v>L</v>
      </c>
      <c r="K420" s="4">
        <f>INDEX(products!$A$1:$G$49, MATCH(orders!$D420, products!$A$1:$A$49, 0), MATCH(orders!K$1, products!$A$1:$G$1, 0))</f>
        <v>2.5</v>
      </c>
      <c r="L420" s="5">
        <f>INDEX(products!$A$1:$G$49, MATCH(orders!$D420, products!$A$1:$A$49, 0), MATCH(orders!L$1, products!$A$1:$G$1, 0))</f>
        <v>29.784999999999997</v>
      </c>
      <c r="M420" s="5">
        <f t="shared" si="6"/>
        <v>148.92499999999998</v>
      </c>
      <c r="N420" t="str" cm="1">
        <f t="array" ref="N420">_xlfn.SWITCH(I420,
    "Rob", "Robusta",
    "Exc", "Excelsa",
    "Ara", "Arabica",
    "Lib", "Liberica",
    "")</f>
        <v>Arabica</v>
      </c>
      <c r="O420" t="str" cm="1">
        <f t="array" ref="O420">_xlfn.SWITCH(J420,"M","Medium","L","Light","D","Dark","")</f>
        <v>Light</v>
      </c>
      <c r="P420" t="str">
        <f>_xlfn.XLOOKUP(Orders_Table[[#This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 MATCH(orders!$D421, products!$A$1:$A$49, 0), MATCH(orders!I$1, products!$A$1:$G$1, 0))</f>
        <v>Lib</v>
      </c>
      <c r="J421" t="str">
        <f>INDEX(products!$A$1:$G$49, MATCH(orders!$D421, products!$A$1:$A$49, 0), MATCH(orders!J$1, products!$A$1:$G$1, 0))</f>
        <v>M</v>
      </c>
      <c r="K421" s="4">
        <f>INDEX(products!$A$1:$G$49, MATCH(orders!$D421, products!$A$1:$A$49, 0), MATCH(orders!K$1, products!$A$1:$G$1, 0))</f>
        <v>0.5</v>
      </c>
      <c r="L421" s="5">
        <f>INDEX(products!$A$1:$G$49, MATCH(orders!$D421, products!$A$1:$A$49, 0), MATCH(orders!L$1, products!$A$1:$G$1, 0))</f>
        <v>8.73</v>
      </c>
      <c r="M421" s="5">
        <f t="shared" si="6"/>
        <v>8.73</v>
      </c>
      <c r="N421" t="str" cm="1">
        <f t="array" ref="N421">_xlfn.SWITCH(I421,
    "Rob", "Robusta",
    "Exc", "Excelsa",
    "Ara", "Arabica",
    "Lib", "Liberica",
    "")</f>
        <v>Liberica</v>
      </c>
      <c r="O421" t="str" cm="1">
        <f t="array" ref="O421">_xlfn.SWITCH(J421,"M","Medium","L","Light","D","Dark","")</f>
        <v>Medium</v>
      </c>
      <c r="P421" t="str">
        <f>_xlfn.XLOOKUP(Orders_Table[[#This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 MATCH(orders!$D422, products!$A$1:$A$49, 0), MATCH(orders!I$1, products!$A$1:$G$1, 0))</f>
        <v>Lib</v>
      </c>
      <c r="J422" t="str">
        <f>INDEX(products!$A$1:$G$49, MATCH(orders!$D422, products!$A$1:$A$49, 0), MATCH(orders!J$1, products!$A$1:$G$1, 0))</f>
        <v>D</v>
      </c>
      <c r="K422" s="4">
        <f>INDEX(products!$A$1:$G$49, MATCH(orders!$D422, products!$A$1:$A$49, 0), MATCH(orders!K$1, products!$A$1:$G$1, 0))</f>
        <v>0.5</v>
      </c>
      <c r="L422" s="5">
        <f>INDEX(products!$A$1:$G$49, MATCH(orders!$D422, products!$A$1:$A$49, 0), MATCH(orders!L$1, products!$A$1:$G$1, 0))</f>
        <v>7.77</v>
      </c>
      <c r="M422" s="5">
        <f t="shared" si="6"/>
        <v>31.08</v>
      </c>
      <c r="N422" t="str" cm="1">
        <f t="array" ref="N422">_xlfn.SWITCH(I422,
    "Rob", "Robusta",
    "Exc", "Excelsa",
    "Ara", "Arabica",
    "Lib", "Liberica",
    "")</f>
        <v>Liberica</v>
      </c>
      <c r="O422" t="str" cm="1">
        <f t="array" ref="O422">_xlfn.SWITCH(J422,"M","Medium","L","Light","D","Dark","")</f>
        <v>Dark</v>
      </c>
      <c r="P422" t="str">
        <f>_xlfn.XLOOKUP(Orders_Table[[#This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 MATCH(orders!$D423, products!$A$1:$A$49, 0), MATCH(orders!I$1, products!$A$1:$G$1, 0))</f>
        <v>Ara</v>
      </c>
      <c r="J423" t="str">
        <f>INDEX(products!$A$1:$G$49, MATCH(orders!$D423, products!$A$1:$A$49, 0), MATCH(orders!J$1, products!$A$1:$G$1, 0))</f>
        <v>D</v>
      </c>
      <c r="K423" s="4">
        <f>INDEX(products!$A$1:$G$49, MATCH(orders!$D423, products!$A$1:$A$49, 0), MATCH(orders!K$1, products!$A$1:$G$1, 0))</f>
        <v>2.5</v>
      </c>
      <c r="L423" s="5">
        <f>INDEX(products!$A$1:$G$49, MATCH(orders!$D423, products!$A$1:$A$49, 0), MATCH(orders!L$1, products!$A$1:$G$1, 0))</f>
        <v>22.884999999999998</v>
      </c>
      <c r="M423" s="5">
        <f t="shared" si="6"/>
        <v>137.31</v>
      </c>
      <c r="N423" t="str" cm="1">
        <f t="array" ref="N423">_xlfn.SWITCH(I423,
    "Rob", "Robusta",
    "Exc", "Excelsa",
    "Ara", "Arabica",
    "Lib", "Liberica",
    "")</f>
        <v>Arabica</v>
      </c>
      <c r="O423" t="str" cm="1">
        <f t="array" ref="O423">_xlfn.SWITCH(J423,"M","Medium","L","Light","D","Dark","")</f>
        <v>Dark</v>
      </c>
      <c r="P423" t="str">
        <f>_xlfn.XLOOKUP(Orders_Table[[#This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N/A</v>
      </c>
      <c r="H424" s="2" t="str">
        <f>_xlfn.XLOOKUP(C424,customers!$A$1:$A$1001,customers!$G$1:$G$1001,,0)</f>
        <v>United States</v>
      </c>
      <c r="I424" t="str">
        <f>INDEX(products!$A$1:$G$49, MATCH(orders!$D424, products!$A$1:$A$49, 0), MATCH(orders!I$1, products!$A$1:$G$1, 0))</f>
        <v>Ara</v>
      </c>
      <c r="J424" t="str">
        <f>INDEX(products!$A$1:$G$49, MATCH(orders!$D424, products!$A$1:$A$49, 0), MATCH(orders!J$1, products!$A$1:$G$1, 0))</f>
        <v>D</v>
      </c>
      <c r="K424" s="4">
        <f>INDEX(products!$A$1:$G$49, MATCH(orders!$D424, products!$A$1:$A$49, 0), MATCH(orders!K$1, products!$A$1:$G$1, 0))</f>
        <v>0.5</v>
      </c>
      <c r="L424" s="5">
        <f>INDEX(products!$A$1:$G$49, MATCH(orders!$D424, products!$A$1:$A$49, 0), MATCH(orders!L$1, products!$A$1:$G$1, 0))</f>
        <v>5.97</v>
      </c>
      <c r="M424" s="5">
        <f t="shared" si="6"/>
        <v>29.849999999999998</v>
      </c>
      <c r="N424" t="str" cm="1">
        <f t="array" ref="N424">_xlfn.SWITCH(I424,
    "Rob", "Robusta",
    "Exc", "Excelsa",
    "Ara", "Arabica",
    "Lib", "Liberica",
    "")</f>
        <v>Arabica</v>
      </c>
      <c r="O424" t="str" cm="1">
        <f t="array" ref="O424">_xlfn.SWITCH(J424,"M","Medium","L","Light","D","Dark","")</f>
        <v>Dark</v>
      </c>
      <c r="P424" t="str">
        <f>_xlfn.XLOOKUP(Orders_Table[[#This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N/A</v>
      </c>
      <c r="H425" s="2" t="str">
        <f>_xlfn.XLOOKUP(C425,customers!$A$1:$A$1001,customers!$G$1:$G$1001,,0)</f>
        <v>United States</v>
      </c>
      <c r="I425" t="str">
        <f>INDEX(products!$A$1:$G$49, MATCH(orders!$D425, products!$A$1:$A$49, 0), MATCH(orders!I$1, products!$A$1:$G$1, 0))</f>
        <v>Rob</v>
      </c>
      <c r="J425" t="str">
        <f>INDEX(products!$A$1:$G$49, MATCH(orders!$D425, products!$A$1:$A$49, 0), MATCH(orders!J$1, products!$A$1:$G$1, 0))</f>
        <v>M</v>
      </c>
      <c r="K425" s="4">
        <f>INDEX(products!$A$1:$G$49, MATCH(orders!$D425, products!$A$1:$A$49, 0), MATCH(orders!K$1, products!$A$1:$G$1, 0))</f>
        <v>0.5</v>
      </c>
      <c r="L425" s="5">
        <f>INDEX(products!$A$1:$G$49, MATCH(orders!$D425, products!$A$1:$A$49, 0), MATCH(orders!L$1, products!$A$1:$G$1, 0))</f>
        <v>5.97</v>
      </c>
      <c r="M425" s="5">
        <f t="shared" si="6"/>
        <v>17.91</v>
      </c>
      <c r="N425" t="str" cm="1">
        <f t="array" ref="N425">_xlfn.SWITCH(I425,
    "Rob", "Robusta",
    "Exc", "Excelsa",
    "Ara", "Arabica",
    "Lib", "Liberica",
    "")</f>
        <v>Robusta</v>
      </c>
      <c r="O425" t="str" cm="1">
        <f t="array" ref="O425">_xlfn.SWITCH(J425,"M","Medium","L","Light","D","Dark","")</f>
        <v>Medium</v>
      </c>
      <c r="P425" t="str">
        <f>_xlfn.XLOOKUP(Orders_Table[[#This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 MATCH(orders!$D426, products!$A$1:$A$49, 0), MATCH(orders!I$1, products!$A$1:$G$1, 0))</f>
        <v>Exc</v>
      </c>
      <c r="J426" t="str">
        <f>INDEX(products!$A$1:$G$49, MATCH(orders!$D426, products!$A$1:$A$49, 0), MATCH(orders!J$1, products!$A$1:$G$1, 0))</f>
        <v>L</v>
      </c>
      <c r="K426" s="4">
        <f>INDEX(products!$A$1:$G$49, MATCH(orders!$D426, products!$A$1:$A$49, 0), MATCH(orders!K$1, products!$A$1:$G$1, 0))</f>
        <v>0.5</v>
      </c>
      <c r="L426" s="5">
        <f>INDEX(products!$A$1:$G$49, MATCH(orders!$D426, products!$A$1:$A$49, 0), MATCH(orders!L$1, products!$A$1:$G$1, 0))</f>
        <v>8.91</v>
      </c>
      <c r="M426" s="5">
        <f t="shared" si="6"/>
        <v>26.73</v>
      </c>
      <c r="N426" t="str" cm="1">
        <f t="array" ref="N426">_xlfn.SWITCH(I426,
    "Rob", "Robusta",
    "Exc", "Excelsa",
    "Ara", "Arabica",
    "Lib", "Liberica",
    "")</f>
        <v>Excelsa</v>
      </c>
      <c r="O426" t="str" cm="1">
        <f t="array" ref="O426">_xlfn.SWITCH(J426,"M","Medium","L","Light","D","Dark","")</f>
        <v>Light</v>
      </c>
      <c r="P426" t="str">
        <f>_xlfn.XLOOKUP(Orders_Table[[#This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 MATCH(orders!$D427, products!$A$1:$A$49, 0), MATCH(orders!I$1, products!$A$1:$G$1, 0))</f>
        <v>Rob</v>
      </c>
      <c r="J427" t="str">
        <f>INDEX(products!$A$1:$G$49, MATCH(orders!$D427, products!$A$1:$A$49, 0), MATCH(orders!J$1, products!$A$1:$G$1, 0))</f>
        <v>D</v>
      </c>
      <c r="K427" s="4">
        <f>INDEX(products!$A$1:$G$49, MATCH(orders!$D427, products!$A$1:$A$49, 0), MATCH(orders!K$1, products!$A$1:$G$1, 0))</f>
        <v>1</v>
      </c>
      <c r="L427" s="5">
        <f>INDEX(products!$A$1:$G$49, MATCH(orders!$D427, products!$A$1:$A$49, 0), MATCH(orders!L$1, products!$A$1:$G$1, 0))</f>
        <v>8.9499999999999993</v>
      </c>
      <c r="M427" s="5">
        <f t="shared" si="6"/>
        <v>17.899999999999999</v>
      </c>
      <c r="N427" t="str" cm="1">
        <f t="array" ref="N427">_xlfn.SWITCH(I427,
    "Rob", "Robusta",
    "Exc", "Excelsa",
    "Ara", "Arabica",
    "Lib", "Liberica",
    "")</f>
        <v>Robusta</v>
      </c>
      <c r="O427" t="str" cm="1">
        <f t="array" ref="O427">_xlfn.SWITCH(J427,"M","Medium","L","Light","D","Dark","")</f>
        <v>Dark</v>
      </c>
      <c r="P427" t="str">
        <f>_xlfn.XLOOKUP(Orders_Table[[#This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 MATCH(orders!$D428, products!$A$1:$A$49, 0), MATCH(orders!I$1, products!$A$1:$G$1, 0))</f>
        <v>Rob</v>
      </c>
      <c r="J428" t="str">
        <f>INDEX(products!$A$1:$G$49, MATCH(orders!$D428, products!$A$1:$A$49, 0), MATCH(orders!J$1, products!$A$1:$G$1, 0))</f>
        <v>L</v>
      </c>
      <c r="K428" s="4">
        <f>INDEX(products!$A$1:$G$49, MATCH(orders!$D428, products!$A$1:$A$49, 0), MATCH(orders!K$1, products!$A$1:$G$1, 0))</f>
        <v>0.2</v>
      </c>
      <c r="L428" s="5">
        <f>INDEX(products!$A$1:$G$49, MATCH(orders!$D428, products!$A$1:$A$49, 0), MATCH(orders!L$1, products!$A$1:$G$1, 0))</f>
        <v>3.5849999999999995</v>
      </c>
      <c r="M428" s="5">
        <f t="shared" si="6"/>
        <v>14.339999999999998</v>
      </c>
      <c r="N428" t="str" cm="1">
        <f t="array" ref="N428">_xlfn.SWITCH(I428,
    "Rob", "Robusta",
    "Exc", "Excelsa",
    "Ara", "Arabica",
    "Lib", "Liberica",
    "")</f>
        <v>Robusta</v>
      </c>
      <c r="O428" t="str" cm="1">
        <f t="array" ref="O428">_xlfn.SWITCH(J428,"M","Medium","L","Light","D","Dark","")</f>
        <v>Light</v>
      </c>
      <c r="P428" t="str">
        <f>_xlfn.XLOOKUP(Orders_Table[[#This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N/A</v>
      </c>
      <c r="H429" s="2" t="str">
        <f>_xlfn.XLOOKUP(C429,customers!$A$1:$A$1001,customers!$G$1:$G$1001,,0)</f>
        <v>United States</v>
      </c>
      <c r="I429" t="str">
        <f>INDEX(products!$A$1:$G$49, MATCH(orders!$D429, products!$A$1:$A$49, 0), MATCH(orders!I$1, products!$A$1:$G$1, 0))</f>
        <v>Ara</v>
      </c>
      <c r="J429" t="str">
        <f>INDEX(products!$A$1:$G$49, MATCH(orders!$D429, products!$A$1:$A$49, 0), MATCH(orders!J$1, products!$A$1:$G$1, 0))</f>
        <v>M</v>
      </c>
      <c r="K429" s="4">
        <f>INDEX(products!$A$1:$G$49, MATCH(orders!$D429, products!$A$1:$A$49, 0), MATCH(orders!K$1, products!$A$1:$G$1, 0))</f>
        <v>2.5</v>
      </c>
      <c r="L429" s="5">
        <f>INDEX(products!$A$1:$G$49, MATCH(orders!$D429, products!$A$1:$A$49, 0), MATCH(orders!L$1, products!$A$1:$G$1, 0))</f>
        <v>25.874999999999996</v>
      </c>
      <c r="M429" s="5">
        <f t="shared" si="6"/>
        <v>77.624999999999986</v>
      </c>
      <c r="N429" t="str" cm="1">
        <f t="array" ref="N429">_xlfn.SWITCH(I429,
    "Rob", "Robusta",
    "Exc", "Excelsa",
    "Ara", "Arabica",
    "Lib", "Liberica",
    "")</f>
        <v>Arabica</v>
      </c>
      <c r="O429" t="str" cm="1">
        <f t="array" ref="O429">_xlfn.SWITCH(J429,"M","Medium","L","Light","D","Dark","")</f>
        <v>Medium</v>
      </c>
      <c r="P429" t="str">
        <f>_xlfn.XLOOKUP(Orders_Table[[#This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 MATCH(orders!$D430, products!$A$1:$A$49, 0), MATCH(orders!I$1, products!$A$1:$G$1, 0))</f>
        <v>Rob</v>
      </c>
      <c r="J430" t="str">
        <f>INDEX(products!$A$1:$G$49, MATCH(orders!$D430, products!$A$1:$A$49, 0), MATCH(orders!J$1, products!$A$1:$G$1, 0))</f>
        <v>L</v>
      </c>
      <c r="K430" s="4">
        <f>INDEX(products!$A$1:$G$49, MATCH(orders!$D430, products!$A$1:$A$49, 0), MATCH(orders!K$1, products!$A$1:$G$1, 0))</f>
        <v>1</v>
      </c>
      <c r="L430" s="5">
        <f>INDEX(products!$A$1:$G$49, MATCH(orders!$D430, products!$A$1:$A$49, 0), MATCH(orders!L$1, products!$A$1:$G$1, 0))</f>
        <v>11.95</v>
      </c>
      <c r="M430" s="5">
        <f t="shared" si="6"/>
        <v>59.75</v>
      </c>
      <c r="N430" t="str" cm="1">
        <f t="array" ref="N430">_xlfn.SWITCH(I430,
    "Rob", "Robusta",
    "Exc", "Excelsa",
    "Ara", "Arabica",
    "Lib", "Liberica",
    "")</f>
        <v>Robusta</v>
      </c>
      <c r="O430" t="str" cm="1">
        <f t="array" ref="O430">_xlfn.SWITCH(J430,"M","Medium","L","Light","D","Dark","")</f>
        <v>Light</v>
      </c>
      <c r="P430" t="str">
        <f>_xlfn.XLOOKUP(Orders_Table[[#This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 MATCH(orders!$D431, products!$A$1:$A$49, 0), MATCH(orders!I$1, products!$A$1:$G$1, 0))</f>
        <v>Ara</v>
      </c>
      <c r="J431" t="str">
        <f>INDEX(products!$A$1:$G$49, MATCH(orders!$D431, products!$A$1:$A$49, 0), MATCH(orders!J$1, products!$A$1:$G$1, 0))</f>
        <v>L</v>
      </c>
      <c r="K431" s="4">
        <f>INDEX(products!$A$1:$G$49, MATCH(orders!$D431, products!$A$1:$A$49, 0), MATCH(orders!K$1, products!$A$1:$G$1, 0))</f>
        <v>1</v>
      </c>
      <c r="L431" s="5">
        <f>INDEX(products!$A$1:$G$49, MATCH(orders!$D431, products!$A$1:$A$49, 0), MATCH(orders!L$1, products!$A$1:$G$1, 0))</f>
        <v>12.95</v>
      </c>
      <c r="M431" s="5">
        <f t="shared" si="6"/>
        <v>77.699999999999989</v>
      </c>
      <c r="N431" t="str" cm="1">
        <f t="array" ref="N431">_xlfn.SWITCH(I431,
    "Rob", "Robusta",
    "Exc", "Excelsa",
    "Ara", "Arabica",
    "Lib", "Liberica",
    "")</f>
        <v>Arabica</v>
      </c>
      <c r="O431" t="str" cm="1">
        <f t="array" ref="O431">_xlfn.SWITCH(J431,"M","Medium","L","Light","D","Dark","")</f>
        <v>Light</v>
      </c>
      <c r="P431" t="str">
        <f>_xlfn.XLOOKUP(Orders_Table[[#This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 MATCH(orders!$D432, products!$A$1:$A$49, 0), MATCH(orders!I$1, products!$A$1:$G$1, 0))</f>
        <v>Rob</v>
      </c>
      <c r="J432" t="str">
        <f>INDEX(products!$A$1:$G$49, MATCH(orders!$D432, products!$A$1:$A$49, 0), MATCH(orders!J$1, products!$A$1:$G$1, 0))</f>
        <v>D</v>
      </c>
      <c r="K432" s="4">
        <f>INDEX(products!$A$1:$G$49, MATCH(orders!$D432, products!$A$1:$A$49, 0), MATCH(orders!K$1, products!$A$1:$G$1, 0))</f>
        <v>0.2</v>
      </c>
      <c r="L432" s="5">
        <f>INDEX(products!$A$1:$G$49, MATCH(orders!$D432, products!$A$1:$A$49, 0), MATCH(orders!L$1, products!$A$1:$G$1, 0))</f>
        <v>2.6849999999999996</v>
      </c>
      <c r="M432" s="5">
        <f t="shared" si="6"/>
        <v>5.3699999999999992</v>
      </c>
      <c r="N432" t="str" cm="1">
        <f t="array" ref="N432">_xlfn.SWITCH(I432,
    "Rob", "Robusta",
    "Exc", "Excelsa",
    "Ara", "Arabica",
    "Lib", "Liberica",
    "")</f>
        <v>Robusta</v>
      </c>
      <c r="O432" t="str" cm="1">
        <f t="array" ref="O432">_xlfn.SWITCH(J432,"M","Medium","L","Light","D","Dark","")</f>
        <v>Dark</v>
      </c>
      <c r="P432" t="str">
        <f>_xlfn.XLOOKUP(Orders_Table[[#This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 MATCH(orders!$D433, products!$A$1:$A$49, 0), MATCH(orders!I$1, products!$A$1:$G$1, 0))</f>
        <v>Exc</v>
      </c>
      <c r="J433" t="str">
        <f>INDEX(products!$A$1:$G$49, MATCH(orders!$D433, products!$A$1:$A$49, 0), MATCH(orders!J$1, products!$A$1:$G$1, 0))</f>
        <v>D</v>
      </c>
      <c r="K433" s="4">
        <f>INDEX(products!$A$1:$G$49, MATCH(orders!$D433, products!$A$1:$A$49, 0), MATCH(orders!K$1, products!$A$1:$G$1, 0))</f>
        <v>2.5</v>
      </c>
      <c r="L433" s="5">
        <f>INDEX(products!$A$1:$G$49, MATCH(orders!$D433, products!$A$1:$A$49, 0), MATCH(orders!L$1, products!$A$1:$G$1, 0))</f>
        <v>27.945</v>
      </c>
      <c r="M433" s="5">
        <f t="shared" si="6"/>
        <v>83.835000000000008</v>
      </c>
      <c r="N433" t="str" cm="1">
        <f t="array" ref="N433">_xlfn.SWITCH(I433,
    "Rob", "Robusta",
    "Exc", "Excelsa",
    "Ara", "Arabica",
    "Lib", "Liberica",
    "")</f>
        <v>Excelsa</v>
      </c>
      <c r="O433" t="str" cm="1">
        <f t="array" ref="O433">_xlfn.SWITCH(J433,"M","Medium","L","Light","D","Dark","")</f>
        <v>Dark</v>
      </c>
      <c r="P433" t="str">
        <f>_xlfn.XLOOKUP(Orders_Table[[#This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N/A</v>
      </c>
      <c r="H434" s="2" t="str">
        <f>_xlfn.XLOOKUP(C434,customers!$A$1:$A$1001,customers!$G$1:$G$1001,,0)</f>
        <v>United States</v>
      </c>
      <c r="I434" t="str">
        <f>INDEX(products!$A$1:$G$49, MATCH(orders!$D434, products!$A$1:$A$49, 0), MATCH(orders!I$1, products!$A$1:$G$1, 0))</f>
        <v>Ara</v>
      </c>
      <c r="J434" t="str">
        <f>INDEX(products!$A$1:$G$49, MATCH(orders!$D434, products!$A$1:$A$49, 0), MATCH(orders!J$1, products!$A$1:$G$1, 0))</f>
        <v>M</v>
      </c>
      <c r="K434" s="4">
        <f>INDEX(products!$A$1:$G$49, MATCH(orders!$D434, products!$A$1:$A$49, 0), MATCH(orders!K$1, products!$A$1:$G$1, 0))</f>
        <v>1</v>
      </c>
      <c r="L434" s="5">
        <f>INDEX(products!$A$1:$G$49, MATCH(orders!$D434, products!$A$1:$A$49, 0), MATCH(orders!L$1, products!$A$1:$G$1, 0))</f>
        <v>11.25</v>
      </c>
      <c r="M434" s="5">
        <f t="shared" si="6"/>
        <v>22.5</v>
      </c>
      <c r="N434" t="str" cm="1">
        <f t="array" ref="N434">_xlfn.SWITCH(I434,
    "Rob", "Robusta",
    "Exc", "Excelsa",
    "Ara", "Arabica",
    "Lib", "Liberica",
    "")</f>
        <v>Arabica</v>
      </c>
      <c r="O434" t="str" cm="1">
        <f t="array" ref="O434">_xlfn.SWITCH(J434,"M","Medium","L","Light","D","Dark","")</f>
        <v>Medium</v>
      </c>
      <c r="P434" t="str">
        <f>_xlfn.XLOOKUP(Orders_Table[[#This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 MATCH(orders!$D435, products!$A$1:$A$49, 0), MATCH(orders!I$1, products!$A$1:$G$1, 0))</f>
        <v>Lib</v>
      </c>
      <c r="J435" t="str">
        <f>INDEX(products!$A$1:$G$49, MATCH(orders!$D435, products!$A$1:$A$49, 0), MATCH(orders!J$1, products!$A$1:$G$1, 0))</f>
        <v>M</v>
      </c>
      <c r="K435" s="4">
        <f>INDEX(products!$A$1:$G$49, MATCH(orders!$D435, products!$A$1:$A$49, 0), MATCH(orders!K$1, products!$A$1:$G$1, 0))</f>
        <v>2.5</v>
      </c>
      <c r="L435" s="5">
        <f>INDEX(products!$A$1:$G$49, MATCH(orders!$D435, products!$A$1:$A$49, 0), MATCH(orders!L$1, products!$A$1:$G$1, 0))</f>
        <v>33.464999999999996</v>
      </c>
      <c r="M435" s="5">
        <f t="shared" si="6"/>
        <v>200.78999999999996</v>
      </c>
      <c r="N435" t="str" cm="1">
        <f t="array" ref="N435">_xlfn.SWITCH(I435,
    "Rob", "Robusta",
    "Exc", "Excelsa",
    "Ara", "Arabica",
    "Lib", "Liberica",
    "")</f>
        <v>Liberica</v>
      </c>
      <c r="O435" t="str" cm="1">
        <f t="array" ref="O435">_xlfn.SWITCH(J435,"M","Medium","L","Light","D","Dark","")</f>
        <v>Medium</v>
      </c>
      <c r="P435" t="str">
        <f>_xlfn.XLOOKUP(Orders_Table[[#This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N/A</v>
      </c>
      <c r="H436" s="2" t="str">
        <f>_xlfn.XLOOKUP(C436,customers!$A$1:$A$1001,customers!$G$1:$G$1001,,0)</f>
        <v>United States</v>
      </c>
      <c r="I436" t="str">
        <f>INDEX(products!$A$1:$G$49, MATCH(orders!$D436, products!$A$1:$A$49, 0), MATCH(orders!I$1, products!$A$1:$G$1, 0))</f>
        <v>Ara</v>
      </c>
      <c r="J436" t="str">
        <f>INDEX(products!$A$1:$G$49, MATCH(orders!$D436, products!$A$1:$A$49, 0), MATCH(orders!J$1, products!$A$1:$G$1, 0))</f>
        <v>M</v>
      </c>
      <c r="K436" s="4">
        <f>INDEX(products!$A$1:$G$49, MATCH(orders!$D436, products!$A$1:$A$49, 0), MATCH(orders!K$1, products!$A$1:$G$1, 0))</f>
        <v>1</v>
      </c>
      <c r="L436" s="5">
        <f>INDEX(products!$A$1:$G$49, MATCH(orders!$D436, products!$A$1:$A$49, 0), MATCH(orders!L$1, products!$A$1:$G$1, 0))</f>
        <v>11.25</v>
      </c>
      <c r="M436" s="5">
        <f t="shared" si="6"/>
        <v>67.5</v>
      </c>
      <c r="N436" t="str" cm="1">
        <f t="array" ref="N436">_xlfn.SWITCH(I436,
    "Rob", "Robusta",
    "Exc", "Excelsa",
    "Ara", "Arabica",
    "Lib", "Liberica",
    "")</f>
        <v>Arabica</v>
      </c>
      <c r="O436" t="str" cm="1">
        <f t="array" ref="O436">_xlfn.SWITCH(J436,"M","Medium","L","Light","D","Dark","")</f>
        <v>Medium</v>
      </c>
      <c r="P436" t="str">
        <f>_xlfn.XLOOKUP(Orders_Table[[#This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 MATCH(orders!$D437, products!$A$1:$A$49, 0), MATCH(orders!I$1, products!$A$1:$G$1, 0))</f>
        <v>Exc</v>
      </c>
      <c r="J437" t="str">
        <f>INDEX(products!$A$1:$G$49, MATCH(orders!$D437, products!$A$1:$A$49, 0), MATCH(orders!J$1, products!$A$1:$G$1, 0))</f>
        <v>M</v>
      </c>
      <c r="K437" s="4">
        <f>INDEX(products!$A$1:$G$49, MATCH(orders!$D437, products!$A$1:$A$49, 0), MATCH(orders!K$1, products!$A$1:$G$1, 0))</f>
        <v>0.5</v>
      </c>
      <c r="L437" s="5">
        <f>INDEX(products!$A$1:$G$49, MATCH(orders!$D437, products!$A$1:$A$49, 0), MATCH(orders!L$1, products!$A$1:$G$1, 0))</f>
        <v>8.25</v>
      </c>
      <c r="M437" s="5">
        <f t="shared" si="6"/>
        <v>8.25</v>
      </c>
      <c r="N437" t="str" cm="1">
        <f t="array" ref="N437">_xlfn.SWITCH(I437,
    "Rob", "Robusta",
    "Exc", "Excelsa",
    "Ara", "Arabica",
    "Lib", "Liberica",
    "")</f>
        <v>Excelsa</v>
      </c>
      <c r="O437" t="str" cm="1">
        <f t="array" ref="O437">_xlfn.SWITCH(J437,"M","Medium","L","Light","D","Dark","")</f>
        <v>Medium</v>
      </c>
      <c r="P437" t="str">
        <f>_xlfn.XLOOKUP(Orders_Table[[#This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 MATCH(orders!$D438, products!$A$1:$A$49, 0), MATCH(orders!I$1, products!$A$1:$G$1, 0))</f>
        <v>Lib</v>
      </c>
      <c r="J438" t="str">
        <f>INDEX(products!$A$1:$G$49, MATCH(orders!$D438, products!$A$1:$A$49, 0), MATCH(orders!J$1, products!$A$1:$G$1, 0))</f>
        <v>L</v>
      </c>
      <c r="K438" s="4">
        <f>INDEX(products!$A$1:$G$49, MATCH(orders!$D438, products!$A$1:$A$49, 0), MATCH(orders!K$1, products!$A$1:$G$1, 0))</f>
        <v>0.2</v>
      </c>
      <c r="L438" s="5">
        <f>INDEX(products!$A$1:$G$49, MATCH(orders!$D438, products!$A$1:$A$49, 0), MATCH(orders!L$1, products!$A$1:$G$1, 0))</f>
        <v>4.7549999999999999</v>
      </c>
      <c r="M438" s="5">
        <f t="shared" si="6"/>
        <v>9.51</v>
      </c>
      <c r="N438" t="str" cm="1">
        <f t="array" ref="N438">_xlfn.SWITCH(I438,
    "Rob", "Robusta",
    "Exc", "Excelsa",
    "Ara", "Arabica",
    "Lib", "Liberica",
    "")</f>
        <v>Liberica</v>
      </c>
      <c r="O438" t="str" cm="1">
        <f t="array" ref="O438">_xlfn.SWITCH(J438,"M","Medium","L","Light","D","Dark","")</f>
        <v>Light</v>
      </c>
      <c r="P438" t="str">
        <f>_xlfn.XLOOKUP(Orders_Table[[#This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N/A</v>
      </c>
      <c r="H439" s="2" t="str">
        <f>_xlfn.XLOOKUP(C439,customers!$A$1:$A$1001,customers!$G$1:$G$1001,,0)</f>
        <v>United States</v>
      </c>
      <c r="I439" t="str">
        <f>INDEX(products!$A$1:$G$49, MATCH(orders!$D439, products!$A$1:$A$49, 0), MATCH(orders!I$1, products!$A$1:$G$1, 0))</f>
        <v>Lib</v>
      </c>
      <c r="J439" t="str">
        <f>INDEX(products!$A$1:$G$49, MATCH(orders!$D439, products!$A$1:$A$49, 0), MATCH(orders!J$1, products!$A$1:$G$1, 0))</f>
        <v>D</v>
      </c>
      <c r="K439" s="4">
        <f>INDEX(products!$A$1:$G$49, MATCH(orders!$D439, products!$A$1:$A$49, 0), MATCH(orders!K$1, products!$A$1:$G$1, 0))</f>
        <v>2.5</v>
      </c>
      <c r="L439" s="5">
        <f>INDEX(products!$A$1:$G$49, MATCH(orders!$D439, products!$A$1:$A$49, 0), MATCH(orders!L$1, products!$A$1:$G$1, 0))</f>
        <v>29.784999999999997</v>
      </c>
      <c r="M439" s="5">
        <f t="shared" si="6"/>
        <v>29.784999999999997</v>
      </c>
      <c r="N439" t="str" cm="1">
        <f t="array" ref="N439">_xlfn.SWITCH(I439,
    "Rob", "Robusta",
    "Exc", "Excelsa",
    "Ara", "Arabica",
    "Lib", "Liberica",
    "")</f>
        <v>Liberica</v>
      </c>
      <c r="O439" t="str" cm="1">
        <f t="array" ref="O439">_xlfn.SWITCH(J439,"M","Medium","L","Light","D","Dark","")</f>
        <v>Dark</v>
      </c>
      <c r="P439" t="str">
        <f>_xlfn.XLOOKUP(Orders_Table[[#This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 MATCH(orders!$D440, products!$A$1:$A$49, 0), MATCH(orders!I$1, products!$A$1:$G$1, 0))</f>
        <v>Lib</v>
      </c>
      <c r="J440" t="str">
        <f>INDEX(products!$A$1:$G$49, MATCH(orders!$D440, products!$A$1:$A$49, 0), MATCH(orders!J$1, products!$A$1:$G$1, 0))</f>
        <v>D</v>
      </c>
      <c r="K440" s="4">
        <f>INDEX(products!$A$1:$G$49, MATCH(orders!$D440, products!$A$1:$A$49, 0), MATCH(orders!K$1, products!$A$1:$G$1, 0))</f>
        <v>0.5</v>
      </c>
      <c r="L440" s="5">
        <f>INDEX(products!$A$1:$G$49, MATCH(orders!$D440, products!$A$1:$A$49, 0), MATCH(orders!L$1, products!$A$1:$G$1, 0))</f>
        <v>7.77</v>
      </c>
      <c r="M440" s="5">
        <f t="shared" si="6"/>
        <v>15.54</v>
      </c>
      <c r="N440" t="str" cm="1">
        <f t="array" ref="N440">_xlfn.SWITCH(I440,
    "Rob", "Robusta",
    "Exc", "Excelsa",
    "Ara", "Arabica",
    "Lib", "Liberica",
    "")</f>
        <v>Liberica</v>
      </c>
      <c r="O440" t="str" cm="1">
        <f t="array" ref="O440">_xlfn.SWITCH(J440,"M","Medium","L","Light","D","Dark","")</f>
        <v>Dark</v>
      </c>
      <c r="P440" t="str">
        <f>_xlfn.XLOOKUP(Orders_Table[[#This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 MATCH(orders!$D441, products!$A$1:$A$49, 0), MATCH(orders!I$1, products!$A$1:$G$1, 0))</f>
        <v>Exc</v>
      </c>
      <c r="J441" t="str">
        <f>INDEX(products!$A$1:$G$49, MATCH(orders!$D441, products!$A$1:$A$49, 0), MATCH(orders!J$1, products!$A$1:$G$1, 0))</f>
        <v>L</v>
      </c>
      <c r="K441" s="4">
        <f>INDEX(products!$A$1:$G$49, MATCH(orders!$D441, products!$A$1:$A$49, 0), MATCH(orders!K$1, products!$A$1:$G$1, 0))</f>
        <v>0.5</v>
      </c>
      <c r="L441" s="5">
        <f>INDEX(products!$A$1:$G$49, MATCH(orders!$D441, products!$A$1:$A$49, 0), MATCH(orders!L$1, products!$A$1:$G$1, 0))</f>
        <v>8.91</v>
      </c>
      <c r="M441" s="5">
        <f t="shared" si="6"/>
        <v>35.64</v>
      </c>
      <c r="N441" t="str" cm="1">
        <f t="array" ref="N441">_xlfn.SWITCH(I441,
    "Rob", "Robusta",
    "Exc", "Excelsa",
    "Ara", "Arabica",
    "Lib", "Liberica",
    "")</f>
        <v>Excelsa</v>
      </c>
      <c r="O441" t="str" cm="1">
        <f t="array" ref="O441">_xlfn.SWITCH(J441,"M","Medium","L","Light","D","Dark","")</f>
        <v>Light</v>
      </c>
      <c r="P441" t="str">
        <f>_xlfn.XLOOKUP(Orders_Table[[#This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 MATCH(orders!$D442, products!$A$1:$A$49, 0), MATCH(orders!I$1, products!$A$1:$G$1, 0))</f>
        <v>Ara</v>
      </c>
      <c r="J442" t="str">
        <f>INDEX(products!$A$1:$G$49, MATCH(orders!$D442, products!$A$1:$A$49, 0), MATCH(orders!J$1, products!$A$1:$G$1, 0))</f>
        <v>M</v>
      </c>
      <c r="K442" s="4">
        <f>INDEX(products!$A$1:$G$49, MATCH(orders!$D442, products!$A$1:$A$49, 0), MATCH(orders!K$1, products!$A$1:$G$1, 0))</f>
        <v>2.5</v>
      </c>
      <c r="L442" s="5">
        <f>INDEX(products!$A$1:$G$49, MATCH(orders!$D442, products!$A$1:$A$49, 0), MATCH(orders!L$1, products!$A$1:$G$1, 0))</f>
        <v>25.874999999999996</v>
      </c>
      <c r="M442" s="5">
        <f t="shared" si="6"/>
        <v>103.49999999999999</v>
      </c>
      <c r="N442" t="str" cm="1">
        <f t="array" ref="N442">_xlfn.SWITCH(I442,
    "Rob", "Robusta",
    "Exc", "Excelsa",
    "Ara", "Arabica",
    "Lib", "Liberica",
    "")</f>
        <v>Arabica</v>
      </c>
      <c r="O442" t="str" cm="1">
        <f t="array" ref="O442">_xlfn.SWITCH(J442,"M","Medium","L","Light","D","Dark","")</f>
        <v>Medium</v>
      </c>
      <c r="P442" t="str">
        <f>_xlfn.XLOOKUP(Orders_Table[[#This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 MATCH(orders!$D443, products!$A$1:$A$49, 0), MATCH(orders!I$1, products!$A$1:$G$1, 0))</f>
        <v>Exc</v>
      </c>
      <c r="J443" t="str">
        <f>INDEX(products!$A$1:$G$49, MATCH(orders!$D443, products!$A$1:$A$49, 0), MATCH(orders!J$1, products!$A$1:$G$1, 0))</f>
        <v>D</v>
      </c>
      <c r="K443" s="4">
        <f>INDEX(products!$A$1:$G$49, MATCH(orders!$D443, products!$A$1:$A$49, 0), MATCH(orders!K$1, products!$A$1:$G$1, 0))</f>
        <v>1</v>
      </c>
      <c r="L443" s="5">
        <f>INDEX(products!$A$1:$G$49, MATCH(orders!$D443, products!$A$1:$A$49, 0), MATCH(orders!L$1, products!$A$1:$G$1, 0))</f>
        <v>12.15</v>
      </c>
      <c r="M443" s="5">
        <f t="shared" si="6"/>
        <v>36.450000000000003</v>
      </c>
      <c r="N443" t="str" cm="1">
        <f t="array" ref="N443">_xlfn.SWITCH(I443,
    "Rob", "Robusta",
    "Exc", "Excelsa",
    "Ara", "Arabica",
    "Lib", "Liberica",
    "")</f>
        <v>Excelsa</v>
      </c>
      <c r="O443" t="str" cm="1">
        <f t="array" ref="O443">_xlfn.SWITCH(J443,"M","Medium","L","Light","D","Dark","")</f>
        <v>Dark</v>
      </c>
      <c r="P443" t="str">
        <f>_xlfn.XLOOKUP(Orders_Table[[#This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 MATCH(orders!$D444, products!$A$1:$A$49, 0), MATCH(orders!I$1, products!$A$1:$G$1, 0))</f>
        <v>Rob</v>
      </c>
      <c r="J444" t="str">
        <f>INDEX(products!$A$1:$G$49, MATCH(orders!$D444, products!$A$1:$A$49, 0), MATCH(orders!J$1, products!$A$1:$G$1, 0))</f>
        <v>L</v>
      </c>
      <c r="K444" s="4">
        <f>INDEX(products!$A$1:$G$49, MATCH(orders!$D444, products!$A$1:$A$49, 0), MATCH(orders!K$1, products!$A$1:$G$1, 0))</f>
        <v>0.5</v>
      </c>
      <c r="L444" s="5">
        <f>INDEX(products!$A$1:$G$49, MATCH(orders!$D444, products!$A$1:$A$49, 0), MATCH(orders!L$1, products!$A$1:$G$1, 0))</f>
        <v>7.169999999999999</v>
      </c>
      <c r="M444" s="5">
        <f t="shared" si="6"/>
        <v>35.849999999999994</v>
      </c>
      <c r="N444" t="str" cm="1">
        <f t="array" ref="N444">_xlfn.SWITCH(I444,
    "Rob", "Robusta",
    "Exc", "Excelsa",
    "Ara", "Arabica",
    "Lib", "Liberica",
    "")</f>
        <v>Robusta</v>
      </c>
      <c r="O444" t="str" cm="1">
        <f t="array" ref="O444">_xlfn.SWITCH(J444,"M","Medium","L","Light","D","Dark","")</f>
        <v>Light</v>
      </c>
      <c r="P444" t="str">
        <f>_xlfn.XLOOKUP(Orders_Table[[#This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 MATCH(orders!$D445, products!$A$1:$A$49, 0), MATCH(orders!I$1, products!$A$1:$G$1, 0))</f>
        <v>Exc</v>
      </c>
      <c r="J445" t="str">
        <f>INDEX(products!$A$1:$G$49, MATCH(orders!$D445, products!$A$1:$A$49, 0), MATCH(orders!J$1, products!$A$1:$G$1, 0))</f>
        <v>L</v>
      </c>
      <c r="K445" s="4">
        <f>INDEX(products!$A$1:$G$49, MATCH(orders!$D445, products!$A$1:$A$49, 0), MATCH(orders!K$1, products!$A$1:$G$1, 0))</f>
        <v>0.2</v>
      </c>
      <c r="L445" s="5">
        <f>INDEX(products!$A$1:$G$49, MATCH(orders!$D445, products!$A$1:$A$49, 0), MATCH(orders!L$1, products!$A$1:$G$1, 0))</f>
        <v>4.4550000000000001</v>
      </c>
      <c r="M445" s="5">
        <f t="shared" si="6"/>
        <v>22.274999999999999</v>
      </c>
      <c r="N445" t="str" cm="1">
        <f t="array" ref="N445">_xlfn.SWITCH(I445,
    "Rob", "Robusta",
    "Exc", "Excelsa",
    "Ara", "Arabica",
    "Lib", "Liberica",
    "")</f>
        <v>Excelsa</v>
      </c>
      <c r="O445" t="str" cm="1">
        <f t="array" ref="O445">_xlfn.SWITCH(J445,"M","Medium","L","Light","D","Dark","")</f>
        <v>Light</v>
      </c>
      <c r="P445" t="str">
        <f>_xlfn.XLOOKUP(Orders_Table[[#This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 MATCH(orders!$D446, products!$A$1:$A$49, 0), MATCH(orders!I$1, products!$A$1:$G$1, 0))</f>
        <v>Exc</v>
      </c>
      <c r="J446" t="str">
        <f>INDEX(products!$A$1:$G$49, MATCH(orders!$D446, products!$A$1:$A$49, 0), MATCH(orders!J$1, products!$A$1:$G$1, 0))</f>
        <v>M</v>
      </c>
      <c r="K446" s="4">
        <f>INDEX(products!$A$1:$G$49, MATCH(orders!$D446, products!$A$1:$A$49, 0), MATCH(orders!K$1, products!$A$1:$G$1, 0))</f>
        <v>0.2</v>
      </c>
      <c r="L446" s="5">
        <f>INDEX(products!$A$1:$G$49, MATCH(orders!$D446, products!$A$1:$A$49, 0), MATCH(orders!L$1, products!$A$1:$G$1, 0))</f>
        <v>4.125</v>
      </c>
      <c r="M446" s="5">
        <f t="shared" si="6"/>
        <v>24.75</v>
      </c>
      <c r="N446" t="str" cm="1">
        <f t="array" ref="N446">_xlfn.SWITCH(I446,
    "Rob", "Robusta",
    "Exc", "Excelsa",
    "Ara", "Arabica",
    "Lib", "Liberica",
    "")</f>
        <v>Excelsa</v>
      </c>
      <c r="O446" t="str" cm="1">
        <f t="array" ref="O446">_xlfn.SWITCH(J446,"M","Medium","L","Light","D","Dark","")</f>
        <v>Medium</v>
      </c>
      <c r="P446" t="str">
        <f>_xlfn.XLOOKUP(Orders_Table[[#This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 MATCH(orders!$D447, products!$A$1:$A$49, 0), MATCH(orders!I$1, products!$A$1:$G$1, 0))</f>
        <v>Lib</v>
      </c>
      <c r="J447" t="str">
        <f>INDEX(products!$A$1:$G$49, MATCH(orders!$D447, products!$A$1:$A$49, 0), MATCH(orders!J$1, products!$A$1:$G$1, 0))</f>
        <v>M</v>
      </c>
      <c r="K447" s="4">
        <f>INDEX(products!$A$1:$G$49, MATCH(orders!$D447, products!$A$1:$A$49, 0), MATCH(orders!K$1, products!$A$1:$G$1, 0))</f>
        <v>2.5</v>
      </c>
      <c r="L447" s="5">
        <f>INDEX(products!$A$1:$G$49, MATCH(orders!$D447, products!$A$1:$A$49, 0), MATCH(orders!L$1, products!$A$1:$G$1, 0))</f>
        <v>33.464999999999996</v>
      </c>
      <c r="M447" s="5">
        <f t="shared" si="6"/>
        <v>66.929999999999993</v>
      </c>
      <c r="N447" t="str" cm="1">
        <f t="array" ref="N447">_xlfn.SWITCH(I447,
    "Rob", "Robusta",
    "Exc", "Excelsa",
    "Ara", "Arabica",
    "Lib", "Liberica",
    "")</f>
        <v>Liberica</v>
      </c>
      <c r="O447" t="str" cm="1">
        <f t="array" ref="O447">_xlfn.SWITCH(J447,"M","Medium","L","Light","D","Dark","")</f>
        <v>Medium</v>
      </c>
      <c r="P447" t="str">
        <f>_xlfn.XLOOKUP(Orders_Table[[#This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 MATCH(orders!$D448, products!$A$1:$A$49, 0), MATCH(orders!I$1, products!$A$1:$G$1, 0))</f>
        <v>Lib</v>
      </c>
      <c r="J448" t="str">
        <f>INDEX(products!$A$1:$G$49, MATCH(orders!$D448, products!$A$1:$A$49, 0), MATCH(orders!J$1, products!$A$1:$G$1, 0))</f>
        <v>M</v>
      </c>
      <c r="K448" s="4">
        <f>INDEX(products!$A$1:$G$49, MATCH(orders!$D448, products!$A$1:$A$49, 0), MATCH(orders!K$1, products!$A$1:$G$1, 0))</f>
        <v>0.5</v>
      </c>
      <c r="L448" s="5">
        <f>INDEX(products!$A$1:$G$49, MATCH(orders!$D448, products!$A$1:$A$49, 0), MATCH(orders!L$1, products!$A$1:$G$1, 0))</f>
        <v>8.73</v>
      </c>
      <c r="M448" s="5">
        <f t="shared" si="6"/>
        <v>8.73</v>
      </c>
      <c r="N448" t="str" cm="1">
        <f t="array" ref="N448">_xlfn.SWITCH(I448,
    "Rob", "Robusta",
    "Exc", "Excelsa",
    "Ara", "Arabica",
    "Lib", "Liberica",
    "")</f>
        <v>Liberica</v>
      </c>
      <c r="O448" t="str" cm="1">
        <f t="array" ref="O448">_xlfn.SWITCH(J448,"M","Medium","L","Light","D","Dark","")</f>
        <v>Medium</v>
      </c>
      <c r="P448" t="str">
        <f>_xlfn.XLOOKUP(Orders_Table[[#This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 MATCH(orders!$D449, products!$A$1:$A$49, 0), MATCH(orders!I$1, products!$A$1:$G$1, 0))</f>
        <v>Rob</v>
      </c>
      <c r="J449" t="str">
        <f>INDEX(products!$A$1:$G$49, MATCH(orders!$D449, products!$A$1:$A$49, 0), MATCH(orders!J$1, products!$A$1:$G$1, 0))</f>
        <v>M</v>
      </c>
      <c r="K449" s="4">
        <f>INDEX(products!$A$1:$G$49, MATCH(orders!$D449, products!$A$1:$A$49, 0), MATCH(orders!K$1, products!$A$1:$G$1, 0))</f>
        <v>0.5</v>
      </c>
      <c r="L449" s="5">
        <f>INDEX(products!$A$1:$G$49, MATCH(orders!$D449, products!$A$1:$A$49, 0), MATCH(orders!L$1, products!$A$1:$G$1, 0))</f>
        <v>5.97</v>
      </c>
      <c r="M449" s="5">
        <f t="shared" si="6"/>
        <v>17.91</v>
      </c>
      <c r="N449" t="str" cm="1">
        <f t="array" ref="N449">_xlfn.SWITCH(I449,
    "Rob", "Robusta",
    "Exc", "Excelsa",
    "Ara", "Arabica",
    "Lib", "Liberica",
    "")</f>
        <v>Robusta</v>
      </c>
      <c r="O449" t="str" cm="1">
        <f t="array" ref="O449">_xlfn.SWITCH(J449,"M","Medium","L","Light","D","Dark","")</f>
        <v>Medium</v>
      </c>
      <c r="P449" t="str">
        <f>_xlfn.XLOOKUP(Orders_Table[[#This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 MATCH(orders!$D450, products!$A$1:$A$49, 0), MATCH(orders!I$1, products!$A$1:$G$1, 0))</f>
        <v>Rob</v>
      </c>
      <c r="J450" t="str">
        <f>INDEX(products!$A$1:$G$49, MATCH(orders!$D450, products!$A$1:$A$49, 0), MATCH(orders!J$1, products!$A$1:$G$1, 0))</f>
        <v>L</v>
      </c>
      <c r="K450" s="4">
        <f>INDEX(products!$A$1:$G$49, MATCH(orders!$D450, products!$A$1:$A$49, 0), MATCH(orders!K$1, products!$A$1:$G$1, 0))</f>
        <v>0.5</v>
      </c>
      <c r="L450" s="5">
        <f>INDEX(products!$A$1:$G$49, MATCH(orders!$D450, products!$A$1:$A$49, 0), MATCH(orders!L$1, products!$A$1:$G$1, 0))</f>
        <v>7.169999999999999</v>
      </c>
      <c r="M450" s="5">
        <f t="shared" si="6"/>
        <v>7.169999999999999</v>
      </c>
      <c r="N450" t="str" cm="1">
        <f t="array" ref="N450">_xlfn.SWITCH(I450,
    "Rob", "Robusta",
    "Exc", "Excelsa",
    "Ara", "Arabica",
    "Lib", "Liberica",
    "")</f>
        <v>Robusta</v>
      </c>
      <c r="O450" t="str" cm="1">
        <f t="array" ref="O450">_xlfn.SWITCH(J450,"M","Medium","L","Light","D","Dark","")</f>
        <v>Light</v>
      </c>
      <c r="P450" t="str">
        <f>_xlfn.XLOOKUP(Orders_Table[[#This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 MATCH(orders!$D451, products!$A$1:$A$49, 0), MATCH(orders!I$1, products!$A$1:$G$1, 0))</f>
        <v>Rob</v>
      </c>
      <c r="J451" t="str">
        <f>INDEX(products!$A$1:$G$49, MATCH(orders!$D451, products!$A$1:$A$49, 0), MATCH(orders!J$1, products!$A$1:$G$1, 0))</f>
        <v>D</v>
      </c>
      <c r="K451" s="4">
        <f>INDEX(products!$A$1:$G$49, MATCH(orders!$D451, products!$A$1:$A$49, 0), MATCH(orders!K$1, products!$A$1:$G$1, 0))</f>
        <v>0.2</v>
      </c>
      <c r="L451" s="5">
        <f>INDEX(products!$A$1:$G$49, MATCH(orders!$D451, products!$A$1:$A$49, 0), MATCH(orders!L$1, products!$A$1:$G$1, 0))</f>
        <v>2.6849999999999996</v>
      </c>
      <c r="M451" s="5">
        <f t="shared" ref="M451:M514" si="7">L451*E451</f>
        <v>5.3699999999999992</v>
      </c>
      <c r="N451" t="str" cm="1">
        <f t="array" ref="N451">_xlfn.SWITCH(I451,
    "Rob", "Robusta",
    "Exc", "Excelsa",
    "Ara", "Arabica",
    "Lib", "Liberica",
    "")</f>
        <v>Robusta</v>
      </c>
      <c r="O451" t="str" cm="1">
        <f t="array" ref="O451">_xlfn.SWITCH(J451,"M","Medium","L","Light","D","Dark","")</f>
        <v>Dark</v>
      </c>
      <c r="P451" t="str">
        <f>_xlfn.XLOOKUP(Orders_Table[[#This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 MATCH(orders!$D452, products!$A$1:$A$49, 0), MATCH(orders!I$1, products!$A$1:$G$1, 0))</f>
        <v>Lib</v>
      </c>
      <c r="J452" t="str">
        <f>INDEX(products!$A$1:$G$49, MATCH(orders!$D452, products!$A$1:$A$49, 0), MATCH(orders!J$1, products!$A$1:$G$1, 0))</f>
        <v>L</v>
      </c>
      <c r="K452" s="4">
        <f>INDEX(products!$A$1:$G$49, MATCH(orders!$D452, products!$A$1:$A$49, 0), MATCH(orders!K$1, products!$A$1:$G$1, 0))</f>
        <v>0.2</v>
      </c>
      <c r="L452" s="5">
        <f>INDEX(products!$A$1:$G$49, MATCH(orders!$D452, products!$A$1:$A$49, 0), MATCH(orders!L$1, products!$A$1:$G$1, 0))</f>
        <v>4.7549999999999999</v>
      </c>
      <c r="M452" s="5">
        <f t="shared" si="7"/>
        <v>23.774999999999999</v>
      </c>
      <c r="N452" t="str" cm="1">
        <f t="array" ref="N452">_xlfn.SWITCH(I452,
    "Rob", "Robusta",
    "Exc", "Excelsa",
    "Ara", "Arabica",
    "Lib", "Liberica",
    "")</f>
        <v>Liberica</v>
      </c>
      <c r="O452" t="str" cm="1">
        <f t="array" ref="O452">_xlfn.SWITCH(J452,"M","Medium","L","Light","D","Dark","")</f>
        <v>Light</v>
      </c>
      <c r="P452" t="str">
        <f>_xlfn.XLOOKUP(Orders_Table[[#This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 MATCH(orders!$D453, products!$A$1:$A$49, 0), MATCH(orders!I$1, products!$A$1:$G$1, 0))</f>
        <v>Rob</v>
      </c>
      <c r="J453" t="str">
        <f>INDEX(products!$A$1:$G$49, MATCH(orders!$D453, products!$A$1:$A$49, 0), MATCH(orders!J$1, products!$A$1:$G$1, 0))</f>
        <v>D</v>
      </c>
      <c r="K453" s="4">
        <f>INDEX(products!$A$1:$G$49, MATCH(orders!$D453, products!$A$1:$A$49, 0), MATCH(orders!K$1, products!$A$1:$G$1, 0))</f>
        <v>2.5</v>
      </c>
      <c r="L453" s="5">
        <f>INDEX(products!$A$1:$G$49, MATCH(orders!$D453, products!$A$1:$A$49, 0), MATCH(orders!L$1, products!$A$1:$G$1, 0))</f>
        <v>20.584999999999997</v>
      </c>
      <c r="M453" s="5">
        <f t="shared" si="7"/>
        <v>41.169999999999995</v>
      </c>
      <c r="N453" t="str" cm="1">
        <f t="array" ref="N453">_xlfn.SWITCH(I453,
    "Rob", "Robusta",
    "Exc", "Excelsa",
    "Ara", "Arabica",
    "Lib", "Liberica",
    "")</f>
        <v>Robusta</v>
      </c>
      <c r="O453" t="str" cm="1">
        <f t="array" ref="O453">_xlfn.SWITCH(J453,"M","Medium","L","Light","D","Dark","")</f>
        <v>Dark</v>
      </c>
      <c r="P453" t="str">
        <f>_xlfn.XLOOKUP(Orders_Table[[#This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 MATCH(orders!$D454, products!$A$1:$A$49, 0), MATCH(orders!I$1, products!$A$1:$G$1, 0))</f>
        <v>Ara</v>
      </c>
      <c r="J454" t="str">
        <f>INDEX(products!$A$1:$G$49, MATCH(orders!$D454, products!$A$1:$A$49, 0), MATCH(orders!J$1, products!$A$1:$G$1, 0))</f>
        <v>L</v>
      </c>
      <c r="K454" s="4">
        <f>INDEX(products!$A$1:$G$49, MATCH(orders!$D454, products!$A$1:$A$49, 0), MATCH(orders!K$1, products!$A$1:$G$1, 0))</f>
        <v>0.2</v>
      </c>
      <c r="L454" s="5">
        <f>INDEX(products!$A$1:$G$49, MATCH(orders!$D454, products!$A$1:$A$49, 0), MATCH(orders!L$1, products!$A$1:$G$1, 0))</f>
        <v>3.8849999999999998</v>
      </c>
      <c r="M454" s="5">
        <f t="shared" si="7"/>
        <v>11.654999999999999</v>
      </c>
      <c r="N454" t="str" cm="1">
        <f t="array" ref="N454">_xlfn.SWITCH(I454,
    "Rob", "Robusta",
    "Exc", "Excelsa",
    "Ara", "Arabica",
    "Lib", "Liberica",
    "")</f>
        <v>Arabica</v>
      </c>
      <c r="O454" t="str" cm="1">
        <f t="array" ref="O454">_xlfn.SWITCH(J454,"M","Medium","L","Light","D","Dark","")</f>
        <v>Light</v>
      </c>
      <c r="P454" t="str">
        <f>_xlfn.XLOOKUP(Orders_Table[[#This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 MATCH(orders!$D455, products!$A$1:$A$49, 0), MATCH(orders!I$1, products!$A$1:$G$1, 0))</f>
        <v>Lib</v>
      </c>
      <c r="J455" t="str">
        <f>INDEX(products!$A$1:$G$49, MATCH(orders!$D455, products!$A$1:$A$49, 0), MATCH(orders!J$1, products!$A$1:$G$1, 0))</f>
        <v>L</v>
      </c>
      <c r="K455" s="4">
        <f>INDEX(products!$A$1:$G$49, MATCH(orders!$D455, products!$A$1:$A$49, 0), MATCH(orders!K$1, products!$A$1:$G$1, 0))</f>
        <v>0.5</v>
      </c>
      <c r="L455" s="5">
        <f>INDEX(products!$A$1:$G$49, MATCH(orders!$D455, products!$A$1:$A$49, 0), MATCH(orders!L$1, products!$A$1:$G$1, 0))</f>
        <v>9.51</v>
      </c>
      <c r="M455" s="5">
        <f t="shared" si="7"/>
        <v>38.04</v>
      </c>
      <c r="N455" t="str" cm="1">
        <f t="array" ref="N455">_xlfn.SWITCH(I455,
    "Rob", "Robusta",
    "Exc", "Excelsa",
    "Ara", "Arabica",
    "Lib", "Liberica",
    "")</f>
        <v>Liberica</v>
      </c>
      <c r="O455" t="str" cm="1">
        <f t="array" ref="O455">_xlfn.SWITCH(J455,"M","Medium","L","Light","D","Dark","")</f>
        <v>Light</v>
      </c>
      <c r="P455" t="str">
        <f>_xlfn.XLOOKUP(Orders_Table[[#This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 MATCH(orders!$D456, products!$A$1:$A$49, 0), MATCH(orders!I$1, products!$A$1:$G$1, 0))</f>
        <v>Rob</v>
      </c>
      <c r="J456" t="str">
        <f>INDEX(products!$A$1:$G$49, MATCH(orders!$D456, products!$A$1:$A$49, 0), MATCH(orders!J$1, products!$A$1:$G$1, 0))</f>
        <v>D</v>
      </c>
      <c r="K456" s="4">
        <f>INDEX(products!$A$1:$G$49, MATCH(orders!$D456, products!$A$1:$A$49, 0), MATCH(orders!K$1, products!$A$1:$G$1, 0))</f>
        <v>2.5</v>
      </c>
      <c r="L456" s="5">
        <f>INDEX(products!$A$1:$G$49, MATCH(orders!$D456, products!$A$1:$A$49, 0), MATCH(orders!L$1, products!$A$1:$G$1, 0))</f>
        <v>20.584999999999997</v>
      </c>
      <c r="M456" s="5">
        <f t="shared" si="7"/>
        <v>82.339999999999989</v>
      </c>
      <c r="N456" t="str" cm="1">
        <f t="array" ref="N456">_xlfn.SWITCH(I456,
    "Rob", "Robusta",
    "Exc", "Excelsa",
    "Ara", "Arabica",
    "Lib", "Liberica",
    "")</f>
        <v>Robusta</v>
      </c>
      <c r="O456" t="str" cm="1">
        <f t="array" ref="O456">_xlfn.SWITCH(J456,"M","Medium","L","Light","D","Dark","")</f>
        <v>Dark</v>
      </c>
      <c r="P456" t="str">
        <f>_xlfn.XLOOKUP(Orders_Table[[#This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 MATCH(orders!$D457, products!$A$1:$A$49, 0), MATCH(orders!I$1, products!$A$1:$G$1, 0))</f>
        <v>Lib</v>
      </c>
      <c r="J457" t="str">
        <f>INDEX(products!$A$1:$G$49, MATCH(orders!$D457, products!$A$1:$A$49, 0), MATCH(orders!J$1, products!$A$1:$G$1, 0))</f>
        <v>L</v>
      </c>
      <c r="K457" s="4">
        <f>INDEX(products!$A$1:$G$49, MATCH(orders!$D457, products!$A$1:$A$49, 0), MATCH(orders!K$1, products!$A$1:$G$1, 0))</f>
        <v>0.2</v>
      </c>
      <c r="L457" s="5">
        <f>INDEX(products!$A$1:$G$49, MATCH(orders!$D457, products!$A$1:$A$49, 0), MATCH(orders!L$1, products!$A$1:$G$1, 0))</f>
        <v>4.7549999999999999</v>
      </c>
      <c r="M457" s="5">
        <f t="shared" si="7"/>
        <v>9.51</v>
      </c>
      <c r="N457" t="str" cm="1">
        <f t="array" ref="N457">_xlfn.SWITCH(I457,
    "Rob", "Robusta",
    "Exc", "Excelsa",
    "Ara", "Arabica",
    "Lib", "Liberica",
    "")</f>
        <v>Liberica</v>
      </c>
      <c r="O457" t="str" cm="1">
        <f t="array" ref="O457">_xlfn.SWITCH(J457,"M","Medium","L","Light","D","Dark","")</f>
        <v>Light</v>
      </c>
      <c r="P457" t="str">
        <f>_xlfn.XLOOKUP(Orders_Table[[#This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 MATCH(orders!$D458, products!$A$1:$A$49, 0), MATCH(orders!I$1, products!$A$1:$G$1, 0))</f>
        <v>Rob</v>
      </c>
      <c r="J458" t="str">
        <f>INDEX(products!$A$1:$G$49, MATCH(orders!$D458, products!$A$1:$A$49, 0), MATCH(orders!J$1, products!$A$1:$G$1, 0))</f>
        <v>D</v>
      </c>
      <c r="K458" s="4">
        <f>INDEX(products!$A$1:$G$49, MATCH(orders!$D458, products!$A$1:$A$49, 0), MATCH(orders!K$1, products!$A$1:$G$1, 0))</f>
        <v>2.5</v>
      </c>
      <c r="L458" s="5">
        <f>INDEX(products!$A$1:$G$49, MATCH(orders!$D458, products!$A$1:$A$49, 0), MATCH(orders!L$1, products!$A$1:$G$1, 0))</f>
        <v>20.584999999999997</v>
      </c>
      <c r="M458" s="5">
        <f t="shared" si="7"/>
        <v>41.169999999999995</v>
      </c>
      <c r="N458" t="str" cm="1">
        <f t="array" ref="N458">_xlfn.SWITCH(I458,
    "Rob", "Robusta",
    "Exc", "Excelsa",
    "Ara", "Arabica",
    "Lib", "Liberica",
    "")</f>
        <v>Robusta</v>
      </c>
      <c r="O458" t="str" cm="1">
        <f t="array" ref="O458">_xlfn.SWITCH(J458,"M","Medium","L","Light","D","Dark","")</f>
        <v>Dark</v>
      </c>
      <c r="P458" t="str">
        <f>_xlfn.XLOOKUP(Orders_Table[[#This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 MATCH(orders!$D459, products!$A$1:$A$49, 0), MATCH(orders!I$1, products!$A$1:$G$1, 0))</f>
        <v>Lib</v>
      </c>
      <c r="J459" t="str">
        <f>INDEX(products!$A$1:$G$49, MATCH(orders!$D459, products!$A$1:$A$49, 0), MATCH(orders!J$1, products!$A$1:$G$1, 0))</f>
        <v>L</v>
      </c>
      <c r="K459" s="4">
        <f>INDEX(products!$A$1:$G$49, MATCH(orders!$D459, products!$A$1:$A$49, 0), MATCH(orders!K$1, products!$A$1:$G$1, 0))</f>
        <v>0.5</v>
      </c>
      <c r="L459" s="5">
        <f>INDEX(products!$A$1:$G$49, MATCH(orders!$D459, products!$A$1:$A$49, 0), MATCH(orders!L$1, products!$A$1:$G$1, 0))</f>
        <v>9.51</v>
      </c>
      <c r="M459" s="5">
        <f t="shared" si="7"/>
        <v>47.55</v>
      </c>
      <c r="N459" t="str" cm="1">
        <f t="array" ref="N459">_xlfn.SWITCH(I459,
    "Rob", "Robusta",
    "Exc", "Excelsa",
    "Ara", "Arabica",
    "Lib", "Liberica",
    "")</f>
        <v>Liberica</v>
      </c>
      <c r="O459" t="str" cm="1">
        <f t="array" ref="O459">_xlfn.SWITCH(J459,"M","Medium","L","Light","D","Dark","")</f>
        <v>Light</v>
      </c>
      <c r="P459" t="str">
        <f>_xlfn.XLOOKUP(Orders_Table[[#This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 MATCH(orders!$D460, products!$A$1:$A$49, 0), MATCH(orders!I$1, products!$A$1:$G$1, 0))</f>
        <v>Ara</v>
      </c>
      <c r="J460" t="str">
        <f>INDEX(products!$A$1:$G$49, MATCH(orders!$D460, products!$A$1:$A$49, 0), MATCH(orders!J$1, products!$A$1:$G$1, 0))</f>
        <v>M</v>
      </c>
      <c r="K460" s="4">
        <f>INDEX(products!$A$1:$G$49, MATCH(orders!$D460, products!$A$1:$A$49, 0), MATCH(orders!K$1, products!$A$1:$G$1, 0))</f>
        <v>1</v>
      </c>
      <c r="L460" s="5">
        <f>INDEX(products!$A$1:$G$49, MATCH(orders!$D460, products!$A$1:$A$49, 0), MATCH(orders!L$1, products!$A$1:$G$1, 0))</f>
        <v>11.25</v>
      </c>
      <c r="M460" s="5">
        <f t="shared" si="7"/>
        <v>45</v>
      </c>
      <c r="N460" t="str" cm="1">
        <f t="array" ref="N460">_xlfn.SWITCH(I460,
    "Rob", "Robusta",
    "Exc", "Excelsa",
    "Ara", "Arabica",
    "Lib", "Liberica",
    "")</f>
        <v>Arabica</v>
      </c>
      <c r="O460" t="str" cm="1">
        <f t="array" ref="O460">_xlfn.SWITCH(J460,"M","Medium","L","Light","D","Dark","")</f>
        <v>Medium</v>
      </c>
      <c r="P460" t="str">
        <f>_xlfn.XLOOKUP(Orders_Table[[#This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 MATCH(orders!$D461, products!$A$1:$A$49, 0), MATCH(orders!I$1, products!$A$1:$G$1, 0))</f>
        <v>Lib</v>
      </c>
      <c r="J461" t="str">
        <f>INDEX(products!$A$1:$G$49, MATCH(orders!$D461, products!$A$1:$A$49, 0), MATCH(orders!J$1, products!$A$1:$G$1, 0))</f>
        <v>L</v>
      </c>
      <c r="K461" s="4">
        <f>INDEX(products!$A$1:$G$49, MATCH(orders!$D461, products!$A$1:$A$49, 0), MATCH(orders!K$1, products!$A$1:$G$1, 0))</f>
        <v>0.2</v>
      </c>
      <c r="L461" s="5">
        <f>INDEX(products!$A$1:$G$49, MATCH(orders!$D461, products!$A$1:$A$49, 0), MATCH(orders!L$1, products!$A$1:$G$1, 0))</f>
        <v>4.7549999999999999</v>
      </c>
      <c r="M461" s="5">
        <f t="shared" si="7"/>
        <v>23.774999999999999</v>
      </c>
      <c r="N461" t="str" cm="1">
        <f t="array" ref="N461">_xlfn.SWITCH(I461,
    "Rob", "Robusta",
    "Exc", "Excelsa",
    "Ara", "Arabica",
    "Lib", "Liberica",
    "")</f>
        <v>Liberica</v>
      </c>
      <c r="O461" t="str" cm="1">
        <f t="array" ref="O461">_xlfn.SWITCH(J461,"M","Medium","L","Light","D","Dark","")</f>
        <v>Light</v>
      </c>
      <c r="P461" t="str">
        <f>_xlfn.XLOOKUP(Orders_Table[[#This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 MATCH(orders!$D462, products!$A$1:$A$49, 0), MATCH(orders!I$1, products!$A$1:$G$1, 0))</f>
        <v>Rob</v>
      </c>
      <c r="J462" t="str">
        <f>INDEX(products!$A$1:$G$49, MATCH(orders!$D462, products!$A$1:$A$49, 0), MATCH(orders!J$1, products!$A$1:$G$1, 0))</f>
        <v>D</v>
      </c>
      <c r="K462" s="4">
        <f>INDEX(products!$A$1:$G$49, MATCH(orders!$D462, products!$A$1:$A$49, 0), MATCH(orders!K$1, products!$A$1:$G$1, 0))</f>
        <v>0.5</v>
      </c>
      <c r="L462" s="5">
        <f>INDEX(products!$A$1:$G$49, MATCH(orders!$D462, products!$A$1:$A$49, 0), MATCH(orders!L$1, products!$A$1:$G$1, 0))</f>
        <v>5.3699999999999992</v>
      </c>
      <c r="M462" s="5">
        <f t="shared" si="7"/>
        <v>16.11</v>
      </c>
      <c r="N462" t="str" cm="1">
        <f t="array" ref="N462">_xlfn.SWITCH(I462,
    "Rob", "Robusta",
    "Exc", "Excelsa",
    "Ara", "Arabica",
    "Lib", "Liberica",
    "")</f>
        <v>Robusta</v>
      </c>
      <c r="O462" t="str" cm="1">
        <f t="array" ref="O462">_xlfn.SWITCH(J462,"M","Medium","L","Light","D","Dark","")</f>
        <v>Dark</v>
      </c>
      <c r="P462" t="str">
        <f>_xlfn.XLOOKUP(Orders_Table[[#This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 MATCH(orders!$D463, products!$A$1:$A$49, 0), MATCH(orders!I$1, products!$A$1:$G$1, 0))</f>
        <v>Rob</v>
      </c>
      <c r="J463" t="str">
        <f>INDEX(products!$A$1:$G$49, MATCH(orders!$D463, products!$A$1:$A$49, 0), MATCH(orders!J$1, products!$A$1:$G$1, 0))</f>
        <v>D</v>
      </c>
      <c r="K463" s="4">
        <f>INDEX(products!$A$1:$G$49, MATCH(orders!$D463, products!$A$1:$A$49, 0), MATCH(orders!K$1, products!$A$1:$G$1, 0))</f>
        <v>0.2</v>
      </c>
      <c r="L463" s="5">
        <f>INDEX(products!$A$1:$G$49, MATCH(orders!$D463, products!$A$1:$A$49, 0), MATCH(orders!L$1, products!$A$1:$G$1, 0))</f>
        <v>2.6849999999999996</v>
      </c>
      <c r="M463" s="5">
        <f t="shared" si="7"/>
        <v>10.739999999999998</v>
      </c>
      <c r="N463" t="str" cm="1">
        <f t="array" ref="N463">_xlfn.SWITCH(I463,
    "Rob", "Robusta",
    "Exc", "Excelsa",
    "Ara", "Arabica",
    "Lib", "Liberica",
    "")</f>
        <v>Robusta</v>
      </c>
      <c r="O463" t="str" cm="1">
        <f t="array" ref="O463">_xlfn.SWITCH(J463,"M","Medium","L","Light","D","Dark","")</f>
        <v>Dark</v>
      </c>
      <c r="P463" t="str">
        <f>_xlfn.XLOOKUP(Orders_Table[[#This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 MATCH(orders!$D464, products!$A$1:$A$49, 0), MATCH(orders!I$1, products!$A$1:$G$1, 0))</f>
        <v>Ara</v>
      </c>
      <c r="J464" t="str">
        <f>INDEX(products!$A$1:$G$49, MATCH(orders!$D464, products!$A$1:$A$49, 0), MATCH(orders!J$1, products!$A$1:$G$1, 0))</f>
        <v>D</v>
      </c>
      <c r="K464" s="4">
        <f>INDEX(products!$A$1:$G$49, MATCH(orders!$D464, products!$A$1:$A$49, 0), MATCH(orders!K$1, products!$A$1:$G$1, 0))</f>
        <v>1</v>
      </c>
      <c r="L464" s="5">
        <f>INDEX(products!$A$1:$G$49, MATCH(orders!$D464, products!$A$1:$A$49, 0), MATCH(orders!L$1, products!$A$1:$G$1, 0))</f>
        <v>9.9499999999999993</v>
      </c>
      <c r="M464" s="5">
        <f t="shared" si="7"/>
        <v>49.75</v>
      </c>
      <c r="N464" t="str" cm="1">
        <f t="array" ref="N464">_xlfn.SWITCH(I464,
    "Rob", "Robusta",
    "Exc", "Excelsa",
    "Ara", "Arabica",
    "Lib", "Liberica",
    "")</f>
        <v>Arabica</v>
      </c>
      <c r="O464" t="str" cm="1">
        <f t="array" ref="O464">_xlfn.SWITCH(J464,"M","Medium","L","Light","D","Dark","")</f>
        <v>Dark</v>
      </c>
      <c r="P464" t="str">
        <f>_xlfn.XLOOKUP(Orders_Table[[#This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 MATCH(orders!$D465, products!$A$1:$A$49, 0), MATCH(orders!I$1, products!$A$1:$G$1, 0))</f>
        <v>Exc</v>
      </c>
      <c r="J465" t="str">
        <f>INDEX(products!$A$1:$G$49, MATCH(orders!$D465, products!$A$1:$A$49, 0), MATCH(orders!J$1, products!$A$1:$G$1, 0))</f>
        <v>M</v>
      </c>
      <c r="K465" s="4">
        <f>INDEX(products!$A$1:$G$49, MATCH(orders!$D465, products!$A$1:$A$49, 0), MATCH(orders!K$1, products!$A$1:$G$1, 0))</f>
        <v>1</v>
      </c>
      <c r="L465" s="5">
        <f>INDEX(products!$A$1:$G$49, MATCH(orders!$D465, products!$A$1:$A$49, 0), MATCH(orders!L$1, products!$A$1:$G$1, 0))</f>
        <v>13.75</v>
      </c>
      <c r="M465" s="5">
        <f t="shared" si="7"/>
        <v>27.5</v>
      </c>
      <c r="N465" t="str" cm="1">
        <f t="array" ref="N465">_xlfn.SWITCH(I465,
    "Rob", "Robusta",
    "Exc", "Excelsa",
    "Ara", "Arabica",
    "Lib", "Liberica",
    "")</f>
        <v>Excelsa</v>
      </c>
      <c r="O465" t="str" cm="1">
        <f t="array" ref="O465">_xlfn.SWITCH(J465,"M","Medium","L","Light","D","Dark","")</f>
        <v>Medium</v>
      </c>
      <c r="P465" t="str">
        <f>_xlfn.XLOOKUP(Orders_Table[[#This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 MATCH(orders!$D466, products!$A$1:$A$49, 0), MATCH(orders!I$1, products!$A$1:$G$1, 0))</f>
        <v>Lib</v>
      </c>
      <c r="J466" t="str">
        <f>INDEX(products!$A$1:$G$49, MATCH(orders!$D466, products!$A$1:$A$49, 0), MATCH(orders!J$1, products!$A$1:$G$1, 0))</f>
        <v>D</v>
      </c>
      <c r="K466" s="4">
        <f>INDEX(products!$A$1:$G$49, MATCH(orders!$D466, products!$A$1:$A$49, 0), MATCH(orders!K$1, products!$A$1:$G$1, 0))</f>
        <v>2.5</v>
      </c>
      <c r="L466" s="5">
        <f>INDEX(products!$A$1:$G$49, MATCH(orders!$D466, products!$A$1:$A$49, 0), MATCH(orders!L$1, products!$A$1:$G$1, 0))</f>
        <v>29.784999999999997</v>
      </c>
      <c r="M466" s="5">
        <f t="shared" si="7"/>
        <v>119.13999999999999</v>
      </c>
      <c r="N466" t="str" cm="1">
        <f t="array" ref="N466">_xlfn.SWITCH(I466,
    "Rob", "Robusta",
    "Exc", "Excelsa",
    "Ara", "Arabica",
    "Lib", "Liberica",
    "")</f>
        <v>Liberica</v>
      </c>
      <c r="O466" t="str" cm="1">
        <f t="array" ref="O466">_xlfn.SWITCH(J466,"M","Medium","L","Light","D","Dark","")</f>
        <v>Dark</v>
      </c>
      <c r="P466" t="str">
        <f>_xlfn.XLOOKUP(Orders_Table[[#This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 MATCH(orders!$D467, products!$A$1:$A$49, 0), MATCH(orders!I$1, products!$A$1:$G$1, 0))</f>
        <v>Rob</v>
      </c>
      <c r="J467" t="str">
        <f>INDEX(products!$A$1:$G$49, MATCH(orders!$D467, products!$A$1:$A$49, 0), MATCH(orders!J$1, products!$A$1:$G$1, 0))</f>
        <v>D</v>
      </c>
      <c r="K467" s="4">
        <f>INDEX(products!$A$1:$G$49, MATCH(orders!$D467, products!$A$1:$A$49, 0), MATCH(orders!K$1, products!$A$1:$G$1, 0))</f>
        <v>2.5</v>
      </c>
      <c r="L467" s="5">
        <f>INDEX(products!$A$1:$G$49, MATCH(orders!$D467, products!$A$1:$A$49, 0), MATCH(orders!L$1, products!$A$1:$G$1, 0))</f>
        <v>20.584999999999997</v>
      </c>
      <c r="M467" s="5">
        <f t="shared" si="7"/>
        <v>20.584999999999997</v>
      </c>
      <c r="N467" t="str" cm="1">
        <f t="array" ref="N467">_xlfn.SWITCH(I467,
    "Rob", "Robusta",
    "Exc", "Excelsa",
    "Ara", "Arabica",
    "Lib", "Liberica",
    "")</f>
        <v>Robusta</v>
      </c>
      <c r="O467" t="str" cm="1">
        <f t="array" ref="O467">_xlfn.SWITCH(J467,"M","Medium","L","Light","D","Dark","")</f>
        <v>Dark</v>
      </c>
      <c r="P467" t="str">
        <f>_xlfn.XLOOKUP(Orders_Table[[#This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 MATCH(orders!$D468, products!$A$1:$A$49, 0), MATCH(orders!I$1, products!$A$1:$G$1, 0))</f>
        <v>Ara</v>
      </c>
      <c r="J468" t="str">
        <f>INDEX(products!$A$1:$G$49, MATCH(orders!$D468, products!$A$1:$A$49, 0), MATCH(orders!J$1, products!$A$1:$G$1, 0))</f>
        <v>D</v>
      </c>
      <c r="K468" s="4">
        <f>INDEX(products!$A$1:$G$49, MATCH(orders!$D468, products!$A$1:$A$49, 0), MATCH(orders!K$1, products!$A$1:$G$1, 0))</f>
        <v>0.2</v>
      </c>
      <c r="L468" s="5">
        <f>INDEX(products!$A$1:$G$49, MATCH(orders!$D468, products!$A$1:$A$49, 0), MATCH(orders!L$1, products!$A$1:$G$1, 0))</f>
        <v>2.9849999999999999</v>
      </c>
      <c r="M468" s="5">
        <f t="shared" si="7"/>
        <v>8.9550000000000001</v>
      </c>
      <c r="N468" t="str" cm="1">
        <f t="array" ref="N468">_xlfn.SWITCH(I468,
    "Rob", "Robusta",
    "Exc", "Excelsa",
    "Ara", "Arabica",
    "Lib", "Liberica",
    "")</f>
        <v>Arabica</v>
      </c>
      <c r="O468" t="str" cm="1">
        <f t="array" ref="O468">_xlfn.SWITCH(J468,"M","Medium","L","Light","D","Dark","")</f>
        <v>Dark</v>
      </c>
      <c r="P468" t="str">
        <f>_xlfn.XLOOKUP(Orders_Table[[#This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 MATCH(orders!$D469, products!$A$1:$A$49, 0), MATCH(orders!I$1, products!$A$1:$G$1, 0))</f>
        <v>Ara</v>
      </c>
      <c r="J469" t="str">
        <f>INDEX(products!$A$1:$G$49, MATCH(orders!$D469, products!$A$1:$A$49, 0), MATCH(orders!J$1, products!$A$1:$G$1, 0))</f>
        <v>D</v>
      </c>
      <c r="K469" s="4">
        <f>INDEX(products!$A$1:$G$49, MATCH(orders!$D469, products!$A$1:$A$49, 0), MATCH(orders!K$1, products!$A$1:$G$1, 0))</f>
        <v>0.5</v>
      </c>
      <c r="L469" s="5">
        <f>INDEX(products!$A$1:$G$49, MATCH(orders!$D469, products!$A$1:$A$49, 0), MATCH(orders!L$1, products!$A$1:$G$1, 0))</f>
        <v>5.97</v>
      </c>
      <c r="M469" s="5">
        <f t="shared" si="7"/>
        <v>5.97</v>
      </c>
      <c r="N469" t="str" cm="1">
        <f t="array" ref="N469">_xlfn.SWITCH(I469,
    "Rob", "Robusta",
    "Exc", "Excelsa",
    "Ara", "Arabica",
    "Lib", "Liberica",
    "")</f>
        <v>Arabica</v>
      </c>
      <c r="O469" t="str" cm="1">
        <f t="array" ref="O469">_xlfn.SWITCH(J469,"M","Medium","L","Light","D","Dark","")</f>
        <v>Dark</v>
      </c>
      <c r="P469" t="str">
        <f>_xlfn.XLOOKUP(Orders_Table[[#This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 MATCH(orders!$D470, products!$A$1:$A$49, 0), MATCH(orders!I$1, products!$A$1:$G$1, 0))</f>
        <v>Exc</v>
      </c>
      <c r="J470" t="str">
        <f>INDEX(products!$A$1:$G$49, MATCH(orders!$D470, products!$A$1:$A$49, 0), MATCH(orders!J$1, products!$A$1:$G$1, 0))</f>
        <v>M</v>
      </c>
      <c r="K470" s="4">
        <f>INDEX(products!$A$1:$G$49, MATCH(orders!$D470, products!$A$1:$A$49, 0), MATCH(orders!K$1, products!$A$1:$G$1, 0))</f>
        <v>1</v>
      </c>
      <c r="L470" s="5">
        <f>INDEX(products!$A$1:$G$49, MATCH(orders!$D470, products!$A$1:$A$49, 0), MATCH(orders!L$1, products!$A$1:$G$1, 0))</f>
        <v>13.75</v>
      </c>
      <c r="M470" s="5">
        <f t="shared" si="7"/>
        <v>41.25</v>
      </c>
      <c r="N470" t="str" cm="1">
        <f t="array" ref="N470">_xlfn.SWITCH(I470,
    "Rob", "Robusta",
    "Exc", "Excelsa",
    "Ara", "Arabica",
    "Lib", "Liberica",
    "")</f>
        <v>Excelsa</v>
      </c>
      <c r="O470" t="str" cm="1">
        <f t="array" ref="O470">_xlfn.SWITCH(J470,"M","Medium","L","Light","D","Dark","")</f>
        <v>Medium</v>
      </c>
      <c r="P470" t="str">
        <f>_xlfn.XLOOKUP(Orders_Table[[#This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 MATCH(orders!$D471, products!$A$1:$A$49, 0), MATCH(orders!I$1, products!$A$1:$G$1, 0))</f>
        <v>Exc</v>
      </c>
      <c r="J471" t="str">
        <f>INDEX(products!$A$1:$G$49, MATCH(orders!$D471, products!$A$1:$A$49, 0), MATCH(orders!J$1, products!$A$1:$G$1, 0))</f>
        <v>L</v>
      </c>
      <c r="K471" s="4">
        <f>INDEX(products!$A$1:$G$49, MATCH(orders!$D471, products!$A$1:$A$49, 0), MATCH(orders!K$1, products!$A$1:$G$1, 0))</f>
        <v>0.2</v>
      </c>
      <c r="L471" s="5">
        <f>INDEX(products!$A$1:$G$49, MATCH(orders!$D471, products!$A$1:$A$49, 0), MATCH(orders!L$1, products!$A$1:$G$1, 0))</f>
        <v>4.4550000000000001</v>
      </c>
      <c r="M471" s="5">
        <f t="shared" si="7"/>
        <v>22.274999999999999</v>
      </c>
      <c r="N471" t="str" cm="1">
        <f t="array" ref="N471">_xlfn.SWITCH(I471,
    "Rob", "Robusta",
    "Exc", "Excelsa",
    "Ara", "Arabica",
    "Lib", "Liberica",
    "")</f>
        <v>Excelsa</v>
      </c>
      <c r="O471" t="str" cm="1">
        <f t="array" ref="O471">_xlfn.SWITCH(J471,"M","Medium","L","Light","D","Dark","")</f>
        <v>Light</v>
      </c>
      <c r="P471" t="str">
        <f>_xlfn.XLOOKUP(Orders_Table[[#This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 MATCH(orders!$D472, products!$A$1:$A$49, 0), MATCH(orders!I$1, products!$A$1:$G$1, 0))</f>
        <v>Ara</v>
      </c>
      <c r="J472" t="str">
        <f>INDEX(products!$A$1:$G$49, MATCH(orders!$D472, products!$A$1:$A$49, 0), MATCH(orders!J$1, products!$A$1:$G$1, 0))</f>
        <v>M</v>
      </c>
      <c r="K472" s="4">
        <f>INDEX(products!$A$1:$G$49, MATCH(orders!$D472, products!$A$1:$A$49, 0), MATCH(orders!K$1, products!$A$1:$G$1, 0))</f>
        <v>0.5</v>
      </c>
      <c r="L472" s="5">
        <f>INDEX(products!$A$1:$G$49, MATCH(orders!$D472, products!$A$1:$A$49, 0), MATCH(orders!L$1, products!$A$1:$G$1, 0))</f>
        <v>6.75</v>
      </c>
      <c r="M472" s="5">
        <f t="shared" si="7"/>
        <v>6.75</v>
      </c>
      <c r="N472" t="str" cm="1">
        <f t="array" ref="N472">_xlfn.SWITCH(I472,
    "Rob", "Robusta",
    "Exc", "Excelsa",
    "Ara", "Arabica",
    "Lib", "Liberica",
    "")</f>
        <v>Arabica</v>
      </c>
      <c r="O472" t="str" cm="1">
        <f t="array" ref="O472">_xlfn.SWITCH(J472,"M","Medium","L","Light","D","Dark","")</f>
        <v>Medium</v>
      </c>
      <c r="P472" t="str">
        <f>_xlfn.XLOOKUP(Orders_Table[[#This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N/A</v>
      </c>
      <c r="H473" s="2" t="str">
        <f>_xlfn.XLOOKUP(C473,customers!$A$1:$A$1001,customers!$G$1:$G$1001,,0)</f>
        <v>United States</v>
      </c>
      <c r="I473" t="str">
        <f>INDEX(products!$A$1:$G$49, MATCH(orders!$D473, products!$A$1:$A$49, 0), MATCH(orders!I$1, products!$A$1:$G$1, 0))</f>
        <v>Lib</v>
      </c>
      <c r="J473" t="str">
        <f>INDEX(products!$A$1:$G$49, MATCH(orders!$D473, products!$A$1:$A$49, 0), MATCH(orders!J$1, products!$A$1:$G$1, 0))</f>
        <v>M</v>
      </c>
      <c r="K473" s="4">
        <f>INDEX(products!$A$1:$G$49, MATCH(orders!$D473, products!$A$1:$A$49, 0), MATCH(orders!K$1, products!$A$1:$G$1, 0))</f>
        <v>2.5</v>
      </c>
      <c r="L473" s="5">
        <f>INDEX(products!$A$1:$G$49, MATCH(orders!$D473, products!$A$1:$A$49, 0), MATCH(orders!L$1, products!$A$1:$G$1, 0))</f>
        <v>33.464999999999996</v>
      </c>
      <c r="M473" s="5">
        <f t="shared" si="7"/>
        <v>133.85999999999999</v>
      </c>
      <c r="N473" t="str" cm="1">
        <f t="array" ref="N473">_xlfn.SWITCH(I473,
    "Rob", "Robusta",
    "Exc", "Excelsa",
    "Ara", "Arabica",
    "Lib", "Liberica",
    "")</f>
        <v>Liberica</v>
      </c>
      <c r="O473" t="str" cm="1">
        <f t="array" ref="O473">_xlfn.SWITCH(J473,"M","Medium","L","Light","D","Dark","")</f>
        <v>Medium</v>
      </c>
      <c r="P473" t="str">
        <f>_xlfn.XLOOKUP(Orders_Table[[#This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 MATCH(orders!$D474, products!$A$1:$A$49, 0), MATCH(orders!I$1, products!$A$1:$G$1, 0))</f>
        <v>Ara</v>
      </c>
      <c r="J474" t="str">
        <f>INDEX(products!$A$1:$G$49, MATCH(orders!$D474, products!$A$1:$A$49, 0), MATCH(orders!J$1, products!$A$1:$G$1, 0))</f>
        <v>D</v>
      </c>
      <c r="K474" s="4">
        <f>INDEX(products!$A$1:$G$49, MATCH(orders!$D474, products!$A$1:$A$49, 0), MATCH(orders!K$1, products!$A$1:$G$1, 0))</f>
        <v>0.2</v>
      </c>
      <c r="L474" s="5">
        <f>INDEX(products!$A$1:$G$49, MATCH(orders!$D474, products!$A$1:$A$49, 0), MATCH(orders!L$1, products!$A$1:$G$1, 0))</f>
        <v>2.9849999999999999</v>
      </c>
      <c r="M474" s="5">
        <f t="shared" si="7"/>
        <v>5.97</v>
      </c>
      <c r="N474" t="str" cm="1">
        <f t="array" ref="N474">_xlfn.SWITCH(I474,
    "Rob", "Robusta",
    "Exc", "Excelsa",
    "Ara", "Arabica",
    "Lib", "Liberica",
    "")</f>
        <v>Arabica</v>
      </c>
      <c r="O474" t="str" cm="1">
        <f t="array" ref="O474">_xlfn.SWITCH(J474,"M","Medium","L","Light","D","Dark","")</f>
        <v>Dark</v>
      </c>
      <c r="P474" t="str">
        <f>_xlfn.XLOOKUP(Orders_Table[[#This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 MATCH(orders!$D475, products!$A$1:$A$49, 0), MATCH(orders!I$1, products!$A$1:$G$1, 0))</f>
        <v>Ara</v>
      </c>
      <c r="J475" t="str">
        <f>INDEX(products!$A$1:$G$49, MATCH(orders!$D475, products!$A$1:$A$49, 0), MATCH(orders!J$1, products!$A$1:$G$1, 0))</f>
        <v>L</v>
      </c>
      <c r="K475" s="4">
        <f>INDEX(products!$A$1:$G$49, MATCH(orders!$D475, products!$A$1:$A$49, 0), MATCH(orders!K$1, products!$A$1:$G$1, 0))</f>
        <v>1</v>
      </c>
      <c r="L475" s="5">
        <f>INDEX(products!$A$1:$G$49, MATCH(orders!$D475, products!$A$1:$A$49, 0), MATCH(orders!L$1, products!$A$1:$G$1, 0))</f>
        <v>12.95</v>
      </c>
      <c r="M475" s="5">
        <f t="shared" si="7"/>
        <v>25.9</v>
      </c>
      <c r="N475" t="str" cm="1">
        <f t="array" ref="N475">_xlfn.SWITCH(I475,
    "Rob", "Robusta",
    "Exc", "Excelsa",
    "Ara", "Arabica",
    "Lib", "Liberica",
    "")</f>
        <v>Arabica</v>
      </c>
      <c r="O475" t="str" cm="1">
        <f t="array" ref="O475">_xlfn.SWITCH(J475,"M","Medium","L","Light","D","Dark","")</f>
        <v>Light</v>
      </c>
      <c r="P475" t="str">
        <f>_xlfn.XLOOKUP(Orders_Table[[#This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 MATCH(orders!$D476, products!$A$1:$A$49, 0), MATCH(orders!I$1, products!$A$1:$G$1, 0))</f>
        <v>Exc</v>
      </c>
      <c r="J476" t="str">
        <f>INDEX(products!$A$1:$G$49, MATCH(orders!$D476, products!$A$1:$A$49, 0), MATCH(orders!J$1, products!$A$1:$G$1, 0))</f>
        <v>M</v>
      </c>
      <c r="K476" s="4">
        <f>INDEX(products!$A$1:$G$49, MATCH(orders!$D476, products!$A$1:$A$49, 0), MATCH(orders!K$1, products!$A$1:$G$1, 0))</f>
        <v>2.5</v>
      </c>
      <c r="L476" s="5">
        <f>INDEX(products!$A$1:$G$49, MATCH(orders!$D476, products!$A$1:$A$49, 0), MATCH(orders!L$1, products!$A$1:$G$1, 0))</f>
        <v>31.624999999999996</v>
      </c>
      <c r="M476" s="5">
        <f t="shared" si="7"/>
        <v>31.624999999999996</v>
      </c>
      <c r="N476" t="str" cm="1">
        <f t="array" ref="N476">_xlfn.SWITCH(I476,
    "Rob", "Robusta",
    "Exc", "Excelsa",
    "Ara", "Arabica",
    "Lib", "Liberica",
    "")</f>
        <v>Excelsa</v>
      </c>
      <c r="O476" t="str" cm="1">
        <f t="array" ref="O476">_xlfn.SWITCH(J476,"M","Medium","L","Light","D","Dark","")</f>
        <v>Medium</v>
      </c>
      <c r="P476" t="str">
        <f>_xlfn.XLOOKUP(Orders_Table[[#This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 MATCH(orders!$D477, products!$A$1:$A$49, 0), MATCH(orders!I$1, products!$A$1:$G$1, 0))</f>
        <v>Lib</v>
      </c>
      <c r="J477" t="str">
        <f>INDEX(products!$A$1:$G$49, MATCH(orders!$D477, products!$A$1:$A$49, 0), MATCH(orders!J$1, products!$A$1:$G$1, 0))</f>
        <v>M</v>
      </c>
      <c r="K477" s="4">
        <f>INDEX(products!$A$1:$G$49, MATCH(orders!$D477, products!$A$1:$A$49, 0), MATCH(orders!K$1, products!$A$1:$G$1, 0))</f>
        <v>0.2</v>
      </c>
      <c r="L477" s="5">
        <f>INDEX(products!$A$1:$G$49, MATCH(orders!$D477, products!$A$1:$A$49, 0), MATCH(orders!L$1, products!$A$1:$G$1, 0))</f>
        <v>4.3650000000000002</v>
      </c>
      <c r="M477" s="5">
        <f t="shared" si="7"/>
        <v>8.73</v>
      </c>
      <c r="N477" t="str" cm="1">
        <f t="array" ref="N477">_xlfn.SWITCH(I477,
    "Rob", "Robusta",
    "Exc", "Excelsa",
    "Ara", "Arabica",
    "Lib", "Liberica",
    "")</f>
        <v>Liberica</v>
      </c>
      <c r="O477" t="str" cm="1">
        <f t="array" ref="O477">_xlfn.SWITCH(J477,"M","Medium","L","Light","D","Dark","")</f>
        <v>Medium</v>
      </c>
      <c r="P477" t="str">
        <f>_xlfn.XLOOKUP(Orders_Table[[#This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 MATCH(orders!$D478, products!$A$1:$A$49, 0), MATCH(orders!I$1, products!$A$1:$G$1, 0))</f>
        <v>Exc</v>
      </c>
      <c r="J478" t="str">
        <f>INDEX(products!$A$1:$G$49, MATCH(orders!$D478, products!$A$1:$A$49, 0), MATCH(orders!J$1, products!$A$1:$G$1, 0))</f>
        <v>L</v>
      </c>
      <c r="K478" s="4">
        <f>INDEX(products!$A$1:$G$49, MATCH(orders!$D478, products!$A$1:$A$49, 0), MATCH(orders!K$1, products!$A$1:$G$1, 0))</f>
        <v>0.2</v>
      </c>
      <c r="L478" s="5">
        <f>INDEX(products!$A$1:$G$49, MATCH(orders!$D478, products!$A$1:$A$49, 0), MATCH(orders!L$1, products!$A$1:$G$1, 0))</f>
        <v>4.4550000000000001</v>
      </c>
      <c r="M478" s="5">
        <f t="shared" si="7"/>
        <v>26.73</v>
      </c>
      <c r="N478" t="str" cm="1">
        <f t="array" ref="N478">_xlfn.SWITCH(I478,
    "Rob", "Robusta",
    "Exc", "Excelsa",
    "Ara", "Arabica",
    "Lib", "Liberica",
    "")</f>
        <v>Excelsa</v>
      </c>
      <c r="O478" t="str" cm="1">
        <f t="array" ref="O478">_xlfn.SWITCH(J478,"M","Medium","L","Light","D","Dark","")</f>
        <v>Light</v>
      </c>
      <c r="P478" t="str">
        <f>_xlfn.XLOOKUP(Orders_Table[[#This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 MATCH(orders!$D479, products!$A$1:$A$49, 0), MATCH(orders!I$1, products!$A$1:$G$1, 0))</f>
        <v>Lib</v>
      </c>
      <c r="J479" t="str">
        <f>INDEX(products!$A$1:$G$49, MATCH(orders!$D479, products!$A$1:$A$49, 0), MATCH(orders!J$1, products!$A$1:$G$1, 0))</f>
        <v>M</v>
      </c>
      <c r="K479" s="4">
        <f>INDEX(products!$A$1:$G$49, MATCH(orders!$D479, products!$A$1:$A$49, 0), MATCH(orders!K$1, products!$A$1:$G$1, 0))</f>
        <v>0.2</v>
      </c>
      <c r="L479" s="5">
        <f>INDEX(products!$A$1:$G$49, MATCH(orders!$D479, products!$A$1:$A$49, 0), MATCH(orders!L$1, products!$A$1:$G$1, 0))</f>
        <v>4.3650000000000002</v>
      </c>
      <c r="M479" s="5">
        <f t="shared" si="7"/>
        <v>26.19</v>
      </c>
      <c r="N479" t="str" cm="1">
        <f t="array" ref="N479">_xlfn.SWITCH(I479,
    "Rob", "Robusta",
    "Exc", "Excelsa",
    "Ara", "Arabica",
    "Lib", "Liberica",
    "")</f>
        <v>Liberica</v>
      </c>
      <c r="O479" t="str" cm="1">
        <f t="array" ref="O479">_xlfn.SWITCH(J479,"M","Medium","L","Light","D","Dark","")</f>
        <v>Medium</v>
      </c>
      <c r="P479" t="str">
        <f>_xlfn.XLOOKUP(Orders_Table[[#This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 MATCH(orders!$D480, products!$A$1:$A$49, 0), MATCH(orders!I$1, products!$A$1:$G$1, 0))</f>
        <v>Rob</v>
      </c>
      <c r="J480" t="str">
        <f>INDEX(products!$A$1:$G$49, MATCH(orders!$D480, products!$A$1:$A$49, 0), MATCH(orders!J$1, products!$A$1:$G$1, 0))</f>
        <v>D</v>
      </c>
      <c r="K480" s="4">
        <f>INDEX(products!$A$1:$G$49, MATCH(orders!$D480, products!$A$1:$A$49, 0), MATCH(orders!K$1, products!$A$1:$G$1, 0))</f>
        <v>1</v>
      </c>
      <c r="L480" s="5">
        <f>INDEX(products!$A$1:$G$49, MATCH(orders!$D480, products!$A$1:$A$49, 0), MATCH(orders!L$1, products!$A$1:$G$1, 0))</f>
        <v>8.9499999999999993</v>
      </c>
      <c r="M480" s="5">
        <f t="shared" si="7"/>
        <v>53.699999999999996</v>
      </c>
      <c r="N480" t="str" cm="1">
        <f t="array" ref="N480">_xlfn.SWITCH(I480,
    "Rob", "Robusta",
    "Exc", "Excelsa",
    "Ara", "Arabica",
    "Lib", "Liberica",
    "")</f>
        <v>Robusta</v>
      </c>
      <c r="O480" t="str" cm="1">
        <f t="array" ref="O480">_xlfn.SWITCH(J480,"M","Medium","L","Light","D","Dark","")</f>
        <v>Dark</v>
      </c>
      <c r="P480" t="str">
        <f>_xlfn.XLOOKUP(Orders_Table[[#This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 MATCH(orders!$D481, products!$A$1:$A$49, 0), MATCH(orders!I$1, products!$A$1:$G$1, 0))</f>
        <v>Exc</v>
      </c>
      <c r="J481" t="str">
        <f>INDEX(products!$A$1:$G$49, MATCH(orders!$D481, products!$A$1:$A$49, 0), MATCH(orders!J$1, products!$A$1:$G$1, 0))</f>
        <v>M</v>
      </c>
      <c r="K481" s="4">
        <f>INDEX(products!$A$1:$G$49, MATCH(orders!$D481, products!$A$1:$A$49, 0), MATCH(orders!K$1, products!$A$1:$G$1, 0))</f>
        <v>2.5</v>
      </c>
      <c r="L481" s="5">
        <f>INDEX(products!$A$1:$G$49, MATCH(orders!$D481, products!$A$1:$A$49, 0), MATCH(orders!L$1, products!$A$1:$G$1, 0))</f>
        <v>31.624999999999996</v>
      </c>
      <c r="M481" s="5">
        <f t="shared" si="7"/>
        <v>126.49999999999999</v>
      </c>
      <c r="N481" t="str" cm="1">
        <f t="array" ref="N481">_xlfn.SWITCH(I481,
    "Rob", "Robusta",
    "Exc", "Excelsa",
    "Ara", "Arabica",
    "Lib", "Liberica",
    "")</f>
        <v>Excelsa</v>
      </c>
      <c r="O481" t="str" cm="1">
        <f t="array" ref="O481">_xlfn.SWITCH(J481,"M","Medium","L","Light","D","Dark","")</f>
        <v>Medium</v>
      </c>
      <c r="P481" t="str">
        <f>_xlfn.XLOOKUP(Orders_Table[[#This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 MATCH(orders!$D482, products!$A$1:$A$49, 0), MATCH(orders!I$1, products!$A$1:$G$1, 0))</f>
        <v>Exc</v>
      </c>
      <c r="J482" t="str">
        <f>INDEX(products!$A$1:$G$49, MATCH(orders!$D482, products!$A$1:$A$49, 0), MATCH(orders!J$1, products!$A$1:$G$1, 0))</f>
        <v>M</v>
      </c>
      <c r="K482" s="4">
        <f>INDEX(products!$A$1:$G$49, MATCH(orders!$D482, products!$A$1:$A$49, 0), MATCH(orders!K$1, products!$A$1:$G$1, 0))</f>
        <v>0.2</v>
      </c>
      <c r="L482" s="5">
        <f>INDEX(products!$A$1:$G$49, MATCH(orders!$D482, products!$A$1:$A$49, 0), MATCH(orders!L$1, products!$A$1:$G$1, 0))</f>
        <v>4.125</v>
      </c>
      <c r="M482" s="5">
        <f t="shared" si="7"/>
        <v>4.125</v>
      </c>
      <c r="N482" t="str" cm="1">
        <f t="array" ref="N482">_xlfn.SWITCH(I482,
    "Rob", "Robusta",
    "Exc", "Excelsa",
    "Ara", "Arabica",
    "Lib", "Liberica",
    "")</f>
        <v>Excelsa</v>
      </c>
      <c r="O482" t="str" cm="1">
        <f t="array" ref="O482">_xlfn.SWITCH(J482,"M","Medium","L","Light","D","Dark","")</f>
        <v>Medium</v>
      </c>
      <c r="P482" t="str">
        <f>_xlfn.XLOOKUP(Orders_Table[[#This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 MATCH(orders!$D483, products!$A$1:$A$49, 0), MATCH(orders!I$1, products!$A$1:$G$1, 0))</f>
        <v>Rob</v>
      </c>
      <c r="J483" t="str">
        <f>INDEX(products!$A$1:$G$49, MATCH(orders!$D483, products!$A$1:$A$49, 0), MATCH(orders!J$1, products!$A$1:$G$1, 0))</f>
        <v>L</v>
      </c>
      <c r="K483" s="4">
        <f>INDEX(products!$A$1:$G$49, MATCH(orders!$D483, products!$A$1:$A$49, 0), MATCH(orders!K$1, products!$A$1:$G$1, 0))</f>
        <v>1</v>
      </c>
      <c r="L483" s="5">
        <f>INDEX(products!$A$1:$G$49, MATCH(orders!$D483, products!$A$1:$A$49, 0), MATCH(orders!L$1, products!$A$1:$G$1, 0))</f>
        <v>11.95</v>
      </c>
      <c r="M483" s="5">
        <f t="shared" si="7"/>
        <v>23.9</v>
      </c>
      <c r="N483" t="str" cm="1">
        <f t="array" ref="N483">_xlfn.SWITCH(I483,
    "Rob", "Robusta",
    "Exc", "Excelsa",
    "Ara", "Arabica",
    "Lib", "Liberica",
    "")</f>
        <v>Robusta</v>
      </c>
      <c r="O483" t="str" cm="1">
        <f t="array" ref="O483">_xlfn.SWITCH(J483,"M","Medium","L","Light","D","Dark","")</f>
        <v>Light</v>
      </c>
      <c r="P483" t="str">
        <f>_xlfn.XLOOKUP(Orders_Table[[#This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 MATCH(orders!$D484, products!$A$1:$A$49, 0), MATCH(orders!I$1, products!$A$1:$G$1, 0))</f>
        <v>Exc</v>
      </c>
      <c r="J484" t="str">
        <f>INDEX(products!$A$1:$G$49, MATCH(orders!$D484, products!$A$1:$A$49, 0), MATCH(orders!J$1, products!$A$1:$G$1, 0))</f>
        <v>D</v>
      </c>
      <c r="K484" s="4">
        <f>INDEX(products!$A$1:$G$49, MATCH(orders!$D484, products!$A$1:$A$49, 0), MATCH(orders!K$1, products!$A$1:$G$1, 0))</f>
        <v>2.5</v>
      </c>
      <c r="L484" s="5">
        <f>INDEX(products!$A$1:$G$49, MATCH(orders!$D484, products!$A$1:$A$49, 0), MATCH(orders!L$1, products!$A$1:$G$1, 0))</f>
        <v>27.945</v>
      </c>
      <c r="M484" s="5">
        <f t="shared" si="7"/>
        <v>139.72499999999999</v>
      </c>
      <c r="N484" t="str" cm="1">
        <f t="array" ref="N484">_xlfn.SWITCH(I484,
    "Rob", "Robusta",
    "Exc", "Excelsa",
    "Ara", "Arabica",
    "Lib", "Liberica",
    "")</f>
        <v>Excelsa</v>
      </c>
      <c r="O484" t="str" cm="1">
        <f t="array" ref="O484">_xlfn.SWITCH(J484,"M","Medium","L","Light","D","Dark","")</f>
        <v>Dark</v>
      </c>
      <c r="P484" t="str">
        <f>_xlfn.XLOOKUP(Orders_Table[[#This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N/A</v>
      </c>
      <c r="H485" s="2" t="str">
        <f>_xlfn.XLOOKUP(C485,customers!$A$1:$A$1001,customers!$G$1:$G$1001,,0)</f>
        <v>United States</v>
      </c>
      <c r="I485" t="str">
        <f>INDEX(products!$A$1:$G$49, MATCH(orders!$D485, products!$A$1:$A$49, 0), MATCH(orders!I$1, products!$A$1:$G$1, 0))</f>
        <v>Lib</v>
      </c>
      <c r="J485" t="str">
        <f>INDEX(products!$A$1:$G$49, MATCH(orders!$D485, products!$A$1:$A$49, 0), MATCH(orders!J$1, products!$A$1:$G$1, 0))</f>
        <v>D</v>
      </c>
      <c r="K485" s="4">
        <f>INDEX(products!$A$1:$G$49, MATCH(orders!$D485, products!$A$1:$A$49, 0), MATCH(orders!K$1, products!$A$1:$G$1, 0))</f>
        <v>2.5</v>
      </c>
      <c r="L485" s="5">
        <f>INDEX(products!$A$1:$G$49, MATCH(orders!$D485, products!$A$1:$A$49, 0), MATCH(orders!L$1, products!$A$1:$G$1, 0))</f>
        <v>29.784999999999997</v>
      </c>
      <c r="M485" s="5">
        <f t="shared" si="7"/>
        <v>59.569999999999993</v>
      </c>
      <c r="N485" t="str" cm="1">
        <f t="array" ref="N485">_xlfn.SWITCH(I485,
    "Rob", "Robusta",
    "Exc", "Excelsa",
    "Ara", "Arabica",
    "Lib", "Liberica",
    "")</f>
        <v>Liberica</v>
      </c>
      <c r="O485" t="str" cm="1">
        <f t="array" ref="O485">_xlfn.SWITCH(J485,"M","Medium","L","Light","D","Dark","")</f>
        <v>Dark</v>
      </c>
      <c r="P485" t="str">
        <f>_xlfn.XLOOKUP(Orders_Table[[#This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 MATCH(orders!$D486, products!$A$1:$A$49, 0), MATCH(orders!I$1, products!$A$1:$G$1, 0))</f>
        <v>Lib</v>
      </c>
      <c r="J486" t="str">
        <f>INDEX(products!$A$1:$G$49, MATCH(orders!$D486, products!$A$1:$A$49, 0), MATCH(orders!J$1, products!$A$1:$G$1, 0))</f>
        <v>L</v>
      </c>
      <c r="K486" s="4">
        <f>INDEX(products!$A$1:$G$49, MATCH(orders!$D486, products!$A$1:$A$49, 0), MATCH(orders!K$1, products!$A$1:$G$1, 0))</f>
        <v>0.5</v>
      </c>
      <c r="L486" s="5">
        <f>INDEX(products!$A$1:$G$49, MATCH(orders!$D486, products!$A$1:$A$49, 0), MATCH(orders!L$1, products!$A$1:$G$1, 0))</f>
        <v>9.51</v>
      </c>
      <c r="M486" s="5">
        <f t="shared" si="7"/>
        <v>57.06</v>
      </c>
      <c r="N486" t="str" cm="1">
        <f t="array" ref="N486">_xlfn.SWITCH(I486,
    "Rob", "Robusta",
    "Exc", "Excelsa",
    "Ara", "Arabica",
    "Lib", "Liberica",
    "")</f>
        <v>Liberica</v>
      </c>
      <c r="O486" t="str" cm="1">
        <f t="array" ref="O486">_xlfn.SWITCH(J486,"M","Medium","L","Light","D","Dark","")</f>
        <v>Light</v>
      </c>
      <c r="P486" t="str">
        <f>_xlfn.XLOOKUP(Orders_Table[[#This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 MATCH(orders!$D487, products!$A$1:$A$49, 0), MATCH(orders!I$1, products!$A$1:$G$1, 0))</f>
        <v>Rob</v>
      </c>
      <c r="J487" t="str">
        <f>INDEX(products!$A$1:$G$49, MATCH(orders!$D487, products!$A$1:$A$49, 0), MATCH(orders!J$1, products!$A$1:$G$1, 0))</f>
        <v>L</v>
      </c>
      <c r="K487" s="4">
        <f>INDEX(products!$A$1:$G$49, MATCH(orders!$D487, products!$A$1:$A$49, 0), MATCH(orders!K$1, products!$A$1:$G$1, 0))</f>
        <v>0.2</v>
      </c>
      <c r="L487" s="5">
        <f>INDEX(products!$A$1:$G$49, MATCH(orders!$D487, products!$A$1:$A$49, 0), MATCH(orders!L$1, products!$A$1:$G$1, 0))</f>
        <v>3.5849999999999995</v>
      </c>
      <c r="M487" s="5">
        <f t="shared" si="7"/>
        <v>21.509999999999998</v>
      </c>
      <c r="N487" t="str" cm="1">
        <f t="array" ref="N487">_xlfn.SWITCH(I487,
    "Rob", "Robusta",
    "Exc", "Excelsa",
    "Ara", "Arabica",
    "Lib", "Liberica",
    "")</f>
        <v>Robusta</v>
      </c>
      <c r="O487" t="str" cm="1">
        <f t="array" ref="O487">_xlfn.SWITCH(J487,"M","Medium","L","Light","D","Dark","")</f>
        <v>Light</v>
      </c>
      <c r="P487" t="str">
        <f>_xlfn.XLOOKUP(Orders_Table[[#This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 MATCH(orders!$D488, products!$A$1:$A$49, 0), MATCH(orders!I$1, products!$A$1:$G$1, 0))</f>
        <v>Lib</v>
      </c>
      <c r="J488" t="str">
        <f>INDEX(products!$A$1:$G$49, MATCH(orders!$D488, products!$A$1:$A$49, 0), MATCH(orders!J$1, products!$A$1:$G$1, 0))</f>
        <v>M</v>
      </c>
      <c r="K488" s="4">
        <f>INDEX(products!$A$1:$G$49, MATCH(orders!$D488, products!$A$1:$A$49, 0), MATCH(orders!K$1, products!$A$1:$G$1, 0))</f>
        <v>0.5</v>
      </c>
      <c r="L488" s="5">
        <f>INDEX(products!$A$1:$G$49, MATCH(orders!$D488, products!$A$1:$A$49, 0), MATCH(orders!L$1, products!$A$1:$G$1, 0))</f>
        <v>8.73</v>
      </c>
      <c r="M488" s="5">
        <f t="shared" si="7"/>
        <v>52.38</v>
      </c>
      <c r="N488" t="str" cm="1">
        <f t="array" ref="N488">_xlfn.SWITCH(I488,
    "Rob", "Robusta",
    "Exc", "Excelsa",
    "Ara", "Arabica",
    "Lib", "Liberica",
    "")</f>
        <v>Liberica</v>
      </c>
      <c r="O488" t="str" cm="1">
        <f t="array" ref="O488">_xlfn.SWITCH(J488,"M","Medium","L","Light","D","Dark","")</f>
        <v>Medium</v>
      </c>
      <c r="P488" t="str">
        <f>_xlfn.XLOOKUP(Orders_Table[[#This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 MATCH(orders!$D489, products!$A$1:$A$49, 0), MATCH(orders!I$1, products!$A$1:$G$1, 0))</f>
        <v>Exc</v>
      </c>
      <c r="J489" t="str">
        <f>INDEX(products!$A$1:$G$49, MATCH(orders!$D489, products!$A$1:$A$49, 0), MATCH(orders!J$1, products!$A$1:$G$1, 0))</f>
        <v>D</v>
      </c>
      <c r="K489" s="4">
        <f>INDEX(products!$A$1:$G$49, MATCH(orders!$D489, products!$A$1:$A$49, 0), MATCH(orders!K$1, products!$A$1:$G$1, 0))</f>
        <v>1</v>
      </c>
      <c r="L489" s="5">
        <f>INDEX(products!$A$1:$G$49, MATCH(orders!$D489, products!$A$1:$A$49, 0), MATCH(orders!L$1, products!$A$1:$G$1, 0))</f>
        <v>12.15</v>
      </c>
      <c r="M489" s="5">
        <f t="shared" si="7"/>
        <v>72.900000000000006</v>
      </c>
      <c r="N489" t="str" cm="1">
        <f t="array" ref="N489">_xlfn.SWITCH(I489,
    "Rob", "Robusta",
    "Exc", "Excelsa",
    "Ara", "Arabica",
    "Lib", "Liberica",
    "")</f>
        <v>Excelsa</v>
      </c>
      <c r="O489" t="str" cm="1">
        <f t="array" ref="O489">_xlfn.SWITCH(J489,"M","Medium","L","Light","D","Dark","")</f>
        <v>Dark</v>
      </c>
      <c r="P489" t="str">
        <f>_xlfn.XLOOKUP(Orders_Table[[#This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 MATCH(orders!$D490, products!$A$1:$A$49, 0), MATCH(orders!I$1, products!$A$1:$G$1, 0))</f>
        <v>Rob</v>
      </c>
      <c r="J490" t="str">
        <f>INDEX(products!$A$1:$G$49, MATCH(orders!$D490, products!$A$1:$A$49, 0), MATCH(orders!J$1, products!$A$1:$G$1, 0))</f>
        <v>M</v>
      </c>
      <c r="K490" s="4">
        <f>INDEX(products!$A$1:$G$49, MATCH(orders!$D490, products!$A$1:$A$49, 0), MATCH(orders!K$1, products!$A$1:$G$1, 0))</f>
        <v>0.2</v>
      </c>
      <c r="L490" s="5">
        <f>INDEX(products!$A$1:$G$49, MATCH(orders!$D490, products!$A$1:$A$49, 0), MATCH(orders!L$1, products!$A$1:$G$1, 0))</f>
        <v>2.9849999999999999</v>
      </c>
      <c r="M490" s="5">
        <f t="shared" si="7"/>
        <v>14.924999999999999</v>
      </c>
      <c r="N490" t="str" cm="1">
        <f t="array" ref="N490">_xlfn.SWITCH(I490,
    "Rob", "Robusta",
    "Exc", "Excelsa",
    "Ara", "Arabica",
    "Lib", "Liberica",
    "")</f>
        <v>Robusta</v>
      </c>
      <c r="O490" t="str" cm="1">
        <f t="array" ref="O490">_xlfn.SWITCH(J490,"M","Medium","L","Light","D","Dark","")</f>
        <v>Medium</v>
      </c>
      <c r="P490" t="str">
        <f>_xlfn.XLOOKUP(Orders_Table[[#This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 MATCH(orders!$D491, products!$A$1:$A$49, 0), MATCH(orders!I$1, products!$A$1:$G$1, 0))</f>
        <v>Lib</v>
      </c>
      <c r="J491" t="str">
        <f>INDEX(products!$A$1:$G$49, MATCH(orders!$D491, products!$A$1:$A$49, 0), MATCH(orders!J$1, products!$A$1:$G$1, 0))</f>
        <v>L</v>
      </c>
      <c r="K491" s="4">
        <f>INDEX(products!$A$1:$G$49, MATCH(orders!$D491, products!$A$1:$A$49, 0), MATCH(orders!K$1, products!$A$1:$G$1, 0))</f>
        <v>1</v>
      </c>
      <c r="L491" s="5">
        <f>INDEX(products!$A$1:$G$49, MATCH(orders!$D491, products!$A$1:$A$49, 0), MATCH(orders!L$1, products!$A$1:$G$1, 0))</f>
        <v>15.85</v>
      </c>
      <c r="M491" s="5">
        <f t="shared" si="7"/>
        <v>95.1</v>
      </c>
      <c r="N491" t="str" cm="1">
        <f t="array" ref="N491">_xlfn.SWITCH(I491,
    "Rob", "Robusta",
    "Exc", "Excelsa",
    "Ara", "Arabica",
    "Lib", "Liberica",
    "")</f>
        <v>Liberica</v>
      </c>
      <c r="O491" t="str" cm="1">
        <f t="array" ref="O491">_xlfn.SWITCH(J491,"M","Medium","L","Light","D","Dark","")</f>
        <v>Light</v>
      </c>
      <c r="P491" t="str">
        <f>_xlfn.XLOOKUP(Orders_Table[[#This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 MATCH(orders!$D492, products!$A$1:$A$49, 0), MATCH(orders!I$1, products!$A$1:$G$1, 0))</f>
        <v>Lib</v>
      </c>
      <c r="J492" t="str">
        <f>INDEX(products!$A$1:$G$49, MATCH(orders!$D492, products!$A$1:$A$49, 0), MATCH(orders!J$1, products!$A$1:$G$1, 0))</f>
        <v>D</v>
      </c>
      <c r="K492" s="4">
        <f>INDEX(products!$A$1:$G$49, MATCH(orders!$D492, products!$A$1:$A$49, 0), MATCH(orders!K$1, products!$A$1:$G$1, 0))</f>
        <v>0.5</v>
      </c>
      <c r="L492" s="5">
        <f>INDEX(products!$A$1:$G$49, MATCH(orders!$D492, products!$A$1:$A$49, 0), MATCH(orders!L$1, products!$A$1:$G$1, 0))</f>
        <v>7.77</v>
      </c>
      <c r="M492" s="5">
        <f t="shared" si="7"/>
        <v>15.54</v>
      </c>
      <c r="N492" t="str" cm="1">
        <f t="array" ref="N492">_xlfn.SWITCH(I492,
    "Rob", "Robusta",
    "Exc", "Excelsa",
    "Ara", "Arabica",
    "Lib", "Liberica",
    "")</f>
        <v>Liberica</v>
      </c>
      <c r="O492" t="str" cm="1">
        <f t="array" ref="O492">_xlfn.SWITCH(J492,"M","Medium","L","Light","D","Dark","")</f>
        <v>Dark</v>
      </c>
      <c r="P492" t="str">
        <f>_xlfn.XLOOKUP(Orders_Table[[#This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N/A</v>
      </c>
      <c r="H493" s="2" t="str">
        <f>_xlfn.XLOOKUP(C493,customers!$A$1:$A$1001,customers!$G$1:$G$1001,,0)</f>
        <v>United States</v>
      </c>
      <c r="I493" t="str">
        <f>INDEX(products!$A$1:$G$49, MATCH(orders!$D493, products!$A$1:$A$49, 0), MATCH(orders!I$1, products!$A$1:$G$1, 0))</f>
        <v>Lib</v>
      </c>
      <c r="J493" t="str">
        <f>INDEX(products!$A$1:$G$49, MATCH(orders!$D493, products!$A$1:$A$49, 0), MATCH(orders!J$1, products!$A$1:$G$1, 0))</f>
        <v>D</v>
      </c>
      <c r="K493" s="4">
        <f>INDEX(products!$A$1:$G$49, MATCH(orders!$D493, products!$A$1:$A$49, 0), MATCH(orders!K$1, products!$A$1:$G$1, 0))</f>
        <v>0.2</v>
      </c>
      <c r="L493" s="5">
        <f>INDEX(products!$A$1:$G$49, MATCH(orders!$D493, products!$A$1:$A$49, 0), MATCH(orders!L$1, products!$A$1:$G$1, 0))</f>
        <v>3.8849999999999998</v>
      </c>
      <c r="M493" s="5">
        <f t="shared" si="7"/>
        <v>23.31</v>
      </c>
      <c r="N493" t="str" cm="1">
        <f t="array" ref="N493">_xlfn.SWITCH(I493,
    "Rob", "Robusta",
    "Exc", "Excelsa",
    "Ara", "Arabica",
    "Lib", "Liberica",
    "")</f>
        <v>Liberica</v>
      </c>
      <c r="O493" t="str" cm="1">
        <f t="array" ref="O493">_xlfn.SWITCH(J493,"M","Medium","L","Light","D","Dark","")</f>
        <v>Dark</v>
      </c>
      <c r="P493" t="str">
        <f>_xlfn.XLOOKUP(Orders_Table[[#This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 MATCH(orders!$D494, products!$A$1:$A$49, 0), MATCH(orders!I$1, products!$A$1:$G$1, 0))</f>
        <v>Exc</v>
      </c>
      <c r="J494" t="str">
        <f>INDEX(products!$A$1:$G$49, MATCH(orders!$D494, products!$A$1:$A$49, 0), MATCH(orders!J$1, products!$A$1:$G$1, 0))</f>
        <v>M</v>
      </c>
      <c r="K494" s="4">
        <f>INDEX(products!$A$1:$G$49, MATCH(orders!$D494, products!$A$1:$A$49, 0), MATCH(orders!K$1, products!$A$1:$G$1, 0))</f>
        <v>0.2</v>
      </c>
      <c r="L494" s="5">
        <f>INDEX(products!$A$1:$G$49, MATCH(orders!$D494, products!$A$1:$A$49, 0), MATCH(orders!L$1, products!$A$1:$G$1, 0))</f>
        <v>4.125</v>
      </c>
      <c r="M494" s="5">
        <f t="shared" si="7"/>
        <v>4.125</v>
      </c>
      <c r="N494" t="str" cm="1">
        <f t="array" ref="N494">_xlfn.SWITCH(I494,
    "Rob", "Robusta",
    "Exc", "Excelsa",
    "Ara", "Arabica",
    "Lib", "Liberica",
    "")</f>
        <v>Excelsa</v>
      </c>
      <c r="O494" t="str" cm="1">
        <f t="array" ref="O494">_xlfn.SWITCH(J494,"M","Medium","L","Light","D","Dark","")</f>
        <v>Medium</v>
      </c>
      <c r="P494" t="str">
        <f>_xlfn.XLOOKUP(Orders_Table[[#This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 MATCH(orders!$D495, products!$A$1:$A$49, 0), MATCH(orders!I$1, products!$A$1:$G$1, 0))</f>
        <v>Rob</v>
      </c>
      <c r="J495" t="str">
        <f>INDEX(products!$A$1:$G$49, MATCH(orders!$D495, products!$A$1:$A$49, 0), MATCH(orders!J$1, products!$A$1:$G$1, 0))</f>
        <v>M</v>
      </c>
      <c r="K495" s="4">
        <f>INDEX(products!$A$1:$G$49, MATCH(orders!$D495, products!$A$1:$A$49, 0), MATCH(orders!K$1, products!$A$1:$G$1, 0))</f>
        <v>0.5</v>
      </c>
      <c r="L495" s="5">
        <f>INDEX(products!$A$1:$G$49, MATCH(orders!$D495, products!$A$1:$A$49, 0), MATCH(orders!L$1, products!$A$1:$G$1, 0))</f>
        <v>5.97</v>
      </c>
      <c r="M495" s="5">
        <f t="shared" si="7"/>
        <v>35.82</v>
      </c>
      <c r="N495" t="str" cm="1">
        <f t="array" ref="N495">_xlfn.SWITCH(I495,
    "Rob", "Robusta",
    "Exc", "Excelsa",
    "Ara", "Arabica",
    "Lib", "Liberica",
    "")</f>
        <v>Robusta</v>
      </c>
      <c r="O495" t="str" cm="1">
        <f t="array" ref="O495">_xlfn.SWITCH(J495,"M","Medium","L","Light","D","Dark","")</f>
        <v>Medium</v>
      </c>
      <c r="P495" t="str">
        <f>_xlfn.XLOOKUP(Orders_Table[[#This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 MATCH(orders!$D496, products!$A$1:$A$49, 0), MATCH(orders!I$1, products!$A$1:$G$1, 0))</f>
        <v>Lib</v>
      </c>
      <c r="J496" t="str">
        <f>INDEX(products!$A$1:$G$49, MATCH(orders!$D496, products!$A$1:$A$49, 0), MATCH(orders!J$1, products!$A$1:$G$1, 0))</f>
        <v>L</v>
      </c>
      <c r="K496" s="4">
        <f>INDEX(products!$A$1:$G$49, MATCH(orders!$D496, products!$A$1:$A$49, 0), MATCH(orders!K$1, products!$A$1:$G$1, 0))</f>
        <v>1</v>
      </c>
      <c r="L496" s="5">
        <f>INDEX(products!$A$1:$G$49, MATCH(orders!$D496, products!$A$1:$A$49, 0), MATCH(orders!L$1, products!$A$1:$G$1, 0))</f>
        <v>15.85</v>
      </c>
      <c r="M496" s="5">
        <f t="shared" si="7"/>
        <v>31.7</v>
      </c>
      <c r="N496" t="str" cm="1">
        <f t="array" ref="N496">_xlfn.SWITCH(I496,
    "Rob", "Robusta",
    "Exc", "Excelsa",
    "Ara", "Arabica",
    "Lib", "Liberica",
    "")</f>
        <v>Liberica</v>
      </c>
      <c r="O496" t="str" cm="1">
        <f t="array" ref="O496">_xlfn.SWITCH(J496,"M","Medium","L","Light","D","Dark","")</f>
        <v>Light</v>
      </c>
      <c r="P496" t="str">
        <f>_xlfn.XLOOKUP(Orders_Table[[#This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N/A</v>
      </c>
      <c r="H497" s="2" t="str">
        <f>_xlfn.XLOOKUP(C497,customers!$A$1:$A$1001,customers!$G$1:$G$1001,,0)</f>
        <v>United States</v>
      </c>
      <c r="I497" t="str">
        <f>INDEX(products!$A$1:$G$49, MATCH(orders!$D497, products!$A$1:$A$49, 0), MATCH(orders!I$1, products!$A$1:$G$1, 0))</f>
        <v>Lib</v>
      </c>
      <c r="J497" t="str">
        <f>INDEX(products!$A$1:$G$49, MATCH(orders!$D497, products!$A$1:$A$49, 0), MATCH(orders!J$1, products!$A$1:$G$1, 0))</f>
        <v>L</v>
      </c>
      <c r="K497" s="4">
        <f>INDEX(products!$A$1:$G$49, MATCH(orders!$D497, products!$A$1:$A$49, 0), MATCH(orders!K$1, products!$A$1:$G$1, 0))</f>
        <v>1</v>
      </c>
      <c r="L497" s="5">
        <f>INDEX(products!$A$1:$G$49, MATCH(orders!$D497, products!$A$1:$A$49, 0), MATCH(orders!L$1, products!$A$1:$G$1, 0))</f>
        <v>15.85</v>
      </c>
      <c r="M497" s="5">
        <f t="shared" si="7"/>
        <v>79.25</v>
      </c>
      <c r="N497" t="str" cm="1">
        <f t="array" ref="N497">_xlfn.SWITCH(I497,
    "Rob", "Robusta",
    "Exc", "Excelsa",
    "Ara", "Arabica",
    "Lib", "Liberica",
    "")</f>
        <v>Liberica</v>
      </c>
      <c r="O497" t="str" cm="1">
        <f t="array" ref="O497">_xlfn.SWITCH(J497,"M","Medium","L","Light","D","Dark","")</f>
        <v>Light</v>
      </c>
      <c r="P497" t="str">
        <f>_xlfn.XLOOKUP(Orders_Table[[#This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 MATCH(orders!$D498, products!$A$1:$A$49, 0), MATCH(orders!I$1, products!$A$1:$G$1, 0))</f>
        <v>Exc</v>
      </c>
      <c r="J498" t="str">
        <f>INDEX(products!$A$1:$G$49, MATCH(orders!$D498, products!$A$1:$A$49, 0), MATCH(orders!J$1, products!$A$1:$G$1, 0))</f>
        <v>D</v>
      </c>
      <c r="K498" s="4">
        <f>INDEX(products!$A$1:$G$49, MATCH(orders!$D498, products!$A$1:$A$49, 0), MATCH(orders!K$1, products!$A$1:$G$1, 0))</f>
        <v>0.2</v>
      </c>
      <c r="L498" s="5">
        <f>INDEX(products!$A$1:$G$49, MATCH(orders!$D498, products!$A$1:$A$49, 0), MATCH(orders!L$1, products!$A$1:$G$1, 0))</f>
        <v>3.645</v>
      </c>
      <c r="M498" s="5">
        <f t="shared" si="7"/>
        <v>10.935</v>
      </c>
      <c r="N498" t="str" cm="1">
        <f t="array" ref="N498">_xlfn.SWITCH(I498,
    "Rob", "Robusta",
    "Exc", "Excelsa",
    "Ara", "Arabica",
    "Lib", "Liberica",
    "")</f>
        <v>Excelsa</v>
      </c>
      <c r="O498" t="str" cm="1">
        <f t="array" ref="O498">_xlfn.SWITCH(J498,"M","Medium","L","Light","D","Dark","")</f>
        <v>Dark</v>
      </c>
      <c r="P498" t="str">
        <f>_xlfn.XLOOKUP(Orders_Table[[#This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 MATCH(orders!$D499, products!$A$1:$A$49, 0), MATCH(orders!I$1, products!$A$1:$G$1, 0))</f>
        <v>Ara</v>
      </c>
      <c r="J499" t="str">
        <f>INDEX(products!$A$1:$G$49, MATCH(orders!$D499, products!$A$1:$A$49, 0), MATCH(orders!J$1, products!$A$1:$G$1, 0))</f>
        <v>D</v>
      </c>
      <c r="K499" s="4">
        <f>INDEX(products!$A$1:$G$49, MATCH(orders!$D499, products!$A$1:$A$49, 0), MATCH(orders!K$1, products!$A$1:$G$1, 0))</f>
        <v>1</v>
      </c>
      <c r="L499" s="5">
        <f>INDEX(products!$A$1:$G$49, MATCH(orders!$D499, products!$A$1:$A$49, 0), MATCH(orders!L$1, products!$A$1:$G$1, 0))</f>
        <v>9.9499999999999993</v>
      </c>
      <c r="M499" s="5">
        <f t="shared" si="7"/>
        <v>39.799999999999997</v>
      </c>
      <c r="N499" t="str" cm="1">
        <f t="array" ref="N499">_xlfn.SWITCH(I499,
    "Rob", "Robusta",
    "Exc", "Excelsa",
    "Ara", "Arabica",
    "Lib", "Liberica",
    "")</f>
        <v>Arabica</v>
      </c>
      <c r="O499" t="str" cm="1">
        <f t="array" ref="O499">_xlfn.SWITCH(J499,"M","Medium","L","Light","D","Dark","")</f>
        <v>Dark</v>
      </c>
      <c r="P499" t="str">
        <f>_xlfn.XLOOKUP(Orders_Table[[#This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 MATCH(orders!$D500, products!$A$1:$A$49, 0), MATCH(orders!I$1, products!$A$1:$G$1, 0))</f>
        <v>Rob</v>
      </c>
      <c r="J500" t="str">
        <f>INDEX(products!$A$1:$G$49, MATCH(orders!$D500, products!$A$1:$A$49, 0), MATCH(orders!J$1, products!$A$1:$G$1, 0))</f>
        <v>M</v>
      </c>
      <c r="K500" s="4">
        <f>INDEX(products!$A$1:$G$49, MATCH(orders!$D500, products!$A$1:$A$49, 0), MATCH(orders!K$1, products!$A$1:$G$1, 0))</f>
        <v>1</v>
      </c>
      <c r="L500" s="5">
        <f>INDEX(products!$A$1:$G$49, MATCH(orders!$D500, products!$A$1:$A$49, 0), MATCH(orders!L$1, products!$A$1:$G$1, 0))</f>
        <v>9.9499999999999993</v>
      </c>
      <c r="M500" s="5">
        <f t="shared" si="7"/>
        <v>49.75</v>
      </c>
      <c r="N500" t="str" cm="1">
        <f t="array" ref="N500">_xlfn.SWITCH(I500,
    "Rob", "Robusta",
    "Exc", "Excelsa",
    "Ara", "Arabica",
    "Lib", "Liberica",
    "")</f>
        <v>Robusta</v>
      </c>
      <c r="O500" t="str" cm="1">
        <f t="array" ref="O500">_xlfn.SWITCH(J500,"M","Medium","L","Light","D","Dark","")</f>
        <v>Medium</v>
      </c>
      <c r="P500" t="str">
        <f>_xlfn.XLOOKUP(Orders_Table[[#This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N/A</v>
      </c>
      <c r="H501" s="2" t="str">
        <f>_xlfn.XLOOKUP(C501,customers!$A$1:$A$1001,customers!$G$1:$G$1001,,0)</f>
        <v>Ireland</v>
      </c>
      <c r="I501" t="str">
        <f>INDEX(products!$A$1:$G$49, MATCH(orders!$D501, products!$A$1:$A$49, 0), MATCH(orders!I$1, products!$A$1:$G$1, 0))</f>
        <v>Rob</v>
      </c>
      <c r="J501" t="str">
        <f>INDEX(products!$A$1:$G$49, MATCH(orders!$D501, products!$A$1:$A$49, 0), MATCH(orders!J$1, products!$A$1:$G$1, 0))</f>
        <v>D</v>
      </c>
      <c r="K501" s="4">
        <f>INDEX(products!$A$1:$G$49, MATCH(orders!$D501, products!$A$1:$A$49, 0), MATCH(orders!K$1, products!$A$1:$G$1, 0))</f>
        <v>0.2</v>
      </c>
      <c r="L501" s="5">
        <f>INDEX(products!$A$1:$G$49, MATCH(orders!$D501, products!$A$1:$A$49, 0), MATCH(orders!L$1, products!$A$1:$G$1, 0))</f>
        <v>2.6849999999999996</v>
      </c>
      <c r="M501" s="5">
        <f t="shared" si="7"/>
        <v>8.0549999999999997</v>
      </c>
      <c r="N501" t="str" cm="1">
        <f t="array" ref="N501">_xlfn.SWITCH(I501,
    "Rob", "Robusta",
    "Exc", "Excelsa",
    "Ara", "Arabica",
    "Lib", "Liberica",
    "")</f>
        <v>Robusta</v>
      </c>
      <c r="O501" t="str" cm="1">
        <f t="array" ref="O501">_xlfn.SWITCH(J501,"M","Medium","L","Light","D","Dark","")</f>
        <v>Dark</v>
      </c>
      <c r="P501" t="str">
        <f>_xlfn.XLOOKUP(Orders_Table[[#This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N/A</v>
      </c>
      <c r="H502" s="2" t="str">
        <f>_xlfn.XLOOKUP(C502,customers!$A$1:$A$1001,customers!$G$1:$G$1001,,0)</f>
        <v>United States</v>
      </c>
      <c r="I502" t="str">
        <f>INDEX(products!$A$1:$G$49, MATCH(orders!$D502, products!$A$1:$A$49, 0), MATCH(orders!I$1, products!$A$1:$G$1, 0))</f>
        <v>Rob</v>
      </c>
      <c r="J502" t="str">
        <f>INDEX(products!$A$1:$G$49, MATCH(orders!$D502, products!$A$1:$A$49, 0), MATCH(orders!J$1, products!$A$1:$G$1, 0))</f>
        <v>L</v>
      </c>
      <c r="K502" s="4">
        <f>INDEX(products!$A$1:$G$49, MATCH(orders!$D502, products!$A$1:$A$49, 0), MATCH(orders!K$1, products!$A$1:$G$1, 0))</f>
        <v>1</v>
      </c>
      <c r="L502" s="5">
        <f>INDEX(products!$A$1:$G$49, MATCH(orders!$D502, products!$A$1:$A$49, 0), MATCH(orders!L$1, products!$A$1:$G$1, 0))</f>
        <v>11.95</v>
      </c>
      <c r="M502" s="5">
        <f t="shared" si="7"/>
        <v>47.8</v>
      </c>
      <c r="N502" t="str" cm="1">
        <f t="array" ref="N502">_xlfn.SWITCH(I502,
    "Rob", "Robusta",
    "Exc", "Excelsa",
    "Ara", "Arabica",
    "Lib", "Liberica",
    "")</f>
        <v>Robusta</v>
      </c>
      <c r="O502" t="str" cm="1">
        <f t="array" ref="O502">_xlfn.SWITCH(J502,"M","Medium","L","Light","D","Dark","")</f>
        <v>Light</v>
      </c>
      <c r="P502" t="str">
        <f>_xlfn.XLOOKUP(Orders_Table[[#This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 MATCH(orders!$D503, products!$A$1:$A$49, 0), MATCH(orders!I$1, products!$A$1:$G$1, 0))</f>
        <v>Rob</v>
      </c>
      <c r="J503" t="str">
        <f>INDEX(products!$A$1:$G$49, MATCH(orders!$D503, products!$A$1:$A$49, 0), MATCH(orders!J$1, products!$A$1:$G$1, 0))</f>
        <v>M</v>
      </c>
      <c r="K503" s="4">
        <f>INDEX(products!$A$1:$G$49, MATCH(orders!$D503, products!$A$1:$A$49, 0), MATCH(orders!K$1, products!$A$1:$G$1, 0))</f>
        <v>0.2</v>
      </c>
      <c r="L503" s="5">
        <f>INDEX(products!$A$1:$G$49, MATCH(orders!$D503, products!$A$1:$A$49, 0), MATCH(orders!L$1, products!$A$1:$G$1, 0))</f>
        <v>2.9849999999999999</v>
      </c>
      <c r="M503" s="5">
        <f t="shared" si="7"/>
        <v>11.94</v>
      </c>
      <c r="N503" t="str" cm="1">
        <f t="array" ref="N503">_xlfn.SWITCH(I503,
    "Rob", "Robusta",
    "Exc", "Excelsa",
    "Ara", "Arabica",
    "Lib", "Liberica",
    "")</f>
        <v>Robusta</v>
      </c>
      <c r="O503" t="str" cm="1">
        <f t="array" ref="O503">_xlfn.SWITCH(J503,"M","Medium","L","Light","D","Dark","")</f>
        <v>Medium</v>
      </c>
      <c r="P503" t="str">
        <f>_xlfn.XLOOKUP(Orders_Table[[#This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 MATCH(orders!$D504, products!$A$1:$A$49, 0), MATCH(orders!I$1, products!$A$1:$G$1, 0))</f>
        <v>Exc</v>
      </c>
      <c r="J504" t="str">
        <f>INDEX(products!$A$1:$G$49, MATCH(orders!$D504, products!$A$1:$A$49, 0), MATCH(orders!J$1, products!$A$1:$G$1, 0))</f>
        <v>M</v>
      </c>
      <c r="K504" s="4">
        <f>INDEX(products!$A$1:$G$49, MATCH(orders!$D504, products!$A$1:$A$49, 0), MATCH(orders!K$1, products!$A$1:$G$1, 0))</f>
        <v>0.2</v>
      </c>
      <c r="L504" s="5">
        <f>INDEX(products!$A$1:$G$49, MATCH(orders!$D504, products!$A$1:$A$49, 0), MATCH(orders!L$1, products!$A$1:$G$1, 0))</f>
        <v>4.125</v>
      </c>
      <c r="M504" s="5">
        <f t="shared" si="7"/>
        <v>16.5</v>
      </c>
      <c r="N504" t="str" cm="1">
        <f t="array" ref="N504">_xlfn.SWITCH(I504,
    "Rob", "Robusta",
    "Exc", "Excelsa",
    "Ara", "Arabica",
    "Lib", "Liberica",
    "")</f>
        <v>Excelsa</v>
      </c>
      <c r="O504" t="str" cm="1">
        <f t="array" ref="O504">_xlfn.SWITCH(J504,"M","Medium","L","Light","D","Dark","")</f>
        <v>Medium</v>
      </c>
      <c r="P504" t="str">
        <f>_xlfn.XLOOKUP(Orders_Table[[#This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 MATCH(orders!$D505, products!$A$1:$A$49, 0), MATCH(orders!I$1, products!$A$1:$G$1, 0))</f>
        <v>Lib</v>
      </c>
      <c r="J505" t="str">
        <f>INDEX(products!$A$1:$G$49, MATCH(orders!$D505, products!$A$1:$A$49, 0), MATCH(orders!J$1, products!$A$1:$G$1, 0))</f>
        <v>D</v>
      </c>
      <c r="K505" s="4">
        <f>INDEX(products!$A$1:$G$49, MATCH(orders!$D505, products!$A$1:$A$49, 0), MATCH(orders!K$1, products!$A$1:$G$1, 0))</f>
        <v>1</v>
      </c>
      <c r="L505" s="5">
        <f>INDEX(products!$A$1:$G$49, MATCH(orders!$D505, products!$A$1:$A$49, 0), MATCH(orders!L$1, products!$A$1:$G$1, 0))</f>
        <v>12.95</v>
      </c>
      <c r="M505" s="5">
        <f t="shared" si="7"/>
        <v>51.8</v>
      </c>
      <c r="N505" t="str" cm="1">
        <f t="array" ref="N505">_xlfn.SWITCH(I505,
    "Rob", "Robusta",
    "Exc", "Excelsa",
    "Ara", "Arabica",
    "Lib", "Liberica",
    "")</f>
        <v>Liberica</v>
      </c>
      <c r="O505" t="str" cm="1">
        <f t="array" ref="O505">_xlfn.SWITCH(J505,"M","Medium","L","Light","D","Dark","")</f>
        <v>Dark</v>
      </c>
      <c r="P505" t="str">
        <f>_xlfn.XLOOKUP(Orders_Table[[#This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 MATCH(orders!$D506, products!$A$1:$A$49, 0), MATCH(orders!I$1, products!$A$1:$G$1, 0))</f>
        <v>Lib</v>
      </c>
      <c r="J506" t="str">
        <f>INDEX(products!$A$1:$G$49, MATCH(orders!$D506, products!$A$1:$A$49, 0), MATCH(orders!J$1, products!$A$1:$G$1, 0))</f>
        <v>L</v>
      </c>
      <c r="K506" s="4">
        <f>INDEX(products!$A$1:$G$49, MATCH(orders!$D506, products!$A$1:$A$49, 0), MATCH(orders!K$1, products!$A$1:$G$1, 0))</f>
        <v>0.2</v>
      </c>
      <c r="L506" s="5">
        <f>INDEX(products!$A$1:$G$49, MATCH(orders!$D506, products!$A$1:$A$49, 0), MATCH(orders!L$1, products!$A$1:$G$1, 0))</f>
        <v>4.7549999999999999</v>
      </c>
      <c r="M506" s="5">
        <f t="shared" si="7"/>
        <v>14.265000000000001</v>
      </c>
      <c r="N506" t="str" cm="1">
        <f t="array" ref="N506">_xlfn.SWITCH(I506,
    "Rob", "Robusta",
    "Exc", "Excelsa",
    "Ara", "Arabica",
    "Lib", "Liberica",
    "")</f>
        <v>Liberica</v>
      </c>
      <c r="O506" t="str" cm="1">
        <f t="array" ref="O506">_xlfn.SWITCH(J506,"M","Medium","L","Light","D","Dark","")</f>
        <v>Light</v>
      </c>
      <c r="P506" t="str">
        <f>_xlfn.XLOOKUP(Orders_Table[[#This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 MATCH(orders!$D507, products!$A$1:$A$49, 0), MATCH(orders!I$1, products!$A$1:$G$1, 0))</f>
        <v>Lib</v>
      </c>
      <c r="J507" t="str">
        <f>INDEX(products!$A$1:$G$49, MATCH(orders!$D507, products!$A$1:$A$49, 0), MATCH(orders!J$1, products!$A$1:$G$1, 0))</f>
        <v>M</v>
      </c>
      <c r="K507" s="4">
        <f>INDEX(products!$A$1:$G$49, MATCH(orders!$D507, products!$A$1:$A$49, 0), MATCH(orders!K$1, products!$A$1:$G$1, 0))</f>
        <v>0.2</v>
      </c>
      <c r="L507" s="5">
        <f>INDEX(products!$A$1:$G$49, MATCH(orders!$D507, products!$A$1:$A$49, 0), MATCH(orders!L$1, products!$A$1:$G$1, 0))</f>
        <v>4.3650000000000002</v>
      </c>
      <c r="M507" s="5">
        <f t="shared" si="7"/>
        <v>26.19</v>
      </c>
      <c r="N507" t="str" cm="1">
        <f t="array" ref="N507">_xlfn.SWITCH(I507,
    "Rob", "Robusta",
    "Exc", "Excelsa",
    "Ara", "Arabica",
    "Lib", "Liberica",
    "")</f>
        <v>Liberica</v>
      </c>
      <c r="O507" t="str" cm="1">
        <f t="array" ref="O507">_xlfn.SWITCH(J507,"M","Medium","L","Light","D","Dark","")</f>
        <v>Medium</v>
      </c>
      <c r="P507" t="str">
        <f>_xlfn.XLOOKUP(Orders_Table[[#This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 MATCH(orders!$D508, products!$A$1:$A$49, 0), MATCH(orders!I$1, products!$A$1:$G$1, 0))</f>
        <v>Ara</v>
      </c>
      <c r="J508" t="str">
        <f>INDEX(products!$A$1:$G$49, MATCH(orders!$D508, products!$A$1:$A$49, 0), MATCH(orders!J$1, products!$A$1:$G$1, 0))</f>
        <v>L</v>
      </c>
      <c r="K508" s="4">
        <f>INDEX(products!$A$1:$G$49, MATCH(orders!$D508, products!$A$1:$A$49, 0), MATCH(orders!K$1, products!$A$1:$G$1, 0))</f>
        <v>1</v>
      </c>
      <c r="L508" s="5">
        <f>INDEX(products!$A$1:$G$49, MATCH(orders!$D508, products!$A$1:$A$49, 0), MATCH(orders!L$1, products!$A$1:$G$1, 0))</f>
        <v>12.95</v>
      </c>
      <c r="M508" s="5">
        <f t="shared" si="7"/>
        <v>25.9</v>
      </c>
      <c r="N508" t="str" cm="1">
        <f t="array" ref="N508">_xlfn.SWITCH(I508,
    "Rob", "Robusta",
    "Exc", "Excelsa",
    "Ara", "Arabica",
    "Lib", "Liberica",
    "")</f>
        <v>Arabica</v>
      </c>
      <c r="O508" t="str" cm="1">
        <f t="array" ref="O508">_xlfn.SWITCH(J508,"M","Medium","L","Light","D","Dark","")</f>
        <v>Light</v>
      </c>
      <c r="P508" t="str">
        <f>_xlfn.XLOOKUP(Orders_Table[[#This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 MATCH(orders!$D509, products!$A$1:$A$49, 0), MATCH(orders!I$1, products!$A$1:$G$1, 0))</f>
        <v>Ara</v>
      </c>
      <c r="J509" t="str">
        <f>INDEX(products!$A$1:$G$49, MATCH(orders!$D509, products!$A$1:$A$49, 0), MATCH(orders!J$1, products!$A$1:$G$1, 0))</f>
        <v>L</v>
      </c>
      <c r="K509" s="4">
        <f>INDEX(products!$A$1:$G$49, MATCH(orders!$D509, products!$A$1:$A$49, 0), MATCH(orders!K$1, products!$A$1:$G$1, 0))</f>
        <v>2.5</v>
      </c>
      <c r="L509" s="5">
        <f>INDEX(products!$A$1:$G$49, MATCH(orders!$D509, products!$A$1:$A$49, 0), MATCH(orders!L$1, products!$A$1:$G$1, 0))</f>
        <v>29.784999999999997</v>
      </c>
      <c r="M509" s="5">
        <f t="shared" si="7"/>
        <v>89.35499999999999</v>
      </c>
      <c r="N509" t="str" cm="1">
        <f t="array" ref="N509">_xlfn.SWITCH(I509,
    "Rob", "Robusta",
    "Exc", "Excelsa",
    "Ara", "Arabica",
    "Lib", "Liberica",
    "")</f>
        <v>Arabica</v>
      </c>
      <c r="O509" t="str" cm="1">
        <f t="array" ref="O509">_xlfn.SWITCH(J509,"M","Medium","L","Light","D","Dark","")</f>
        <v>Light</v>
      </c>
      <c r="P509" t="str">
        <f>_xlfn.XLOOKUP(Orders_Table[[#This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 MATCH(orders!$D510, products!$A$1:$A$49, 0), MATCH(orders!I$1, products!$A$1:$G$1, 0))</f>
        <v>Lib</v>
      </c>
      <c r="J510" t="str">
        <f>INDEX(products!$A$1:$G$49, MATCH(orders!$D510, products!$A$1:$A$49, 0), MATCH(orders!J$1, products!$A$1:$G$1, 0))</f>
        <v>D</v>
      </c>
      <c r="K510" s="4">
        <f>INDEX(products!$A$1:$G$49, MATCH(orders!$D510, products!$A$1:$A$49, 0), MATCH(orders!K$1, products!$A$1:$G$1, 0))</f>
        <v>0.5</v>
      </c>
      <c r="L510" s="5">
        <f>INDEX(products!$A$1:$G$49, MATCH(orders!$D510, products!$A$1:$A$49, 0), MATCH(orders!L$1, products!$A$1:$G$1, 0))</f>
        <v>7.77</v>
      </c>
      <c r="M510" s="5">
        <f t="shared" si="7"/>
        <v>46.62</v>
      </c>
      <c r="N510" t="str" cm="1">
        <f t="array" ref="N510">_xlfn.SWITCH(I510,
    "Rob", "Robusta",
    "Exc", "Excelsa",
    "Ara", "Arabica",
    "Lib", "Liberica",
    "")</f>
        <v>Liberica</v>
      </c>
      <c r="O510" t="str" cm="1">
        <f t="array" ref="O510">_xlfn.SWITCH(J510,"M","Medium","L","Light","D","Dark","")</f>
        <v>Dark</v>
      </c>
      <c r="P510" t="str">
        <f>_xlfn.XLOOKUP(Orders_Table[[#This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 MATCH(orders!$D511, products!$A$1:$A$49, 0), MATCH(orders!I$1, products!$A$1:$G$1, 0))</f>
        <v>Ara</v>
      </c>
      <c r="J511" t="str">
        <f>INDEX(products!$A$1:$G$49, MATCH(orders!$D511, products!$A$1:$A$49, 0), MATCH(orders!J$1, products!$A$1:$G$1, 0))</f>
        <v>D</v>
      </c>
      <c r="K511" s="4">
        <f>INDEX(products!$A$1:$G$49, MATCH(orders!$D511, products!$A$1:$A$49, 0), MATCH(orders!K$1, products!$A$1:$G$1, 0))</f>
        <v>1</v>
      </c>
      <c r="L511" s="5">
        <f>INDEX(products!$A$1:$G$49, MATCH(orders!$D511, products!$A$1:$A$49, 0), MATCH(orders!L$1, products!$A$1:$G$1, 0))</f>
        <v>9.9499999999999993</v>
      </c>
      <c r="M511" s="5">
        <f t="shared" si="7"/>
        <v>29.849999999999998</v>
      </c>
      <c r="N511" t="str" cm="1">
        <f t="array" ref="N511">_xlfn.SWITCH(I511,
    "Rob", "Robusta",
    "Exc", "Excelsa",
    "Ara", "Arabica",
    "Lib", "Liberica",
    "")</f>
        <v>Arabica</v>
      </c>
      <c r="O511" t="str" cm="1">
        <f t="array" ref="O511">_xlfn.SWITCH(J511,"M","Medium","L","Light","D","Dark","")</f>
        <v>Dark</v>
      </c>
      <c r="P511" t="str">
        <f>_xlfn.XLOOKUP(Orders_Table[[#This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 MATCH(orders!$D512, products!$A$1:$A$49, 0), MATCH(orders!I$1, products!$A$1:$G$1, 0))</f>
        <v>Rob</v>
      </c>
      <c r="J512" t="str">
        <f>INDEX(products!$A$1:$G$49, MATCH(orders!$D512, products!$A$1:$A$49, 0), MATCH(orders!J$1, products!$A$1:$G$1, 0))</f>
        <v>L</v>
      </c>
      <c r="K512" s="4">
        <f>INDEX(products!$A$1:$G$49, MATCH(orders!$D512, products!$A$1:$A$49, 0), MATCH(orders!K$1, products!$A$1:$G$1, 0))</f>
        <v>0.2</v>
      </c>
      <c r="L512" s="5">
        <f>INDEX(products!$A$1:$G$49, MATCH(orders!$D512, products!$A$1:$A$49, 0), MATCH(orders!L$1, products!$A$1:$G$1, 0))</f>
        <v>3.5849999999999995</v>
      </c>
      <c r="M512" s="5">
        <f t="shared" si="7"/>
        <v>10.754999999999999</v>
      </c>
      <c r="N512" t="str" cm="1">
        <f t="array" ref="N512">_xlfn.SWITCH(I512,
    "Rob", "Robusta",
    "Exc", "Excelsa",
    "Ara", "Arabica",
    "Lib", "Liberica",
    "")</f>
        <v>Robusta</v>
      </c>
      <c r="O512" t="str" cm="1">
        <f t="array" ref="O512">_xlfn.SWITCH(J512,"M","Medium","L","Light","D","Dark","")</f>
        <v>Light</v>
      </c>
      <c r="P512" t="str">
        <f>_xlfn.XLOOKUP(Orders_Table[[#This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 MATCH(orders!$D513, products!$A$1:$A$49, 0), MATCH(orders!I$1, products!$A$1:$G$1, 0))</f>
        <v>Ara</v>
      </c>
      <c r="J513" t="str">
        <f>INDEX(products!$A$1:$G$49, MATCH(orders!$D513, products!$A$1:$A$49, 0), MATCH(orders!J$1, products!$A$1:$G$1, 0))</f>
        <v>M</v>
      </c>
      <c r="K513" s="4">
        <f>INDEX(products!$A$1:$G$49, MATCH(orders!$D513, products!$A$1:$A$49, 0), MATCH(orders!K$1, products!$A$1:$G$1, 0))</f>
        <v>0.2</v>
      </c>
      <c r="L513" s="5">
        <f>INDEX(products!$A$1:$G$49, MATCH(orders!$D513, products!$A$1:$A$49, 0), MATCH(orders!L$1, products!$A$1:$G$1, 0))</f>
        <v>3.375</v>
      </c>
      <c r="M513" s="5">
        <f t="shared" si="7"/>
        <v>13.5</v>
      </c>
      <c r="N513" t="str" cm="1">
        <f t="array" ref="N513">_xlfn.SWITCH(I513,
    "Rob", "Robusta",
    "Exc", "Excelsa",
    "Ara", "Arabica",
    "Lib", "Liberica",
    "")</f>
        <v>Arabica</v>
      </c>
      <c r="O513" t="str" cm="1">
        <f t="array" ref="O513">_xlfn.SWITCH(J513,"M","Medium","L","Light","D","Dark","")</f>
        <v>Medium</v>
      </c>
      <c r="P513" t="str">
        <f>_xlfn.XLOOKUP(Orders_Table[[#This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 MATCH(orders!$D514, products!$A$1:$A$49, 0), MATCH(orders!I$1, products!$A$1:$G$1, 0))</f>
        <v>Lib</v>
      </c>
      <c r="J514" t="str">
        <f>INDEX(products!$A$1:$G$49, MATCH(orders!$D514, products!$A$1:$A$49, 0), MATCH(orders!J$1, products!$A$1:$G$1, 0))</f>
        <v>L</v>
      </c>
      <c r="K514" s="4">
        <f>INDEX(products!$A$1:$G$49, MATCH(orders!$D514, products!$A$1:$A$49, 0), MATCH(orders!K$1, products!$A$1:$G$1, 0))</f>
        <v>1</v>
      </c>
      <c r="L514" s="5">
        <f>INDEX(products!$A$1:$G$49, MATCH(orders!$D514, products!$A$1:$A$49, 0), MATCH(orders!L$1, products!$A$1:$G$1, 0))</f>
        <v>15.85</v>
      </c>
      <c r="M514" s="5">
        <f t="shared" si="7"/>
        <v>47.55</v>
      </c>
      <c r="N514" t="str" cm="1">
        <f t="array" ref="N514">_xlfn.SWITCH(I514,
    "Rob", "Robusta",
    "Exc", "Excelsa",
    "Ara", "Arabica",
    "Lib", "Liberica",
    "")</f>
        <v>Liberica</v>
      </c>
      <c r="O514" t="str" cm="1">
        <f t="array" ref="O514">_xlfn.SWITCH(J514,"M","Medium","L","Light","D","Dark","")</f>
        <v>Light</v>
      </c>
      <c r="P514" t="str">
        <f>_xlfn.XLOOKUP(Orders_Table[[#This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 MATCH(orders!$D515, products!$A$1:$A$49, 0), MATCH(orders!I$1, products!$A$1:$G$1, 0))</f>
        <v>Lib</v>
      </c>
      <c r="J515" t="str">
        <f>INDEX(products!$A$1:$G$49, MATCH(orders!$D515, products!$A$1:$A$49, 0), MATCH(orders!J$1, products!$A$1:$G$1, 0))</f>
        <v>L</v>
      </c>
      <c r="K515" s="4">
        <f>INDEX(products!$A$1:$G$49, MATCH(orders!$D515, products!$A$1:$A$49, 0), MATCH(orders!K$1, products!$A$1:$G$1, 0))</f>
        <v>1</v>
      </c>
      <c r="L515" s="5">
        <f>INDEX(products!$A$1:$G$49, MATCH(orders!$D515, products!$A$1:$A$49, 0), MATCH(orders!L$1, products!$A$1:$G$1, 0))</f>
        <v>15.85</v>
      </c>
      <c r="M515" s="5">
        <f t="shared" ref="M515:M578" si="8">L515*E515</f>
        <v>79.25</v>
      </c>
      <c r="N515" t="str" cm="1">
        <f t="array" ref="N515">_xlfn.SWITCH(I515,
    "Rob", "Robusta",
    "Exc", "Excelsa",
    "Ara", "Arabica",
    "Lib", "Liberica",
    "")</f>
        <v>Liberica</v>
      </c>
      <c r="O515" t="str" cm="1">
        <f t="array" ref="O515">_xlfn.SWITCH(J515,"M","Medium","L","Light","D","Dark","")</f>
        <v>Light</v>
      </c>
      <c r="P515" t="str">
        <f>_xlfn.XLOOKUP(Orders_Table[[#This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 MATCH(orders!$D516, products!$A$1:$A$49, 0), MATCH(orders!I$1, products!$A$1:$G$1, 0))</f>
        <v>Lib</v>
      </c>
      <c r="J516" t="str">
        <f>INDEX(products!$A$1:$G$49, MATCH(orders!$D516, products!$A$1:$A$49, 0), MATCH(orders!J$1, products!$A$1:$G$1, 0))</f>
        <v>M</v>
      </c>
      <c r="K516" s="4">
        <f>INDEX(products!$A$1:$G$49, MATCH(orders!$D516, products!$A$1:$A$49, 0), MATCH(orders!K$1, products!$A$1:$G$1, 0))</f>
        <v>0.2</v>
      </c>
      <c r="L516" s="5">
        <f>INDEX(products!$A$1:$G$49, MATCH(orders!$D516, products!$A$1:$A$49, 0), MATCH(orders!L$1, products!$A$1:$G$1, 0))</f>
        <v>4.3650000000000002</v>
      </c>
      <c r="M516" s="5">
        <f t="shared" si="8"/>
        <v>26.19</v>
      </c>
      <c r="N516" t="str" cm="1">
        <f t="array" ref="N516">_xlfn.SWITCH(I516,
    "Rob", "Robusta",
    "Exc", "Excelsa",
    "Ara", "Arabica",
    "Lib", "Liberica",
    "")</f>
        <v>Liberica</v>
      </c>
      <c r="O516" t="str" cm="1">
        <f t="array" ref="O516">_xlfn.SWITCH(J516,"M","Medium","L","Light","D","Dark","")</f>
        <v>Medium</v>
      </c>
      <c r="P516" t="str">
        <f>_xlfn.XLOOKUP(Orders_Table[[#This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 MATCH(orders!$D517, products!$A$1:$A$49, 0), MATCH(orders!I$1, products!$A$1:$G$1, 0))</f>
        <v>Rob</v>
      </c>
      <c r="J517" t="str">
        <f>INDEX(products!$A$1:$G$49, MATCH(orders!$D517, products!$A$1:$A$49, 0), MATCH(orders!J$1, products!$A$1:$G$1, 0))</f>
        <v>L</v>
      </c>
      <c r="K517" s="4">
        <f>INDEX(products!$A$1:$G$49, MATCH(orders!$D517, products!$A$1:$A$49, 0), MATCH(orders!K$1, products!$A$1:$G$1, 0))</f>
        <v>0.5</v>
      </c>
      <c r="L517" s="5">
        <f>INDEX(products!$A$1:$G$49, MATCH(orders!$D517, products!$A$1:$A$49, 0), MATCH(orders!L$1, products!$A$1:$G$1, 0))</f>
        <v>7.169999999999999</v>
      </c>
      <c r="M517" s="5">
        <f t="shared" si="8"/>
        <v>21.509999999999998</v>
      </c>
      <c r="N517" t="str" cm="1">
        <f t="array" ref="N517">_xlfn.SWITCH(I517,
    "Rob", "Robusta",
    "Exc", "Excelsa",
    "Ara", "Arabica",
    "Lib", "Liberica",
    "")</f>
        <v>Robusta</v>
      </c>
      <c r="O517" t="str" cm="1">
        <f t="array" ref="O517">_xlfn.SWITCH(J517,"M","Medium","L","Light","D","Dark","")</f>
        <v>Light</v>
      </c>
      <c r="P517" t="str">
        <f>_xlfn.XLOOKUP(Orders_Table[[#This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N/A</v>
      </c>
      <c r="H518" s="2" t="str">
        <f>_xlfn.XLOOKUP(C518,customers!$A$1:$A$1001,customers!$G$1:$G$1001,,0)</f>
        <v>United States</v>
      </c>
      <c r="I518" t="str">
        <f>INDEX(products!$A$1:$G$49, MATCH(orders!$D518, products!$A$1:$A$49, 0), MATCH(orders!I$1, products!$A$1:$G$1, 0))</f>
        <v>Rob</v>
      </c>
      <c r="J518" t="str">
        <f>INDEX(products!$A$1:$G$49, MATCH(orders!$D518, products!$A$1:$A$49, 0), MATCH(orders!J$1, products!$A$1:$G$1, 0))</f>
        <v>D</v>
      </c>
      <c r="K518" s="4">
        <f>INDEX(products!$A$1:$G$49, MATCH(orders!$D518, products!$A$1:$A$49, 0), MATCH(orders!K$1, products!$A$1:$G$1, 0))</f>
        <v>2.5</v>
      </c>
      <c r="L518" s="5">
        <f>INDEX(products!$A$1:$G$49, MATCH(orders!$D518, products!$A$1:$A$49, 0), MATCH(orders!L$1, products!$A$1:$G$1, 0))</f>
        <v>20.584999999999997</v>
      </c>
      <c r="M518" s="5">
        <f t="shared" si="8"/>
        <v>102.92499999999998</v>
      </c>
      <c r="N518" t="str" cm="1">
        <f t="array" ref="N518">_xlfn.SWITCH(I518,
    "Rob", "Robusta",
    "Exc", "Excelsa",
    "Ara", "Arabica",
    "Lib", "Liberica",
    "")</f>
        <v>Robusta</v>
      </c>
      <c r="O518" t="str" cm="1">
        <f t="array" ref="O518">_xlfn.SWITCH(J518,"M","Medium","L","Light","D","Dark","")</f>
        <v>Dark</v>
      </c>
      <c r="P518" t="str">
        <f>_xlfn.XLOOKUP(Orders_Table[[#This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N/A</v>
      </c>
      <c r="H519" s="2" t="str">
        <f>_xlfn.XLOOKUP(C519,customers!$A$1:$A$1001,customers!$G$1:$G$1001,,0)</f>
        <v>United States</v>
      </c>
      <c r="I519" t="str">
        <f>INDEX(products!$A$1:$G$49, MATCH(orders!$D519, products!$A$1:$A$49, 0), MATCH(orders!I$1, products!$A$1:$G$1, 0))</f>
        <v>Lib</v>
      </c>
      <c r="J519" t="str">
        <f>INDEX(products!$A$1:$G$49, MATCH(orders!$D519, products!$A$1:$A$49, 0), MATCH(orders!J$1, products!$A$1:$G$1, 0))</f>
        <v>D</v>
      </c>
      <c r="K519" s="4">
        <f>INDEX(products!$A$1:$G$49, MATCH(orders!$D519, products!$A$1:$A$49, 0), MATCH(orders!K$1, products!$A$1:$G$1, 0))</f>
        <v>0.2</v>
      </c>
      <c r="L519" s="5">
        <f>INDEX(products!$A$1:$G$49, MATCH(orders!$D519, products!$A$1:$A$49, 0), MATCH(orders!L$1, products!$A$1:$G$1, 0))</f>
        <v>3.8849999999999998</v>
      </c>
      <c r="M519" s="5">
        <f t="shared" si="8"/>
        <v>7.77</v>
      </c>
      <c r="N519" t="str" cm="1">
        <f t="array" ref="N519">_xlfn.SWITCH(I519,
    "Rob", "Robusta",
    "Exc", "Excelsa",
    "Ara", "Arabica",
    "Lib", "Liberica",
    "")</f>
        <v>Liberica</v>
      </c>
      <c r="O519" t="str" cm="1">
        <f t="array" ref="O519">_xlfn.SWITCH(J519,"M","Medium","L","Light","D","Dark","")</f>
        <v>Dark</v>
      </c>
      <c r="P519" t="str">
        <f>_xlfn.XLOOKUP(Orders_Table[[#This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 MATCH(orders!$D520, products!$A$1:$A$49, 0), MATCH(orders!I$1, products!$A$1:$G$1, 0))</f>
        <v>Exc</v>
      </c>
      <c r="J520" t="str">
        <f>INDEX(products!$A$1:$G$49, MATCH(orders!$D520, products!$A$1:$A$49, 0), MATCH(orders!J$1, products!$A$1:$G$1, 0))</f>
        <v>D</v>
      </c>
      <c r="K520" s="4">
        <f>INDEX(products!$A$1:$G$49, MATCH(orders!$D520, products!$A$1:$A$49, 0), MATCH(orders!K$1, products!$A$1:$G$1, 0))</f>
        <v>2.5</v>
      </c>
      <c r="L520" s="5">
        <f>INDEX(products!$A$1:$G$49, MATCH(orders!$D520, products!$A$1:$A$49, 0), MATCH(orders!L$1, products!$A$1:$G$1, 0))</f>
        <v>27.945</v>
      </c>
      <c r="M520" s="5">
        <f t="shared" si="8"/>
        <v>139.72499999999999</v>
      </c>
      <c r="N520" t="str" cm="1">
        <f t="array" ref="N520">_xlfn.SWITCH(I520,
    "Rob", "Robusta",
    "Exc", "Excelsa",
    "Ara", "Arabica",
    "Lib", "Liberica",
    "")</f>
        <v>Excelsa</v>
      </c>
      <c r="O520" t="str" cm="1">
        <f t="array" ref="O520">_xlfn.SWITCH(J520,"M","Medium","L","Light","D","Dark","")</f>
        <v>Dark</v>
      </c>
      <c r="P520" t="str">
        <f>_xlfn.XLOOKUP(Orders_Table[[#This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 MATCH(orders!$D521, products!$A$1:$A$49, 0), MATCH(orders!I$1, products!$A$1:$G$1, 0))</f>
        <v>Ara</v>
      </c>
      <c r="J521" t="str">
        <f>INDEX(products!$A$1:$G$49, MATCH(orders!$D521, products!$A$1:$A$49, 0), MATCH(orders!J$1, products!$A$1:$G$1, 0))</f>
        <v>D</v>
      </c>
      <c r="K521" s="4">
        <f>INDEX(products!$A$1:$G$49, MATCH(orders!$D521, products!$A$1:$A$49, 0), MATCH(orders!K$1, products!$A$1:$G$1, 0))</f>
        <v>0.5</v>
      </c>
      <c r="L521" s="5">
        <f>INDEX(products!$A$1:$G$49, MATCH(orders!$D521, products!$A$1:$A$49, 0), MATCH(orders!L$1, products!$A$1:$G$1, 0))</f>
        <v>5.97</v>
      </c>
      <c r="M521" s="5">
        <f t="shared" si="8"/>
        <v>11.94</v>
      </c>
      <c r="N521" t="str" cm="1">
        <f t="array" ref="N521">_xlfn.SWITCH(I521,
    "Rob", "Robusta",
    "Exc", "Excelsa",
    "Ara", "Arabica",
    "Lib", "Liberica",
    "")</f>
        <v>Arabica</v>
      </c>
      <c r="O521" t="str" cm="1">
        <f t="array" ref="O521">_xlfn.SWITCH(J521,"M","Medium","L","Light","D","Dark","")</f>
        <v>Dark</v>
      </c>
      <c r="P521" t="str">
        <f>_xlfn.XLOOKUP(Orders_Table[[#This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 MATCH(orders!$D522, products!$A$1:$A$49, 0), MATCH(orders!I$1, products!$A$1:$G$1, 0))</f>
        <v>Lib</v>
      </c>
      <c r="J522" t="str">
        <f>INDEX(products!$A$1:$G$49, MATCH(orders!$D522, products!$A$1:$A$49, 0), MATCH(orders!J$1, products!$A$1:$G$1, 0))</f>
        <v>D</v>
      </c>
      <c r="K522" s="4">
        <f>INDEX(products!$A$1:$G$49, MATCH(orders!$D522, products!$A$1:$A$49, 0), MATCH(orders!K$1, products!$A$1:$G$1, 0))</f>
        <v>0.2</v>
      </c>
      <c r="L522" s="5">
        <f>INDEX(products!$A$1:$G$49, MATCH(orders!$D522, products!$A$1:$A$49, 0), MATCH(orders!L$1, products!$A$1:$G$1, 0))</f>
        <v>3.8849999999999998</v>
      </c>
      <c r="M522" s="5">
        <f t="shared" si="8"/>
        <v>3.8849999999999998</v>
      </c>
      <c r="N522" t="str" cm="1">
        <f t="array" ref="N522">_xlfn.SWITCH(I522,
    "Rob", "Robusta",
    "Exc", "Excelsa",
    "Ara", "Arabica",
    "Lib", "Liberica",
    "")</f>
        <v>Liberica</v>
      </c>
      <c r="O522" t="str" cm="1">
        <f t="array" ref="O522">_xlfn.SWITCH(J522,"M","Medium","L","Light","D","Dark","")</f>
        <v>Dark</v>
      </c>
      <c r="P522" t="str">
        <f>_xlfn.XLOOKUP(Orders_Table[[#This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 MATCH(orders!$D523, products!$A$1:$A$49, 0), MATCH(orders!I$1, products!$A$1:$G$1, 0))</f>
        <v>Rob</v>
      </c>
      <c r="J523" t="str">
        <f>INDEX(products!$A$1:$G$49, MATCH(orders!$D523, products!$A$1:$A$49, 0), MATCH(orders!J$1, products!$A$1:$G$1, 0))</f>
        <v>M</v>
      </c>
      <c r="K523" s="4">
        <f>INDEX(products!$A$1:$G$49, MATCH(orders!$D523, products!$A$1:$A$49, 0), MATCH(orders!K$1, products!$A$1:$G$1, 0))</f>
        <v>1</v>
      </c>
      <c r="L523" s="5">
        <f>INDEX(products!$A$1:$G$49, MATCH(orders!$D523, products!$A$1:$A$49, 0), MATCH(orders!L$1, products!$A$1:$G$1, 0))</f>
        <v>9.9499999999999993</v>
      </c>
      <c r="M523" s="5">
        <f t="shared" si="8"/>
        <v>39.799999999999997</v>
      </c>
      <c r="N523" t="str" cm="1">
        <f t="array" ref="N523">_xlfn.SWITCH(I523,
    "Rob", "Robusta",
    "Exc", "Excelsa",
    "Ara", "Arabica",
    "Lib", "Liberica",
    "")</f>
        <v>Robusta</v>
      </c>
      <c r="O523" t="str" cm="1">
        <f t="array" ref="O523">_xlfn.SWITCH(J523,"M","Medium","L","Light","D","Dark","")</f>
        <v>Medium</v>
      </c>
      <c r="P523" t="str">
        <f>_xlfn.XLOOKUP(Orders_Table[[#This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 MATCH(orders!$D524, products!$A$1:$A$49, 0), MATCH(orders!I$1, products!$A$1:$G$1, 0))</f>
        <v>Rob</v>
      </c>
      <c r="J524" t="str">
        <f>INDEX(products!$A$1:$G$49, MATCH(orders!$D524, products!$A$1:$A$49, 0), MATCH(orders!J$1, products!$A$1:$G$1, 0))</f>
        <v>M</v>
      </c>
      <c r="K524" s="4">
        <f>INDEX(products!$A$1:$G$49, MATCH(orders!$D524, products!$A$1:$A$49, 0), MATCH(orders!K$1, products!$A$1:$G$1, 0))</f>
        <v>0.5</v>
      </c>
      <c r="L524" s="5">
        <f>INDEX(products!$A$1:$G$49, MATCH(orders!$D524, products!$A$1:$A$49, 0), MATCH(orders!L$1, products!$A$1:$G$1, 0))</f>
        <v>5.97</v>
      </c>
      <c r="M524" s="5">
        <f t="shared" si="8"/>
        <v>29.849999999999998</v>
      </c>
      <c r="N524" t="str" cm="1">
        <f t="array" ref="N524">_xlfn.SWITCH(I524,
    "Rob", "Robusta",
    "Exc", "Excelsa",
    "Ara", "Arabica",
    "Lib", "Liberica",
    "")</f>
        <v>Robusta</v>
      </c>
      <c r="O524" t="str" cm="1">
        <f t="array" ref="O524">_xlfn.SWITCH(J524,"M","Medium","L","Light","D","Dark","")</f>
        <v>Medium</v>
      </c>
      <c r="P524" t="str">
        <f>_xlfn.XLOOKUP(Orders_Table[[#This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 MATCH(orders!$D525, products!$A$1:$A$49, 0), MATCH(orders!I$1, products!$A$1:$G$1, 0))</f>
        <v>Lib</v>
      </c>
      <c r="J525" t="str">
        <f>INDEX(products!$A$1:$G$49, MATCH(orders!$D525, products!$A$1:$A$49, 0), MATCH(orders!J$1, products!$A$1:$G$1, 0))</f>
        <v>D</v>
      </c>
      <c r="K525" s="4">
        <f>INDEX(products!$A$1:$G$49, MATCH(orders!$D525, products!$A$1:$A$49, 0), MATCH(orders!K$1, products!$A$1:$G$1, 0))</f>
        <v>2.5</v>
      </c>
      <c r="L525" s="5">
        <f>INDEX(products!$A$1:$G$49, MATCH(orders!$D525, products!$A$1:$A$49, 0), MATCH(orders!L$1, products!$A$1:$G$1, 0))</f>
        <v>29.784999999999997</v>
      </c>
      <c r="M525" s="5">
        <f t="shared" si="8"/>
        <v>29.784999999999997</v>
      </c>
      <c r="N525" t="str" cm="1">
        <f t="array" ref="N525">_xlfn.SWITCH(I525,
    "Rob", "Robusta",
    "Exc", "Excelsa",
    "Ara", "Arabica",
    "Lib", "Liberica",
    "")</f>
        <v>Liberica</v>
      </c>
      <c r="O525" t="str" cm="1">
        <f t="array" ref="O525">_xlfn.SWITCH(J525,"M","Medium","L","Light","D","Dark","")</f>
        <v>Dark</v>
      </c>
      <c r="P525" t="str">
        <f>_xlfn.XLOOKUP(Orders_Table[[#This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N/A</v>
      </c>
      <c r="H526" s="2" t="str">
        <f>_xlfn.XLOOKUP(C526,customers!$A$1:$A$1001,customers!$G$1:$G$1001,,0)</f>
        <v>United States</v>
      </c>
      <c r="I526" t="str">
        <f>INDEX(products!$A$1:$G$49, MATCH(orders!$D526, products!$A$1:$A$49, 0), MATCH(orders!I$1, products!$A$1:$G$1, 0))</f>
        <v>Lib</v>
      </c>
      <c r="J526" t="str">
        <f>INDEX(products!$A$1:$G$49, MATCH(orders!$D526, products!$A$1:$A$49, 0), MATCH(orders!J$1, products!$A$1:$G$1, 0))</f>
        <v>L</v>
      </c>
      <c r="K526" s="4">
        <f>INDEX(products!$A$1:$G$49, MATCH(orders!$D526, products!$A$1:$A$49, 0), MATCH(orders!K$1, products!$A$1:$G$1, 0))</f>
        <v>2.5</v>
      </c>
      <c r="L526" s="5">
        <f>INDEX(products!$A$1:$G$49, MATCH(orders!$D526, products!$A$1:$A$49, 0), MATCH(orders!L$1, products!$A$1:$G$1, 0))</f>
        <v>36.454999999999998</v>
      </c>
      <c r="M526" s="5">
        <f t="shared" si="8"/>
        <v>72.91</v>
      </c>
      <c r="N526" t="str" cm="1">
        <f t="array" ref="N526">_xlfn.SWITCH(I526,
    "Rob", "Robusta",
    "Exc", "Excelsa",
    "Ara", "Arabica",
    "Lib", "Liberica",
    "")</f>
        <v>Liberica</v>
      </c>
      <c r="O526" t="str" cm="1">
        <f t="array" ref="O526">_xlfn.SWITCH(J526,"M","Medium","L","Light","D","Dark","")</f>
        <v>Light</v>
      </c>
      <c r="P526" t="str">
        <f>_xlfn.XLOOKUP(Orders_Table[[#This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N/A</v>
      </c>
      <c r="H527" s="2" t="str">
        <f>_xlfn.XLOOKUP(C527,customers!$A$1:$A$1001,customers!$G$1:$G$1001,,0)</f>
        <v>United States</v>
      </c>
      <c r="I527" t="str">
        <f>INDEX(products!$A$1:$G$49, MATCH(orders!$D527, products!$A$1:$A$49, 0), MATCH(orders!I$1, products!$A$1:$G$1, 0))</f>
        <v>Rob</v>
      </c>
      <c r="J527" t="str">
        <f>INDEX(products!$A$1:$G$49, MATCH(orders!$D527, products!$A$1:$A$49, 0), MATCH(orders!J$1, products!$A$1:$G$1, 0))</f>
        <v>D</v>
      </c>
      <c r="K527" s="4">
        <f>INDEX(products!$A$1:$G$49, MATCH(orders!$D527, products!$A$1:$A$49, 0), MATCH(orders!K$1, products!$A$1:$G$1, 0))</f>
        <v>0.2</v>
      </c>
      <c r="L527" s="5">
        <f>INDEX(products!$A$1:$G$49, MATCH(orders!$D527, products!$A$1:$A$49, 0), MATCH(orders!L$1, products!$A$1:$G$1, 0))</f>
        <v>2.6849999999999996</v>
      </c>
      <c r="M527" s="5">
        <f t="shared" si="8"/>
        <v>13.424999999999997</v>
      </c>
      <c r="N527" t="str" cm="1">
        <f t="array" ref="N527">_xlfn.SWITCH(I527,
    "Rob", "Robusta",
    "Exc", "Excelsa",
    "Ara", "Arabica",
    "Lib", "Liberica",
    "")</f>
        <v>Robusta</v>
      </c>
      <c r="O527" t="str" cm="1">
        <f t="array" ref="O527">_xlfn.SWITCH(J527,"M","Medium","L","Light","D","Dark","")</f>
        <v>Dark</v>
      </c>
      <c r="P527" t="str">
        <f>_xlfn.XLOOKUP(Orders_Table[[#This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 MATCH(orders!$D528, products!$A$1:$A$49, 0), MATCH(orders!I$1, products!$A$1:$G$1, 0))</f>
        <v>Exc</v>
      </c>
      <c r="J528" t="str">
        <f>INDEX(products!$A$1:$G$49, MATCH(orders!$D528, products!$A$1:$A$49, 0), MATCH(orders!J$1, products!$A$1:$G$1, 0))</f>
        <v>M</v>
      </c>
      <c r="K528" s="4">
        <f>INDEX(products!$A$1:$G$49, MATCH(orders!$D528, products!$A$1:$A$49, 0), MATCH(orders!K$1, products!$A$1:$G$1, 0))</f>
        <v>2.5</v>
      </c>
      <c r="L528" s="5">
        <f>INDEX(products!$A$1:$G$49, MATCH(orders!$D528, products!$A$1:$A$49, 0), MATCH(orders!L$1, products!$A$1:$G$1, 0))</f>
        <v>31.624999999999996</v>
      </c>
      <c r="M528" s="5">
        <f t="shared" si="8"/>
        <v>126.49999999999999</v>
      </c>
      <c r="N528" t="str" cm="1">
        <f t="array" ref="N528">_xlfn.SWITCH(I528,
    "Rob", "Robusta",
    "Exc", "Excelsa",
    "Ara", "Arabica",
    "Lib", "Liberica",
    "")</f>
        <v>Excelsa</v>
      </c>
      <c r="O528" t="str" cm="1">
        <f t="array" ref="O528">_xlfn.SWITCH(J528,"M","Medium","L","Light","D","Dark","")</f>
        <v>Medium</v>
      </c>
      <c r="P528" t="str">
        <f>_xlfn.XLOOKUP(Orders_Table[[#This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 MATCH(orders!$D529, products!$A$1:$A$49, 0), MATCH(orders!I$1, products!$A$1:$G$1, 0))</f>
        <v>Exc</v>
      </c>
      <c r="J529" t="str">
        <f>INDEX(products!$A$1:$G$49, MATCH(orders!$D529, products!$A$1:$A$49, 0), MATCH(orders!J$1, products!$A$1:$G$1, 0))</f>
        <v>M</v>
      </c>
      <c r="K529" s="4">
        <f>INDEX(products!$A$1:$G$49, MATCH(orders!$D529, products!$A$1:$A$49, 0), MATCH(orders!K$1, products!$A$1:$G$1, 0))</f>
        <v>0.5</v>
      </c>
      <c r="L529" s="5">
        <f>INDEX(products!$A$1:$G$49, MATCH(orders!$D529, products!$A$1:$A$49, 0), MATCH(orders!L$1, products!$A$1:$G$1, 0))</f>
        <v>8.25</v>
      </c>
      <c r="M529" s="5">
        <f t="shared" si="8"/>
        <v>41.25</v>
      </c>
      <c r="N529" t="str" cm="1">
        <f t="array" ref="N529">_xlfn.SWITCH(I529,
    "Rob", "Robusta",
    "Exc", "Excelsa",
    "Ara", "Arabica",
    "Lib", "Liberica",
    "")</f>
        <v>Excelsa</v>
      </c>
      <c r="O529" t="str" cm="1">
        <f t="array" ref="O529">_xlfn.SWITCH(J529,"M","Medium","L","Light","D","Dark","")</f>
        <v>Medium</v>
      </c>
      <c r="P529" t="str">
        <f>_xlfn.XLOOKUP(Orders_Table[[#This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 MATCH(orders!$D530, products!$A$1:$A$49, 0), MATCH(orders!I$1, products!$A$1:$G$1, 0))</f>
        <v>Exc</v>
      </c>
      <c r="J530" t="str">
        <f>INDEX(products!$A$1:$G$49, MATCH(orders!$D530, products!$A$1:$A$49, 0), MATCH(orders!J$1, products!$A$1:$G$1, 0))</f>
        <v>L</v>
      </c>
      <c r="K530" s="4">
        <f>INDEX(products!$A$1:$G$49, MATCH(orders!$D530, products!$A$1:$A$49, 0), MATCH(orders!K$1, products!$A$1:$G$1, 0))</f>
        <v>0.5</v>
      </c>
      <c r="L530" s="5">
        <f>INDEX(products!$A$1:$G$49, MATCH(orders!$D530, products!$A$1:$A$49, 0), MATCH(orders!L$1, products!$A$1:$G$1, 0))</f>
        <v>8.91</v>
      </c>
      <c r="M530" s="5">
        <f t="shared" si="8"/>
        <v>53.46</v>
      </c>
      <c r="N530" t="str" cm="1">
        <f t="array" ref="N530">_xlfn.SWITCH(I530,
    "Rob", "Robusta",
    "Exc", "Excelsa",
    "Ara", "Arabica",
    "Lib", "Liberica",
    "")</f>
        <v>Excelsa</v>
      </c>
      <c r="O530" t="str" cm="1">
        <f t="array" ref="O530">_xlfn.SWITCH(J530,"M","Medium","L","Light","D","Dark","")</f>
        <v>Light</v>
      </c>
      <c r="P530" t="str">
        <f>_xlfn.XLOOKUP(Orders_Table[[#This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 MATCH(orders!$D531, products!$A$1:$A$49, 0), MATCH(orders!I$1, products!$A$1:$G$1, 0))</f>
        <v>Rob</v>
      </c>
      <c r="J531" t="str">
        <f>INDEX(products!$A$1:$G$49, MATCH(orders!$D531, products!$A$1:$A$49, 0), MATCH(orders!J$1, products!$A$1:$G$1, 0))</f>
        <v>M</v>
      </c>
      <c r="K531" s="4">
        <f>INDEX(products!$A$1:$G$49, MATCH(orders!$D531, products!$A$1:$A$49, 0), MATCH(orders!K$1, products!$A$1:$G$1, 0))</f>
        <v>1</v>
      </c>
      <c r="L531" s="5">
        <f>INDEX(products!$A$1:$G$49, MATCH(orders!$D531, products!$A$1:$A$49, 0), MATCH(orders!L$1, products!$A$1:$G$1, 0))</f>
        <v>9.9499999999999993</v>
      </c>
      <c r="M531" s="5">
        <f t="shared" si="8"/>
        <v>59.699999999999996</v>
      </c>
      <c r="N531" t="str" cm="1">
        <f t="array" ref="N531">_xlfn.SWITCH(I531,
    "Rob", "Robusta",
    "Exc", "Excelsa",
    "Ara", "Arabica",
    "Lib", "Liberica",
    "")</f>
        <v>Robusta</v>
      </c>
      <c r="O531" t="str" cm="1">
        <f t="array" ref="O531">_xlfn.SWITCH(J531,"M","Medium","L","Light","D","Dark","")</f>
        <v>Medium</v>
      </c>
      <c r="P531" t="str">
        <f>_xlfn.XLOOKUP(Orders_Table[[#This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 MATCH(orders!$D532, products!$A$1:$A$49, 0), MATCH(orders!I$1, products!$A$1:$G$1, 0))</f>
        <v>Rob</v>
      </c>
      <c r="J532" t="str">
        <f>INDEX(products!$A$1:$G$49, MATCH(orders!$D532, products!$A$1:$A$49, 0), MATCH(orders!J$1, products!$A$1:$G$1, 0))</f>
        <v>M</v>
      </c>
      <c r="K532" s="4">
        <f>INDEX(products!$A$1:$G$49, MATCH(orders!$D532, products!$A$1:$A$49, 0), MATCH(orders!K$1, products!$A$1:$G$1, 0))</f>
        <v>1</v>
      </c>
      <c r="L532" s="5">
        <f>INDEX(products!$A$1:$G$49, MATCH(orders!$D532, products!$A$1:$A$49, 0), MATCH(orders!L$1, products!$A$1:$G$1, 0))</f>
        <v>9.9499999999999993</v>
      </c>
      <c r="M532" s="5">
        <f t="shared" si="8"/>
        <v>59.699999999999996</v>
      </c>
      <c r="N532" t="str" cm="1">
        <f t="array" ref="N532">_xlfn.SWITCH(I532,
    "Rob", "Robusta",
    "Exc", "Excelsa",
    "Ara", "Arabica",
    "Lib", "Liberica",
    "")</f>
        <v>Robusta</v>
      </c>
      <c r="O532" t="str" cm="1">
        <f t="array" ref="O532">_xlfn.SWITCH(J532,"M","Medium","L","Light","D","Dark","")</f>
        <v>Medium</v>
      </c>
      <c r="P532" t="str">
        <f>_xlfn.XLOOKUP(Orders_Table[[#This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 MATCH(orders!$D533, products!$A$1:$A$49, 0), MATCH(orders!I$1, products!$A$1:$G$1, 0))</f>
        <v>Rob</v>
      </c>
      <c r="J533" t="str">
        <f>INDEX(products!$A$1:$G$49, MATCH(orders!$D533, products!$A$1:$A$49, 0), MATCH(orders!J$1, products!$A$1:$G$1, 0))</f>
        <v>D</v>
      </c>
      <c r="K533" s="4">
        <f>INDEX(products!$A$1:$G$49, MATCH(orders!$D533, products!$A$1:$A$49, 0), MATCH(orders!K$1, products!$A$1:$G$1, 0))</f>
        <v>1</v>
      </c>
      <c r="L533" s="5">
        <f>INDEX(products!$A$1:$G$49, MATCH(orders!$D533, products!$A$1:$A$49, 0), MATCH(orders!L$1, products!$A$1:$G$1, 0))</f>
        <v>8.9499999999999993</v>
      </c>
      <c r="M533" s="5">
        <f t="shared" si="8"/>
        <v>44.75</v>
      </c>
      <c r="N533" t="str" cm="1">
        <f t="array" ref="N533">_xlfn.SWITCH(I533,
    "Rob", "Robusta",
    "Exc", "Excelsa",
    "Ara", "Arabica",
    "Lib", "Liberica",
    "")</f>
        <v>Robusta</v>
      </c>
      <c r="O533" t="str" cm="1">
        <f t="array" ref="O533">_xlfn.SWITCH(J533,"M","Medium","L","Light","D","Dark","")</f>
        <v>Dark</v>
      </c>
      <c r="P533" t="str">
        <f>_xlfn.XLOOKUP(Orders_Table[[#This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 MATCH(orders!$D534, products!$A$1:$A$49, 0), MATCH(orders!I$1, products!$A$1:$G$1, 0))</f>
        <v>Exc</v>
      </c>
      <c r="J534" t="str">
        <f>INDEX(products!$A$1:$G$49, MATCH(orders!$D534, products!$A$1:$A$49, 0), MATCH(orders!J$1, products!$A$1:$G$1, 0))</f>
        <v>M</v>
      </c>
      <c r="K534" s="4">
        <f>INDEX(products!$A$1:$G$49, MATCH(orders!$D534, products!$A$1:$A$49, 0), MATCH(orders!K$1, products!$A$1:$G$1, 0))</f>
        <v>0.5</v>
      </c>
      <c r="L534" s="5">
        <f>INDEX(products!$A$1:$G$49, MATCH(orders!$D534, products!$A$1:$A$49, 0), MATCH(orders!L$1, products!$A$1:$G$1, 0))</f>
        <v>8.25</v>
      </c>
      <c r="M534" s="5">
        <f t="shared" si="8"/>
        <v>16.5</v>
      </c>
      <c r="N534" t="str" cm="1">
        <f t="array" ref="N534">_xlfn.SWITCH(I534,
    "Rob", "Robusta",
    "Exc", "Excelsa",
    "Ara", "Arabica",
    "Lib", "Liberica",
    "")</f>
        <v>Excelsa</v>
      </c>
      <c r="O534" t="str" cm="1">
        <f t="array" ref="O534">_xlfn.SWITCH(J534,"M","Medium","L","Light","D","Dark","")</f>
        <v>Medium</v>
      </c>
      <c r="P534" t="str">
        <f>_xlfn.XLOOKUP(Orders_Table[[#This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N/A</v>
      </c>
      <c r="H535" s="2" t="str">
        <f>_xlfn.XLOOKUP(C535,customers!$A$1:$A$1001,customers!$G$1:$G$1001,,0)</f>
        <v>United States</v>
      </c>
      <c r="I535" t="str">
        <f>INDEX(products!$A$1:$G$49, MATCH(orders!$D535, products!$A$1:$A$49, 0), MATCH(orders!I$1, products!$A$1:$G$1, 0))</f>
        <v>Rob</v>
      </c>
      <c r="J535" t="str">
        <f>INDEX(products!$A$1:$G$49, MATCH(orders!$D535, products!$A$1:$A$49, 0), MATCH(orders!J$1, products!$A$1:$G$1, 0))</f>
        <v>D</v>
      </c>
      <c r="K535" s="4">
        <f>INDEX(products!$A$1:$G$49, MATCH(orders!$D535, products!$A$1:$A$49, 0), MATCH(orders!K$1, products!$A$1:$G$1, 0))</f>
        <v>0.5</v>
      </c>
      <c r="L535" s="5">
        <f>INDEX(products!$A$1:$G$49, MATCH(orders!$D535, products!$A$1:$A$49, 0), MATCH(orders!L$1, products!$A$1:$G$1, 0))</f>
        <v>5.3699999999999992</v>
      </c>
      <c r="M535" s="5">
        <f t="shared" si="8"/>
        <v>21.479999999999997</v>
      </c>
      <c r="N535" t="str" cm="1">
        <f t="array" ref="N535">_xlfn.SWITCH(I535,
    "Rob", "Robusta",
    "Exc", "Excelsa",
    "Ara", "Arabica",
    "Lib", "Liberica",
    "")</f>
        <v>Robusta</v>
      </c>
      <c r="O535" t="str" cm="1">
        <f t="array" ref="O535">_xlfn.SWITCH(J535,"M","Medium","L","Light","D","Dark","")</f>
        <v>Dark</v>
      </c>
      <c r="P535" t="str">
        <f>_xlfn.XLOOKUP(Orders_Table[[#This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 MATCH(orders!$D536, products!$A$1:$A$49, 0), MATCH(orders!I$1, products!$A$1:$G$1, 0))</f>
        <v>Rob</v>
      </c>
      <c r="J536" t="str">
        <f>INDEX(products!$A$1:$G$49, MATCH(orders!$D536, products!$A$1:$A$49, 0), MATCH(orders!J$1, products!$A$1:$G$1, 0))</f>
        <v>M</v>
      </c>
      <c r="K536" s="4">
        <f>INDEX(products!$A$1:$G$49, MATCH(orders!$D536, products!$A$1:$A$49, 0), MATCH(orders!K$1, products!$A$1:$G$1, 0))</f>
        <v>2.5</v>
      </c>
      <c r="L536" s="5">
        <f>INDEX(products!$A$1:$G$49, MATCH(orders!$D536, products!$A$1:$A$49, 0), MATCH(orders!L$1, products!$A$1:$G$1, 0))</f>
        <v>22.884999999999998</v>
      </c>
      <c r="M536" s="5">
        <f t="shared" si="8"/>
        <v>45.769999999999996</v>
      </c>
      <c r="N536" t="str" cm="1">
        <f t="array" ref="N536">_xlfn.SWITCH(I536,
    "Rob", "Robusta",
    "Exc", "Excelsa",
    "Ara", "Arabica",
    "Lib", "Liberica",
    "")</f>
        <v>Robusta</v>
      </c>
      <c r="O536" t="str" cm="1">
        <f t="array" ref="O536">_xlfn.SWITCH(J536,"M","Medium","L","Light","D","Dark","")</f>
        <v>Medium</v>
      </c>
      <c r="P536" t="str">
        <f>_xlfn.XLOOKUP(Orders_Table[[#This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N/A</v>
      </c>
      <c r="H537" s="2" t="str">
        <f>_xlfn.XLOOKUP(C537,customers!$A$1:$A$1001,customers!$G$1:$G$1001,,0)</f>
        <v>Ireland</v>
      </c>
      <c r="I537" t="str">
        <f>INDEX(products!$A$1:$G$49, MATCH(orders!$D537, products!$A$1:$A$49, 0), MATCH(orders!I$1, products!$A$1:$G$1, 0))</f>
        <v>Lib</v>
      </c>
      <c r="J537" t="str">
        <f>INDEX(products!$A$1:$G$49, MATCH(orders!$D537, products!$A$1:$A$49, 0), MATCH(orders!J$1, products!$A$1:$G$1, 0))</f>
        <v>L</v>
      </c>
      <c r="K537" s="4">
        <f>INDEX(products!$A$1:$G$49, MATCH(orders!$D537, products!$A$1:$A$49, 0), MATCH(orders!K$1, products!$A$1:$G$1, 0))</f>
        <v>0.2</v>
      </c>
      <c r="L537" s="5">
        <f>INDEX(products!$A$1:$G$49, MATCH(orders!$D537, products!$A$1:$A$49, 0), MATCH(orders!L$1, products!$A$1:$G$1, 0))</f>
        <v>4.7549999999999999</v>
      </c>
      <c r="M537" s="5">
        <f t="shared" si="8"/>
        <v>9.51</v>
      </c>
      <c r="N537" t="str" cm="1">
        <f t="array" ref="N537">_xlfn.SWITCH(I537,
    "Rob", "Robusta",
    "Exc", "Excelsa",
    "Ara", "Arabica",
    "Lib", "Liberica",
    "")</f>
        <v>Liberica</v>
      </c>
      <c r="O537" t="str" cm="1">
        <f t="array" ref="O537">_xlfn.SWITCH(J537,"M","Medium","L","Light","D","Dark","")</f>
        <v>Light</v>
      </c>
      <c r="P537" t="str">
        <f>_xlfn.XLOOKUP(Orders_Table[[#This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 MATCH(orders!$D538, products!$A$1:$A$49, 0), MATCH(orders!I$1, products!$A$1:$G$1, 0))</f>
        <v>Rob</v>
      </c>
      <c r="J538" t="str">
        <f>INDEX(products!$A$1:$G$49, MATCH(orders!$D538, products!$A$1:$A$49, 0), MATCH(orders!J$1, products!$A$1:$G$1, 0))</f>
        <v>D</v>
      </c>
      <c r="K538" s="4">
        <f>INDEX(products!$A$1:$G$49, MATCH(orders!$D538, products!$A$1:$A$49, 0), MATCH(orders!K$1, products!$A$1:$G$1, 0))</f>
        <v>0.2</v>
      </c>
      <c r="L538" s="5">
        <f>INDEX(products!$A$1:$G$49, MATCH(orders!$D538, products!$A$1:$A$49, 0), MATCH(orders!L$1, products!$A$1:$G$1, 0))</f>
        <v>2.6849999999999996</v>
      </c>
      <c r="M538" s="5">
        <f t="shared" si="8"/>
        <v>8.0549999999999997</v>
      </c>
      <c r="N538" t="str" cm="1">
        <f t="array" ref="N538">_xlfn.SWITCH(I538,
    "Rob", "Robusta",
    "Exc", "Excelsa",
    "Ara", "Arabica",
    "Lib", "Liberica",
    "")</f>
        <v>Robusta</v>
      </c>
      <c r="O538" t="str" cm="1">
        <f t="array" ref="O538">_xlfn.SWITCH(J538,"M","Medium","L","Light","D","Dark","")</f>
        <v>Dark</v>
      </c>
      <c r="P538" t="str">
        <f>_xlfn.XLOOKUP(Orders_Table[[#This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 MATCH(orders!$D539, products!$A$1:$A$49, 0), MATCH(orders!I$1, products!$A$1:$G$1, 0))</f>
        <v>Exc</v>
      </c>
      <c r="J539" t="str">
        <f>INDEX(products!$A$1:$G$49, MATCH(orders!$D539, products!$A$1:$A$49, 0), MATCH(orders!J$1, products!$A$1:$G$1, 0))</f>
        <v>D</v>
      </c>
      <c r="K539" s="4">
        <f>INDEX(products!$A$1:$G$49, MATCH(orders!$D539, products!$A$1:$A$49, 0), MATCH(orders!K$1, products!$A$1:$G$1, 0))</f>
        <v>2.5</v>
      </c>
      <c r="L539" s="5">
        <f>INDEX(products!$A$1:$G$49, MATCH(orders!$D539, products!$A$1:$A$49, 0), MATCH(orders!L$1, products!$A$1:$G$1, 0))</f>
        <v>27.945</v>
      </c>
      <c r="M539" s="5">
        <f t="shared" si="8"/>
        <v>111.78</v>
      </c>
      <c r="N539" t="str" cm="1">
        <f t="array" ref="N539">_xlfn.SWITCH(I539,
    "Rob", "Robusta",
    "Exc", "Excelsa",
    "Ara", "Arabica",
    "Lib", "Liberica",
    "")</f>
        <v>Excelsa</v>
      </c>
      <c r="O539" t="str" cm="1">
        <f t="array" ref="O539">_xlfn.SWITCH(J539,"M","Medium","L","Light","D","Dark","")</f>
        <v>Dark</v>
      </c>
      <c r="P539" t="str">
        <f>_xlfn.XLOOKUP(Orders_Table[[#This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 MATCH(orders!$D540, products!$A$1:$A$49, 0), MATCH(orders!I$1, products!$A$1:$G$1, 0))</f>
        <v>Rob</v>
      </c>
      <c r="J540" t="str">
        <f>INDEX(products!$A$1:$G$49, MATCH(orders!$D540, products!$A$1:$A$49, 0), MATCH(orders!J$1, products!$A$1:$G$1, 0))</f>
        <v>D</v>
      </c>
      <c r="K540" s="4">
        <f>INDEX(products!$A$1:$G$49, MATCH(orders!$D540, products!$A$1:$A$49, 0), MATCH(orders!K$1, products!$A$1:$G$1, 0))</f>
        <v>0.2</v>
      </c>
      <c r="L540" s="5">
        <f>INDEX(products!$A$1:$G$49, MATCH(orders!$D540, products!$A$1:$A$49, 0), MATCH(orders!L$1, products!$A$1:$G$1, 0))</f>
        <v>2.6849999999999996</v>
      </c>
      <c r="M540" s="5">
        <f t="shared" si="8"/>
        <v>10.739999999999998</v>
      </c>
      <c r="N540" t="str" cm="1">
        <f t="array" ref="N540">_xlfn.SWITCH(I540,
    "Rob", "Robusta",
    "Exc", "Excelsa",
    "Ara", "Arabica",
    "Lib", "Liberica",
    "")</f>
        <v>Robusta</v>
      </c>
      <c r="O540" t="str" cm="1">
        <f t="array" ref="O540">_xlfn.SWITCH(J540,"M","Medium","L","Light","D","Dark","")</f>
        <v>Dark</v>
      </c>
      <c r="P540" t="str">
        <f>_xlfn.XLOOKUP(Orders_Table[[#This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 MATCH(orders!$D541, products!$A$1:$A$49, 0), MATCH(orders!I$1, products!$A$1:$G$1, 0))</f>
        <v>Rob</v>
      </c>
      <c r="J541" t="str">
        <f>INDEX(products!$A$1:$G$49, MATCH(orders!$D541, products!$A$1:$A$49, 0), MATCH(orders!J$1, products!$A$1:$G$1, 0))</f>
        <v>D</v>
      </c>
      <c r="K541" s="4">
        <f>INDEX(products!$A$1:$G$49, MATCH(orders!$D541, products!$A$1:$A$49, 0), MATCH(orders!K$1, products!$A$1:$G$1, 0))</f>
        <v>0.5</v>
      </c>
      <c r="L541" s="5">
        <f>INDEX(products!$A$1:$G$49, MATCH(orders!$D541, products!$A$1:$A$49, 0), MATCH(orders!L$1, products!$A$1:$G$1, 0))</f>
        <v>5.3699999999999992</v>
      </c>
      <c r="M541" s="5">
        <f t="shared" si="8"/>
        <v>26.849999999999994</v>
      </c>
      <c r="N541" t="str" cm="1">
        <f t="array" ref="N541">_xlfn.SWITCH(I541,
    "Rob", "Robusta",
    "Exc", "Excelsa",
    "Ara", "Arabica",
    "Lib", "Liberica",
    "")</f>
        <v>Robusta</v>
      </c>
      <c r="O541" t="str" cm="1">
        <f t="array" ref="O541">_xlfn.SWITCH(J541,"M","Medium","L","Light","D","Dark","")</f>
        <v>Dark</v>
      </c>
      <c r="P541" t="str">
        <f>_xlfn.XLOOKUP(Orders_Table[[#This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 MATCH(orders!$D542, products!$A$1:$A$49, 0), MATCH(orders!I$1, products!$A$1:$G$1, 0))</f>
        <v>Lib</v>
      </c>
      <c r="J542" t="str">
        <f>INDEX(products!$A$1:$G$49, MATCH(orders!$D542, products!$A$1:$A$49, 0), MATCH(orders!J$1, products!$A$1:$G$1, 0))</f>
        <v>L</v>
      </c>
      <c r="K542" s="4">
        <f>INDEX(products!$A$1:$G$49, MATCH(orders!$D542, products!$A$1:$A$49, 0), MATCH(orders!K$1, products!$A$1:$G$1, 0))</f>
        <v>1</v>
      </c>
      <c r="L542" s="5">
        <f>INDEX(products!$A$1:$G$49, MATCH(orders!$D542, products!$A$1:$A$49, 0), MATCH(orders!L$1, products!$A$1:$G$1, 0))</f>
        <v>15.85</v>
      </c>
      <c r="M542" s="5">
        <f t="shared" si="8"/>
        <v>63.4</v>
      </c>
      <c r="N542" t="str" cm="1">
        <f t="array" ref="N542">_xlfn.SWITCH(I542,
    "Rob", "Robusta",
    "Exc", "Excelsa",
    "Ara", "Arabica",
    "Lib", "Liberica",
    "")</f>
        <v>Liberica</v>
      </c>
      <c r="O542" t="str" cm="1">
        <f t="array" ref="O542">_xlfn.SWITCH(J542,"M","Medium","L","Light","D","Dark","")</f>
        <v>Light</v>
      </c>
      <c r="P542" t="str">
        <f>_xlfn.XLOOKUP(Orders_Table[[#This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N/A</v>
      </c>
      <c r="H543" s="2" t="str">
        <f>_xlfn.XLOOKUP(C543,customers!$A$1:$A$1001,customers!$G$1:$G$1001,,0)</f>
        <v>Ireland</v>
      </c>
      <c r="I543" t="str">
        <f>INDEX(products!$A$1:$G$49, MATCH(orders!$D543, products!$A$1:$A$49, 0), MATCH(orders!I$1, products!$A$1:$G$1, 0))</f>
        <v>Ara</v>
      </c>
      <c r="J543" t="str">
        <f>INDEX(products!$A$1:$G$49, MATCH(orders!$D543, products!$A$1:$A$49, 0), MATCH(orders!J$1, products!$A$1:$G$1, 0))</f>
        <v>D</v>
      </c>
      <c r="K543" s="4">
        <f>INDEX(products!$A$1:$G$49, MATCH(orders!$D543, products!$A$1:$A$49, 0), MATCH(orders!K$1, products!$A$1:$G$1, 0))</f>
        <v>2.5</v>
      </c>
      <c r="L543" s="5">
        <f>INDEX(products!$A$1:$G$49, MATCH(orders!$D543, products!$A$1:$A$49, 0), MATCH(orders!L$1, products!$A$1:$G$1, 0))</f>
        <v>22.884999999999998</v>
      </c>
      <c r="M543" s="5">
        <f t="shared" si="8"/>
        <v>22.884999999999998</v>
      </c>
      <c r="N543" t="str" cm="1">
        <f t="array" ref="N543">_xlfn.SWITCH(I543,
    "Rob", "Robusta",
    "Exc", "Excelsa",
    "Ara", "Arabica",
    "Lib", "Liberica",
    "")</f>
        <v>Arabica</v>
      </c>
      <c r="O543" t="str" cm="1">
        <f t="array" ref="O543">_xlfn.SWITCH(J543,"M","Medium","L","Light","D","Dark","")</f>
        <v>Dark</v>
      </c>
      <c r="P543" t="str">
        <f>_xlfn.XLOOKUP(Orders_Table[[#This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 MATCH(orders!$D544, products!$A$1:$A$49, 0), MATCH(orders!I$1, products!$A$1:$G$1, 0))</f>
        <v>Ara</v>
      </c>
      <c r="J544" t="str">
        <f>INDEX(products!$A$1:$G$49, MATCH(orders!$D544, products!$A$1:$A$49, 0), MATCH(orders!J$1, products!$A$1:$G$1, 0))</f>
        <v>M</v>
      </c>
      <c r="K544" s="4">
        <f>INDEX(products!$A$1:$G$49, MATCH(orders!$D544, products!$A$1:$A$49, 0), MATCH(orders!K$1, products!$A$1:$G$1, 0))</f>
        <v>2.5</v>
      </c>
      <c r="L544" s="5">
        <f>INDEX(products!$A$1:$G$49, MATCH(orders!$D544, products!$A$1:$A$49, 0), MATCH(orders!L$1, products!$A$1:$G$1, 0))</f>
        <v>25.874999999999996</v>
      </c>
      <c r="M544" s="5">
        <f t="shared" si="8"/>
        <v>103.49999999999999</v>
      </c>
      <c r="N544" t="str" cm="1">
        <f t="array" ref="N544">_xlfn.SWITCH(I544,
    "Rob", "Robusta",
    "Exc", "Excelsa",
    "Ara", "Arabica",
    "Lib", "Liberica",
    "")</f>
        <v>Arabica</v>
      </c>
      <c r="O544" t="str" cm="1">
        <f t="array" ref="O544">_xlfn.SWITCH(J544,"M","Medium","L","Light","D","Dark","")</f>
        <v>Medium</v>
      </c>
      <c r="P544" t="str">
        <f>_xlfn.XLOOKUP(Orders_Table[[#This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 MATCH(orders!$D545, products!$A$1:$A$49, 0), MATCH(orders!I$1, products!$A$1:$G$1, 0))</f>
        <v>Rob</v>
      </c>
      <c r="J545" t="str">
        <f>INDEX(products!$A$1:$G$49, MATCH(orders!$D545, products!$A$1:$A$49, 0), MATCH(orders!J$1, products!$A$1:$G$1, 0))</f>
        <v>L</v>
      </c>
      <c r="K545" s="4">
        <f>INDEX(products!$A$1:$G$49, MATCH(orders!$D545, products!$A$1:$A$49, 0), MATCH(orders!K$1, products!$A$1:$G$1, 0))</f>
        <v>2.5</v>
      </c>
      <c r="L545" s="5">
        <f>INDEX(products!$A$1:$G$49, MATCH(orders!$D545, products!$A$1:$A$49, 0), MATCH(orders!L$1, products!$A$1:$G$1, 0))</f>
        <v>27.484999999999996</v>
      </c>
      <c r="M545" s="5">
        <f t="shared" si="8"/>
        <v>54.969999999999992</v>
      </c>
      <c r="N545" t="str" cm="1">
        <f t="array" ref="N545">_xlfn.SWITCH(I545,
    "Rob", "Robusta",
    "Exc", "Excelsa",
    "Ara", "Arabica",
    "Lib", "Liberica",
    "")</f>
        <v>Robusta</v>
      </c>
      <c r="O545" t="str" cm="1">
        <f t="array" ref="O545">_xlfn.SWITCH(J545,"M","Medium","L","Light","D","Dark","")</f>
        <v>Light</v>
      </c>
      <c r="P545" t="str">
        <f>_xlfn.XLOOKUP(Orders_Table[[#This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 MATCH(orders!$D546, products!$A$1:$A$49, 0), MATCH(orders!I$1, products!$A$1:$G$1, 0))</f>
        <v>Ara</v>
      </c>
      <c r="J546" t="str">
        <f>INDEX(products!$A$1:$G$49, MATCH(orders!$D546, products!$A$1:$A$49, 0), MATCH(orders!J$1, products!$A$1:$G$1, 0))</f>
        <v>L</v>
      </c>
      <c r="K546" s="4">
        <f>INDEX(products!$A$1:$G$49, MATCH(orders!$D546, products!$A$1:$A$49, 0), MATCH(orders!K$1, products!$A$1:$G$1, 0))</f>
        <v>0.5</v>
      </c>
      <c r="L546" s="5">
        <f>INDEX(products!$A$1:$G$49, MATCH(orders!$D546, products!$A$1:$A$49, 0), MATCH(orders!L$1, products!$A$1:$G$1, 0))</f>
        <v>7.77</v>
      </c>
      <c r="M546" s="5">
        <f t="shared" si="8"/>
        <v>15.54</v>
      </c>
      <c r="N546" t="str" cm="1">
        <f t="array" ref="N546">_xlfn.SWITCH(I546,
    "Rob", "Robusta",
    "Exc", "Excelsa",
    "Ara", "Arabica",
    "Lib", "Liberica",
    "")</f>
        <v>Arabica</v>
      </c>
      <c r="O546" t="str" cm="1">
        <f t="array" ref="O546">_xlfn.SWITCH(J546,"M","Medium","L","Light","D","Dark","")</f>
        <v>Light</v>
      </c>
      <c r="P546" t="str">
        <f>_xlfn.XLOOKUP(Orders_Table[[#This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 MATCH(orders!$D547, products!$A$1:$A$49, 0), MATCH(orders!I$1, products!$A$1:$G$1, 0))</f>
        <v>Lib</v>
      </c>
      <c r="J547" t="str">
        <f>INDEX(products!$A$1:$G$49, MATCH(orders!$D547, products!$A$1:$A$49, 0), MATCH(orders!J$1, products!$A$1:$G$1, 0))</f>
        <v>D</v>
      </c>
      <c r="K547" s="4">
        <f>INDEX(products!$A$1:$G$49, MATCH(orders!$D547, products!$A$1:$A$49, 0), MATCH(orders!K$1, products!$A$1:$G$1, 0))</f>
        <v>0.2</v>
      </c>
      <c r="L547" s="5">
        <f>INDEX(products!$A$1:$G$49, MATCH(orders!$D547, products!$A$1:$A$49, 0), MATCH(orders!L$1, products!$A$1:$G$1, 0))</f>
        <v>3.8849999999999998</v>
      </c>
      <c r="M547" s="5">
        <f t="shared" si="8"/>
        <v>15.54</v>
      </c>
      <c r="N547" t="str" cm="1">
        <f t="array" ref="N547">_xlfn.SWITCH(I547,
    "Rob", "Robusta",
    "Exc", "Excelsa",
    "Ara", "Arabica",
    "Lib", "Liberica",
    "")</f>
        <v>Liberica</v>
      </c>
      <c r="O547" t="str" cm="1">
        <f t="array" ref="O547">_xlfn.SWITCH(J547,"M","Medium","L","Light","D","Dark","")</f>
        <v>Dark</v>
      </c>
      <c r="P547" t="str">
        <f>_xlfn.XLOOKUP(Orders_Table[[#This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N/A</v>
      </c>
      <c r="H548" s="2" t="str">
        <f>_xlfn.XLOOKUP(C548,customers!$A$1:$A$1001,customers!$G$1:$G$1001,,0)</f>
        <v>Ireland</v>
      </c>
      <c r="I548" t="str">
        <f>INDEX(products!$A$1:$G$49, MATCH(orders!$D548, products!$A$1:$A$49, 0), MATCH(orders!I$1, products!$A$1:$G$1, 0))</f>
        <v>Exc</v>
      </c>
      <c r="J548" t="str">
        <f>INDEX(products!$A$1:$G$49, MATCH(orders!$D548, products!$A$1:$A$49, 0), MATCH(orders!J$1, products!$A$1:$G$1, 0))</f>
        <v>D</v>
      </c>
      <c r="K548" s="4">
        <f>INDEX(products!$A$1:$G$49, MATCH(orders!$D548, products!$A$1:$A$49, 0), MATCH(orders!K$1, products!$A$1:$G$1, 0))</f>
        <v>2.5</v>
      </c>
      <c r="L548" s="5">
        <f>INDEX(products!$A$1:$G$49, MATCH(orders!$D548, products!$A$1:$A$49, 0), MATCH(orders!L$1, products!$A$1:$G$1, 0))</f>
        <v>27.945</v>
      </c>
      <c r="M548" s="5">
        <f t="shared" si="8"/>
        <v>83.835000000000008</v>
      </c>
      <c r="N548" t="str" cm="1">
        <f t="array" ref="N548">_xlfn.SWITCH(I548,
    "Rob", "Robusta",
    "Exc", "Excelsa",
    "Ara", "Arabica",
    "Lib", "Liberica",
    "")</f>
        <v>Excelsa</v>
      </c>
      <c r="O548" t="str" cm="1">
        <f t="array" ref="O548">_xlfn.SWITCH(J548,"M","Medium","L","Light","D","Dark","")</f>
        <v>Dark</v>
      </c>
      <c r="P548" t="str">
        <f>_xlfn.XLOOKUP(Orders_Table[[#This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 MATCH(orders!$D549, products!$A$1:$A$49, 0), MATCH(orders!I$1, products!$A$1:$G$1, 0))</f>
        <v>Rob</v>
      </c>
      <c r="J549" t="str">
        <f>INDEX(products!$A$1:$G$49, MATCH(orders!$D549, products!$A$1:$A$49, 0), MATCH(orders!J$1, products!$A$1:$G$1, 0))</f>
        <v>L</v>
      </c>
      <c r="K549" s="4">
        <f>INDEX(products!$A$1:$G$49, MATCH(orders!$D549, products!$A$1:$A$49, 0), MATCH(orders!K$1, products!$A$1:$G$1, 0))</f>
        <v>0.2</v>
      </c>
      <c r="L549" s="5">
        <f>INDEX(products!$A$1:$G$49, MATCH(orders!$D549, products!$A$1:$A$49, 0), MATCH(orders!L$1, products!$A$1:$G$1, 0))</f>
        <v>3.5849999999999995</v>
      </c>
      <c r="M549" s="5">
        <f t="shared" si="8"/>
        <v>10.754999999999999</v>
      </c>
      <c r="N549" t="str" cm="1">
        <f t="array" ref="N549">_xlfn.SWITCH(I549,
    "Rob", "Robusta",
    "Exc", "Excelsa",
    "Ara", "Arabica",
    "Lib", "Liberica",
    "")</f>
        <v>Robusta</v>
      </c>
      <c r="O549" t="str" cm="1">
        <f t="array" ref="O549">_xlfn.SWITCH(J549,"M","Medium","L","Light","D","Dark","")</f>
        <v>Light</v>
      </c>
      <c r="P549" t="str">
        <f>_xlfn.XLOOKUP(Orders_Table[[#This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 MATCH(orders!$D550, products!$A$1:$A$49, 0), MATCH(orders!I$1, products!$A$1:$G$1, 0))</f>
        <v>Exc</v>
      </c>
      <c r="J550" t="str">
        <f>INDEX(products!$A$1:$G$49, MATCH(orders!$D550, products!$A$1:$A$49, 0), MATCH(orders!J$1, products!$A$1:$G$1, 0))</f>
        <v>L</v>
      </c>
      <c r="K550" s="4">
        <f>INDEX(products!$A$1:$G$49, MATCH(orders!$D550, products!$A$1:$A$49, 0), MATCH(orders!K$1, products!$A$1:$G$1, 0))</f>
        <v>0.2</v>
      </c>
      <c r="L550" s="5">
        <f>INDEX(products!$A$1:$G$49, MATCH(orders!$D550, products!$A$1:$A$49, 0), MATCH(orders!L$1, products!$A$1:$G$1, 0))</f>
        <v>4.4550000000000001</v>
      </c>
      <c r="M550" s="5">
        <f t="shared" si="8"/>
        <v>13.365</v>
      </c>
      <c r="N550" t="str" cm="1">
        <f t="array" ref="N550">_xlfn.SWITCH(I550,
    "Rob", "Robusta",
    "Exc", "Excelsa",
    "Ara", "Arabica",
    "Lib", "Liberica",
    "")</f>
        <v>Excelsa</v>
      </c>
      <c r="O550" t="str" cm="1">
        <f t="array" ref="O550">_xlfn.SWITCH(J550,"M","Medium","L","Light","D","Dark","")</f>
        <v>Light</v>
      </c>
      <c r="P550" t="str">
        <f>_xlfn.XLOOKUP(Orders_Table[[#This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 MATCH(orders!$D551, products!$A$1:$A$49, 0), MATCH(orders!I$1, products!$A$1:$G$1, 0))</f>
        <v>Exc</v>
      </c>
      <c r="J551" t="str">
        <f>INDEX(products!$A$1:$G$49, MATCH(orders!$D551, products!$A$1:$A$49, 0), MATCH(orders!J$1, products!$A$1:$G$1, 0))</f>
        <v>L</v>
      </c>
      <c r="K551" s="4">
        <f>INDEX(products!$A$1:$G$49, MATCH(orders!$D551, products!$A$1:$A$49, 0), MATCH(orders!K$1, products!$A$1:$G$1, 0))</f>
        <v>0.2</v>
      </c>
      <c r="L551" s="5">
        <f>INDEX(products!$A$1:$G$49, MATCH(orders!$D551, products!$A$1:$A$49, 0), MATCH(orders!L$1, products!$A$1:$G$1, 0))</f>
        <v>4.4550000000000001</v>
      </c>
      <c r="M551" s="5">
        <f t="shared" si="8"/>
        <v>17.82</v>
      </c>
      <c r="N551" t="str" cm="1">
        <f t="array" ref="N551">_xlfn.SWITCH(I551,
    "Rob", "Robusta",
    "Exc", "Excelsa",
    "Ara", "Arabica",
    "Lib", "Liberica",
    "")</f>
        <v>Excelsa</v>
      </c>
      <c r="O551" t="str" cm="1">
        <f t="array" ref="O551">_xlfn.SWITCH(J551,"M","Medium","L","Light","D","Dark","")</f>
        <v>Light</v>
      </c>
      <c r="P551" t="str">
        <f>_xlfn.XLOOKUP(Orders_Table[[#This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 MATCH(orders!$D552, products!$A$1:$A$49, 0), MATCH(orders!I$1, products!$A$1:$G$1, 0))</f>
        <v>Lib</v>
      </c>
      <c r="J552" t="str">
        <f>INDEX(products!$A$1:$G$49, MATCH(orders!$D552, products!$A$1:$A$49, 0), MATCH(orders!J$1, products!$A$1:$G$1, 0))</f>
        <v>D</v>
      </c>
      <c r="K552" s="4">
        <f>INDEX(products!$A$1:$G$49, MATCH(orders!$D552, products!$A$1:$A$49, 0), MATCH(orders!K$1, products!$A$1:$G$1, 0))</f>
        <v>0.2</v>
      </c>
      <c r="L552" s="5">
        <f>INDEX(products!$A$1:$G$49, MATCH(orders!$D552, products!$A$1:$A$49, 0), MATCH(orders!L$1, products!$A$1:$G$1, 0))</f>
        <v>3.8849999999999998</v>
      </c>
      <c r="M552" s="5">
        <f t="shared" si="8"/>
        <v>23.31</v>
      </c>
      <c r="N552" t="str" cm="1">
        <f t="array" ref="N552">_xlfn.SWITCH(I552,
    "Rob", "Robusta",
    "Exc", "Excelsa",
    "Ara", "Arabica",
    "Lib", "Liberica",
    "")</f>
        <v>Liberica</v>
      </c>
      <c r="O552" t="str" cm="1">
        <f t="array" ref="O552">_xlfn.SWITCH(J552,"M","Medium","L","Light","D","Dark","")</f>
        <v>Dark</v>
      </c>
      <c r="P552" t="str">
        <f>_xlfn.XLOOKUP(Orders_Table[[#This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 MATCH(orders!$D553, products!$A$1:$A$49, 0), MATCH(orders!I$1, products!$A$1:$G$1, 0))</f>
        <v>Exc</v>
      </c>
      <c r="J553" t="str">
        <f>INDEX(products!$A$1:$G$49, MATCH(orders!$D553, products!$A$1:$A$49, 0), MATCH(orders!J$1, products!$A$1:$G$1, 0))</f>
        <v>D</v>
      </c>
      <c r="K553" s="4">
        <f>INDEX(products!$A$1:$G$49, MATCH(orders!$D553, products!$A$1:$A$49, 0), MATCH(orders!K$1, products!$A$1:$G$1, 0))</f>
        <v>0.2</v>
      </c>
      <c r="L553" s="5">
        <f>INDEX(products!$A$1:$G$49, MATCH(orders!$D553, products!$A$1:$A$49, 0), MATCH(orders!L$1, products!$A$1:$G$1, 0))</f>
        <v>3.645</v>
      </c>
      <c r="M553" s="5">
        <f t="shared" si="8"/>
        <v>7.29</v>
      </c>
      <c r="N553" t="str" cm="1">
        <f t="array" ref="N553">_xlfn.SWITCH(I553,
    "Rob", "Robusta",
    "Exc", "Excelsa",
    "Ara", "Arabica",
    "Lib", "Liberica",
    "")</f>
        <v>Excelsa</v>
      </c>
      <c r="O553" t="str" cm="1">
        <f t="array" ref="O553">_xlfn.SWITCH(J553,"M","Medium","L","Light","D","Dark","")</f>
        <v>Dark</v>
      </c>
      <c r="P553" t="str">
        <f>_xlfn.XLOOKUP(Orders_Table[[#This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 MATCH(orders!$D554, products!$A$1:$A$49, 0), MATCH(orders!I$1, products!$A$1:$G$1, 0))</f>
        <v>Exc</v>
      </c>
      <c r="J554" t="str">
        <f>INDEX(products!$A$1:$G$49, MATCH(orders!$D554, products!$A$1:$A$49, 0), MATCH(orders!J$1, products!$A$1:$G$1, 0))</f>
        <v>L</v>
      </c>
      <c r="K554" s="4">
        <f>INDEX(products!$A$1:$G$49, MATCH(orders!$D554, products!$A$1:$A$49, 0), MATCH(orders!K$1, products!$A$1:$G$1, 0))</f>
        <v>0.2</v>
      </c>
      <c r="L554" s="5">
        <f>INDEX(products!$A$1:$G$49, MATCH(orders!$D554, products!$A$1:$A$49, 0), MATCH(orders!L$1, products!$A$1:$G$1, 0))</f>
        <v>4.4550000000000001</v>
      </c>
      <c r="M554" s="5">
        <f t="shared" si="8"/>
        <v>17.82</v>
      </c>
      <c r="N554" t="str" cm="1">
        <f t="array" ref="N554">_xlfn.SWITCH(I554,
    "Rob", "Robusta",
    "Exc", "Excelsa",
    "Ara", "Arabica",
    "Lib", "Liberica",
    "")</f>
        <v>Excelsa</v>
      </c>
      <c r="O554" t="str" cm="1">
        <f t="array" ref="O554">_xlfn.SWITCH(J554,"M","Medium","L","Light","D","Dark","")</f>
        <v>Light</v>
      </c>
      <c r="P554" t="str">
        <f>_xlfn.XLOOKUP(Orders_Table[[#This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 MATCH(orders!$D555, products!$A$1:$A$49, 0), MATCH(orders!I$1, products!$A$1:$G$1, 0))</f>
        <v>Exc</v>
      </c>
      <c r="J555" t="str">
        <f>INDEX(products!$A$1:$G$49, MATCH(orders!$D555, products!$A$1:$A$49, 0), MATCH(orders!J$1, products!$A$1:$G$1, 0))</f>
        <v>M</v>
      </c>
      <c r="K555" s="4">
        <f>INDEX(products!$A$1:$G$49, MATCH(orders!$D555, products!$A$1:$A$49, 0), MATCH(orders!K$1, products!$A$1:$G$1, 0))</f>
        <v>1</v>
      </c>
      <c r="L555" s="5">
        <f>INDEX(products!$A$1:$G$49, MATCH(orders!$D555, products!$A$1:$A$49, 0), MATCH(orders!L$1, products!$A$1:$G$1, 0))</f>
        <v>13.75</v>
      </c>
      <c r="M555" s="5">
        <f t="shared" si="8"/>
        <v>68.75</v>
      </c>
      <c r="N555" t="str" cm="1">
        <f t="array" ref="N555">_xlfn.SWITCH(I555,
    "Rob", "Robusta",
    "Exc", "Excelsa",
    "Ara", "Arabica",
    "Lib", "Liberica",
    "")</f>
        <v>Excelsa</v>
      </c>
      <c r="O555" t="str" cm="1">
        <f t="array" ref="O555">_xlfn.SWITCH(J555,"M","Medium","L","Light","D","Dark","")</f>
        <v>Medium</v>
      </c>
      <c r="P555" t="str">
        <f>_xlfn.XLOOKUP(Orders_Table[[#This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N/A</v>
      </c>
      <c r="H556" s="2" t="str">
        <f>_xlfn.XLOOKUP(C556,customers!$A$1:$A$1001,customers!$G$1:$G$1001,,0)</f>
        <v>United Kingdom</v>
      </c>
      <c r="I556" t="str">
        <f>INDEX(products!$A$1:$G$49, MATCH(orders!$D556, products!$A$1:$A$49, 0), MATCH(orders!I$1, products!$A$1:$G$1, 0))</f>
        <v>Rob</v>
      </c>
      <c r="J556" t="str">
        <f>INDEX(products!$A$1:$G$49, MATCH(orders!$D556, products!$A$1:$A$49, 0), MATCH(orders!J$1, products!$A$1:$G$1, 0))</f>
        <v>L</v>
      </c>
      <c r="K556" s="4">
        <f>INDEX(products!$A$1:$G$49, MATCH(orders!$D556, products!$A$1:$A$49, 0), MATCH(orders!K$1, products!$A$1:$G$1, 0))</f>
        <v>2.5</v>
      </c>
      <c r="L556" s="5">
        <f>INDEX(products!$A$1:$G$49, MATCH(orders!$D556, products!$A$1:$A$49, 0), MATCH(orders!L$1, products!$A$1:$G$1, 0))</f>
        <v>27.484999999999996</v>
      </c>
      <c r="M556" s="5">
        <f t="shared" si="8"/>
        <v>54.969999999999992</v>
      </c>
      <c r="N556" t="str" cm="1">
        <f t="array" ref="N556">_xlfn.SWITCH(I556,
    "Rob", "Robusta",
    "Exc", "Excelsa",
    "Ara", "Arabica",
    "Lib", "Liberica",
    "")</f>
        <v>Robusta</v>
      </c>
      <c r="O556" t="str" cm="1">
        <f t="array" ref="O556">_xlfn.SWITCH(J556,"M","Medium","L","Light","D","Dark","")</f>
        <v>Light</v>
      </c>
      <c r="P556" t="str">
        <f>_xlfn.XLOOKUP(Orders_Table[[#This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 MATCH(orders!$D557, products!$A$1:$A$49, 0), MATCH(orders!I$1, products!$A$1:$G$1, 0))</f>
        <v>Exc</v>
      </c>
      <c r="J557" t="str">
        <f>INDEX(products!$A$1:$G$49, MATCH(orders!$D557, products!$A$1:$A$49, 0), MATCH(orders!J$1, products!$A$1:$G$1, 0))</f>
        <v>M</v>
      </c>
      <c r="K557" s="4">
        <f>INDEX(products!$A$1:$G$49, MATCH(orders!$D557, products!$A$1:$A$49, 0), MATCH(orders!K$1, products!$A$1:$G$1, 0))</f>
        <v>1</v>
      </c>
      <c r="L557" s="5">
        <f>INDEX(products!$A$1:$G$49, MATCH(orders!$D557, products!$A$1:$A$49, 0), MATCH(orders!L$1, products!$A$1:$G$1, 0))</f>
        <v>13.75</v>
      </c>
      <c r="M557" s="5">
        <f t="shared" si="8"/>
        <v>82.5</v>
      </c>
      <c r="N557" t="str" cm="1">
        <f t="array" ref="N557">_xlfn.SWITCH(I557,
    "Rob", "Robusta",
    "Exc", "Excelsa",
    "Ara", "Arabica",
    "Lib", "Liberica",
    "")</f>
        <v>Excelsa</v>
      </c>
      <c r="O557" t="str" cm="1">
        <f t="array" ref="O557">_xlfn.SWITCH(J557,"M","Medium","L","Light","D","Dark","")</f>
        <v>Medium</v>
      </c>
      <c r="P557" t="str">
        <f>_xlfn.XLOOKUP(Orders_Table[[#This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 MATCH(orders!$D558, products!$A$1:$A$49, 0), MATCH(orders!I$1, products!$A$1:$G$1, 0))</f>
        <v>Lib</v>
      </c>
      <c r="J558" t="str">
        <f>INDEX(products!$A$1:$G$49, MATCH(orders!$D558, products!$A$1:$A$49, 0), MATCH(orders!J$1, products!$A$1:$G$1, 0))</f>
        <v>M</v>
      </c>
      <c r="K558" s="4">
        <f>INDEX(products!$A$1:$G$49, MATCH(orders!$D558, products!$A$1:$A$49, 0), MATCH(orders!K$1, products!$A$1:$G$1, 0))</f>
        <v>0.2</v>
      </c>
      <c r="L558" s="5">
        <f>INDEX(products!$A$1:$G$49, MATCH(orders!$D558, products!$A$1:$A$49, 0), MATCH(orders!L$1, products!$A$1:$G$1, 0))</f>
        <v>4.3650000000000002</v>
      </c>
      <c r="M558" s="5">
        <f t="shared" si="8"/>
        <v>8.73</v>
      </c>
      <c r="N558" t="str" cm="1">
        <f t="array" ref="N558">_xlfn.SWITCH(I558,
    "Rob", "Robusta",
    "Exc", "Excelsa",
    "Ara", "Arabica",
    "Lib", "Liberica",
    "")</f>
        <v>Liberica</v>
      </c>
      <c r="O558" t="str" cm="1">
        <f t="array" ref="O558">_xlfn.SWITCH(J558,"M","Medium","L","Light","D","Dark","")</f>
        <v>Medium</v>
      </c>
      <c r="P558" t="str">
        <f>_xlfn.XLOOKUP(Orders_Table[[#This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 MATCH(orders!$D559, products!$A$1:$A$49, 0), MATCH(orders!I$1, products!$A$1:$G$1, 0))</f>
        <v>Exc</v>
      </c>
      <c r="J559" t="str">
        <f>INDEX(products!$A$1:$G$49, MATCH(orders!$D559, products!$A$1:$A$49, 0), MATCH(orders!J$1, products!$A$1:$G$1, 0))</f>
        <v>L</v>
      </c>
      <c r="K559" s="4">
        <f>INDEX(products!$A$1:$G$49, MATCH(orders!$D559, products!$A$1:$A$49, 0), MATCH(orders!K$1, products!$A$1:$G$1, 0))</f>
        <v>1</v>
      </c>
      <c r="L559" s="5">
        <f>INDEX(products!$A$1:$G$49, MATCH(orders!$D559, products!$A$1:$A$49, 0), MATCH(orders!L$1, products!$A$1:$G$1, 0))</f>
        <v>14.85</v>
      </c>
      <c r="M559" s="5">
        <f t="shared" si="8"/>
        <v>59.4</v>
      </c>
      <c r="N559" t="str" cm="1">
        <f t="array" ref="N559">_xlfn.SWITCH(I559,
    "Rob", "Robusta",
    "Exc", "Excelsa",
    "Ara", "Arabica",
    "Lib", "Liberica",
    "")</f>
        <v>Excelsa</v>
      </c>
      <c r="O559" t="str" cm="1">
        <f t="array" ref="O559">_xlfn.SWITCH(J559,"M","Medium","L","Light","D","Dark","")</f>
        <v>Light</v>
      </c>
      <c r="P559" t="str">
        <f>_xlfn.XLOOKUP(Orders_Table[[#This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N/A</v>
      </c>
      <c r="H560" s="2" t="str">
        <f>_xlfn.XLOOKUP(C560,customers!$A$1:$A$1001,customers!$G$1:$G$1001,,0)</f>
        <v>United States</v>
      </c>
      <c r="I560" t="str">
        <f>INDEX(products!$A$1:$G$49, MATCH(orders!$D560, products!$A$1:$A$49, 0), MATCH(orders!I$1, products!$A$1:$G$1, 0))</f>
        <v>Lib</v>
      </c>
      <c r="J560" t="str">
        <f>INDEX(products!$A$1:$G$49, MATCH(orders!$D560, products!$A$1:$A$49, 0), MATCH(orders!J$1, products!$A$1:$G$1, 0))</f>
        <v>D</v>
      </c>
      <c r="K560" s="4">
        <f>INDEX(products!$A$1:$G$49, MATCH(orders!$D560, products!$A$1:$A$49, 0), MATCH(orders!K$1, products!$A$1:$G$1, 0))</f>
        <v>0.2</v>
      </c>
      <c r="L560" s="5">
        <f>INDEX(products!$A$1:$G$49, MATCH(orders!$D560, products!$A$1:$A$49, 0), MATCH(orders!L$1, products!$A$1:$G$1, 0))</f>
        <v>3.8849999999999998</v>
      </c>
      <c r="M560" s="5">
        <f t="shared" si="8"/>
        <v>15.54</v>
      </c>
      <c r="N560" t="str" cm="1">
        <f t="array" ref="N560">_xlfn.SWITCH(I560,
    "Rob", "Robusta",
    "Exc", "Excelsa",
    "Ara", "Arabica",
    "Lib", "Liberica",
    "")</f>
        <v>Liberica</v>
      </c>
      <c r="O560" t="str" cm="1">
        <f t="array" ref="O560">_xlfn.SWITCH(J560,"M","Medium","L","Light","D","Dark","")</f>
        <v>Dark</v>
      </c>
      <c r="P560" t="str">
        <f>_xlfn.XLOOKUP(Orders_Table[[#This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 MATCH(orders!$D561, products!$A$1:$A$49, 0), MATCH(orders!I$1, products!$A$1:$G$1, 0))</f>
        <v>Ara</v>
      </c>
      <c r="J561" t="str">
        <f>INDEX(products!$A$1:$G$49, MATCH(orders!$D561, products!$A$1:$A$49, 0), MATCH(orders!J$1, products!$A$1:$G$1, 0))</f>
        <v>L</v>
      </c>
      <c r="K561" s="4">
        <f>INDEX(products!$A$1:$G$49, MATCH(orders!$D561, products!$A$1:$A$49, 0), MATCH(orders!K$1, products!$A$1:$G$1, 0))</f>
        <v>1</v>
      </c>
      <c r="L561" s="5">
        <f>INDEX(products!$A$1:$G$49, MATCH(orders!$D561, products!$A$1:$A$49, 0), MATCH(orders!L$1, products!$A$1:$G$1, 0))</f>
        <v>12.95</v>
      </c>
      <c r="M561" s="5">
        <f t="shared" si="8"/>
        <v>38.849999999999994</v>
      </c>
      <c r="N561" t="str" cm="1">
        <f t="array" ref="N561">_xlfn.SWITCH(I561,
    "Rob", "Robusta",
    "Exc", "Excelsa",
    "Ara", "Arabica",
    "Lib", "Liberica",
    "")</f>
        <v>Arabica</v>
      </c>
      <c r="O561" t="str" cm="1">
        <f t="array" ref="O561">_xlfn.SWITCH(J561,"M","Medium","L","Light","D","Dark","")</f>
        <v>Light</v>
      </c>
      <c r="P561" t="str">
        <f>_xlfn.XLOOKUP(Orders_Table[[#This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N/A</v>
      </c>
      <c r="H562" s="2" t="str">
        <f>_xlfn.XLOOKUP(C562,customers!$A$1:$A$1001,customers!$G$1:$G$1001,,0)</f>
        <v>United States</v>
      </c>
      <c r="I562" t="str">
        <f>INDEX(products!$A$1:$G$49, MATCH(orders!$D562, products!$A$1:$A$49, 0), MATCH(orders!I$1, products!$A$1:$G$1, 0))</f>
        <v>Exc</v>
      </c>
      <c r="J562" t="str">
        <f>INDEX(products!$A$1:$G$49, MATCH(orders!$D562, products!$A$1:$A$49, 0), MATCH(orders!J$1, products!$A$1:$G$1, 0))</f>
        <v>M</v>
      </c>
      <c r="K562" s="4">
        <f>INDEX(products!$A$1:$G$49, MATCH(orders!$D562, products!$A$1:$A$49, 0), MATCH(orders!K$1, products!$A$1:$G$1, 0))</f>
        <v>2.5</v>
      </c>
      <c r="L562" s="5">
        <f>INDEX(products!$A$1:$G$49, MATCH(orders!$D562, products!$A$1:$A$49, 0), MATCH(orders!L$1, products!$A$1:$G$1, 0))</f>
        <v>31.624999999999996</v>
      </c>
      <c r="M562" s="5">
        <f t="shared" si="8"/>
        <v>189.74999999999997</v>
      </c>
      <c r="N562" t="str" cm="1">
        <f t="array" ref="N562">_xlfn.SWITCH(I562,
    "Rob", "Robusta",
    "Exc", "Excelsa",
    "Ara", "Arabica",
    "Lib", "Liberica",
    "")</f>
        <v>Excelsa</v>
      </c>
      <c r="O562" t="str" cm="1">
        <f t="array" ref="O562">_xlfn.SWITCH(J562,"M","Medium","L","Light","D","Dark","")</f>
        <v>Medium</v>
      </c>
      <c r="P562" t="str">
        <f>_xlfn.XLOOKUP(Orders_Table[[#This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N/A</v>
      </c>
      <c r="H563" s="2" t="str">
        <f>_xlfn.XLOOKUP(C563,customers!$A$1:$A$1001,customers!$G$1:$G$1001,,0)</f>
        <v>Ireland</v>
      </c>
      <c r="I563" t="str">
        <f>INDEX(products!$A$1:$G$49, MATCH(orders!$D563, products!$A$1:$A$49, 0), MATCH(orders!I$1, products!$A$1:$G$1, 0))</f>
        <v>Ara</v>
      </c>
      <c r="J563" t="str">
        <f>INDEX(products!$A$1:$G$49, MATCH(orders!$D563, products!$A$1:$A$49, 0), MATCH(orders!J$1, products!$A$1:$G$1, 0))</f>
        <v>D</v>
      </c>
      <c r="K563" s="4">
        <f>INDEX(products!$A$1:$G$49, MATCH(orders!$D563, products!$A$1:$A$49, 0), MATCH(orders!K$1, products!$A$1:$G$1, 0))</f>
        <v>0.2</v>
      </c>
      <c r="L563" s="5">
        <f>INDEX(products!$A$1:$G$49, MATCH(orders!$D563, products!$A$1:$A$49, 0), MATCH(orders!L$1, products!$A$1:$G$1, 0))</f>
        <v>2.9849999999999999</v>
      </c>
      <c r="M563" s="5">
        <f t="shared" si="8"/>
        <v>17.91</v>
      </c>
      <c r="N563" t="str" cm="1">
        <f t="array" ref="N563">_xlfn.SWITCH(I563,
    "Rob", "Robusta",
    "Exc", "Excelsa",
    "Ara", "Arabica",
    "Lib", "Liberica",
    "")</f>
        <v>Arabica</v>
      </c>
      <c r="O563" t="str" cm="1">
        <f t="array" ref="O563">_xlfn.SWITCH(J563,"M","Medium","L","Light","D","Dark","")</f>
        <v>Dark</v>
      </c>
      <c r="P563" t="str">
        <f>_xlfn.XLOOKUP(Orders_Table[[#This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 MATCH(orders!$D564, products!$A$1:$A$49, 0), MATCH(orders!I$1, products!$A$1:$G$1, 0))</f>
        <v>Lib</v>
      </c>
      <c r="J564" t="str">
        <f>INDEX(products!$A$1:$G$49, MATCH(orders!$D564, products!$A$1:$A$49, 0), MATCH(orders!J$1, products!$A$1:$G$1, 0))</f>
        <v>L</v>
      </c>
      <c r="K564" s="4">
        <f>INDEX(products!$A$1:$G$49, MATCH(orders!$D564, products!$A$1:$A$49, 0), MATCH(orders!K$1, products!$A$1:$G$1, 0))</f>
        <v>0.2</v>
      </c>
      <c r="L564" s="5">
        <f>INDEX(products!$A$1:$G$49, MATCH(orders!$D564, products!$A$1:$A$49, 0), MATCH(orders!L$1, products!$A$1:$G$1, 0))</f>
        <v>4.7549999999999999</v>
      </c>
      <c r="M564" s="5">
        <f t="shared" si="8"/>
        <v>28.53</v>
      </c>
      <c r="N564" t="str" cm="1">
        <f t="array" ref="N564">_xlfn.SWITCH(I564,
    "Rob", "Robusta",
    "Exc", "Excelsa",
    "Ara", "Arabica",
    "Lib", "Liberica",
    "")</f>
        <v>Liberica</v>
      </c>
      <c r="O564" t="str" cm="1">
        <f t="array" ref="O564">_xlfn.SWITCH(J564,"M","Medium","L","Light","D","Dark","")</f>
        <v>Light</v>
      </c>
      <c r="P564" t="str">
        <f>_xlfn.XLOOKUP(Orders_Table[[#This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 MATCH(orders!$D565, products!$A$1:$A$49, 0), MATCH(orders!I$1, products!$A$1:$G$1, 0))</f>
        <v>Exc</v>
      </c>
      <c r="J565" t="str">
        <f>INDEX(products!$A$1:$G$49, MATCH(orders!$D565, products!$A$1:$A$49, 0), MATCH(orders!J$1, products!$A$1:$G$1, 0))</f>
        <v>M</v>
      </c>
      <c r="K565" s="4">
        <f>INDEX(products!$A$1:$G$49, MATCH(orders!$D565, products!$A$1:$A$49, 0), MATCH(orders!K$1, products!$A$1:$G$1, 0))</f>
        <v>1</v>
      </c>
      <c r="L565" s="5">
        <f>INDEX(products!$A$1:$G$49, MATCH(orders!$D565, products!$A$1:$A$49, 0), MATCH(orders!L$1, products!$A$1:$G$1, 0))</f>
        <v>13.75</v>
      </c>
      <c r="M565" s="5">
        <f t="shared" si="8"/>
        <v>82.5</v>
      </c>
      <c r="N565" t="str" cm="1">
        <f t="array" ref="N565">_xlfn.SWITCH(I565,
    "Rob", "Robusta",
    "Exc", "Excelsa",
    "Ara", "Arabica",
    "Lib", "Liberica",
    "")</f>
        <v>Excelsa</v>
      </c>
      <c r="O565" t="str" cm="1">
        <f t="array" ref="O565">_xlfn.SWITCH(J565,"M","Medium","L","Light","D","Dark","")</f>
        <v>Medium</v>
      </c>
      <c r="P565" t="str">
        <f>_xlfn.XLOOKUP(Orders_Table[[#This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 MATCH(orders!$D566, products!$A$1:$A$49, 0), MATCH(orders!I$1, products!$A$1:$G$1, 0))</f>
        <v>Rob</v>
      </c>
      <c r="J566" t="str">
        <f>INDEX(products!$A$1:$G$49, MATCH(orders!$D566, products!$A$1:$A$49, 0), MATCH(orders!J$1, products!$A$1:$G$1, 0))</f>
        <v>L</v>
      </c>
      <c r="K566" s="4">
        <f>INDEX(products!$A$1:$G$49, MATCH(orders!$D566, products!$A$1:$A$49, 0), MATCH(orders!K$1, products!$A$1:$G$1, 0))</f>
        <v>0.5</v>
      </c>
      <c r="L566" s="5">
        <f>INDEX(products!$A$1:$G$49, MATCH(orders!$D566, products!$A$1:$A$49, 0), MATCH(orders!L$1, products!$A$1:$G$1, 0))</f>
        <v>7.169999999999999</v>
      </c>
      <c r="M566" s="5">
        <f t="shared" si="8"/>
        <v>14.339999999999998</v>
      </c>
      <c r="N566" t="str" cm="1">
        <f t="array" ref="N566">_xlfn.SWITCH(I566,
    "Rob", "Robusta",
    "Exc", "Excelsa",
    "Ara", "Arabica",
    "Lib", "Liberica",
    "")</f>
        <v>Robusta</v>
      </c>
      <c r="O566" t="str" cm="1">
        <f t="array" ref="O566">_xlfn.SWITCH(J566,"M","Medium","L","Light","D","Dark","")</f>
        <v>Light</v>
      </c>
      <c r="P566" t="str">
        <f>_xlfn.XLOOKUP(Orders_Table[[#This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 MATCH(orders!$D567, products!$A$1:$A$49, 0), MATCH(orders!I$1, products!$A$1:$G$1, 0))</f>
        <v>Rob</v>
      </c>
      <c r="J567" t="str">
        <f>INDEX(products!$A$1:$G$49, MATCH(orders!$D567, products!$A$1:$A$49, 0), MATCH(orders!J$1, products!$A$1:$G$1, 0))</f>
        <v>D</v>
      </c>
      <c r="K567" s="4">
        <f>INDEX(products!$A$1:$G$49, MATCH(orders!$D567, products!$A$1:$A$49, 0), MATCH(orders!K$1, products!$A$1:$G$1, 0))</f>
        <v>2.5</v>
      </c>
      <c r="L567" s="5">
        <f>INDEX(products!$A$1:$G$49, MATCH(orders!$D567, products!$A$1:$A$49, 0), MATCH(orders!L$1, products!$A$1:$G$1, 0))</f>
        <v>20.584999999999997</v>
      </c>
      <c r="M567" s="5">
        <f t="shared" si="8"/>
        <v>82.339999999999989</v>
      </c>
      <c r="N567" t="str" cm="1">
        <f t="array" ref="N567">_xlfn.SWITCH(I567,
    "Rob", "Robusta",
    "Exc", "Excelsa",
    "Ara", "Arabica",
    "Lib", "Liberica",
    "")</f>
        <v>Robusta</v>
      </c>
      <c r="O567" t="str" cm="1">
        <f t="array" ref="O567">_xlfn.SWITCH(J567,"M","Medium","L","Light","D","Dark","")</f>
        <v>Dark</v>
      </c>
      <c r="P567" t="str">
        <f>_xlfn.XLOOKUP(Orders_Table[[#This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 MATCH(orders!$D568, products!$A$1:$A$49, 0), MATCH(orders!I$1, products!$A$1:$G$1, 0))</f>
        <v>Ara</v>
      </c>
      <c r="J568" t="str">
        <f>INDEX(products!$A$1:$G$49, MATCH(orders!$D568, products!$A$1:$A$49, 0), MATCH(orders!J$1, products!$A$1:$G$1, 0))</f>
        <v>M</v>
      </c>
      <c r="K568" s="4">
        <f>INDEX(products!$A$1:$G$49, MATCH(orders!$D568, products!$A$1:$A$49, 0), MATCH(orders!K$1, products!$A$1:$G$1, 0))</f>
        <v>0.2</v>
      </c>
      <c r="L568" s="5">
        <f>INDEX(products!$A$1:$G$49, MATCH(orders!$D568, products!$A$1:$A$49, 0), MATCH(orders!L$1, products!$A$1:$G$1, 0))</f>
        <v>3.375</v>
      </c>
      <c r="M568" s="5">
        <f t="shared" si="8"/>
        <v>20.25</v>
      </c>
      <c r="N568" t="str" cm="1">
        <f t="array" ref="N568">_xlfn.SWITCH(I568,
    "Rob", "Robusta",
    "Exc", "Excelsa",
    "Ara", "Arabica",
    "Lib", "Liberica",
    "")</f>
        <v>Arabica</v>
      </c>
      <c r="O568" t="str" cm="1">
        <f t="array" ref="O568">_xlfn.SWITCH(J568,"M","Medium","L","Light","D","Dark","")</f>
        <v>Medium</v>
      </c>
      <c r="P568" t="str">
        <f>_xlfn.XLOOKUP(Orders_Table[[#This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N/A</v>
      </c>
      <c r="H569" s="2" t="str">
        <f>_xlfn.XLOOKUP(C569,customers!$A$1:$A$1001,customers!$G$1:$G$1001,,0)</f>
        <v>Ireland</v>
      </c>
      <c r="I569" t="str">
        <f>INDEX(products!$A$1:$G$49, MATCH(orders!$D569, products!$A$1:$A$49, 0), MATCH(orders!I$1, products!$A$1:$G$1, 0))</f>
        <v>Rob</v>
      </c>
      <c r="J569" t="str">
        <f>INDEX(products!$A$1:$G$49, MATCH(orders!$D569, products!$A$1:$A$49, 0), MATCH(orders!J$1, products!$A$1:$G$1, 0))</f>
        <v>L</v>
      </c>
      <c r="K569" s="4">
        <f>INDEX(products!$A$1:$G$49, MATCH(orders!$D569, products!$A$1:$A$49, 0), MATCH(orders!K$1, products!$A$1:$G$1, 0))</f>
        <v>2.5</v>
      </c>
      <c r="L569" s="5">
        <f>INDEX(products!$A$1:$G$49, MATCH(orders!$D569, products!$A$1:$A$49, 0), MATCH(orders!L$1, products!$A$1:$G$1, 0))</f>
        <v>27.484999999999996</v>
      </c>
      <c r="M569" s="5">
        <f t="shared" si="8"/>
        <v>164.90999999999997</v>
      </c>
      <c r="N569" t="str" cm="1">
        <f t="array" ref="N569">_xlfn.SWITCH(I569,
    "Rob", "Robusta",
    "Exc", "Excelsa",
    "Ara", "Arabica",
    "Lib", "Liberica",
    "")</f>
        <v>Robusta</v>
      </c>
      <c r="O569" t="str" cm="1">
        <f t="array" ref="O569">_xlfn.SWITCH(J569,"M","Medium","L","Light","D","Dark","")</f>
        <v>Light</v>
      </c>
      <c r="P569" t="str">
        <f>_xlfn.XLOOKUP(Orders_Table[[#This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 MATCH(orders!$D570, products!$A$1:$A$49, 0), MATCH(orders!I$1, products!$A$1:$G$1, 0))</f>
        <v>Lib</v>
      </c>
      <c r="J570" t="str">
        <f>INDEX(products!$A$1:$G$49, MATCH(orders!$D570, products!$A$1:$A$49, 0), MATCH(orders!J$1, products!$A$1:$G$1, 0))</f>
        <v>L</v>
      </c>
      <c r="K570" s="4">
        <f>INDEX(products!$A$1:$G$49, MATCH(orders!$D570, products!$A$1:$A$49, 0), MATCH(orders!K$1, products!$A$1:$G$1, 0))</f>
        <v>0.2</v>
      </c>
      <c r="L570" s="5">
        <f>INDEX(products!$A$1:$G$49, MATCH(orders!$D570, products!$A$1:$A$49, 0), MATCH(orders!L$1, products!$A$1:$G$1, 0))</f>
        <v>4.7549999999999999</v>
      </c>
      <c r="M570" s="5">
        <f t="shared" si="8"/>
        <v>19.02</v>
      </c>
      <c r="N570" t="str" cm="1">
        <f t="array" ref="N570">_xlfn.SWITCH(I570,
    "Rob", "Robusta",
    "Exc", "Excelsa",
    "Ara", "Arabica",
    "Lib", "Liberica",
    "")</f>
        <v>Liberica</v>
      </c>
      <c r="O570" t="str" cm="1">
        <f t="array" ref="O570">_xlfn.SWITCH(J570,"M","Medium","L","Light","D","Dark","")</f>
        <v>Light</v>
      </c>
      <c r="P570" t="str">
        <f>_xlfn.XLOOKUP(Orders_Table[[#This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 MATCH(orders!$D571, products!$A$1:$A$49, 0), MATCH(orders!I$1, products!$A$1:$G$1, 0))</f>
        <v>Ara</v>
      </c>
      <c r="J571" t="str">
        <f>INDEX(products!$A$1:$G$49, MATCH(orders!$D571, products!$A$1:$A$49, 0), MATCH(orders!J$1, products!$A$1:$G$1, 0))</f>
        <v>D</v>
      </c>
      <c r="K571" s="4">
        <f>INDEX(products!$A$1:$G$49, MATCH(orders!$D571, products!$A$1:$A$49, 0), MATCH(orders!K$1, products!$A$1:$G$1, 0))</f>
        <v>2.5</v>
      </c>
      <c r="L571" s="5">
        <f>INDEX(products!$A$1:$G$49, MATCH(orders!$D571, products!$A$1:$A$49, 0), MATCH(orders!L$1, products!$A$1:$G$1, 0))</f>
        <v>22.884999999999998</v>
      </c>
      <c r="M571" s="5">
        <f t="shared" si="8"/>
        <v>137.31</v>
      </c>
      <c r="N571" t="str" cm="1">
        <f t="array" ref="N571">_xlfn.SWITCH(I571,
    "Rob", "Robusta",
    "Exc", "Excelsa",
    "Ara", "Arabica",
    "Lib", "Liberica",
    "")</f>
        <v>Arabica</v>
      </c>
      <c r="O571" t="str" cm="1">
        <f t="array" ref="O571">_xlfn.SWITCH(J571,"M","Medium","L","Light","D","Dark","")</f>
        <v>Dark</v>
      </c>
      <c r="P571" t="str">
        <f>_xlfn.XLOOKUP(Orders_Table[[#This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 MATCH(orders!$D572, products!$A$1:$A$49, 0), MATCH(orders!I$1, products!$A$1:$G$1, 0))</f>
        <v>Ara</v>
      </c>
      <c r="J572" t="str">
        <f>INDEX(products!$A$1:$G$49, MATCH(orders!$D572, products!$A$1:$A$49, 0), MATCH(orders!J$1, products!$A$1:$G$1, 0))</f>
        <v>M</v>
      </c>
      <c r="K572" s="4">
        <f>INDEX(products!$A$1:$G$49, MATCH(orders!$D572, products!$A$1:$A$49, 0), MATCH(orders!K$1, products!$A$1:$G$1, 0))</f>
        <v>0.5</v>
      </c>
      <c r="L572" s="5">
        <f>INDEX(products!$A$1:$G$49, MATCH(orders!$D572, products!$A$1:$A$49, 0), MATCH(orders!L$1, products!$A$1:$G$1, 0))</f>
        <v>6.75</v>
      </c>
      <c r="M572" s="5">
        <f t="shared" si="8"/>
        <v>27</v>
      </c>
      <c r="N572" t="str" cm="1">
        <f t="array" ref="N572">_xlfn.SWITCH(I572,
    "Rob", "Robusta",
    "Exc", "Excelsa",
    "Ara", "Arabica",
    "Lib", "Liberica",
    "")</f>
        <v>Arabica</v>
      </c>
      <c r="O572" t="str" cm="1">
        <f t="array" ref="O572">_xlfn.SWITCH(J572,"M","Medium","L","Light","D","Dark","")</f>
        <v>Medium</v>
      </c>
      <c r="P572" t="str">
        <f>_xlfn.XLOOKUP(Orders_Table[[#This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 MATCH(orders!$D573, products!$A$1:$A$49, 0), MATCH(orders!I$1, products!$A$1:$G$1, 0))</f>
        <v>Exc</v>
      </c>
      <c r="J573" t="str">
        <f>INDEX(products!$A$1:$G$49, MATCH(orders!$D573, products!$A$1:$A$49, 0), MATCH(orders!J$1, products!$A$1:$G$1, 0))</f>
        <v>L</v>
      </c>
      <c r="K573" s="4">
        <f>INDEX(products!$A$1:$G$49, MATCH(orders!$D573, products!$A$1:$A$49, 0), MATCH(orders!K$1, products!$A$1:$G$1, 0))</f>
        <v>0.5</v>
      </c>
      <c r="L573" s="5">
        <f>INDEX(products!$A$1:$G$49, MATCH(orders!$D573, products!$A$1:$A$49, 0), MATCH(orders!L$1, products!$A$1:$G$1, 0))</f>
        <v>8.91</v>
      </c>
      <c r="M573" s="5">
        <f t="shared" si="8"/>
        <v>35.64</v>
      </c>
      <c r="N573" t="str" cm="1">
        <f t="array" ref="N573">_xlfn.SWITCH(I573,
    "Rob", "Robusta",
    "Exc", "Excelsa",
    "Ara", "Arabica",
    "Lib", "Liberica",
    "")</f>
        <v>Excelsa</v>
      </c>
      <c r="O573" t="str" cm="1">
        <f t="array" ref="O573">_xlfn.SWITCH(J573,"M","Medium","L","Light","D","Dark","")</f>
        <v>Light</v>
      </c>
      <c r="P573" t="str">
        <f>_xlfn.XLOOKUP(Orders_Table[[#This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N/A</v>
      </c>
      <c r="H574" s="2" t="str">
        <f>_xlfn.XLOOKUP(C574,customers!$A$1:$A$1001,customers!$G$1:$G$1001,,0)</f>
        <v>United States</v>
      </c>
      <c r="I574" t="str">
        <f>INDEX(products!$A$1:$G$49, MATCH(orders!$D574, products!$A$1:$A$49, 0), MATCH(orders!I$1, products!$A$1:$G$1, 0))</f>
        <v>Ara</v>
      </c>
      <c r="J574" t="str">
        <f>INDEX(products!$A$1:$G$49, MATCH(orders!$D574, products!$A$1:$A$49, 0), MATCH(orders!J$1, products!$A$1:$G$1, 0))</f>
        <v>D</v>
      </c>
      <c r="K574" s="4">
        <f>INDEX(products!$A$1:$G$49, MATCH(orders!$D574, products!$A$1:$A$49, 0), MATCH(orders!K$1, products!$A$1:$G$1, 0))</f>
        <v>0.2</v>
      </c>
      <c r="L574" s="5">
        <f>INDEX(products!$A$1:$G$49, MATCH(orders!$D574, products!$A$1:$A$49, 0), MATCH(orders!L$1, products!$A$1:$G$1, 0))</f>
        <v>2.9849999999999999</v>
      </c>
      <c r="M574" s="5">
        <f t="shared" si="8"/>
        <v>5.97</v>
      </c>
      <c r="N574" t="str" cm="1">
        <f t="array" ref="N574">_xlfn.SWITCH(I574,
    "Rob", "Robusta",
    "Exc", "Excelsa",
    "Ara", "Arabica",
    "Lib", "Liberica",
    "")</f>
        <v>Arabica</v>
      </c>
      <c r="O574" t="str" cm="1">
        <f t="array" ref="O574">_xlfn.SWITCH(J574,"M","Medium","L","Light","D","Dark","")</f>
        <v>Dark</v>
      </c>
      <c r="P574" t="str">
        <f>_xlfn.XLOOKUP(Orders_Table[[#This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 MATCH(orders!$D575, products!$A$1:$A$49, 0), MATCH(orders!I$1, products!$A$1:$G$1, 0))</f>
        <v>Ara</v>
      </c>
      <c r="J575" t="str">
        <f>INDEX(products!$A$1:$G$49, MATCH(orders!$D575, products!$A$1:$A$49, 0), MATCH(orders!J$1, products!$A$1:$G$1, 0))</f>
        <v>M</v>
      </c>
      <c r="K575" s="4">
        <f>INDEX(products!$A$1:$G$49, MATCH(orders!$D575, products!$A$1:$A$49, 0), MATCH(orders!K$1, products!$A$1:$G$1, 0))</f>
        <v>1</v>
      </c>
      <c r="L575" s="5">
        <f>INDEX(products!$A$1:$G$49, MATCH(orders!$D575, products!$A$1:$A$49, 0), MATCH(orders!L$1, products!$A$1:$G$1, 0))</f>
        <v>11.25</v>
      </c>
      <c r="M575" s="5">
        <f t="shared" si="8"/>
        <v>67.5</v>
      </c>
      <c r="N575" t="str" cm="1">
        <f t="array" ref="N575">_xlfn.SWITCH(I575,
    "Rob", "Robusta",
    "Exc", "Excelsa",
    "Ara", "Arabica",
    "Lib", "Liberica",
    "")</f>
        <v>Arabica</v>
      </c>
      <c r="O575" t="str" cm="1">
        <f t="array" ref="O575">_xlfn.SWITCH(J575,"M","Medium","L","Light","D","Dark","")</f>
        <v>Medium</v>
      </c>
      <c r="P575" t="str">
        <f>_xlfn.XLOOKUP(Orders_Table[[#This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 MATCH(orders!$D576, products!$A$1:$A$49, 0), MATCH(orders!I$1, products!$A$1:$G$1, 0))</f>
        <v>Rob</v>
      </c>
      <c r="J576" t="str">
        <f>INDEX(products!$A$1:$G$49, MATCH(orders!$D576, products!$A$1:$A$49, 0), MATCH(orders!J$1, products!$A$1:$G$1, 0))</f>
        <v>L</v>
      </c>
      <c r="K576" s="4">
        <f>INDEX(products!$A$1:$G$49, MATCH(orders!$D576, products!$A$1:$A$49, 0), MATCH(orders!K$1, products!$A$1:$G$1, 0))</f>
        <v>0.2</v>
      </c>
      <c r="L576" s="5">
        <f>INDEX(products!$A$1:$G$49, MATCH(orders!$D576, products!$A$1:$A$49, 0), MATCH(orders!L$1, products!$A$1:$G$1, 0))</f>
        <v>3.5849999999999995</v>
      </c>
      <c r="M576" s="5">
        <f t="shared" si="8"/>
        <v>21.509999999999998</v>
      </c>
      <c r="N576" t="str" cm="1">
        <f t="array" ref="N576">_xlfn.SWITCH(I576,
    "Rob", "Robusta",
    "Exc", "Excelsa",
    "Ara", "Arabica",
    "Lib", "Liberica",
    "")</f>
        <v>Robusta</v>
      </c>
      <c r="O576" t="str" cm="1">
        <f t="array" ref="O576">_xlfn.SWITCH(J576,"M","Medium","L","Light","D","Dark","")</f>
        <v>Light</v>
      </c>
      <c r="P576" t="str">
        <f>_xlfn.XLOOKUP(Orders_Table[[#This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 MATCH(orders!$D577, products!$A$1:$A$49, 0), MATCH(orders!I$1, products!$A$1:$G$1, 0))</f>
        <v>Lib</v>
      </c>
      <c r="J577" t="str">
        <f>INDEX(products!$A$1:$G$49, MATCH(orders!$D577, products!$A$1:$A$49, 0), MATCH(orders!J$1, products!$A$1:$G$1, 0))</f>
        <v>M</v>
      </c>
      <c r="K577" s="4">
        <f>INDEX(products!$A$1:$G$49, MATCH(orders!$D577, products!$A$1:$A$49, 0), MATCH(orders!K$1, products!$A$1:$G$1, 0))</f>
        <v>2.5</v>
      </c>
      <c r="L577" s="5">
        <f>INDEX(products!$A$1:$G$49, MATCH(orders!$D577, products!$A$1:$A$49, 0), MATCH(orders!L$1, products!$A$1:$G$1, 0))</f>
        <v>33.464999999999996</v>
      </c>
      <c r="M577" s="5">
        <f t="shared" si="8"/>
        <v>66.929999999999993</v>
      </c>
      <c r="N577" t="str" cm="1">
        <f t="array" ref="N577">_xlfn.SWITCH(I577,
    "Rob", "Robusta",
    "Exc", "Excelsa",
    "Ara", "Arabica",
    "Lib", "Liberica",
    "")</f>
        <v>Liberica</v>
      </c>
      <c r="O577" t="str" cm="1">
        <f t="array" ref="O577">_xlfn.SWITCH(J577,"M","Medium","L","Light","D","Dark","")</f>
        <v>Medium</v>
      </c>
      <c r="P577" t="str">
        <f>_xlfn.XLOOKUP(Orders_Table[[#This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 MATCH(orders!$D578, products!$A$1:$A$49, 0), MATCH(orders!I$1, products!$A$1:$G$1, 0))</f>
        <v>Ara</v>
      </c>
      <c r="J578" t="str">
        <f>INDEX(products!$A$1:$G$49, MATCH(orders!$D578, products!$A$1:$A$49, 0), MATCH(orders!J$1, products!$A$1:$G$1, 0))</f>
        <v>D</v>
      </c>
      <c r="K578" s="4">
        <f>INDEX(products!$A$1:$G$49, MATCH(orders!$D578, products!$A$1:$A$49, 0), MATCH(orders!K$1, products!$A$1:$G$1, 0))</f>
        <v>0.2</v>
      </c>
      <c r="L578" s="5">
        <f>INDEX(products!$A$1:$G$49, MATCH(orders!$D578, products!$A$1:$A$49, 0), MATCH(orders!L$1, products!$A$1:$G$1, 0))</f>
        <v>2.9849999999999999</v>
      </c>
      <c r="M578" s="5">
        <f t="shared" si="8"/>
        <v>17.91</v>
      </c>
      <c r="N578" t="str" cm="1">
        <f t="array" ref="N578">_xlfn.SWITCH(I578,
    "Rob", "Robusta",
    "Exc", "Excelsa",
    "Ara", "Arabica",
    "Lib", "Liberica",
    "")</f>
        <v>Arabica</v>
      </c>
      <c r="O578" t="str" cm="1">
        <f t="array" ref="O578">_xlfn.SWITCH(J578,"M","Medium","L","Light","D","Dark","")</f>
        <v>Dark</v>
      </c>
      <c r="P578" t="str">
        <f>_xlfn.XLOOKUP(Orders_Table[[#This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 MATCH(orders!$D579, products!$A$1:$A$49, 0), MATCH(orders!I$1, products!$A$1:$G$1, 0))</f>
        <v>Lib</v>
      </c>
      <c r="J579" t="str">
        <f>INDEX(products!$A$1:$G$49, MATCH(orders!$D579, products!$A$1:$A$49, 0), MATCH(orders!J$1, products!$A$1:$G$1, 0))</f>
        <v>M</v>
      </c>
      <c r="K579" s="4">
        <f>INDEX(products!$A$1:$G$49, MATCH(orders!$D579, products!$A$1:$A$49, 0), MATCH(orders!K$1, products!$A$1:$G$1, 0))</f>
        <v>1</v>
      </c>
      <c r="L579" s="5">
        <f>INDEX(products!$A$1:$G$49, MATCH(orders!$D579, products!$A$1:$A$49, 0), MATCH(orders!L$1, products!$A$1:$G$1, 0))</f>
        <v>14.55</v>
      </c>
      <c r="M579" s="5">
        <f t="shared" ref="M579:M642" si="9">L579*E579</f>
        <v>58.2</v>
      </c>
      <c r="N579" t="str" cm="1">
        <f t="array" ref="N579">_xlfn.SWITCH(I579,
    "Rob", "Robusta",
    "Exc", "Excelsa",
    "Ara", "Arabica",
    "Lib", "Liberica",
    "")</f>
        <v>Liberica</v>
      </c>
      <c r="O579" t="str" cm="1">
        <f t="array" ref="O579">_xlfn.SWITCH(J579,"M","Medium","L","Light","D","Dark","")</f>
        <v>Medium</v>
      </c>
      <c r="P579" t="str">
        <f>_xlfn.XLOOKUP(Orders_Table[[#This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 MATCH(orders!$D580, products!$A$1:$A$49, 0), MATCH(orders!I$1, products!$A$1:$G$1, 0))</f>
        <v>Exc</v>
      </c>
      <c r="J580" t="str">
        <f>INDEX(products!$A$1:$G$49, MATCH(orders!$D580, products!$A$1:$A$49, 0), MATCH(orders!J$1, products!$A$1:$G$1, 0))</f>
        <v>L</v>
      </c>
      <c r="K580" s="4">
        <f>INDEX(products!$A$1:$G$49, MATCH(orders!$D580, products!$A$1:$A$49, 0), MATCH(orders!K$1, products!$A$1:$G$1, 0))</f>
        <v>0.2</v>
      </c>
      <c r="L580" s="5">
        <f>INDEX(products!$A$1:$G$49, MATCH(orders!$D580, products!$A$1:$A$49, 0), MATCH(orders!L$1, products!$A$1:$G$1, 0))</f>
        <v>4.4550000000000001</v>
      </c>
      <c r="M580" s="5">
        <f t="shared" si="9"/>
        <v>13.365</v>
      </c>
      <c r="N580" t="str" cm="1">
        <f t="array" ref="N580">_xlfn.SWITCH(I580,
    "Rob", "Robusta",
    "Exc", "Excelsa",
    "Ara", "Arabica",
    "Lib", "Liberica",
    "")</f>
        <v>Excelsa</v>
      </c>
      <c r="O580" t="str" cm="1">
        <f t="array" ref="O580">_xlfn.SWITCH(J580,"M","Medium","L","Light","D","Dark","")</f>
        <v>Light</v>
      </c>
      <c r="P580" t="str">
        <f>_xlfn.XLOOKUP(Orders_Table[[#This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 MATCH(orders!$D581, products!$A$1:$A$49, 0), MATCH(orders!I$1, products!$A$1:$G$1, 0))</f>
        <v>Ara</v>
      </c>
      <c r="J581" t="str">
        <f>INDEX(products!$A$1:$G$49, MATCH(orders!$D581, products!$A$1:$A$49, 0), MATCH(orders!J$1, products!$A$1:$G$1, 0))</f>
        <v>M</v>
      </c>
      <c r="K581" s="4">
        <f>INDEX(products!$A$1:$G$49, MATCH(orders!$D581, products!$A$1:$A$49, 0), MATCH(orders!K$1, products!$A$1:$G$1, 0))</f>
        <v>0.5</v>
      </c>
      <c r="L581" s="5">
        <f>INDEX(products!$A$1:$G$49, MATCH(orders!$D581, products!$A$1:$A$49, 0), MATCH(orders!L$1, products!$A$1:$G$1, 0))</f>
        <v>6.75</v>
      </c>
      <c r="M581" s="5">
        <f t="shared" si="9"/>
        <v>33.75</v>
      </c>
      <c r="N581" t="str" cm="1">
        <f t="array" ref="N581">_xlfn.SWITCH(I581,
    "Rob", "Robusta",
    "Exc", "Excelsa",
    "Ara", "Arabica",
    "Lib", "Liberica",
    "")</f>
        <v>Arabica</v>
      </c>
      <c r="O581" t="str" cm="1">
        <f t="array" ref="O581">_xlfn.SWITCH(J581,"M","Medium","L","Light","D","Dark","")</f>
        <v>Medium</v>
      </c>
      <c r="P581" t="str">
        <f>_xlfn.XLOOKUP(Orders_Table[[#This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 MATCH(orders!$D582, products!$A$1:$A$49, 0), MATCH(orders!I$1, products!$A$1:$G$1, 0))</f>
        <v>Exc</v>
      </c>
      <c r="J582" t="str">
        <f>INDEX(products!$A$1:$G$49, MATCH(orders!$D582, products!$A$1:$A$49, 0), MATCH(orders!J$1, products!$A$1:$G$1, 0))</f>
        <v>L</v>
      </c>
      <c r="K582" s="4">
        <f>INDEX(products!$A$1:$G$49, MATCH(orders!$D582, products!$A$1:$A$49, 0), MATCH(orders!K$1, products!$A$1:$G$1, 0))</f>
        <v>1</v>
      </c>
      <c r="L582" s="5">
        <f>INDEX(products!$A$1:$G$49, MATCH(orders!$D582, products!$A$1:$A$49, 0), MATCH(orders!L$1, products!$A$1:$G$1, 0))</f>
        <v>14.85</v>
      </c>
      <c r="M582" s="5">
        <f t="shared" si="9"/>
        <v>44.55</v>
      </c>
      <c r="N582" t="str" cm="1">
        <f t="array" ref="N582">_xlfn.SWITCH(I582,
    "Rob", "Robusta",
    "Exc", "Excelsa",
    "Ara", "Arabica",
    "Lib", "Liberica",
    "")</f>
        <v>Excelsa</v>
      </c>
      <c r="O582" t="str" cm="1">
        <f t="array" ref="O582">_xlfn.SWITCH(J582,"M","Medium","L","Light","D","Dark","")</f>
        <v>Light</v>
      </c>
      <c r="P582" t="str">
        <f>_xlfn.XLOOKUP(Orders_Table[[#This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 MATCH(orders!$D583, products!$A$1:$A$49, 0), MATCH(orders!I$1, products!$A$1:$G$1, 0))</f>
        <v>Exc</v>
      </c>
      <c r="J583" t="str">
        <f>INDEX(products!$A$1:$G$49, MATCH(orders!$D583, products!$A$1:$A$49, 0), MATCH(orders!J$1, products!$A$1:$G$1, 0))</f>
        <v>L</v>
      </c>
      <c r="K583" s="4">
        <f>INDEX(products!$A$1:$G$49, MATCH(orders!$D583, products!$A$1:$A$49, 0), MATCH(orders!K$1, products!$A$1:$G$1, 0))</f>
        <v>0.5</v>
      </c>
      <c r="L583" s="5">
        <f>INDEX(products!$A$1:$G$49, MATCH(orders!$D583, products!$A$1:$A$49, 0), MATCH(orders!L$1, products!$A$1:$G$1, 0))</f>
        <v>8.91</v>
      </c>
      <c r="M583" s="5">
        <f t="shared" si="9"/>
        <v>44.55</v>
      </c>
      <c r="N583" t="str" cm="1">
        <f t="array" ref="N583">_xlfn.SWITCH(I583,
    "Rob", "Robusta",
    "Exc", "Excelsa",
    "Ara", "Arabica",
    "Lib", "Liberica",
    "")</f>
        <v>Excelsa</v>
      </c>
      <c r="O583" t="str" cm="1">
        <f t="array" ref="O583">_xlfn.SWITCH(J583,"M","Medium","L","Light","D","Dark","")</f>
        <v>Light</v>
      </c>
      <c r="P583" t="str">
        <f>_xlfn.XLOOKUP(Orders_Table[[#This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 MATCH(orders!$D584, products!$A$1:$A$49, 0), MATCH(orders!I$1, products!$A$1:$G$1, 0))</f>
        <v>Exc</v>
      </c>
      <c r="J584" t="str">
        <f>INDEX(products!$A$1:$G$49, MATCH(orders!$D584, products!$A$1:$A$49, 0), MATCH(orders!J$1, products!$A$1:$G$1, 0))</f>
        <v>D</v>
      </c>
      <c r="K584" s="4">
        <f>INDEX(products!$A$1:$G$49, MATCH(orders!$D584, products!$A$1:$A$49, 0), MATCH(orders!K$1, products!$A$1:$G$1, 0))</f>
        <v>1</v>
      </c>
      <c r="L584" s="5">
        <f>INDEX(products!$A$1:$G$49, MATCH(orders!$D584, products!$A$1:$A$49, 0), MATCH(orders!L$1, products!$A$1:$G$1, 0))</f>
        <v>12.15</v>
      </c>
      <c r="M584" s="5">
        <f t="shared" si="9"/>
        <v>60.75</v>
      </c>
      <c r="N584" t="str" cm="1">
        <f t="array" ref="N584">_xlfn.SWITCH(I584,
    "Rob", "Robusta",
    "Exc", "Excelsa",
    "Ara", "Arabica",
    "Lib", "Liberica",
    "")</f>
        <v>Excelsa</v>
      </c>
      <c r="O584" t="str" cm="1">
        <f t="array" ref="O584">_xlfn.SWITCH(J584,"M","Medium","L","Light","D","Dark","")</f>
        <v>Dark</v>
      </c>
      <c r="P584" t="str">
        <f>_xlfn.XLOOKUP(Orders_Table[[#This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 MATCH(orders!$D585, products!$A$1:$A$49, 0), MATCH(orders!I$1, products!$A$1:$G$1, 0))</f>
        <v>Rob</v>
      </c>
      <c r="J585" t="str">
        <f>INDEX(products!$A$1:$G$49, MATCH(orders!$D585, products!$A$1:$A$49, 0), MATCH(orders!J$1, products!$A$1:$G$1, 0))</f>
        <v>L</v>
      </c>
      <c r="K585" s="4">
        <f>INDEX(products!$A$1:$G$49, MATCH(orders!$D585, products!$A$1:$A$49, 0), MATCH(orders!K$1, products!$A$1:$G$1, 0))</f>
        <v>0.2</v>
      </c>
      <c r="L585" s="5">
        <f>INDEX(products!$A$1:$G$49, MATCH(orders!$D585, products!$A$1:$A$49, 0), MATCH(orders!L$1, products!$A$1:$G$1, 0))</f>
        <v>3.5849999999999995</v>
      </c>
      <c r="M585" s="5">
        <f t="shared" si="9"/>
        <v>3.5849999999999995</v>
      </c>
      <c r="N585" t="str" cm="1">
        <f t="array" ref="N585">_xlfn.SWITCH(I585,
    "Rob", "Robusta",
    "Exc", "Excelsa",
    "Ara", "Arabica",
    "Lib", "Liberica",
    "")</f>
        <v>Robusta</v>
      </c>
      <c r="O585" t="str" cm="1">
        <f t="array" ref="O585">_xlfn.SWITCH(J585,"M","Medium","L","Light","D","Dark","")</f>
        <v>Light</v>
      </c>
      <c r="P585" t="str">
        <f>_xlfn.XLOOKUP(Orders_Table[[#This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 MATCH(orders!$D586, products!$A$1:$A$49, 0), MATCH(orders!I$1, products!$A$1:$G$1, 0))</f>
        <v>Rob</v>
      </c>
      <c r="J586" t="str">
        <f>INDEX(products!$A$1:$G$49, MATCH(orders!$D586, products!$A$1:$A$49, 0), MATCH(orders!J$1, products!$A$1:$G$1, 0))</f>
        <v>L</v>
      </c>
      <c r="K586" s="4">
        <f>INDEX(products!$A$1:$G$49, MATCH(orders!$D586, products!$A$1:$A$49, 0), MATCH(orders!K$1, products!$A$1:$G$1, 0))</f>
        <v>0.2</v>
      </c>
      <c r="L586" s="5">
        <f>INDEX(products!$A$1:$G$49, MATCH(orders!$D586, products!$A$1:$A$49, 0), MATCH(orders!L$1, products!$A$1:$G$1, 0))</f>
        <v>3.5849999999999995</v>
      </c>
      <c r="M586" s="5">
        <f t="shared" si="9"/>
        <v>21.509999999999998</v>
      </c>
      <c r="N586" t="str" cm="1">
        <f t="array" ref="N586">_xlfn.SWITCH(I586,
    "Rob", "Robusta",
    "Exc", "Excelsa",
    "Ara", "Arabica",
    "Lib", "Liberica",
    "")</f>
        <v>Robusta</v>
      </c>
      <c r="O586" t="str" cm="1">
        <f t="array" ref="O586">_xlfn.SWITCH(J586,"M","Medium","L","Light","D","Dark","")</f>
        <v>Light</v>
      </c>
      <c r="P586" t="str">
        <f>_xlfn.XLOOKUP(Orders_Table[[#This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 MATCH(orders!$D587, products!$A$1:$A$49, 0), MATCH(orders!I$1, products!$A$1:$G$1, 0))</f>
        <v>Exc</v>
      </c>
      <c r="J587" t="str">
        <f>INDEX(products!$A$1:$G$49, MATCH(orders!$D587, products!$A$1:$A$49, 0), MATCH(orders!J$1, products!$A$1:$G$1, 0))</f>
        <v>M</v>
      </c>
      <c r="K587" s="4">
        <f>INDEX(products!$A$1:$G$49, MATCH(orders!$D587, products!$A$1:$A$49, 0), MATCH(orders!K$1, products!$A$1:$G$1, 0))</f>
        <v>0.5</v>
      </c>
      <c r="L587" s="5">
        <f>INDEX(products!$A$1:$G$49, MATCH(orders!$D587, products!$A$1:$A$49, 0), MATCH(orders!L$1, products!$A$1:$G$1, 0))</f>
        <v>8.25</v>
      </c>
      <c r="M587" s="5">
        <f t="shared" si="9"/>
        <v>16.5</v>
      </c>
      <c r="N587" t="str" cm="1">
        <f t="array" ref="N587">_xlfn.SWITCH(I587,
    "Rob", "Robusta",
    "Exc", "Excelsa",
    "Ara", "Arabica",
    "Lib", "Liberica",
    "")</f>
        <v>Excelsa</v>
      </c>
      <c r="O587" t="str" cm="1">
        <f t="array" ref="O587">_xlfn.SWITCH(J587,"M","Medium","L","Light","D","Dark","")</f>
        <v>Medium</v>
      </c>
      <c r="P587" t="str">
        <f>_xlfn.XLOOKUP(Orders_Table[[#This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N/A</v>
      </c>
      <c r="H588" s="2" t="str">
        <f>_xlfn.XLOOKUP(C588,customers!$A$1:$A$1001,customers!$G$1:$G$1001,,0)</f>
        <v>United States</v>
      </c>
      <c r="I588" t="str">
        <f>INDEX(products!$A$1:$G$49, MATCH(orders!$D588, products!$A$1:$A$49, 0), MATCH(orders!I$1, products!$A$1:$G$1, 0))</f>
        <v>Rob</v>
      </c>
      <c r="J588" t="str">
        <f>INDEX(products!$A$1:$G$49, MATCH(orders!$D588, products!$A$1:$A$49, 0), MATCH(orders!J$1, products!$A$1:$G$1, 0))</f>
        <v>L</v>
      </c>
      <c r="K588" s="4">
        <f>INDEX(products!$A$1:$G$49, MATCH(orders!$D588, products!$A$1:$A$49, 0), MATCH(orders!K$1, products!$A$1:$G$1, 0))</f>
        <v>2.5</v>
      </c>
      <c r="L588" s="5">
        <f>INDEX(products!$A$1:$G$49, MATCH(orders!$D588, products!$A$1:$A$49, 0), MATCH(orders!L$1, products!$A$1:$G$1, 0))</f>
        <v>27.484999999999996</v>
      </c>
      <c r="M588" s="5">
        <f t="shared" si="9"/>
        <v>82.454999999999984</v>
      </c>
      <c r="N588" t="str" cm="1">
        <f t="array" ref="N588">_xlfn.SWITCH(I588,
    "Rob", "Robusta",
    "Exc", "Excelsa",
    "Ara", "Arabica",
    "Lib", "Liberica",
    "")</f>
        <v>Robusta</v>
      </c>
      <c r="O588" t="str" cm="1">
        <f t="array" ref="O588">_xlfn.SWITCH(J588,"M","Medium","L","Light","D","Dark","")</f>
        <v>Light</v>
      </c>
      <c r="P588" t="str">
        <f>_xlfn.XLOOKUP(Orders_Table[[#This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 MATCH(orders!$D589, products!$A$1:$A$49, 0), MATCH(orders!I$1, products!$A$1:$G$1, 0))</f>
        <v>Lib</v>
      </c>
      <c r="J589" t="str">
        <f>INDEX(products!$A$1:$G$49, MATCH(orders!$D589, products!$A$1:$A$49, 0), MATCH(orders!J$1, products!$A$1:$G$1, 0))</f>
        <v>D</v>
      </c>
      <c r="K589" s="4">
        <f>INDEX(products!$A$1:$G$49, MATCH(orders!$D589, products!$A$1:$A$49, 0), MATCH(orders!K$1, products!$A$1:$G$1, 0))</f>
        <v>0.5</v>
      </c>
      <c r="L589" s="5">
        <f>INDEX(products!$A$1:$G$49, MATCH(orders!$D589, products!$A$1:$A$49, 0), MATCH(orders!L$1, products!$A$1:$G$1, 0))</f>
        <v>7.77</v>
      </c>
      <c r="M589" s="5">
        <f t="shared" si="9"/>
        <v>7.77</v>
      </c>
      <c r="N589" t="str" cm="1">
        <f t="array" ref="N589">_xlfn.SWITCH(I589,
    "Rob", "Robusta",
    "Exc", "Excelsa",
    "Ara", "Arabica",
    "Lib", "Liberica",
    "")</f>
        <v>Liberica</v>
      </c>
      <c r="O589" t="str" cm="1">
        <f t="array" ref="O589">_xlfn.SWITCH(J589,"M","Medium","L","Light","D","Dark","")</f>
        <v>Dark</v>
      </c>
      <c r="P589" t="str">
        <f>_xlfn.XLOOKUP(Orders_Table[[#This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 MATCH(orders!$D590, products!$A$1:$A$49, 0), MATCH(orders!I$1, products!$A$1:$G$1, 0))</f>
        <v>Rob</v>
      </c>
      <c r="J590" t="str">
        <f>INDEX(products!$A$1:$G$49, MATCH(orders!$D590, products!$A$1:$A$49, 0), MATCH(orders!J$1, products!$A$1:$G$1, 0))</f>
        <v>M</v>
      </c>
      <c r="K590" s="4">
        <f>INDEX(products!$A$1:$G$49, MATCH(orders!$D590, products!$A$1:$A$49, 0), MATCH(orders!K$1, products!$A$1:$G$1, 0))</f>
        <v>0.5</v>
      </c>
      <c r="L590" s="5">
        <f>INDEX(products!$A$1:$G$49, MATCH(orders!$D590, products!$A$1:$A$49, 0), MATCH(orders!L$1, products!$A$1:$G$1, 0))</f>
        <v>5.97</v>
      </c>
      <c r="M590" s="5">
        <f t="shared" si="9"/>
        <v>11.94</v>
      </c>
      <c r="N590" t="str" cm="1">
        <f t="array" ref="N590">_xlfn.SWITCH(I590,
    "Rob", "Robusta",
    "Exc", "Excelsa",
    "Ara", "Arabica",
    "Lib", "Liberica",
    "")</f>
        <v>Robusta</v>
      </c>
      <c r="O590" t="str" cm="1">
        <f t="array" ref="O590">_xlfn.SWITCH(J590,"M","Medium","L","Light","D","Dark","")</f>
        <v>Medium</v>
      </c>
      <c r="P590" t="str">
        <f>_xlfn.XLOOKUP(Orders_Table[[#This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 MATCH(orders!$D591, products!$A$1:$A$49, 0), MATCH(orders!I$1, products!$A$1:$G$1, 0))</f>
        <v>Exc</v>
      </c>
      <c r="J591" t="str">
        <f>INDEX(products!$A$1:$G$49, MATCH(orders!$D591, products!$A$1:$A$49, 0), MATCH(orders!J$1, products!$A$1:$G$1, 0))</f>
        <v>L</v>
      </c>
      <c r="K591" s="4">
        <f>INDEX(products!$A$1:$G$49, MATCH(orders!$D591, products!$A$1:$A$49, 0), MATCH(orders!K$1, products!$A$1:$G$1, 0))</f>
        <v>2.5</v>
      </c>
      <c r="L591" s="5">
        <f>INDEX(products!$A$1:$G$49, MATCH(orders!$D591, products!$A$1:$A$49, 0), MATCH(orders!L$1, products!$A$1:$G$1, 0))</f>
        <v>34.154999999999994</v>
      </c>
      <c r="M591" s="5">
        <f t="shared" si="9"/>
        <v>204.92999999999995</v>
      </c>
      <c r="N591" t="str" cm="1">
        <f t="array" ref="N591">_xlfn.SWITCH(I591,
    "Rob", "Robusta",
    "Exc", "Excelsa",
    "Ara", "Arabica",
    "Lib", "Liberica",
    "")</f>
        <v>Excelsa</v>
      </c>
      <c r="O591" t="str" cm="1">
        <f t="array" ref="O591">_xlfn.SWITCH(J591,"M","Medium","L","Light","D","Dark","")</f>
        <v>Light</v>
      </c>
      <c r="P591" t="str">
        <f>_xlfn.XLOOKUP(Orders_Table[[#This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 MATCH(orders!$D592, products!$A$1:$A$49, 0), MATCH(orders!I$1, products!$A$1:$G$1, 0))</f>
        <v>Exc</v>
      </c>
      <c r="J592" t="str">
        <f>INDEX(products!$A$1:$G$49, MATCH(orders!$D592, products!$A$1:$A$49, 0), MATCH(orders!J$1, products!$A$1:$G$1, 0))</f>
        <v>M</v>
      </c>
      <c r="K592" s="4">
        <f>INDEX(products!$A$1:$G$49, MATCH(orders!$D592, products!$A$1:$A$49, 0), MATCH(orders!K$1, products!$A$1:$G$1, 0))</f>
        <v>2.5</v>
      </c>
      <c r="L592" s="5">
        <f>INDEX(products!$A$1:$G$49, MATCH(orders!$D592, products!$A$1:$A$49, 0), MATCH(orders!L$1, products!$A$1:$G$1, 0))</f>
        <v>31.624999999999996</v>
      </c>
      <c r="M592" s="5">
        <f t="shared" si="9"/>
        <v>63.249999999999993</v>
      </c>
      <c r="N592" t="str" cm="1">
        <f t="array" ref="N592">_xlfn.SWITCH(I592,
    "Rob", "Robusta",
    "Exc", "Excelsa",
    "Ara", "Arabica",
    "Lib", "Liberica",
    "")</f>
        <v>Excelsa</v>
      </c>
      <c r="O592" t="str" cm="1">
        <f t="array" ref="O592">_xlfn.SWITCH(J592,"M","Medium","L","Light","D","Dark","")</f>
        <v>Medium</v>
      </c>
      <c r="P592" t="str">
        <f>_xlfn.XLOOKUP(Orders_Table[[#This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 MATCH(orders!$D593, products!$A$1:$A$49, 0), MATCH(orders!I$1, products!$A$1:$G$1, 0))</f>
        <v>Rob</v>
      </c>
      <c r="J593" t="str">
        <f>INDEX(products!$A$1:$G$49, MATCH(orders!$D593, products!$A$1:$A$49, 0), MATCH(orders!J$1, products!$A$1:$G$1, 0))</f>
        <v>D</v>
      </c>
      <c r="K593" s="4">
        <f>INDEX(products!$A$1:$G$49, MATCH(orders!$D593, products!$A$1:$A$49, 0), MATCH(orders!K$1, products!$A$1:$G$1, 0))</f>
        <v>0.2</v>
      </c>
      <c r="L593" s="5">
        <f>INDEX(products!$A$1:$G$49, MATCH(orders!$D593, products!$A$1:$A$49, 0), MATCH(orders!L$1, products!$A$1:$G$1, 0))</f>
        <v>2.6849999999999996</v>
      </c>
      <c r="M593" s="5">
        <f t="shared" si="9"/>
        <v>8.0549999999999997</v>
      </c>
      <c r="N593" t="str" cm="1">
        <f t="array" ref="N593">_xlfn.SWITCH(I593,
    "Rob", "Robusta",
    "Exc", "Excelsa",
    "Ara", "Arabica",
    "Lib", "Liberica",
    "")</f>
        <v>Robusta</v>
      </c>
      <c r="O593" t="str" cm="1">
        <f t="array" ref="O593">_xlfn.SWITCH(J593,"M","Medium","L","Light","D","Dark","")</f>
        <v>Dark</v>
      </c>
      <c r="P593" t="str">
        <f>_xlfn.XLOOKUP(Orders_Table[[#This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N/A</v>
      </c>
      <c r="H594" s="2" t="str">
        <f>_xlfn.XLOOKUP(C594,customers!$A$1:$A$1001,customers!$G$1:$G$1001,,0)</f>
        <v>United States</v>
      </c>
      <c r="I594" t="str">
        <f>INDEX(products!$A$1:$G$49, MATCH(orders!$D594, products!$A$1:$A$49, 0), MATCH(orders!I$1, products!$A$1:$G$1, 0))</f>
        <v>Ara</v>
      </c>
      <c r="J594" t="str">
        <f>INDEX(products!$A$1:$G$49, MATCH(orders!$D594, products!$A$1:$A$49, 0), MATCH(orders!J$1, products!$A$1:$G$1, 0))</f>
        <v>M</v>
      </c>
      <c r="K594" s="4">
        <f>INDEX(products!$A$1:$G$49, MATCH(orders!$D594, products!$A$1:$A$49, 0), MATCH(orders!K$1, products!$A$1:$G$1, 0))</f>
        <v>2.5</v>
      </c>
      <c r="L594" s="5">
        <f>INDEX(products!$A$1:$G$49, MATCH(orders!$D594, products!$A$1:$A$49, 0), MATCH(orders!L$1, products!$A$1:$G$1, 0))</f>
        <v>25.874999999999996</v>
      </c>
      <c r="M594" s="5">
        <f t="shared" si="9"/>
        <v>51.749999999999993</v>
      </c>
      <c r="N594" t="str" cm="1">
        <f t="array" ref="N594">_xlfn.SWITCH(I594,
    "Rob", "Robusta",
    "Exc", "Excelsa",
    "Ara", "Arabica",
    "Lib", "Liberica",
    "")</f>
        <v>Arabica</v>
      </c>
      <c r="O594" t="str" cm="1">
        <f t="array" ref="O594">_xlfn.SWITCH(J594,"M","Medium","L","Light","D","Dark","")</f>
        <v>Medium</v>
      </c>
      <c r="P594" t="str">
        <f>_xlfn.XLOOKUP(Orders_Table[[#This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 MATCH(orders!$D595, products!$A$1:$A$49, 0), MATCH(orders!I$1, products!$A$1:$G$1, 0))</f>
        <v>Exc</v>
      </c>
      <c r="J595" t="str">
        <f>INDEX(products!$A$1:$G$49, MATCH(orders!$D595, products!$A$1:$A$49, 0), MATCH(orders!J$1, products!$A$1:$G$1, 0))</f>
        <v>D</v>
      </c>
      <c r="K595" s="4">
        <f>INDEX(products!$A$1:$G$49, MATCH(orders!$D595, products!$A$1:$A$49, 0), MATCH(orders!K$1, products!$A$1:$G$1, 0))</f>
        <v>2.5</v>
      </c>
      <c r="L595" s="5">
        <f>INDEX(products!$A$1:$G$49, MATCH(orders!$D595, products!$A$1:$A$49, 0), MATCH(orders!L$1, products!$A$1:$G$1, 0))</f>
        <v>27.945</v>
      </c>
      <c r="M595" s="5">
        <f t="shared" si="9"/>
        <v>27.945</v>
      </c>
      <c r="N595" t="str" cm="1">
        <f t="array" ref="N595">_xlfn.SWITCH(I595,
    "Rob", "Robusta",
    "Exc", "Excelsa",
    "Ara", "Arabica",
    "Lib", "Liberica",
    "")</f>
        <v>Excelsa</v>
      </c>
      <c r="O595" t="str" cm="1">
        <f t="array" ref="O595">_xlfn.SWITCH(J595,"M","Medium","L","Light","D","Dark","")</f>
        <v>Dark</v>
      </c>
      <c r="P595" t="str">
        <f>_xlfn.XLOOKUP(Orders_Table[[#This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 MATCH(orders!$D596, products!$A$1:$A$49, 0), MATCH(orders!I$1, products!$A$1:$G$1, 0))</f>
        <v>Ara</v>
      </c>
      <c r="J596" t="str">
        <f>INDEX(products!$A$1:$G$49, MATCH(orders!$D596, products!$A$1:$A$49, 0), MATCH(orders!J$1, products!$A$1:$G$1, 0))</f>
        <v>L</v>
      </c>
      <c r="K596" s="4">
        <f>INDEX(products!$A$1:$G$49, MATCH(orders!$D596, products!$A$1:$A$49, 0), MATCH(orders!K$1, products!$A$1:$G$1, 0))</f>
        <v>2.5</v>
      </c>
      <c r="L596" s="5">
        <f>INDEX(products!$A$1:$G$49, MATCH(orders!$D596, products!$A$1:$A$49, 0), MATCH(orders!L$1, products!$A$1:$G$1, 0))</f>
        <v>29.784999999999997</v>
      </c>
      <c r="M596" s="5">
        <f t="shared" si="9"/>
        <v>59.569999999999993</v>
      </c>
      <c r="N596" t="str" cm="1">
        <f t="array" ref="N596">_xlfn.SWITCH(I596,
    "Rob", "Robusta",
    "Exc", "Excelsa",
    "Ara", "Arabica",
    "Lib", "Liberica",
    "")</f>
        <v>Arabica</v>
      </c>
      <c r="O596" t="str" cm="1">
        <f t="array" ref="O596">_xlfn.SWITCH(J596,"M","Medium","L","Light","D","Dark","")</f>
        <v>Light</v>
      </c>
      <c r="P596" t="str">
        <f>_xlfn.XLOOKUP(Orders_Table[[#This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N/A</v>
      </c>
      <c r="H597" s="2" t="str">
        <f>_xlfn.XLOOKUP(C597,customers!$A$1:$A$1001,customers!$G$1:$G$1001,,0)</f>
        <v>United Kingdom</v>
      </c>
      <c r="I597" t="str">
        <f>INDEX(products!$A$1:$G$49, MATCH(orders!$D597, products!$A$1:$A$49, 0), MATCH(orders!I$1, products!$A$1:$G$1, 0))</f>
        <v>Exc</v>
      </c>
      <c r="J597" t="str">
        <f>INDEX(products!$A$1:$G$49, MATCH(orders!$D597, products!$A$1:$A$49, 0), MATCH(orders!J$1, products!$A$1:$G$1, 0))</f>
        <v>L</v>
      </c>
      <c r="K597" s="4">
        <f>INDEX(products!$A$1:$G$49, MATCH(orders!$D597, products!$A$1:$A$49, 0), MATCH(orders!K$1, products!$A$1:$G$1, 0))</f>
        <v>1</v>
      </c>
      <c r="L597" s="5">
        <f>INDEX(products!$A$1:$G$49, MATCH(orders!$D597, products!$A$1:$A$49, 0), MATCH(orders!L$1, products!$A$1:$G$1, 0))</f>
        <v>14.85</v>
      </c>
      <c r="M597" s="5">
        <f t="shared" si="9"/>
        <v>14.85</v>
      </c>
      <c r="N597" t="str" cm="1">
        <f t="array" ref="N597">_xlfn.SWITCH(I597,
    "Rob", "Robusta",
    "Exc", "Excelsa",
    "Ara", "Arabica",
    "Lib", "Liberica",
    "")</f>
        <v>Excelsa</v>
      </c>
      <c r="O597" t="str" cm="1">
        <f t="array" ref="O597">_xlfn.SWITCH(J597,"M","Medium","L","Light","D","Dark","")</f>
        <v>Light</v>
      </c>
      <c r="P597" t="str">
        <f>_xlfn.XLOOKUP(Orders_Table[[#This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 MATCH(orders!$D598, products!$A$1:$A$49, 0), MATCH(orders!I$1, products!$A$1:$G$1, 0))</f>
        <v>Ara</v>
      </c>
      <c r="J598" t="str">
        <f>INDEX(products!$A$1:$G$49, MATCH(orders!$D598, products!$A$1:$A$49, 0), MATCH(orders!J$1, products!$A$1:$G$1, 0))</f>
        <v>M</v>
      </c>
      <c r="K598" s="4">
        <f>INDEX(products!$A$1:$G$49, MATCH(orders!$D598, products!$A$1:$A$49, 0), MATCH(orders!K$1, products!$A$1:$G$1, 0))</f>
        <v>0.5</v>
      </c>
      <c r="L598" s="5">
        <f>INDEX(products!$A$1:$G$49, MATCH(orders!$D598, products!$A$1:$A$49, 0), MATCH(orders!L$1, products!$A$1:$G$1, 0))</f>
        <v>6.75</v>
      </c>
      <c r="M598" s="5">
        <f t="shared" si="9"/>
        <v>33.75</v>
      </c>
      <c r="N598" t="str" cm="1">
        <f t="array" ref="N598">_xlfn.SWITCH(I598,
    "Rob", "Robusta",
    "Exc", "Excelsa",
    "Ara", "Arabica",
    "Lib", "Liberica",
    "")</f>
        <v>Arabica</v>
      </c>
      <c r="O598" t="str" cm="1">
        <f t="array" ref="O598">_xlfn.SWITCH(J598,"M","Medium","L","Light","D","Dark","")</f>
        <v>Medium</v>
      </c>
      <c r="P598" t="str">
        <f>_xlfn.XLOOKUP(Orders_Table[[#This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 MATCH(orders!$D599, products!$A$1:$A$49, 0), MATCH(orders!I$1, products!$A$1:$G$1, 0))</f>
        <v>Lib</v>
      </c>
      <c r="J599" t="str">
        <f>INDEX(products!$A$1:$G$49, MATCH(orders!$D599, products!$A$1:$A$49, 0), MATCH(orders!J$1, products!$A$1:$G$1, 0))</f>
        <v>L</v>
      </c>
      <c r="K599" s="4">
        <f>INDEX(products!$A$1:$G$49, MATCH(orders!$D599, products!$A$1:$A$49, 0), MATCH(orders!K$1, products!$A$1:$G$1, 0))</f>
        <v>2.5</v>
      </c>
      <c r="L599" s="5">
        <f>INDEX(products!$A$1:$G$49, MATCH(orders!$D599, products!$A$1:$A$49, 0), MATCH(orders!L$1, products!$A$1:$G$1, 0))</f>
        <v>36.454999999999998</v>
      </c>
      <c r="M599" s="5">
        <f t="shared" si="9"/>
        <v>145.82</v>
      </c>
      <c r="N599" t="str" cm="1">
        <f t="array" ref="N599">_xlfn.SWITCH(I599,
    "Rob", "Robusta",
    "Exc", "Excelsa",
    "Ara", "Arabica",
    "Lib", "Liberica",
    "")</f>
        <v>Liberica</v>
      </c>
      <c r="O599" t="str" cm="1">
        <f t="array" ref="O599">_xlfn.SWITCH(J599,"M","Medium","L","Light","D","Dark","")</f>
        <v>Light</v>
      </c>
      <c r="P599" t="str">
        <f>_xlfn.XLOOKUP(Orders_Table[[#This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 MATCH(orders!$D600, products!$A$1:$A$49, 0), MATCH(orders!I$1, products!$A$1:$G$1, 0))</f>
        <v>Rob</v>
      </c>
      <c r="J600" t="str">
        <f>INDEX(products!$A$1:$G$49, MATCH(orders!$D600, products!$A$1:$A$49, 0), MATCH(orders!J$1, products!$A$1:$G$1, 0))</f>
        <v>M</v>
      </c>
      <c r="K600" s="4">
        <f>INDEX(products!$A$1:$G$49, MATCH(orders!$D600, products!$A$1:$A$49, 0), MATCH(orders!K$1, products!$A$1:$G$1, 0))</f>
        <v>0.2</v>
      </c>
      <c r="L600" s="5">
        <f>INDEX(products!$A$1:$G$49, MATCH(orders!$D600, products!$A$1:$A$49, 0), MATCH(orders!L$1, products!$A$1:$G$1, 0))</f>
        <v>2.9849999999999999</v>
      </c>
      <c r="M600" s="5">
        <f t="shared" si="9"/>
        <v>11.94</v>
      </c>
      <c r="N600" t="str" cm="1">
        <f t="array" ref="N600">_xlfn.SWITCH(I600,
    "Rob", "Robusta",
    "Exc", "Excelsa",
    "Ara", "Arabica",
    "Lib", "Liberica",
    "")</f>
        <v>Robusta</v>
      </c>
      <c r="O600" t="str" cm="1">
        <f t="array" ref="O600">_xlfn.SWITCH(J600,"M","Medium","L","Light","D","Dark","")</f>
        <v>Medium</v>
      </c>
      <c r="P600" t="str">
        <f>_xlfn.XLOOKUP(Orders_Table[[#This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 MATCH(orders!$D601, products!$A$1:$A$49, 0), MATCH(orders!I$1, products!$A$1:$G$1, 0))</f>
        <v>Ara</v>
      </c>
      <c r="J601" t="str">
        <f>INDEX(products!$A$1:$G$49, MATCH(orders!$D601, products!$A$1:$A$49, 0), MATCH(orders!J$1, products!$A$1:$G$1, 0))</f>
        <v>D</v>
      </c>
      <c r="K601" s="4">
        <f>INDEX(products!$A$1:$G$49, MATCH(orders!$D601, products!$A$1:$A$49, 0), MATCH(orders!K$1, products!$A$1:$G$1, 0))</f>
        <v>0.2</v>
      </c>
      <c r="L601" s="5">
        <f>INDEX(products!$A$1:$G$49, MATCH(orders!$D601, products!$A$1:$A$49, 0), MATCH(orders!L$1, products!$A$1:$G$1, 0))</f>
        <v>2.9849999999999999</v>
      </c>
      <c r="M601" s="5">
        <f t="shared" si="9"/>
        <v>11.94</v>
      </c>
      <c r="N601" t="str" cm="1">
        <f t="array" ref="N601">_xlfn.SWITCH(I601,
    "Rob", "Robusta",
    "Exc", "Excelsa",
    "Ara", "Arabica",
    "Lib", "Liberica",
    "")</f>
        <v>Arabica</v>
      </c>
      <c r="O601" t="str" cm="1">
        <f t="array" ref="O601">_xlfn.SWITCH(J601,"M","Medium","L","Light","D","Dark","")</f>
        <v>Dark</v>
      </c>
      <c r="P601" t="str">
        <f>_xlfn.XLOOKUP(Orders_Table[[#This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 MATCH(orders!$D602, products!$A$1:$A$49, 0), MATCH(orders!I$1, products!$A$1:$G$1, 0))</f>
        <v>Lib</v>
      </c>
      <c r="J602" t="str">
        <f>INDEX(products!$A$1:$G$49, MATCH(orders!$D602, products!$A$1:$A$49, 0), MATCH(orders!J$1, products!$A$1:$G$1, 0))</f>
        <v>D</v>
      </c>
      <c r="K602" s="4">
        <f>INDEX(products!$A$1:$G$49, MATCH(orders!$D602, products!$A$1:$A$49, 0), MATCH(orders!K$1, products!$A$1:$G$1, 0))</f>
        <v>0.5</v>
      </c>
      <c r="L602" s="5">
        <f>INDEX(products!$A$1:$G$49, MATCH(orders!$D602, products!$A$1:$A$49, 0), MATCH(orders!L$1, products!$A$1:$G$1, 0))</f>
        <v>7.77</v>
      </c>
      <c r="M602" s="5">
        <f t="shared" si="9"/>
        <v>7.77</v>
      </c>
      <c r="N602" t="str" cm="1">
        <f t="array" ref="N602">_xlfn.SWITCH(I602,
    "Rob", "Robusta",
    "Exc", "Excelsa",
    "Ara", "Arabica",
    "Lib", "Liberica",
    "")</f>
        <v>Liberica</v>
      </c>
      <c r="O602" t="str" cm="1">
        <f t="array" ref="O602">_xlfn.SWITCH(J602,"M","Medium","L","Light","D","Dark","")</f>
        <v>Dark</v>
      </c>
      <c r="P602" t="str">
        <f>_xlfn.XLOOKUP(Orders_Table[[#This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 MATCH(orders!$D603, products!$A$1:$A$49, 0), MATCH(orders!I$1, products!$A$1:$G$1, 0))</f>
        <v>Rob</v>
      </c>
      <c r="J603" t="str">
        <f>INDEX(products!$A$1:$G$49, MATCH(orders!$D603, products!$A$1:$A$49, 0), MATCH(orders!J$1, products!$A$1:$G$1, 0))</f>
        <v>L</v>
      </c>
      <c r="K603" s="4">
        <f>INDEX(products!$A$1:$G$49, MATCH(orders!$D603, products!$A$1:$A$49, 0), MATCH(orders!K$1, products!$A$1:$G$1, 0))</f>
        <v>2.5</v>
      </c>
      <c r="L603" s="5">
        <f>INDEX(products!$A$1:$G$49, MATCH(orders!$D603, products!$A$1:$A$49, 0), MATCH(orders!L$1, products!$A$1:$G$1, 0))</f>
        <v>27.484999999999996</v>
      </c>
      <c r="M603" s="5">
        <f t="shared" si="9"/>
        <v>109.93999999999998</v>
      </c>
      <c r="N603" t="str" cm="1">
        <f t="array" ref="N603">_xlfn.SWITCH(I603,
    "Rob", "Robusta",
    "Exc", "Excelsa",
    "Ara", "Arabica",
    "Lib", "Liberica",
    "")</f>
        <v>Robusta</v>
      </c>
      <c r="O603" t="str" cm="1">
        <f t="array" ref="O603">_xlfn.SWITCH(J603,"M","Medium","L","Light","D","Dark","")</f>
        <v>Light</v>
      </c>
      <c r="P603" t="str">
        <f>_xlfn.XLOOKUP(Orders_Table[[#This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 MATCH(orders!$D604, products!$A$1:$A$49, 0), MATCH(orders!I$1, products!$A$1:$G$1, 0))</f>
        <v>Exc</v>
      </c>
      <c r="J604" t="str">
        <f>INDEX(products!$A$1:$G$49, MATCH(orders!$D604, products!$A$1:$A$49, 0), MATCH(orders!J$1, products!$A$1:$G$1, 0))</f>
        <v>L</v>
      </c>
      <c r="K604" s="4">
        <f>INDEX(products!$A$1:$G$49, MATCH(orders!$D604, products!$A$1:$A$49, 0), MATCH(orders!K$1, products!$A$1:$G$1, 0))</f>
        <v>0.2</v>
      </c>
      <c r="L604" s="5">
        <f>INDEX(products!$A$1:$G$49, MATCH(orders!$D604, products!$A$1:$A$49, 0), MATCH(orders!L$1, products!$A$1:$G$1, 0))</f>
        <v>4.4550000000000001</v>
      </c>
      <c r="M604" s="5">
        <f t="shared" si="9"/>
        <v>22.274999999999999</v>
      </c>
      <c r="N604" t="str" cm="1">
        <f t="array" ref="N604">_xlfn.SWITCH(I604,
    "Rob", "Robusta",
    "Exc", "Excelsa",
    "Ara", "Arabica",
    "Lib", "Liberica",
    "")</f>
        <v>Excelsa</v>
      </c>
      <c r="O604" t="str" cm="1">
        <f t="array" ref="O604">_xlfn.SWITCH(J604,"M","Medium","L","Light","D","Dark","")</f>
        <v>Light</v>
      </c>
      <c r="P604" t="str">
        <f>_xlfn.XLOOKUP(Orders_Table[[#This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 MATCH(orders!$D605, products!$A$1:$A$49, 0), MATCH(orders!I$1, products!$A$1:$G$1, 0))</f>
        <v>Rob</v>
      </c>
      <c r="J605" t="str">
        <f>INDEX(products!$A$1:$G$49, MATCH(orders!$D605, products!$A$1:$A$49, 0), MATCH(orders!J$1, products!$A$1:$G$1, 0))</f>
        <v>M</v>
      </c>
      <c r="K605" s="4">
        <f>INDEX(products!$A$1:$G$49, MATCH(orders!$D605, products!$A$1:$A$49, 0), MATCH(orders!K$1, products!$A$1:$G$1, 0))</f>
        <v>0.2</v>
      </c>
      <c r="L605" s="5">
        <f>INDEX(products!$A$1:$G$49, MATCH(orders!$D605, products!$A$1:$A$49, 0), MATCH(orders!L$1, products!$A$1:$G$1, 0))</f>
        <v>2.9849999999999999</v>
      </c>
      <c r="M605" s="5">
        <f t="shared" si="9"/>
        <v>8.9550000000000001</v>
      </c>
      <c r="N605" t="str" cm="1">
        <f t="array" ref="N605">_xlfn.SWITCH(I605,
    "Rob", "Robusta",
    "Exc", "Excelsa",
    "Ara", "Arabica",
    "Lib", "Liberica",
    "")</f>
        <v>Robusta</v>
      </c>
      <c r="O605" t="str" cm="1">
        <f t="array" ref="O605">_xlfn.SWITCH(J605,"M","Medium","L","Light","D","Dark","")</f>
        <v>Medium</v>
      </c>
      <c r="P605" t="str">
        <f>_xlfn.XLOOKUP(Orders_Table[[#This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N/A</v>
      </c>
      <c r="H606" s="2" t="str">
        <f>_xlfn.XLOOKUP(C606,customers!$A$1:$A$1001,customers!$G$1:$G$1001,,0)</f>
        <v>Ireland</v>
      </c>
      <c r="I606" t="str">
        <f>INDEX(products!$A$1:$G$49, MATCH(orders!$D606, products!$A$1:$A$49, 0), MATCH(orders!I$1, products!$A$1:$G$1, 0))</f>
        <v>Lib</v>
      </c>
      <c r="J606" t="str">
        <f>INDEX(products!$A$1:$G$49, MATCH(orders!$D606, products!$A$1:$A$49, 0), MATCH(orders!J$1, products!$A$1:$G$1, 0))</f>
        <v>D</v>
      </c>
      <c r="K606" s="4">
        <f>INDEX(products!$A$1:$G$49, MATCH(orders!$D606, products!$A$1:$A$49, 0), MATCH(orders!K$1, products!$A$1:$G$1, 0))</f>
        <v>2.5</v>
      </c>
      <c r="L606" s="5">
        <f>INDEX(products!$A$1:$G$49, MATCH(orders!$D606, products!$A$1:$A$49, 0), MATCH(orders!L$1, products!$A$1:$G$1, 0))</f>
        <v>29.784999999999997</v>
      </c>
      <c r="M606" s="5">
        <f t="shared" si="9"/>
        <v>119.13999999999999</v>
      </c>
      <c r="N606" t="str" cm="1">
        <f t="array" ref="N606">_xlfn.SWITCH(I606,
    "Rob", "Robusta",
    "Exc", "Excelsa",
    "Ara", "Arabica",
    "Lib", "Liberica",
    "")</f>
        <v>Liberica</v>
      </c>
      <c r="O606" t="str" cm="1">
        <f t="array" ref="O606">_xlfn.SWITCH(J606,"M","Medium","L","Light","D","Dark","")</f>
        <v>Dark</v>
      </c>
      <c r="P606" t="str">
        <f>_xlfn.XLOOKUP(Orders_Table[[#This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 MATCH(orders!$D607, products!$A$1:$A$49, 0), MATCH(orders!I$1, products!$A$1:$G$1, 0))</f>
        <v>Ara</v>
      </c>
      <c r="J607" t="str">
        <f>INDEX(products!$A$1:$G$49, MATCH(orders!$D607, products!$A$1:$A$49, 0), MATCH(orders!J$1, products!$A$1:$G$1, 0))</f>
        <v>L</v>
      </c>
      <c r="K607" s="4">
        <f>INDEX(products!$A$1:$G$49, MATCH(orders!$D607, products!$A$1:$A$49, 0), MATCH(orders!K$1, products!$A$1:$G$1, 0))</f>
        <v>2.5</v>
      </c>
      <c r="L607" s="5">
        <f>INDEX(products!$A$1:$G$49, MATCH(orders!$D607, products!$A$1:$A$49, 0), MATCH(orders!L$1, products!$A$1:$G$1, 0))</f>
        <v>29.784999999999997</v>
      </c>
      <c r="M607" s="5">
        <f t="shared" si="9"/>
        <v>148.92499999999998</v>
      </c>
      <c r="N607" t="str" cm="1">
        <f t="array" ref="N607">_xlfn.SWITCH(I607,
    "Rob", "Robusta",
    "Exc", "Excelsa",
    "Ara", "Arabica",
    "Lib", "Liberica",
    "")</f>
        <v>Arabica</v>
      </c>
      <c r="O607" t="str" cm="1">
        <f t="array" ref="O607">_xlfn.SWITCH(J607,"M","Medium","L","Light","D","Dark","")</f>
        <v>Light</v>
      </c>
      <c r="P607" t="str">
        <f>_xlfn.XLOOKUP(Orders_Table[[#This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 MATCH(orders!$D608, products!$A$1:$A$49, 0), MATCH(orders!I$1, products!$A$1:$G$1, 0))</f>
        <v>Lib</v>
      </c>
      <c r="J608" t="str">
        <f>INDEX(products!$A$1:$G$49, MATCH(orders!$D608, products!$A$1:$A$49, 0), MATCH(orders!J$1, products!$A$1:$G$1, 0))</f>
        <v>L</v>
      </c>
      <c r="K608" s="4">
        <f>INDEX(products!$A$1:$G$49, MATCH(orders!$D608, products!$A$1:$A$49, 0), MATCH(orders!K$1, products!$A$1:$G$1, 0))</f>
        <v>2.5</v>
      </c>
      <c r="L608" s="5">
        <f>INDEX(products!$A$1:$G$49, MATCH(orders!$D608, products!$A$1:$A$49, 0), MATCH(orders!L$1, products!$A$1:$G$1, 0))</f>
        <v>36.454999999999998</v>
      </c>
      <c r="M608" s="5">
        <f t="shared" si="9"/>
        <v>109.36499999999999</v>
      </c>
      <c r="N608" t="str" cm="1">
        <f t="array" ref="N608">_xlfn.SWITCH(I608,
    "Rob", "Robusta",
    "Exc", "Excelsa",
    "Ara", "Arabica",
    "Lib", "Liberica",
    "")</f>
        <v>Liberica</v>
      </c>
      <c r="O608" t="str" cm="1">
        <f t="array" ref="O608">_xlfn.SWITCH(J608,"M","Medium","L","Light","D","Dark","")</f>
        <v>Light</v>
      </c>
      <c r="P608" t="str">
        <f>_xlfn.XLOOKUP(Orders_Table[[#This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 MATCH(orders!$D609, products!$A$1:$A$49, 0), MATCH(orders!I$1, products!$A$1:$G$1, 0))</f>
        <v>Exc</v>
      </c>
      <c r="J609" t="str">
        <f>INDEX(products!$A$1:$G$49, MATCH(orders!$D609, products!$A$1:$A$49, 0), MATCH(orders!J$1, products!$A$1:$G$1, 0))</f>
        <v>D</v>
      </c>
      <c r="K609" s="4">
        <f>INDEX(products!$A$1:$G$49, MATCH(orders!$D609, products!$A$1:$A$49, 0), MATCH(orders!K$1, products!$A$1:$G$1, 0))</f>
        <v>0.2</v>
      </c>
      <c r="L609" s="5">
        <f>INDEX(products!$A$1:$G$49, MATCH(orders!$D609, products!$A$1:$A$49, 0), MATCH(orders!L$1, products!$A$1:$G$1, 0))</f>
        <v>3.645</v>
      </c>
      <c r="M609" s="5">
        <f t="shared" si="9"/>
        <v>3.645</v>
      </c>
      <c r="N609" t="str" cm="1">
        <f t="array" ref="N609">_xlfn.SWITCH(I609,
    "Rob", "Robusta",
    "Exc", "Excelsa",
    "Ara", "Arabica",
    "Lib", "Liberica",
    "")</f>
        <v>Excelsa</v>
      </c>
      <c r="O609" t="str" cm="1">
        <f t="array" ref="O609">_xlfn.SWITCH(J609,"M","Medium","L","Light","D","Dark","")</f>
        <v>Dark</v>
      </c>
      <c r="P609" t="str">
        <f>_xlfn.XLOOKUP(Orders_Table[[#This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N/A</v>
      </c>
      <c r="H610" s="2" t="str">
        <f>_xlfn.XLOOKUP(C610,customers!$A$1:$A$1001,customers!$G$1:$G$1001,,0)</f>
        <v>United States</v>
      </c>
      <c r="I610" t="str">
        <f>INDEX(products!$A$1:$G$49, MATCH(orders!$D610, products!$A$1:$A$49, 0), MATCH(orders!I$1, products!$A$1:$G$1, 0))</f>
        <v>Exc</v>
      </c>
      <c r="J610" t="str">
        <f>INDEX(products!$A$1:$G$49, MATCH(orders!$D610, products!$A$1:$A$49, 0), MATCH(orders!J$1, products!$A$1:$G$1, 0))</f>
        <v>D</v>
      </c>
      <c r="K610" s="4">
        <f>INDEX(products!$A$1:$G$49, MATCH(orders!$D610, products!$A$1:$A$49, 0), MATCH(orders!K$1, products!$A$1:$G$1, 0))</f>
        <v>2.5</v>
      </c>
      <c r="L610" s="5">
        <f>INDEX(products!$A$1:$G$49, MATCH(orders!$D610, products!$A$1:$A$49, 0), MATCH(orders!L$1, products!$A$1:$G$1, 0))</f>
        <v>27.945</v>
      </c>
      <c r="M610" s="5">
        <f t="shared" si="9"/>
        <v>55.89</v>
      </c>
      <c r="N610" t="str" cm="1">
        <f t="array" ref="N610">_xlfn.SWITCH(I610,
    "Rob", "Robusta",
    "Exc", "Excelsa",
    "Ara", "Arabica",
    "Lib", "Liberica",
    "")</f>
        <v>Excelsa</v>
      </c>
      <c r="O610" t="str" cm="1">
        <f t="array" ref="O610">_xlfn.SWITCH(J610,"M","Medium","L","Light","D","Dark","")</f>
        <v>Dark</v>
      </c>
      <c r="P610" t="str">
        <f>_xlfn.XLOOKUP(Orders_Table[[#This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 MATCH(orders!$D611, products!$A$1:$A$49, 0), MATCH(orders!I$1, products!$A$1:$G$1, 0))</f>
        <v>Lib</v>
      </c>
      <c r="J611" t="str">
        <f>INDEX(products!$A$1:$G$49, MATCH(orders!$D611, products!$A$1:$A$49, 0), MATCH(orders!J$1, products!$A$1:$G$1, 0))</f>
        <v>M</v>
      </c>
      <c r="K611" s="4">
        <f>INDEX(products!$A$1:$G$49, MATCH(orders!$D611, products!$A$1:$A$49, 0), MATCH(orders!K$1, products!$A$1:$G$1, 0))</f>
        <v>0.2</v>
      </c>
      <c r="L611" s="5">
        <f>INDEX(products!$A$1:$G$49, MATCH(orders!$D611, products!$A$1:$A$49, 0), MATCH(orders!L$1, products!$A$1:$G$1, 0))</f>
        <v>4.3650000000000002</v>
      </c>
      <c r="M611" s="5">
        <f t="shared" si="9"/>
        <v>26.19</v>
      </c>
      <c r="N611" t="str" cm="1">
        <f t="array" ref="N611">_xlfn.SWITCH(I611,
    "Rob", "Robusta",
    "Exc", "Excelsa",
    "Ara", "Arabica",
    "Lib", "Liberica",
    "")</f>
        <v>Liberica</v>
      </c>
      <c r="O611" t="str" cm="1">
        <f t="array" ref="O611">_xlfn.SWITCH(J611,"M","Medium","L","Light","D","Dark","")</f>
        <v>Medium</v>
      </c>
      <c r="P611" t="str">
        <f>_xlfn.XLOOKUP(Orders_Table[[#This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 MATCH(orders!$D612, products!$A$1:$A$49, 0), MATCH(orders!I$1, products!$A$1:$G$1, 0))</f>
        <v>Rob</v>
      </c>
      <c r="J612" t="str">
        <f>INDEX(products!$A$1:$G$49, MATCH(orders!$D612, products!$A$1:$A$49, 0), MATCH(orders!J$1, products!$A$1:$G$1, 0))</f>
        <v>M</v>
      </c>
      <c r="K612" s="4">
        <f>INDEX(products!$A$1:$G$49, MATCH(orders!$D612, products!$A$1:$A$49, 0), MATCH(orders!K$1, products!$A$1:$G$1, 0))</f>
        <v>1</v>
      </c>
      <c r="L612" s="5">
        <f>INDEX(products!$A$1:$G$49, MATCH(orders!$D612, products!$A$1:$A$49, 0), MATCH(orders!L$1, products!$A$1:$G$1, 0))</f>
        <v>9.9499999999999993</v>
      </c>
      <c r="M612" s="5">
        <f t="shared" si="9"/>
        <v>39.799999999999997</v>
      </c>
      <c r="N612" t="str" cm="1">
        <f t="array" ref="N612">_xlfn.SWITCH(I612,
    "Rob", "Robusta",
    "Exc", "Excelsa",
    "Ara", "Arabica",
    "Lib", "Liberica",
    "")</f>
        <v>Robusta</v>
      </c>
      <c r="O612" t="str" cm="1">
        <f t="array" ref="O612">_xlfn.SWITCH(J612,"M","Medium","L","Light","D","Dark","")</f>
        <v>Medium</v>
      </c>
      <c r="P612" t="str">
        <f>_xlfn.XLOOKUP(Orders_Table[[#This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 MATCH(orders!$D613, products!$A$1:$A$49, 0), MATCH(orders!I$1, products!$A$1:$G$1, 0))</f>
        <v>Exc</v>
      </c>
      <c r="J613" t="str">
        <f>INDEX(products!$A$1:$G$49, MATCH(orders!$D613, products!$A$1:$A$49, 0), MATCH(orders!J$1, products!$A$1:$G$1, 0))</f>
        <v>L</v>
      </c>
      <c r="K613" s="4">
        <f>INDEX(products!$A$1:$G$49, MATCH(orders!$D613, products!$A$1:$A$49, 0), MATCH(orders!K$1, products!$A$1:$G$1, 0))</f>
        <v>2.5</v>
      </c>
      <c r="L613" s="5">
        <f>INDEX(products!$A$1:$G$49, MATCH(orders!$D613, products!$A$1:$A$49, 0), MATCH(orders!L$1, products!$A$1:$G$1, 0))</f>
        <v>34.154999999999994</v>
      </c>
      <c r="M613" s="5">
        <f t="shared" si="9"/>
        <v>68.309999999999988</v>
      </c>
      <c r="N613" t="str" cm="1">
        <f t="array" ref="N613">_xlfn.SWITCH(I613,
    "Rob", "Robusta",
    "Exc", "Excelsa",
    "Ara", "Arabica",
    "Lib", "Liberica",
    "")</f>
        <v>Excelsa</v>
      </c>
      <c r="O613" t="str" cm="1">
        <f t="array" ref="O613">_xlfn.SWITCH(J613,"M","Medium","L","Light","D","Dark","")</f>
        <v>Light</v>
      </c>
      <c r="P613" t="str">
        <f>_xlfn.XLOOKUP(Orders_Table[[#This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N/A</v>
      </c>
      <c r="H614" s="2" t="str">
        <f>_xlfn.XLOOKUP(C614,customers!$A$1:$A$1001,customers!$G$1:$G$1001,,0)</f>
        <v>Ireland</v>
      </c>
      <c r="I614" t="str">
        <f>INDEX(products!$A$1:$G$49, MATCH(orders!$D614, products!$A$1:$A$49, 0), MATCH(orders!I$1, products!$A$1:$G$1, 0))</f>
        <v>Ara</v>
      </c>
      <c r="J614" t="str">
        <f>INDEX(products!$A$1:$G$49, MATCH(orders!$D614, products!$A$1:$A$49, 0), MATCH(orders!J$1, products!$A$1:$G$1, 0))</f>
        <v>M</v>
      </c>
      <c r="K614" s="4">
        <f>INDEX(products!$A$1:$G$49, MATCH(orders!$D614, products!$A$1:$A$49, 0), MATCH(orders!K$1, products!$A$1:$G$1, 0))</f>
        <v>0.2</v>
      </c>
      <c r="L614" s="5">
        <f>INDEX(products!$A$1:$G$49, MATCH(orders!$D614, products!$A$1:$A$49, 0), MATCH(orders!L$1, products!$A$1:$G$1, 0))</f>
        <v>3.375</v>
      </c>
      <c r="M614" s="5">
        <f t="shared" si="9"/>
        <v>13.5</v>
      </c>
      <c r="N614" t="str" cm="1">
        <f t="array" ref="N614">_xlfn.SWITCH(I614,
    "Rob", "Robusta",
    "Exc", "Excelsa",
    "Ara", "Arabica",
    "Lib", "Liberica",
    "")</f>
        <v>Arabica</v>
      </c>
      <c r="O614" t="str" cm="1">
        <f t="array" ref="O614">_xlfn.SWITCH(J614,"M","Medium","L","Light","D","Dark","")</f>
        <v>Medium</v>
      </c>
      <c r="P614" t="str">
        <f>_xlfn.XLOOKUP(Orders_Table[[#This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N/A</v>
      </c>
      <c r="H615" s="2" t="str">
        <f>_xlfn.XLOOKUP(C615,customers!$A$1:$A$1001,customers!$G$1:$G$1001,,0)</f>
        <v>United States</v>
      </c>
      <c r="I615" t="str">
        <f>INDEX(products!$A$1:$G$49, MATCH(orders!$D615, products!$A$1:$A$49, 0), MATCH(orders!I$1, products!$A$1:$G$1, 0))</f>
        <v>Rob</v>
      </c>
      <c r="J615" t="str">
        <f>INDEX(products!$A$1:$G$49, MATCH(orders!$D615, products!$A$1:$A$49, 0), MATCH(orders!J$1, products!$A$1:$G$1, 0))</f>
        <v>M</v>
      </c>
      <c r="K615" s="4">
        <f>INDEX(products!$A$1:$G$49, MATCH(orders!$D615, products!$A$1:$A$49, 0), MATCH(orders!K$1, products!$A$1:$G$1, 0))</f>
        <v>0.5</v>
      </c>
      <c r="L615" s="5">
        <f>INDEX(products!$A$1:$G$49, MATCH(orders!$D615, products!$A$1:$A$49, 0), MATCH(orders!L$1, products!$A$1:$G$1, 0))</f>
        <v>5.97</v>
      </c>
      <c r="M615" s="5">
        <f t="shared" si="9"/>
        <v>5.97</v>
      </c>
      <c r="N615" t="str" cm="1">
        <f t="array" ref="N615">_xlfn.SWITCH(I615,
    "Rob", "Robusta",
    "Exc", "Excelsa",
    "Ara", "Arabica",
    "Lib", "Liberica",
    "")</f>
        <v>Robusta</v>
      </c>
      <c r="O615" t="str" cm="1">
        <f t="array" ref="O615">_xlfn.SWITCH(J615,"M","Medium","L","Light","D","Dark","")</f>
        <v>Medium</v>
      </c>
      <c r="P615" t="str">
        <f>_xlfn.XLOOKUP(Orders_Table[[#This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 MATCH(orders!$D616, products!$A$1:$A$49, 0), MATCH(orders!I$1, products!$A$1:$G$1, 0))</f>
        <v>Rob</v>
      </c>
      <c r="J616" t="str">
        <f>INDEX(products!$A$1:$G$49, MATCH(orders!$D616, products!$A$1:$A$49, 0), MATCH(orders!J$1, products!$A$1:$G$1, 0))</f>
        <v>M</v>
      </c>
      <c r="K616" s="4">
        <f>INDEX(products!$A$1:$G$49, MATCH(orders!$D616, products!$A$1:$A$49, 0), MATCH(orders!K$1, products!$A$1:$G$1, 0))</f>
        <v>0.5</v>
      </c>
      <c r="L616" s="5">
        <f>INDEX(products!$A$1:$G$49, MATCH(orders!$D616, products!$A$1:$A$49, 0), MATCH(orders!L$1, products!$A$1:$G$1, 0))</f>
        <v>5.97</v>
      </c>
      <c r="M616" s="5">
        <f t="shared" si="9"/>
        <v>29.849999999999998</v>
      </c>
      <c r="N616" t="str" cm="1">
        <f t="array" ref="N616">_xlfn.SWITCH(I616,
    "Rob", "Robusta",
    "Exc", "Excelsa",
    "Ara", "Arabica",
    "Lib", "Liberica",
    "")</f>
        <v>Robusta</v>
      </c>
      <c r="O616" t="str" cm="1">
        <f t="array" ref="O616">_xlfn.SWITCH(J616,"M","Medium","L","Light","D","Dark","")</f>
        <v>Medium</v>
      </c>
      <c r="P616" t="str">
        <f>_xlfn.XLOOKUP(Orders_Table[[#This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 MATCH(orders!$D617, products!$A$1:$A$49, 0), MATCH(orders!I$1, products!$A$1:$G$1, 0))</f>
        <v>Lib</v>
      </c>
      <c r="J617" t="str">
        <f>INDEX(products!$A$1:$G$49, MATCH(orders!$D617, products!$A$1:$A$49, 0), MATCH(orders!J$1, products!$A$1:$G$1, 0))</f>
        <v>L</v>
      </c>
      <c r="K617" s="4">
        <f>INDEX(products!$A$1:$G$49, MATCH(orders!$D617, products!$A$1:$A$49, 0), MATCH(orders!K$1, products!$A$1:$G$1, 0))</f>
        <v>2.5</v>
      </c>
      <c r="L617" s="5">
        <f>INDEX(products!$A$1:$G$49, MATCH(orders!$D617, products!$A$1:$A$49, 0), MATCH(orders!L$1, products!$A$1:$G$1, 0))</f>
        <v>36.454999999999998</v>
      </c>
      <c r="M617" s="5">
        <f t="shared" si="9"/>
        <v>72.91</v>
      </c>
      <c r="N617" t="str" cm="1">
        <f t="array" ref="N617">_xlfn.SWITCH(I617,
    "Rob", "Robusta",
    "Exc", "Excelsa",
    "Ara", "Arabica",
    "Lib", "Liberica",
    "")</f>
        <v>Liberica</v>
      </c>
      <c r="O617" t="str" cm="1">
        <f t="array" ref="O617">_xlfn.SWITCH(J617,"M","Medium","L","Light","D","Dark","")</f>
        <v>Light</v>
      </c>
      <c r="P617" t="str">
        <f>_xlfn.XLOOKUP(Orders_Table[[#This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 MATCH(orders!$D618, products!$A$1:$A$49, 0), MATCH(orders!I$1, products!$A$1:$G$1, 0))</f>
        <v>Exc</v>
      </c>
      <c r="J618" t="str">
        <f>INDEX(products!$A$1:$G$49, MATCH(orders!$D618, products!$A$1:$A$49, 0), MATCH(orders!J$1, products!$A$1:$G$1, 0))</f>
        <v>M</v>
      </c>
      <c r="K618" s="4">
        <f>INDEX(products!$A$1:$G$49, MATCH(orders!$D618, products!$A$1:$A$49, 0), MATCH(orders!K$1, products!$A$1:$G$1, 0))</f>
        <v>2.5</v>
      </c>
      <c r="L618" s="5">
        <f>INDEX(products!$A$1:$G$49, MATCH(orders!$D618, products!$A$1:$A$49, 0), MATCH(orders!L$1, products!$A$1:$G$1, 0))</f>
        <v>31.624999999999996</v>
      </c>
      <c r="M618" s="5">
        <f t="shared" si="9"/>
        <v>126.49999999999999</v>
      </c>
      <c r="N618" t="str" cm="1">
        <f t="array" ref="N618">_xlfn.SWITCH(I618,
    "Rob", "Robusta",
    "Exc", "Excelsa",
    "Ara", "Arabica",
    "Lib", "Liberica",
    "")</f>
        <v>Excelsa</v>
      </c>
      <c r="O618" t="str" cm="1">
        <f t="array" ref="O618">_xlfn.SWITCH(J618,"M","Medium","L","Light","D","Dark","")</f>
        <v>Medium</v>
      </c>
      <c r="P618" t="str">
        <f>_xlfn.XLOOKUP(Orders_Table[[#This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 MATCH(orders!$D619, products!$A$1:$A$49, 0), MATCH(orders!I$1, products!$A$1:$G$1, 0))</f>
        <v>Lib</v>
      </c>
      <c r="J619" t="str">
        <f>INDEX(products!$A$1:$G$49, MATCH(orders!$D619, products!$A$1:$A$49, 0), MATCH(orders!J$1, products!$A$1:$G$1, 0))</f>
        <v>M</v>
      </c>
      <c r="K619" s="4">
        <f>INDEX(products!$A$1:$G$49, MATCH(orders!$D619, products!$A$1:$A$49, 0), MATCH(orders!K$1, products!$A$1:$G$1, 0))</f>
        <v>2.5</v>
      </c>
      <c r="L619" s="5">
        <f>INDEX(products!$A$1:$G$49, MATCH(orders!$D619, products!$A$1:$A$49, 0), MATCH(orders!L$1, products!$A$1:$G$1, 0))</f>
        <v>33.464999999999996</v>
      </c>
      <c r="M619" s="5">
        <f t="shared" si="9"/>
        <v>33.464999999999996</v>
      </c>
      <c r="N619" t="str" cm="1">
        <f t="array" ref="N619">_xlfn.SWITCH(I619,
    "Rob", "Robusta",
    "Exc", "Excelsa",
    "Ara", "Arabica",
    "Lib", "Liberica",
    "")</f>
        <v>Liberica</v>
      </c>
      <c r="O619" t="str" cm="1">
        <f t="array" ref="O619">_xlfn.SWITCH(J619,"M","Medium","L","Light","D","Dark","")</f>
        <v>Medium</v>
      </c>
      <c r="P619" t="str">
        <f>_xlfn.XLOOKUP(Orders_Table[[#This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 MATCH(orders!$D620, products!$A$1:$A$49, 0), MATCH(orders!I$1, products!$A$1:$G$1, 0))</f>
        <v>Exc</v>
      </c>
      <c r="J620" t="str">
        <f>INDEX(products!$A$1:$G$49, MATCH(orders!$D620, products!$A$1:$A$49, 0), MATCH(orders!J$1, products!$A$1:$G$1, 0))</f>
        <v>D</v>
      </c>
      <c r="K620" s="4">
        <f>INDEX(products!$A$1:$G$49, MATCH(orders!$D620, products!$A$1:$A$49, 0), MATCH(orders!K$1, products!$A$1:$G$1, 0))</f>
        <v>1</v>
      </c>
      <c r="L620" s="5">
        <f>INDEX(products!$A$1:$G$49, MATCH(orders!$D620, products!$A$1:$A$49, 0), MATCH(orders!L$1, products!$A$1:$G$1, 0))</f>
        <v>12.15</v>
      </c>
      <c r="M620" s="5">
        <f t="shared" si="9"/>
        <v>72.900000000000006</v>
      </c>
      <c r="N620" t="str" cm="1">
        <f t="array" ref="N620">_xlfn.SWITCH(I620,
    "Rob", "Robusta",
    "Exc", "Excelsa",
    "Ara", "Arabica",
    "Lib", "Liberica",
    "")</f>
        <v>Excelsa</v>
      </c>
      <c r="O620" t="str" cm="1">
        <f t="array" ref="O620">_xlfn.SWITCH(J620,"M","Medium","L","Light","D","Dark","")</f>
        <v>Dark</v>
      </c>
      <c r="P620" t="str">
        <f>_xlfn.XLOOKUP(Orders_Table[[#This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 MATCH(orders!$D621, products!$A$1:$A$49, 0), MATCH(orders!I$1, products!$A$1:$G$1, 0))</f>
        <v>Lib</v>
      </c>
      <c r="J621" t="str">
        <f>INDEX(products!$A$1:$G$49, MATCH(orders!$D621, products!$A$1:$A$49, 0), MATCH(orders!J$1, products!$A$1:$G$1, 0))</f>
        <v>D</v>
      </c>
      <c r="K621" s="4">
        <f>INDEX(products!$A$1:$G$49, MATCH(orders!$D621, products!$A$1:$A$49, 0), MATCH(orders!K$1, products!$A$1:$G$1, 0))</f>
        <v>0.5</v>
      </c>
      <c r="L621" s="5">
        <f>INDEX(products!$A$1:$G$49, MATCH(orders!$D621, products!$A$1:$A$49, 0), MATCH(orders!L$1, products!$A$1:$G$1, 0))</f>
        <v>7.77</v>
      </c>
      <c r="M621" s="5">
        <f t="shared" si="9"/>
        <v>15.54</v>
      </c>
      <c r="N621" t="str" cm="1">
        <f t="array" ref="N621">_xlfn.SWITCH(I621,
    "Rob", "Robusta",
    "Exc", "Excelsa",
    "Ara", "Arabica",
    "Lib", "Liberica",
    "")</f>
        <v>Liberica</v>
      </c>
      <c r="O621" t="str" cm="1">
        <f t="array" ref="O621">_xlfn.SWITCH(J621,"M","Medium","L","Light","D","Dark","")</f>
        <v>Dark</v>
      </c>
      <c r="P621" t="str">
        <f>_xlfn.XLOOKUP(Orders_Table[[#This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 MATCH(orders!$D622, products!$A$1:$A$49, 0), MATCH(orders!I$1, products!$A$1:$G$1, 0))</f>
        <v>Ara</v>
      </c>
      <c r="J622" t="str">
        <f>INDEX(products!$A$1:$G$49, MATCH(orders!$D622, products!$A$1:$A$49, 0), MATCH(orders!J$1, products!$A$1:$G$1, 0))</f>
        <v>M</v>
      </c>
      <c r="K622" s="4">
        <f>INDEX(products!$A$1:$G$49, MATCH(orders!$D622, products!$A$1:$A$49, 0), MATCH(orders!K$1, products!$A$1:$G$1, 0))</f>
        <v>0.2</v>
      </c>
      <c r="L622" s="5">
        <f>INDEX(products!$A$1:$G$49, MATCH(orders!$D622, products!$A$1:$A$49, 0), MATCH(orders!L$1, products!$A$1:$G$1, 0))</f>
        <v>3.375</v>
      </c>
      <c r="M622" s="5">
        <f t="shared" si="9"/>
        <v>20.25</v>
      </c>
      <c r="N622" t="str" cm="1">
        <f t="array" ref="N622">_xlfn.SWITCH(I622,
    "Rob", "Robusta",
    "Exc", "Excelsa",
    "Ara", "Arabica",
    "Lib", "Liberica",
    "")</f>
        <v>Arabica</v>
      </c>
      <c r="O622" t="str" cm="1">
        <f t="array" ref="O622">_xlfn.SWITCH(J622,"M","Medium","L","Light","D","Dark","")</f>
        <v>Medium</v>
      </c>
      <c r="P622" t="str">
        <f>_xlfn.XLOOKUP(Orders_Table[[#This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 MATCH(orders!$D623, products!$A$1:$A$49, 0), MATCH(orders!I$1, products!$A$1:$G$1, 0))</f>
        <v>Ara</v>
      </c>
      <c r="J623" t="str">
        <f>INDEX(products!$A$1:$G$49, MATCH(orders!$D623, products!$A$1:$A$49, 0), MATCH(orders!J$1, products!$A$1:$G$1, 0))</f>
        <v>L</v>
      </c>
      <c r="K623" s="4">
        <f>INDEX(products!$A$1:$G$49, MATCH(orders!$D623, products!$A$1:$A$49, 0), MATCH(orders!K$1, products!$A$1:$G$1, 0))</f>
        <v>1</v>
      </c>
      <c r="L623" s="5">
        <f>INDEX(products!$A$1:$G$49, MATCH(orders!$D623, products!$A$1:$A$49, 0), MATCH(orders!L$1, products!$A$1:$G$1, 0))</f>
        <v>12.95</v>
      </c>
      <c r="M623" s="5">
        <f t="shared" si="9"/>
        <v>77.699999999999989</v>
      </c>
      <c r="N623" t="str" cm="1">
        <f t="array" ref="N623">_xlfn.SWITCH(I623,
    "Rob", "Robusta",
    "Exc", "Excelsa",
    "Ara", "Arabica",
    "Lib", "Liberica",
    "")</f>
        <v>Arabica</v>
      </c>
      <c r="O623" t="str" cm="1">
        <f t="array" ref="O623">_xlfn.SWITCH(J623,"M","Medium","L","Light","D","Dark","")</f>
        <v>Light</v>
      </c>
      <c r="P623" t="str">
        <f>_xlfn.XLOOKUP(Orders_Table[[#This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 MATCH(orders!$D624, products!$A$1:$A$49, 0), MATCH(orders!I$1, products!$A$1:$G$1, 0))</f>
        <v>Lib</v>
      </c>
      <c r="J624" t="str">
        <f>INDEX(products!$A$1:$G$49, MATCH(orders!$D624, products!$A$1:$A$49, 0), MATCH(orders!J$1, products!$A$1:$G$1, 0))</f>
        <v>M</v>
      </c>
      <c r="K624" s="4">
        <f>INDEX(products!$A$1:$G$49, MATCH(orders!$D624, products!$A$1:$A$49, 0), MATCH(orders!K$1, products!$A$1:$G$1, 0))</f>
        <v>2.5</v>
      </c>
      <c r="L624" s="5">
        <f>INDEX(products!$A$1:$G$49, MATCH(orders!$D624, products!$A$1:$A$49, 0), MATCH(orders!L$1, products!$A$1:$G$1, 0))</f>
        <v>33.464999999999996</v>
      </c>
      <c r="M624" s="5">
        <f t="shared" si="9"/>
        <v>133.85999999999999</v>
      </c>
      <c r="N624" t="str" cm="1">
        <f t="array" ref="N624">_xlfn.SWITCH(I624,
    "Rob", "Robusta",
    "Exc", "Excelsa",
    "Ara", "Arabica",
    "Lib", "Liberica",
    "")</f>
        <v>Liberica</v>
      </c>
      <c r="O624" t="str" cm="1">
        <f t="array" ref="O624">_xlfn.SWITCH(J624,"M","Medium","L","Light","D","Dark","")</f>
        <v>Medium</v>
      </c>
      <c r="P624" t="str">
        <f>_xlfn.XLOOKUP(Orders_Table[[#This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N/A</v>
      </c>
      <c r="H625" s="2" t="str">
        <f>_xlfn.XLOOKUP(C625,customers!$A$1:$A$1001,customers!$G$1:$G$1001,,0)</f>
        <v>United Kingdom</v>
      </c>
      <c r="I625" t="str">
        <f>INDEX(products!$A$1:$G$49, MATCH(orders!$D625, products!$A$1:$A$49, 0), MATCH(orders!I$1, products!$A$1:$G$1, 0))</f>
        <v>Exc</v>
      </c>
      <c r="J625" t="str">
        <f>INDEX(products!$A$1:$G$49, MATCH(orders!$D625, products!$A$1:$A$49, 0), MATCH(orders!J$1, products!$A$1:$G$1, 0))</f>
        <v>D</v>
      </c>
      <c r="K625" s="4">
        <f>INDEX(products!$A$1:$G$49, MATCH(orders!$D625, products!$A$1:$A$49, 0), MATCH(orders!K$1, products!$A$1:$G$1, 0))</f>
        <v>1</v>
      </c>
      <c r="L625" s="5">
        <f>INDEX(products!$A$1:$G$49, MATCH(orders!$D625, products!$A$1:$A$49, 0), MATCH(orders!L$1, products!$A$1:$G$1, 0))</f>
        <v>12.15</v>
      </c>
      <c r="M625" s="5">
        <f t="shared" si="9"/>
        <v>12.15</v>
      </c>
      <c r="N625" t="str" cm="1">
        <f t="array" ref="N625">_xlfn.SWITCH(I625,
    "Rob", "Robusta",
    "Exc", "Excelsa",
    "Ara", "Arabica",
    "Lib", "Liberica",
    "")</f>
        <v>Excelsa</v>
      </c>
      <c r="O625" t="str" cm="1">
        <f t="array" ref="O625">_xlfn.SWITCH(J625,"M","Medium","L","Light","D","Dark","")</f>
        <v>Dark</v>
      </c>
      <c r="P625" t="str">
        <f>_xlfn.XLOOKUP(Orders_Table[[#This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 MATCH(orders!$D626, products!$A$1:$A$49, 0), MATCH(orders!I$1, products!$A$1:$G$1, 0))</f>
        <v>Exc</v>
      </c>
      <c r="J626" t="str">
        <f>INDEX(products!$A$1:$G$49, MATCH(orders!$D626, products!$A$1:$A$49, 0), MATCH(orders!J$1, products!$A$1:$G$1, 0))</f>
        <v>M</v>
      </c>
      <c r="K626" s="4">
        <f>INDEX(products!$A$1:$G$49, MATCH(orders!$D626, products!$A$1:$A$49, 0), MATCH(orders!K$1, products!$A$1:$G$1, 0))</f>
        <v>2.5</v>
      </c>
      <c r="L626" s="5">
        <f>INDEX(products!$A$1:$G$49, MATCH(orders!$D626, products!$A$1:$A$49, 0), MATCH(orders!L$1, products!$A$1:$G$1, 0))</f>
        <v>31.624999999999996</v>
      </c>
      <c r="M626" s="5">
        <f t="shared" si="9"/>
        <v>63.249999999999993</v>
      </c>
      <c r="N626" t="str" cm="1">
        <f t="array" ref="N626">_xlfn.SWITCH(I626,
    "Rob", "Robusta",
    "Exc", "Excelsa",
    "Ara", "Arabica",
    "Lib", "Liberica",
    "")</f>
        <v>Excelsa</v>
      </c>
      <c r="O626" t="str" cm="1">
        <f t="array" ref="O626">_xlfn.SWITCH(J626,"M","Medium","L","Light","D","Dark","")</f>
        <v>Medium</v>
      </c>
      <c r="P626" t="str">
        <f>_xlfn.XLOOKUP(Orders_Table[[#This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 MATCH(orders!$D627, products!$A$1:$A$49, 0), MATCH(orders!I$1, products!$A$1:$G$1, 0))</f>
        <v>Rob</v>
      </c>
      <c r="J627" t="str">
        <f>INDEX(products!$A$1:$G$49, MATCH(orders!$D627, products!$A$1:$A$49, 0), MATCH(orders!J$1, products!$A$1:$G$1, 0))</f>
        <v>L</v>
      </c>
      <c r="K627" s="4">
        <f>INDEX(products!$A$1:$G$49, MATCH(orders!$D627, products!$A$1:$A$49, 0), MATCH(orders!K$1, products!$A$1:$G$1, 0))</f>
        <v>0.5</v>
      </c>
      <c r="L627" s="5">
        <f>INDEX(products!$A$1:$G$49, MATCH(orders!$D627, products!$A$1:$A$49, 0), MATCH(orders!L$1, products!$A$1:$G$1, 0))</f>
        <v>7.169999999999999</v>
      </c>
      <c r="M627" s="5">
        <f t="shared" si="9"/>
        <v>35.849999999999994</v>
      </c>
      <c r="N627" t="str" cm="1">
        <f t="array" ref="N627">_xlfn.SWITCH(I627,
    "Rob", "Robusta",
    "Exc", "Excelsa",
    "Ara", "Arabica",
    "Lib", "Liberica",
    "")</f>
        <v>Robusta</v>
      </c>
      <c r="O627" t="str" cm="1">
        <f t="array" ref="O627">_xlfn.SWITCH(J627,"M","Medium","L","Light","D","Dark","")</f>
        <v>Light</v>
      </c>
      <c r="P627" t="str">
        <f>_xlfn.XLOOKUP(Orders_Table[[#This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 MATCH(orders!$D628, products!$A$1:$A$49, 0), MATCH(orders!I$1, products!$A$1:$G$1, 0))</f>
        <v>Ara</v>
      </c>
      <c r="J628" t="str">
        <f>INDEX(products!$A$1:$G$49, MATCH(orders!$D628, products!$A$1:$A$49, 0), MATCH(orders!J$1, products!$A$1:$G$1, 0))</f>
        <v>M</v>
      </c>
      <c r="K628" s="4">
        <f>INDEX(products!$A$1:$G$49, MATCH(orders!$D628, products!$A$1:$A$49, 0), MATCH(orders!K$1, products!$A$1:$G$1, 0))</f>
        <v>2.5</v>
      </c>
      <c r="L628" s="5">
        <f>INDEX(products!$A$1:$G$49, MATCH(orders!$D628, products!$A$1:$A$49, 0), MATCH(orders!L$1, products!$A$1:$G$1, 0))</f>
        <v>25.874999999999996</v>
      </c>
      <c r="M628" s="5">
        <f t="shared" si="9"/>
        <v>77.624999999999986</v>
      </c>
      <c r="N628" t="str" cm="1">
        <f t="array" ref="N628">_xlfn.SWITCH(I628,
    "Rob", "Robusta",
    "Exc", "Excelsa",
    "Ara", "Arabica",
    "Lib", "Liberica",
    "")</f>
        <v>Arabica</v>
      </c>
      <c r="O628" t="str" cm="1">
        <f t="array" ref="O628">_xlfn.SWITCH(J628,"M","Medium","L","Light","D","Dark","")</f>
        <v>Medium</v>
      </c>
      <c r="P628" t="str">
        <f>_xlfn.XLOOKUP(Orders_Table[[#This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 MATCH(orders!$D629, products!$A$1:$A$49, 0), MATCH(orders!I$1, products!$A$1:$G$1, 0))</f>
        <v>Exc</v>
      </c>
      <c r="J629" t="str">
        <f>INDEX(products!$A$1:$G$49, MATCH(orders!$D629, products!$A$1:$A$49, 0), MATCH(orders!J$1, products!$A$1:$G$1, 0))</f>
        <v>M</v>
      </c>
      <c r="K629" s="4">
        <f>INDEX(products!$A$1:$G$49, MATCH(orders!$D629, products!$A$1:$A$49, 0), MATCH(orders!K$1, products!$A$1:$G$1, 0))</f>
        <v>2.5</v>
      </c>
      <c r="L629" s="5">
        <f>INDEX(products!$A$1:$G$49, MATCH(orders!$D629, products!$A$1:$A$49, 0), MATCH(orders!L$1, products!$A$1:$G$1, 0))</f>
        <v>31.624999999999996</v>
      </c>
      <c r="M629" s="5">
        <f t="shared" si="9"/>
        <v>63.249999999999993</v>
      </c>
      <c r="N629" t="str" cm="1">
        <f t="array" ref="N629">_xlfn.SWITCH(I629,
    "Rob", "Robusta",
    "Exc", "Excelsa",
    "Ara", "Arabica",
    "Lib", "Liberica",
    "")</f>
        <v>Excelsa</v>
      </c>
      <c r="O629" t="str" cm="1">
        <f t="array" ref="O629">_xlfn.SWITCH(J629,"M","Medium","L","Light","D","Dark","")</f>
        <v>Medium</v>
      </c>
      <c r="P629" t="str">
        <f>_xlfn.XLOOKUP(Orders_Table[[#This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 MATCH(orders!$D630, products!$A$1:$A$49, 0), MATCH(orders!I$1, products!$A$1:$G$1, 0))</f>
        <v>Exc</v>
      </c>
      <c r="J630" t="str">
        <f>INDEX(products!$A$1:$G$49, MATCH(orders!$D630, products!$A$1:$A$49, 0), MATCH(orders!J$1, products!$A$1:$G$1, 0))</f>
        <v>L</v>
      </c>
      <c r="K630" s="4">
        <f>INDEX(products!$A$1:$G$49, MATCH(orders!$D630, products!$A$1:$A$49, 0), MATCH(orders!K$1, products!$A$1:$G$1, 0))</f>
        <v>0.2</v>
      </c>
      <c r="L630" s="5">
        <f>INDEX(products!$A$1:$G$49, MATCH(orders!$D630, products!$A$1:$A$49, 0), MATCH(orders!L$1, products!$A$1:$G$1, 0))</f>
        <v>4.4550000000000001</v>
      </c>
      <c r="M630" s="5">
        <f t="shared" si="9"/>
        <v>26.73</v>
      </c>
      <c r="N630" t="str" cm="1">
        <f t="array" ref="N630">_xlfn.SWITCH(I630,
    "Rob", "Robusta",
    "Exc", "Excelsa",
    "Ara", "Arabica",
    "Lib", "Liberica",
    "")</f>
        <v>Excelsa</v>
      </c>
      <c r="O630" t="str" cm="1">
        <f t="array" ref="O630">_xlfn.SWITCH(J630,"M","Medium","L","Light","D","Dark","")</f>
        <v>Light</v>
      </c>
      <c r="P630" t="str">
        <f>_xlfn.XLOOKUP(Orders_Table[[#This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 MATCH(orders!$D631, products!$A$1:$A$49, 0), MATCH(orders!I$1, products!$A$1:$G$1, 0))</f>
        <v>Lib</v>
      </c>
      <c r="J631" t="str">
        <f>INDEX(products!$A$1:$G$49, MATCH(orders!$D631, products!$A$1:$A$49, 0), MATCH(orders!J$1, products!$A$1:$G$1, 0))</f>
        <v>D</v>
      </c>
      <c r="K631" s="4">
        <f>INDEX(products!$A$1:$G$49, MATCH(orders!$D631, products!$A$1:$A$49, 0), MATCH(orders!K$1, products!$A$1:$G$1, 0))</f>
        <v>0.5</v>
      </c>
      <c r="L631" s="5">
        <f>INDEX(products!$A$1:$G$49, MATCH(orders!$D631, products!$A$1:$A$49, 0), MATCH(orders!L$1, products!$A$1:$G$1, 0))</f>
        <v>7.77</v>
      </c>
      <c r="M631" s="5">
        <f t="shared" si="9"/>
        <v>31.08</v>
      </c>
      <c r="N631" t="str" cm="1">
        <f t="array" ref="N631">_xlfn.SWITCH(I631,
    "Rob", "Robusta",
    "Exc", "Excelsa",
    "Ara", "Arabica",
    "Lib", "Liberica",
    "")</f>
        <v>Liberica</v>
      </c>
      <c r="O631" t="str" cm="1">
        <f t="array" ref="O631">_xlfn.SWITCH(J631,"M","Medium","L","Light","D","Dark","")</f>
        <v>Dark</v>
      </c>
      <c r="P631" t="str">
        <f>_xlfn.XLOOKUP(Orders_Table[[#This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 MATCH(orders!$D632, products!$A$1:$A$49, 0), MATCH(orders!I$1, products!$A$1:$G$1, 0))</f>
        <v>Ara</v>
      </c>
      <c r="J632" t="str">
        <f>INDEX(products!$A$1:$G$49, MATCH(orders!$D632, products!$A$1:$A$49, 0), MATCH(orders!J$1, products!$A$1:$G$1, 0))</f>
        <v>D</v>
      </c>
      <c r="K632" s="4">
        <f>INDEX(products!$A$1:$G$49, MATCH(orders!$D632, products!$A$1:$A$49, 0), MATCH(orders!K$1, products!$A$1:$G$1, 0))</f>
        <v>0.2</v>
      </c>
      <c r="L632" s="5">
        <f>INDEX(products!$A$1:$G$49, MATCH(orders!$D632, products!$A$1:$A$49, 0), MATCH(orders!L$1, products!$A$1:$G$1, 0))</f>
        <v>2.9849999999999999</v>
      </c>
      <c r="M632" s="5">
        <f t="shared" si="9"/>
        <v>2.9849999999999999</v>
      </c>
      <c r="N632" t="str" cm="1">
        <f t="array" ref="N632">_xlfn.SWITCH(I632,
    "Rob", "Robusta",
    "Exc", "Excelsa",
    "Ara", "Arabica",
    "Lib", "Liberica",
    "")</f>
        <v>Arabica</v>
      </c>
      <c r="O632" t="str" cm="1">
        <f t="array" ref="O632">_xlfn.SWITCH(J632,"M","Medium","L","Light","D","Dark","")</f>
        <v>Dark</v>
      </c>
      <c r="P632" t="str">
        <f>_xlfn.XLOOKUP(Orders_Table[[#This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 MATCH(orders!$D633, products!$A$1:$A$49, 0), MATCH(orders!I$1, products!$A$1:$G$1, 0))</f>
        <v>Rob</v>
      </c>
      <c r="J633" t="str">
        <f>INDEX(products!$A$1:$G$49, MATCH(orders!$D633, products!$A$1:$A$49, 0), MATCH(orders!J$1, products!$A$1:$G$1, 0))</f>
        <v>D</v>
      </c>
      <c r="K633" s="4">
        <f>INDEX(products!$A$1:$G$49, MATCH(orders!$D633, products!$A$1:$A$49, 0), MATCH(orders!K$1, products!$A$1:$G$1, 0))</f>
        <v>2.5</v>
      </c>
      <c r="L633" s="5">
        <f>INDEX(products!$A$1:$G$49, MATCH(orders!$D633, products!$A$1:$A$49, 0), MATCH(orders!L$1, products!$A$1:$G$1, 0))</f>
        <v>20.584999999999997</v>
      </c>
      <c r="M633" s="5">
        <f t="shared" si="9"/>
        <v>102.92499999999998</v>
      </c>
      <c r="N633" t="str" cm="1">
        <f t="array" ref="N633">_xlfn.SWITCH(I633,
    "Rob", "Robusta",
    "Exc", "Excelsa",
    "Ara", "Arabica",
    "Lib", "Liberica",
    "")</f>
        <v>Robusta</v>
      </c>
      <c r="O633" t="str" cm="1">
        <f t="array" ref="O633">_xlfn.SWITCH(J633,"M","Medium","L","Light","D","Dark","")</f>
        <v>Dark</v>
      </c>
      <c r="P633" t="str">
        <f>_xlfn.XLOOKUP(Orders_Table[[#This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 MATCH(orders!$D634, products!$A$1:$A$49, 0), MATCH(orders!I$1, products!$A$1:$G$1, 0))</f>
        <v>Exc</v>
      </c>
      <c r="J634" t="str">
        <f>INDEX(products!$A$1:$G$49, MATCH(orders!$D634, products!$A$1:$A$49, 0), MATCH(orders!J$1, products!$A$1:$G$1, 0))</f>
        <v>L</v>
      </c>
      <c r="K634" s="4">
        <f>INDEX(products!$A$1:$G$49, MATCH(orders!$D634, products!$A$1:$A$49, 0), MATCH(orders!K$1, products!$A$1:$G$1, 0))</f>
        <v>0.5</v>
      </c>
      <c r="L634" s="5">
        <f>INDEX(products!$A$1:$G$49, MATCH(orders!$D634, products!$A$1:$A$49, 0), MATCH(orders!L$1, products!$A$1:$G$1, 0))</f>
        <v>8.91</v>
      </c>
      <c r="M634" s="5">
        <f t="shared" si="9"/>
        <v>35.64</v>
      </c>
      <c r="N634" t="str" cm="1">
        <f t="array" ref="N634">_xlfn.SWITCH(I634,
    "Rob", "Robusta",
    "Exc", "Excelsa",
    "Ara", "Arabica",
    "Lib", "Liberica",
    "")</f>
        <v>Excelsa</v>
      </c>
      <c r="O634" t="str" cm="1">
        <f t="array" ref="O634">_xlfn.SWITCH(J634,"M","Medium","L","Light","D","Dark","")</f>
        <v>Light</v>
      </c>
      <c r="P634" t="str">
        <f>_xlfn.XLOOKUP(Orders_Table[[#This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 MATCH(orders!$D635, products!$A$1:$A$49, 0), MATCH(orders!I$1, products!$A$1:$G$1, 0))</f>
        <v>Rob</v>
      </c>
      <c r="J635" t="str">
        <f>INDEX(products!$A$1:$G$49, MATCH(orders!$D635, products!$A$1:$A$49, 0), MATCH(orders!J$1, products!$A$1:$G$1, 0))</f>
        <v>L</v>
      </c>
      <c r="K635" s="4">
        <f>INDEX(products!$A$1:$G$49, MATCH(orders!$D635, products!$A$1:$A$49, 0), MATCH(orders!K$1, products!$A$1:$G$1, 0))</f>
        <v>1</v>
      </c>
      <c r="L635" s="5">
        <f>INDEX(products!$A$1:$G$49, MATCH(orders!$D635, products!$A$1:$A$49, 0), MATCH(orders!L$1, products!$A$1:$G$1, 0))</f>
        <v>11.95</v>
      </c>
      <c r="M635" s="5">
        <f t="shared" si="9"/>
        <v>47.8</v>
      </c>
      <c r="N635" t="str" cm="1">
        <f t="array" ref="N635">_xlfn.SWITCH(I635,
    "Rob", "Robusta",
    "Exc", "Excelsa",
    "Ara", "Arabica",
    "Lib", "Liberica",
    "")</f>
        <v>Robusta</v>
      </c>
      <c r="O635" t="str" cm="1">
        <f t="array" ref="O635">_xlfn.SWITCH(J635,"M","Medium","L","Light","D","Dark","")</f>
        <v>Light</v>
      </c>
      <c r="P635" t="str">
        <f>_xlfn.XLOOKUP(Orders_Table[[#This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 MATCH(orders!$D636, products!$A$1:$A$49, 0), MATCH(orders!I$1, products!$A$1:$G$1, 0))</f>
        <v>Lib</v>
      </c>
      <c r="J636" t="str">
        <f>INDEX(products!$A$1:$G$49, MATCH(orders!$D636, products!$A$1:$A$49, 0), MATCH(orders!J$1, products!$A$1:$G$1, 0))</f>
        <v>M</v>
      </c>
      <c r="K636" s="4">
        <f>INDEX(products!$A$1:$G$49, MATCH(orders!$D636, products!$A$1:$A$49, 0), MATCH(orders!K$1, products!$A$1:$G$1, 0))</f>
        <v>1</v>
      </c>
      <c r="L636" s="5">
        <f>INDEX(products!$A$1:$G$49, MATCH(orders!$D636, products!$A$1:$A$49, 0), MATCH(orders!L$1, products!$A$1:$G$1, 0))</f>
        <v>14.55</v>
      </c>
      <c r="M636" s="5">
        <f t="shared" si="9"/>
        <v>43.650000000000006</v>
      </c>
      <c r="N636" t="str" cm="1">
        <f t="array" ref="N636">_xlfn.SWITCH(I636,
    "Rob", "Robusta",
    "Exc", "Excelsa",
    "Ara", "Arabica",
    "Lib", "Liberica",
    "")</f>
        <v>Liberica</v>
      </c>
      <c r="O636" t="str" cm="1">
        <f t="array" ref="O636">_xlfn.SWITCH(J636,"M","Medium","L","Light","D","Dark","")</f>
        <v>Medium</v>
      </c>
      <c r="P636" t="str">
        <f>_xlfn.XLOOKUP(Orders_Table[[#This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 MATCH(orders!$D637, products!$A$1:$A$49, 0), MATCH(orders!I$1, products!$A$1:$G$1, 0))</f>
        <v>Exc</v>
      </c>
      <c r="J637" t="str">
        <f>INDEX(products!$A$1:$G$49, MATCH(orders!$D637, products!$A$1:$A$49, 0), MATCH(orders!J$1, products!$A$1:$G$1, 0))</f>
        <v>L</v>
      </c>
      <c r="K637" s="4">
        <f>INDEX(products!$A$1:$G$49, MATCH(orders!$D637, products!$A$1:$A$49, 0), MATCH(orders!K$1, products!$A$1:$G$1, 0))</f>
        <v>0.5</v>
      </c>
      <c r="L637" s="5">
        <f>INDEX(products!$A$1:$G$49, MATCH(orders!$D637, products!$A$1:$A$49, 0), MATCH(orders!L$1, products!$A$1:$G$1, 0))</f>
        <v>8.91</v>
      </c>
      <c r="M637" s="5">
        <f t="shared" si="9"/>
        <v>35.64</v>
      </c>
      <c r="N637" t="str" cm="1">
        <f t="array" ref="N637">_xlfn.SWITCH(I637,
    "Rob", "Robusta",
    "Exc", "Excelsa",
    "Ara", "Arabica",
    "Lib", "Liberica",
    "")</f>
        <v>Excelsa</v>
      </c>
      <c r="O637" t="str" cm="1">
        <f t="array" ref="O637">_xlfn.SWITCH(J637,"M","Medium","L","Light","D","Dark","")</f>
        <v>Light</v>
      </c>
      <c r="P637" t="str">
        <f>_xlfn.XLOOKUP(Orders_Table[[#This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 MATCH(orders!$D638, products!$A$1:$A$49, 0), MATCH(orders!I$1, products!$A$1:$G$1, 0))</f>
        <v>Lib</v>
      </c>
      <c r="J638" t="str">
        <f>INDEX(products!$A$1:$G$49, MATCH(orders!$D638, products!$A$1:$A$49, 0), MATCH(orders!J$1, products!$A$1:$G$1, 0))</f>
        <v>L</v>
      </c>
      <c r="K638" s="4">
        <f>INDEX(products!$A$1:$G$49, MATCH(orders!$D638, products!$A$1:$A$49, 0), MATCH(orders!K$1, products!$A$1:$G$1, 0))</f>
        <v>1</v>
      </c>
      <c r="L638" s="5">
        <f>INDEX(products!$A$1:$G$49, MATCH(orders!$D638, products!$A$1:$A$49, 0), MATCH(orders!L$1, products!$A$1:$G$1, 0))</f>
        <v>15.85</v>
      </c>
      <c r="M638" s="5">
        <f t="shared" si="9"/>
        <v>95.1</v>
      </c>
      <c r="N638" t="str" cm="1">
        <f t="array" ref="N638">_xlfn.SWITCH(I638,
    "Rob", "Robusta",
    "Exc", "Excelsa",
    "Ara", "Arabica",
    "Lib", "Liberica",
    "")</f>
        <v>Liberica</v>
      </c>
      <c r="O638" t="str" cm="1">
        <f t="array" ref="O638">_xlfn.SWITCH(J638,"M","Medium","L","Light","D","Dark","")</f>
        <v>Light</v>
      </c>
      <c r="P638" t="str">
        <f>_xlfn.XLOOKUP(Orders_Table[[#This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 MATCH(orders!$D639, products!$A$1:$A$49, 0), MATCH(orders!I$1, products!$A$1:$G$1, 0))</f>
        <v>Exc</v>
      </c>
      <c r="J639" t="str">
        <f>INDEX(products!$A$1:$G$49, MATCH(orders!$D639, products!$A$1:$A$49, 0), MATCH(orders!J$1, products!$A$1:$G$1, 0))</f>
        <v>M</v>
      </c>
      <c r="K639" s="4">
        <f>INDEX(products!$A$1:$G$49, MATCH(orders!$D639, products!$A$1:$A$49, 0), MATCH(orders!K$1, products!$A$1:$G$1, 0))</f>
        <v>2.5</v>
      </c>
      <c r="L639" s="5">
        <f>INDEX(products!$A$1:$G$49, MATCH(orders!$D639, products!$A$1:$A$49, 0), MATCH(orders!L$1, products!$A$1:$G$1, 0))</f>
        <v>31.624999999999996</v>
      </c>
      <c r="M639" s="5">
        <f t="shared" si="9"/>
        <v>31.624999999999996</v>
      </c>
      <c r="N639" t="str" cm="1">
        <f t="array" ref="N639">_xlfn.SWITCH(I639,
    "Rob", "Robusta",
    "Exc", "Excelsa",
    "Ara", "Arabica",
    "Lib", "Liberica",
    "")</f>
        <v>Excelsa</v>
      </c>
      <c r="O639" t="str" cm="1">
        <f t="array" ref="O639">_xlfn.SWITCH(J639,"M","Medium","L","Light","D","Dark","")</f>
        <v>Medium</v>
      </c>
      <c r="P639" t="str">
        <f>_xlfn.XLOOKUP(Orders_Table[[#This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N/A</v>
      </c>
      <c r="H640" s="2" t="str">
        <f>_xlfn.XLOOKUP(C640,customers!$A$1:$A$1001,customers!$G$1:$G$1001,,0)</f>
        <v>Ireland</v>
      </c>
      <c r="I640" t="str">
        <f>INDEX(products!$A$1:$G$49, MATCH(orders!$D640, products!$A$1:$A$49, 0), MATCH(orders!I$1, products!$A$1:$G$1, 0))</f>
        <v>Ara</v>
      </c>
      <c r="J640" t="str">
        <f>INDEX(products!$A$1:$G$49, MATCH(orders!$D640, products!$A$1:$A$49, 0), MATCH(orders!J$1, products!$A$1:$G$1, 0))</f>
        <v>M</v>
      </c>
      <c r="K640" s="4">
        <f>INDEX(products!$A$1:$G$49, MATCH(orders!$D640, products!$A$1:$A$49, 0), MATCH(orders!K$1, products!$A$1:$G$1, 0))</f>
        <v>2.5</v>
      </c>
      <c r="L640" s="5">
        <f>INDEX(products!$A$1:$G$49, MATCH(orders!$D640, products!$A$1:$A$49, 0), MATCH(orders!L$1, products!$A$1:$G$1, 0))</f>
        <v>25.874999999999996</v>
      </c>
      <c r="M640" s="5">
        <f t="shared" si="9"/>
        <v>77.624999999999986</v>
      </c>
      <c r="N640" t="str" cm="1">
        <f t="array" ref="N640">_xlfn.SWITCH(I640,
    "Rob", "Robusta",
    "Exc", "Excelsa",
    "Ara", "Arabica",
    "Lib", "Liberica",
    "")</f>
        <v>Arabica</v>
      </c>
      <c r="O640" t="str" cm="1">
        <f t="array" ref="O640">_xlfn.SWITCH(J640,"M","Medium","L","Light","D","Dark","")</f>
        <v>Medium</v>
      </c>
      <c r="P640" t="str">
        <f>_xlfn.XLOOKUP(Orders_Table[[#This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 MATCH(orders!$D641, products!$A$1:$A$49, 0), MATCH(orders!I$1, products!$A$1:$G$1, 0))</f>
        <v>Lib</v>
      </c>
      <c r="J641" t="str">
        <f>INDEX(products!$A$1:$G$49, MATCH(orders!$D641, products!$A$1:$A$49, 0), MATCH(orders!J$1, products!$A$1:$G$1, 0))</f>
        <v>D</v>
      </c>
      <c r="K641" s="4">
        <f>INDEX(products!$A$1:$G$49, MATCH(orders!$D641, products!$A$1:$A$49, 0), MATCH(orders!K$1, products!$A$1:$G$1, 0))</f>
        <v>0.2</v>
      </c>
      <c r="L641" s="5">
        <f>INDEX(products!$A$1:$G$49, MATCH(orders!$D641, products!$A$1:$A$49, 0), MATCH(orders!L$1, products!$A$1:$G$1, 0))</f>
        <v>3.8849999999999998</v>
      </c>
      <c r="M641" s="5">
        <f t="shared" si="9"/>
        <v>3.8849999999999998</v>
      </c>
      <c r="N641" t="str" cm="1">
        <f t="array" ref="N641">_xlfn.SWITCH(I641,
    "Rob", "Robusta",
    "Exc", "Excelsa",
    "Ara", "Arabica",
    "Lib", "Liberica",
    "")</f>
        <v>Liberica</v>
      </c>
      <c r="O641" t="str" cm="1">
        <f t="array" ref="O641">_xlfn.SWITCH(J641,"M","Medium","L","Light","D","Dark","")</f>
        <v>Dark</v>
      </c>
      <c r="P641" t="str">
        <f>_xlfn.XLOOKUP(Orders_Table[[#This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 MATCH(orders!$D642, products!$A$1:$A$49, 0), MATCH(orders!I$1, products!$A$1:$G$1, 0))</f>
        <v>Rob</v>
      </c>
      <c r="J642" t="str">
        <f>INDEX(products!$A$1:$G$49, MATCH(orders!$D642, products!$A$1:$A$49, 0), MATCH(orders!J$1, products!$A$1:$G$1, 0))</f>
        <v>L</v>
      </c>
      <c r="K642" s="4">
        <f>INDEX(products!$A$1:$G$49, MATCH(orders!$D642, products!$A$1:$A$49, 0), MATCH(orders!K$1, products!$A$1:$G$1, 0))</f>
        <v>2.5</v>
      </c>
      <c r="L642" s="5">
        <f>INDEX(products!$A$1:$G$49, MATCH(orders!$D642, products!$A$1:$A$49, 0), MATCH(orders!L$1, products!$A$1:$G$1, 0))</f>
        <v>27.484999999999996</v>
      </c>
      <c r="M642" s="5">
        <f t="shared" si="9"/>
        <v>137.42499999999998</v>
      </c>
      <c r="N642" t="str" cm="1">
        <f t="array" ref="N642">_xlfn.SWITCH(I642,
    "Rob", "Robusta",
    "Exc", "Excelsa",
    "Ara", "Arabica",
    "Lib", "Liberica",
    "")</f>
        <v>Robusta</v>
      </c>
      <c r="O642" t="str" cm="1">
        <f t="array" ref="O642">_xlfn.SWITCH(J642,"M","Medium","L","Light","D","Dark","")</f>
        <v>Light</v>
      </c>
      <c r="P642" t="str">
        <f>_xlfn.XLOOKUP(Orders_Table[[#This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 MATCH(orders!$D643, products!$A$1:$A$49, 0), MATCH(orders!I$1, products!$A$1:$G$1, 0))</f>
        <v>Rob</v>
      </c>
      <c r="J643" t="str">
        <f>INDEX(products!$A$1:$G$49, MATCH(orders!$D643, products!$A$1:$A$49, 0), MATCH(orders!J$1, products!$A$1:$G$1, 0))</f>
        <v>L</v>
      </c>
      <c r="K643" s="4">
        <f>INDEX(products!$A$1:$G$49, MATCH(orders!$D643, products!$A$1:$A$49, 0), MATCH(orders!K$1, products!$A$1:$G$1, 0))</f>
        <v>1</v>
      </c>
      <c r="L643" s="5">
        <f>INDEX(products!$A$1:$G$49, MATCH(orders!$D643, products!$A$1:$A$49, 0), MATCH(orders!L$1, products!$A$1:$G$1, 0))</f>
        <v>11.95</v>
      </c>
      <c r="M643" s="5">
        <f t="shared" ref="M643:M706" si="10">L643*E643</f>
        <v>35.849999999999994</v>
      </c>
      <c r="N643" t="str" cm="1">
        <f t="array" ref="N643">_xlfn.SWITCH(I643,
    "Rob", "Robusta",
    "Exc", "Excelsa",
    "Ara", "Arabica",
    "Lib", "Liberica",
    "")</f>
        <v>Robusta</v>
      </c>
      <c r="O643" t="str" cm="1">
        <f t="array" ref="O643">_xlfn.SWITCH(J643,"M","Medium","L","Light","D","Dark","")</f>
        <v>Light</v>
      </c>
      <c r="P643" t="str">
        <f>_xlfn.XLOOKUP(Orders_Table[[#This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 MATCH(orders!$D644, products!$A$1:$A$49, 0), MATCH(orders!I$1, products!$A$1:$G$1, 0))</f>
        <v>Exc</v>
      </c>
      <c r="J644" t="str">
        <f>INDEX(products!$A$1:$G$49, MATCH(orders!$D644, products!$A$1:$A$49, 0), MATCH(orders!J$1, products!$A$1:$G$1, 0))</f>
        <v>M</v>
      </c>
      <c r="K644" s="4">
        <f>INDEX(products!$A$1:$G$49, MATCH(orders!$D644, products!$A$1:$A$49, 0), MATCH(orders!K$1, products!$A$1:$G$1, 0))</f>
        <v>0.2</v>
      </c>
      <c r="L644" s="5">
        <f>INDEX(products!$A$1:$G$49, MATCH(orders!$D644, products!$A$1:$A$49, 0), MATCH(orders!L$1, products!$A$1:$G$1, 0))</f>
        <v>4.125</v>
      </c>
      <c r="M644" s="5">
        <f t="shared" si="10"/>
        <v>8.25</v>
      </c>
      <c r="N644" t="str" cm="1">
        <f t="array" ref="N644">_xlfn.SWITCH(I644,
    "Rob", "Robusta",
    "Exc", "Excelsa",
    "Ara", "Arabica",
    "Lib", "Liberica",
    "")</f>
        <v>Excelsa</v>
      </c>
      <c r="O644" t="str" cm="1">
        <f t="array" ref="O644">_xlfn.SWITCH(J644,"M","Medium","L","Light","D","Dark","")</f>
        <v>Medium</v>
      </c>
      <c r="P644" t="str">
        <f>_xlfn.XLOOKUP(Orders_Table[[#This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 MATCH(orders!$D645, products!$A$1:$A$49, 0), MATCH(orders!I$1, products!$A$1:$G$1, 0))</f>
        <v>Exc</v>
      </c>
      <c r="J645" t="str">
        <f>INDEX(products!$A$1:$G$49, MATCH(orders!$D645, products!$A$1:$A$49, 0), MATCH(orders!J$1, products!$A$1:$G$1, 0))</f>
        <v>L</v>
      </c>
      <c r="K645" s="4">
        <f>INDEX(products!$A$1:$G$49, MATCH(orders!$D645, products!$A$1:$A$49, 0), MATCH(orders!K$1, products!$A$1:$G$1, 0))</f>
        <v>2.5</v>
      </c>
      <c r="L645" s="5">
        <f>INDEX(products!$A$1:$G$49, MATCH(orders!$D645, products!$A$1:$A$49, 0), MATCH(orders!L$1, products!$A$1:$G$1, 0))</f>
        <v>34.154999999999994</v>
      </c>
      <c r="M645" s="5">
        <f t="shared" si="10"/>
        <v>102.46499999999997</v>
      </c>
      <c r="N645" t="str" cm="1">
        <f t="array" ref="N645">_xlfn.SWITCH(I645,
    "Rob", "Robusta",
    "Exc", "Excelsa",
    "Ara", "Arabica",
    "Lib", "Liberica",
    "")</f>
        <v>Excelsa</v>
      </c>
      <c r="O645" t="str" cm="1">
        <f t="array" ref="O645">_xlfn.SWITCH(J645,"M","Medium","L","Light","D","Dark","")</f>
        <v>Light</v>
      </c>
      <c r="P645" t="str">
        <f>_xlfn.XLOOKUP(Orders_Table[[#This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N/A</v>
      </c>
      <c r="H646" s="2" t="str">
        <f>_xlfn.XLOOKUP(C646,customers!$A$1:$A$1001,customers!$G$1:$G$1001,,0)</f>
        <v>United States</v>
      </c>
      <c r="I646" t="str">
        <f>INDEX(products!$A$1:$G$49, MATCH(orders!$D646, products!$A$1:$A$49, 0), MATCH(orders!I$1, products!$A$1:$G$1, 0))</f>
        <v>Rob</v>
      </c>
      <c r="J646" t="str">
        <f>INDEX(products!$A$1:$G$49, MATCH(orders!$D646, products!$A$1:$A$49, 0), MATCH(orders!J$1, products!$A$1:$G$1, 0))</f>
        <v>D</v>
      </c>
      <c r="K646" s="4">
        <f>INDEX(products!$A$1:$G$49, MATCH(orders!$D646, products!$A$1:$A$49, 0), MATCH(orders!K$1, products!$A$1:$G$1, 0))</f>
        <v>2.5</v>
      </c>
      <c r="L646" s="5">
        <f>INDEX(products!$A$1:$G$49, MATCH(orders!$D646, products!$A$1:$A$49, 0), MATCH(orders!L$1, products!$A$1:$G$1, 0))</f>
        <v>20.584999999999997</v>
      </c>
      <c r="M646" s="5">
        <f t="shared" si="10"/>
        <v>41.169999999999995</v>
      </c>
      <c r="N646" t="str" cm="1">
        <f t="array" ref="N646">_xlfn.SWITCH(I646,
    "Rob", "Robusta",
    "Exc", "Excelsa",
    "Ara", "Arabica",
    "Lib", "Liberica",
    "")</f>
        <v>Robusta</v>
      </c>
      <c r="O646" t="str" cm="1">
        <f t="array" ref="O646">_xlfn.SWITCH(J646,"M","Medium","L","Light","D","Dark","")</f>
        <v>Dark</v>
      </c>
      <c r="P646" t="str">
        <f>_xlfn.XLOOKUP(Orders_Table[[#This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 MATCH(orders!$D647, products!$A$1:$A$49, 0), MATCH(orders!I$1, products!$A$1:$G$1, 0))</f>
        <v>Ara</v>
      </c>
      <c r="J647" t="str">
        <f>INDEX(products!$A$1:$G$49, MATCH(orders!$D647, products!$A$1:$A$49, 0), MATCH(orders!J$1, products!$A$1:$G$1, 0))</f>
        <v>D</v>
      </c>
      <c r="K647" s="4">
        <f>INDEX(products!$A$1:$G$49, MATCH(orders!$D647, products!$A$1:$A$49, 0), MATCH(orders!K$1, products!$A$1:$G$1, 0))</f>
        <v>2.5</v>
      </c>
      <c r="L647" s="5">
        <f>INDEX(products!$A$1:$G$49, MATCH(orders!$D647, products!$A$1:$A$49, 0), MATCH(orders!L$1, products!$A$1:$G$1, 0))</f>
        <v>22.884999999999998</v>
      </c>
      <c r="M647" s="5">
        <f t="shared" si="10"/>
        <v>68.655000000000001</v>
      </c>
      <c r="N647" t="str" cm="1">
        <f t="array" ref="N647">_xlfn.SWITCH(I647,
    "Rob", "Robusta",
    "Exc", "Excelsa",
    "Ara", "Arabica",
    "Lib", "Liberica",
    "")</f>
        <v>Arabica</v>
      </c>
      <c r="O647" t="str" cm="1">
        <f t="array" ref="O647">_xlfn.SWITCH(J647,"M","Medium","L","Light","D","Dark","")</f>
        <v>Dark</v>
      </c>
      <c r="P647" t="str">
        <f>_xlfn.XLOOKUP(Orders_Table[[#This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 MATCH(orders!$D648, products!$A$1:$A$49, 0), MATCH(orders!I$1, products!$A$1:$G$1, 0))</f>
        <v>Ara</v>
      </c>
      <c r="J648" t="str">
        <f>INDEX(products!$A$1:$G$49, MATCH(orders!$D648, products!$A$1:$A$49, 0), MATCH(orders!J$1, products!$A$1:$G$1, 0))</f>
        <v>D</v>
      </c>
      <c r="K648" s="4">
        <f>INDEX(products!$A$1:$G$49, MATCH(orders!$D648, products!$A$1:$A$49, 0), MATCH(orders!K$1, products!$A$1:$G$1, 0))</f>
        <v>1</v>
      </c>
      <c r="L648" s="5">
        <f>INDEX(products!$A$1:$G$49, MATCH(orders!$D648, products!$A$1:$A$49, 0), MATCH(orders!L$1, products!$A$1:$G$1, 0))</f>
        <v>9.9499999999999993</v>
      </c>
      <c r="M648" s="5">
        <f t="shared" si="10"/>
        <v>9.9499999999999993</v>
      </c>
      <c r="N648" t="str" cm="1">
        <f t="array" ref="N648">_xlfn.SWITCH(I648,
    "Rob", "Robusta",
    "Exc", "Excelsa",
    "Ara", "Arabica",
    "Lib", "Liberica",
    "")</f>
        <v>Arabica</v>
      </c>
      <c r="O648" t="str" cm="1">
        <f t="array" ref="O648">_xlfn.SWITCH(J648,"M","Medium","L","Light","D","Dark","")</f>
        <v>Dark</v>
      </c>
      <c r="P648" t="str">
        <f>_xlfn.XLOOKUP(Orders_Table[[#This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 MATCH(orders!$D649, products!$A$1:$A$49, 0), MATCH(orders!I$1, products!$A$1:$G$1, 0))</f>
        <v>Lib</v>
      </c>
      <c r="J649" t="str">
        <f>INDEX(products!$A$1:$G$49, MATCH(orders!$D649, products!$A$1:$A$49, 0), MATCH(orders!J$1, products!$A$1:$G$1, 0))</f>
        <v>L</v>
      </c>
      <c r="K649" s="4">
        <f>INDEX(products!$A$1:$G$49, MATCH(orders!$D649, products!$A$1:$A$49, 0), MATCH(orders!K$1, products!$A$1:$G$1, 0))</f>
        <v>0.5</v>
      </c>
      <c r="L649" s="5">
        <f>INDEX(products!$A$1:$G$49, MATCH(orders!$D649, products!$A$1:$A$49, 0), MATCH(orders!L$1, products!$A$1:$G$1, 0))</f>
        <v>9.51</v>
      </c>
      <c r="M649" s="5">
        <f t="shared" si="10"/>
        <v>28.53</v>
      </c>
      <c r="N649" t="str" cm="1">
        <f t="array" ref="N649">_xlfn.SWITCH(I649,
    "Rob", "Robusta",
    "Exc", "Excelsa",
    "Ara", "Arabica",
    "Lib", "Liberica",
    "")</f>
        <v>Liberica</v>
      </c>
      <c r="O649" t="str" cm="1">
        <f t="array" ref="O649">_xlfn.SWITCH(J649,"M","Medium","L","Light","D","Dark","")</f>
        <v>Light</v>
      </c>
      <c r="P649" t="str">
        <f>_xlfn.XLOOKUP(Orders_Table[[#This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 MATCH(orders!$D650, products!$A$1:$A$49, 0), MATCH(orders!I$1, products!$A$1:$G$1, 0))</f>
        <v>Rob</v>
      </c>
      <c r="J650" t="str">
        <f>INDEX(products!$A$1:$G$49, MATCH(orders!$D650, products!$A$1:$A$49, 0), MATCH(orders!J$1, products!$A$1:$G$1, 0))</f>
        <v>D</v>
      </c>
      <c r="K650" s="4">
        <f>INDEX(products!$A$1:$G$49, MATCH(orders!$D650, products!$A$1:$A$49, 0), MATCH(orders!K$1, products!$A$1:$G$1, 0))</f>
        <v>0.2</v>
      </c>
      <c r="L650" s="5">
        <f>INDEX(products!$A$1:$G$49, MATCH(orders!$D650, products!$A$1:$A$49, 0), MATCH(orders!L$1, products!$A$1:$G$1, 0))</f>
        <v>2.6849999999999996</v>
      </c>
      <c r="M650" s="5">
        <f t="shared" si="10"/>
        <v>16.11</v>
      </c>
      <c r="N650" t="str" cm="1">
        <f t="array" ref="N650">_xlfn.SWITCH(I650,
    "Rob", "Robusta",
    "Exc", "Excelsa",
    "Ara", "Arabica",
    "Lib", "Liberica",
    "")</f>
        <v>Robusta</v>
      </c>
      <c r="O650" t="str" cm="1">
        <f t="array" ref="O650">_xlfn.SWITCH(J650,"M","Medium","L","Light","D","Dark","")</f>
        <v>Dark</v>
      </c>
      <c r="P650" t="str">
        <f>_xlfn.XLOOKUP(Orders_Table[[#This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 MATCH(orders!$D651, products!$A$1:$A$49, 0), MATCH(orders!I$1, products!$A$1:$G$1, 0))</f>
        <v>Lib</v>
      </c>
      <c r="J651" t="str">
        <f>INDEX(products!$A$1:$G$49, MATCH(orders!$D651, products!$A$1:$A$49, 0), MATCH(orders!J$1, products!$A$1:$G$1, 0))</f>
        <v>L</v>
      </c>
      <c r="K651" s="4">
        <f>INDEX(products!$A$1:$G$49, MATCH(orders!$D651, products!$A$1:$A$49, 0), MATCH(orders!K$1, products!$A$1:$G$1, 0))</f>
        <v>1</v>
      </c>
      <c r="L651" s="5">
        <f>INDEX(products!$A$1:$G$49, MATCH(orders!$D651, products!$A$1:$A$49, 0), MATCH(orders!L$1, products!$A$1:$G$1, 0))</f>
        <v>15.85</v>
      </c>
      <c r="M651" s="5">
        <f t="shared" si="10"/>
        <v>95.1</v>
      </c>
      <c r="N651" t="str" cm="1">
        <f t="array" ref="N651">_xlfn.SWITCH(I651,
    "Rob", "Robusta",
    "Exc", "Excelsa",
    "Ara", "Arabica",
    "Lib", "Liberica",
    "")</f>
        <v>Liberica</v>
      </c>
      <c r="O651" t="str" cm="1">
        <f t="array" ref="O651">_xlfn.SWITCH(J651,"M","Medium","L","Light","D","Dark","")</f>
        <v>Light</v>
      </c>
      <c r="P651" t="str">
        <f>_xlfn.XLOOKUP(Orders_Table[[#This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 MATCH(orders!$D652, products!$A$1:$A$49, 0), MATCH(orders!I$1, products!$A$1:$G$1, 0))</f>
        <v>Rob</v>
      </c>
      <c r="J652" t="str">
        <f>INDEX(products!$A$1:$G$49, MATCH(orders!$D652, products!$A$1:$A$49, 0), MATCH(orders!J$1, products!$A$1:$G$1, 0))</f>
        <v>D</v>
      </c>
      <c r="K652" s="4">
        <f>INDEX(products!$A$1:$G$49, MATCH(orders!$D652, products!$A$1:$A$49, 0), MATCH(orders!K$1, products!$A$1:$G$1, 0))</f>
        <v>0.5</v>
      </c>
      <c r="L652" s="5">
        <f>INDEX(products!$A$1:$G$49, MATCH(orders!$D652, products!$A$1:$A$49, 0), MATCH(orders!L$1, products!$A$1:$G$1, 0))</f>
        <v>5.3699999999999992</v>
      </c>
      <c r="M652" s="5">
        <f t="shared" si="10"/>
        <v>5.3699999999999992</v>
      </c>
      <c r="N652" t="str" cm="1">
        <f t="array" ref="N652">_xlfn.SWITCH(I652,
    "Rob", "Robusta",
    "Exc", "Excelsa",
    "Ara", "Arabica",
    "Lib", "Liberica",
    "")</f>
        <v>Robusta</v>
      </c>
      <c r="O652" t="str" cm="1">
        <f t="array" ref="O652">_xlfn.SWITCH(J652,"M","Medium","L","Light","D","Dark","")</f>
        <v>Dark</v>
      </c>
      <c r="P652" t="str">
        <f>_xlfn.XLOOKUP(Orders_Table[[#This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N/A</v>
      </c>
      <c r="H653" s="2" t="str">
        <f>_xlfn.XLOOKUP(C653,customers!$A$1:$A$1001,customers!$G$1:$G$1001,,0)</f>
        <v>United States</v>
      </c>
      <c r="I653" t="str">
        <f>INDEX(products!$A$1:$G$49, MATCH(orders!$D653, products!$A$1:$A$49, 0), MATCH(orders!I$1, products!$A$1:$G$1, 0))</f>
        <v>Rob</v>
      </c>
      <c r="J653" t="str">
        <f>INDEX(products!$A$1:$G$49, MATCH(orders!$D653, products!$A$1:$A$49, 0), MATCH(orders!J$1, products!$A$1:$G$1, 0))</f>
        <v>L</v>
      </c>
      <c r="K653" s="4">
        <f>INDEX(products!$A$1:$G$49, MATCH(orders!$D653, products!$A$1:$A$49, 0), MATCH(orders!K$1, products!$A$1:$G$1, 0))</f>
        <v>1</v>
      </c>
      <c r="L653" s="5">
        <f>INDEX(products!$A$1:$G$49, MATCH(orders!$D653, products!$A$1:$A$49, 0), MATCH(orders!L$1, products!$A$1:$G$1, 0))</f>
        <v>11.95</v>
      </c>
      <c r="M653" s="5">
        <f t="shared" si="10"/>
        <v>47.8</v>
      </c>
      <c r="N653" t="str" cm="1">
        <f t="array" ref="N653">_xlfn.SWITCH(I653,
    "Rob", "Robusta",
    "Exc", "Excelsa",
    "Ara", "Arabica",
    "Lib", "Liberica",
    "")</f>
        <v>Robusta</v>
      </c>
      <c r="O653" t="str" cm="1">
        <f t="array" ref="O653">_xlfn.SWITCH(J653,"M","Medium","L","Light","D","Dark","")</f>
        <v>Light</v>
      </c>
      <c r="P653" t="str">
        <f>_xlfn.XLOOKUP(Orders_Table[[#This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 MATCH(orders!$D654, products!$A$1:$A$49, 0), MATCH(orders!I$1, products!$A$1:$G$1, 0))</f>
        <v>Lib</v>
      </c>
      <c r="J654" t="str">
        <f>INDEX(products!$A$1:$G$49, MATCH(orders!$D654, products!$A$1:$A$49, 0), MATCH(orders!J$1, products!$A$1:$G$1, 0))</f>
        <v>L</v>
      </c>
      <c r="K654" s="4">
        <f>INDEX(products!$A$1:$G$49, MATCH(orders!$D654, products!$A$1:$A$49, 0), MATCH(orders!K$1, products!$A$1:$G$1, 0))</f>
        <v>1</v>
      </c>
      <c r="L654" s="5">
        <f>INDEX(products!$A$1:$G$49, MATCH(orders!$D654, products!$A$1:$A$49, 0), MATCH(orders!L$1, products!$A$1:$G$1, 0))</f>
        <v>15.85</v>
      </c>
      <c r="M654" s="5">
        <f t="shared" si="10"/>
        <v>63.4</v>
      </c>
      <c r="N654" t="str" cm="1">
        <f t="array" ref="N654">_xlfn.SWITCH(I654,
    "Rob", "Robusta",
    "Exc", "Excelsa",
    "Ara", "Arabica",
    "Lib", "Liberica",
    "")</f>
        <v>Liberica</v>
      </c>
      <c r="O654" t="str" cm="1">
        <f t="array" ref="O654">_xlfn.SWITCH(J654,"M","Medium","L","Light","D","Dark","")</f>
        <v>Light</v>
      </c>
      <c r="P654" t="str">
        <f>_xlfn.XLOOKUP(Orders_Table[[#This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 MATCH(orders!$D655, products!$A$1:$A$49, 0), MATCH(orders!I$1, products!$A$1:$G$1, 0))</f>
        <v>Ara</v>
      </c>
      <c r="J655" t="str">
        <f>INDEX(products!$A$1:$G$49, MATCH(orders!$D655, products!$A$1:$A$49, 0), MATCH(orders!J$1, products!$A$1:$G$1, 0))</f>
        <v>M</v>
      </c>
      <c r="K655" s="4">
        <f>INDEX(products!$A$1:$G$49, MATCH(orders!$D655, products!$A$1:$A$49, 0), MATCH(orders!K$1, products!$A$1:$G$1, 0))</f>
        <v>2.5</v>
      </c>
      <c r="L655" s="5">
        <f>INDEX(products!$A$1:$G$49, MATCH(orders!$D655, products!$A$1:$A$49, 0), MATCH(orders!L$1, products!$A$1:$G$1, 0))</f>
        <v>25.874999999999996</v>
      </c>
      <c r="M655" s="5">
        <f t="shared" si="10"/>
        <v>103.49999999999999</v>
      </c>
      <c r="N655" t="str" cm="1">
        <f t="array" ref="N655">_xlfn.SWITCH(I655,
    "Rob", "Robusta",
    "Exc", "Excelsa",
    "Ara", "Arabica",
    "Lib", "Liberica",
    "")</f>
        <v>Arabica</v>
      </c>
      <c r="O655" t="str" cm="1">
        <f t="array" ref="O655">_xlfn.SWITCH(J655,"M","Medium","L","Light","D","Dark","")</f>
        <v>Medium</v>
      </c>
      <c r="P655" t="str">
        <f>_xlfn.XLOOKUP(Orders_Table[[#This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 MATCH(orders!$D656, products!$A$1:$A$49, 0), MATCH(orders!I$1, products!$A$1:$G$1, 0))</f>
        <v>Ara</v>
      </c>
      <c r="J656" t="str">
        <f>INDEX(products!$A$1:$G$49, MATCH(orders!$D656, products!$A$1:$A$49, 0), MATCH(orders!J$1, products!$A$1:$G$1, 0))</f>
        <v>D</v>
      </c>
      <c r="K656" s="4">
        <f>INDEX(products!$A$1:$G$49, MATCH(orders!$D656, products!$A$1:$A$49, 0), MATCH(orders!K$1, products!$A$1:$G$1, 0))</f>
        <v>2.5</v>
      </c>
      <c r="L656" s="5">
        <f>INDEX(products!$A$1:$G$49, MATCH(orders!$D656, products!$A$1:$A$49, 0), MATCH(orders!L$1, products!$A$1:$G$1, 0))</f>
        <v>22.884999999999998</v>
      </c>
      <c r="M656" s="5">
        <f t="shared" si="10"/>
        <v>68.655000000000001</v>
      </c>
      <c r="N656" t="str" cm="1">
        <f t="array" ref="N656">_xlfn.SWITCH(I656,
    "Rob", "Robusta",
    "Exc", "Excelsa",
    "Ara", "Arabica",
    "Lib", "Liberica",
    "")</f>
        <v>Arabica</v>
      </c>
      <c r="O656" t="str" cm="1">
        <f t="array" ref="O656">_xlfn.SWITCH(J656,"M","Medium","L","Light","D","Dark","")</f>
        <v>Dark</v>
      </c>
      <c r="P656" t="str">
        <f>_xlfn.XLOOKUP(Orders_Table[[#This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 MATCH(orders!$D657, products!$A$1:$A$49, 0), MATCH(orders!I$1, products!$A$1:$G$1, 0))</f>
        <v>Rob</v>
      </c>
      <c r="J657" t="str">
        <f>INDEX(products!$A$1:$G$49, MATCH(orders!$D657, products!$A$1:$A$49, 0), MATCH(orders!J$1, products!$A$1:$G$1, 0))</f>
        <v>M</v>
      </c>
      <c r="K657" s="4">
        <f>INDEX(products!$A$1:$G$49, MATCH(orders!$D657, products!$A$1:$A$49, 0), MATCH(orders!K$1, products!$A$1:$G$1, 0))</f>
        <v>2.5</v>
      </c>
      <c r="L657" s="5">
        <f>INDEX(products!$A$1:$G$49, MATCH(orders!$D657, products!$A$1:$A$49, 0), MATCH(orders!L$1, products!$A$1:$G$1, 0))</f>
        <v>22.884999999999998</v>
      </c>
      <c r="M657" s="5">
        <f t="shared" si="10"/>
        <v>45.769999999999996</v>
      </c>
      <c r="N657" t="str" cm="1">
        <f t="array" ref="N657">_xlfn.SWITCH(I657,
    "Rob", "Robusta",
    "Exc", "Excelsa",
    "Ara", "Arabica",
    "Lib", "Liberica",
    "")</f>
        <v>Robusta</v>
      </c>
      <c r="O657" t="str" cm="1">
        <f t="array" ref="O657">_xlfn.SWITCH(J657,"M","Medium","L","Light","D","Dark","")</f>
        <v>Medium</v>
      </c>
      <c r="P657" t="str">
        <f>_xlfn.XLOOKUP(Orders_Table[[#This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 MATCH(orders!$D658, products!$A$1:$A$49, 0), MATCH(orders!I$1, products!$A$1:$G$1, 0))</f>
        <v>Lib</v>
      </c>
      <c r="J658" t="str">
        <f>INDEX(products!$A$1:$G$49, MATCH(orders!$D658, products!$A$1:$A$49, 0), MATCH(orders!J$1, products!$A$1:$G$1, 0))</f>
        <v>D</v>
      </c>
      <c r="K658" s="4">
        <f>INDEX(products!$A$1:$G$49, MATCH(orders!$D658, products!$A$1:$A$49, 0), MATCH(orders!K$1, products!$A$1:$G$1, 0))</f>
        <v>1</v>
      </c>
      <c r="L658" s="5">
        <f>INDEX(products!$A$1:$G$49, MATCH(orders!$D658, products!$A$1:$A$49, 0), MATCH(orders!L$1, products!$A$1:$G$1, 0))</f>
        <v>12.95</v>
      </c>
      <c r="M658" s="5">
        <f t="shared" si="10"/>
        <v>51.8</v>
      </c>
      <c r="N658" t="str" cm="1">
        <f t="array" ref="N658">_xlfn.SWITCH(I658,
    "Rob", "Robusta",
    "Exc", "Excelsa",
    "Ara", "Arabica",
    "Lib", "Liberica",
    "")</f>
        <v>Liberica</v>
      </c>
      <c r="O658" t="str" cm="1">
        <f t="array" ref="O658">_xlfn.SWITCH(J658,"M","Medium","L","Light","D","Dark","")</f>
        <v>Dark</v>
      </c>
      <c r="P658" t="str">
        <f>_xlfn.XLOOKUP(Orders_Table[[#This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 MATCH(orders!$D659, products!$A$1:$A$49, 0), MATCH(orders!I$1, products!$A$1:$G$1, 0))</f>
        <v>Ara</v>
      </c>
      <c r="J659" t="str">
        <f>INDEX(products!$A$1:$G$49, MATCH(orders!$D659, products!$A$1:$A$49, 0), MATCH(orders!J$1, products!$A$1:$G$1, 0))</f>
        <v>M</v>
      </c>
      <c r="K659" s="4">
        <f>INDEX(products!$A$1:$G$49, MATCH(orders!$D659, products!$A$1:$A$49, 0), MATCH(orders!K$1, products!$A$1:$G$1, 0))</f>
        <v>0.5</v>
      </c>
      <c r="L659" s="5">
        <f>INDEX(products!$A$1:$G$49, MATCH(orders!$D659, products!$A$1:$A$49, 0), MATCH(orders!L$1, products!$A$1:$G$1, 0))</f>
        <v>6.75</v>
      </c>
      <c r="M659" s="5">
        <f t="shared" si="10"/>
        <v>13.5</v>
      </c>
      <c r="N659" t="str" cm="1">
        <f t="array" ref="N659">_xlfn.SWITCH(I659,
    "Rob", "Robusta",
    "Exc", "Excelsa",
    "Ara", "Arabica",
    "Lib", "Liberica",
    "")</f>
        <v>Arabica</v>
      </c>
      <c r="O659" t="str" cm="1">
        <f t="array" ref="O659">_xlfn.SWITCH(J659,"M","Medium","L","Light","D","Dark","")</f>
        <v>Medium</v>
      </c>
      <c r="P659" t="str">
        <f>_xlfn.XLOOKUP(Orders_Table[[#This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 MATCH(orders!$D660, products!$A$1:$A$49, 0), MATCH(orders!I$1, products!$A$1:$G$1, 0))</f>
        <v>Exc</v>
      </c>
      <c r="J660" t="str">
        <f>INDEX(products!$A$1:$G$49, MATCH(orders!$D660, products!$A$1:$A$49, 0), MATCH(orders!J$1, products!$A$1:$G$1, 0))</f>
        <v>M</v>
      </c>
      <c r="K660" s="4">
        <f>INDEX(products!$A$1:$G$49, MATCH(orders!$D660, products!$A$1:$A$49, 0), MATCH(orders!K$1, products!$A$1:$G$1, 0))</f>
        <v>0.5</v>
      </c>
      <c r="L660" s="5">
        <f>INDEX(products!$A$1:$G$49, MATCH(orders!$D660, products!$A$1:$A$49, 0), MATCH(orders!L$1, products!$A$1:$G$1, 0))</f>
        <v>8.25</v>
      </c>
      <c r="M660" s="5">
        <f t="shared" si="10"/>
        <v>24.75</v>
      </c>
      <c r="N660" t="str" cm="1">
        <f t="array" ref="N660">_xlfn.SWITCH(I660,
    "Rob", "Robusta",
    "Exc", "Excelsa",
    "Ara", "Arabica",
    "Lib", "Liberica",
    "")</f>
        <v>Excelsa</v>
      </c>
      <c r="O660" t="str" cm="1">
        <f t="array" ref="O660">_xlfn.SWITCH(J660,"M","Medium","L","Light","D","Dark","")</f>
        <v>Medium</v>
      </c>
      <c r="P660" t="str">
        <f>_xlfn.XLOOKUP(Orders_Table[[#This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 MATCH(orders!$D661, products!$A$1:$A$49, 0), MATCH(orders!I$1, products!$A$1:$G$1, 0))</f>
        <v>Ara</v>
      </c>
      <c r="J661" t="str">
        <f>INDEX(products!$A$1:$G$49, MATCH(orders!$D661, products!$A$1:$A$49, 0), MATCH(orders!J$1, products!$A$1:$G$1, 0))</f>
        <v>D</v>
      </c>
      <c r="K661" s="4">
        <f>INDEX(products!$A$1:$G$49, MATCH(orders!$D661, products!$A$1:$A$49, 0), MATCH(orders!K$1, products!$A$1:$G$1, 0))</f>
        <v>2.5</v>
      </c>
      <c r="L661" s="5">
        <f>INDEX(products!$A$1:$G$49, MATCH(orders!$D661, products!$A$1:$A$49, 0), MATCH(orders!L$1, products!$A$1:$G$1, 0))</f>
        <v>22.884999999999998</v>
      </c>
      <c r="M661" s="5">
        <f t="shared" si="10"/>
        <v>45.769999999999996</v>
      </c>
      <c r="N661" t="str" cm="1">
        <f t="array" ref="N661">_xlfn.SWITCH(I661,
    "Rob", "Robusta",
    "Exc", "Excelsa",
    "Ara", "Arabica",
    "Lib", "Liberica",
    "")</f>
        <v>Arabica</v>
      </c>
      <c r="O661" t="str" cm="1">
        <f t="array" ref="O661">_xlfn.SWITCH(J661,"M","Medium","L","Light","D","Dark","")</f>
        <v>Dark</v>
      </c>
      <c r="P661" t="str">
        <f>_xlfn.XLOOKUP(Orders_Table[[#This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 MATCH(orders!$D662, products!$A$1:$A$49, 0), MATCH(orders!I$1, products!$A$1:$G$1, 0))</f>
        <v>Exc</v>
      </c>
      <c r="J662" t="str">
        <f>INDEX(products!$A$1:$G$49, MATCH(orders!$D662, products!$A$1:$A$49, 0), MATCH(orders!J$1, products!$A$1:$G$1, 0))</f>
        <v>L</v>
      </c>
      <c r="K662" s="4">
        <f>INDEX(products!$A$1:$G$49, MATCH(orders!$D662, products!$A$1:$A$49, 0), MATCH(orders!K$1, products!$A$1:$G$1, 0))</f>
        <v>0.5</v>
      </c>
      <c r="L662" s="5">
        <f>INDEX(products!$A$1:$G$49, MATCH(orders!$D662, products!$A$1:$A$49, 0), MATCH(orders!L$1, products!$A$1:$G$1, 0))</f>
        <v>8.91</v>
      </c>
      <c r="M662" s="5">
        <f t="shared" si="10"/>
        <v>53.46</v>
      </c>
      <c r="N662" t="str" cm="1">
        <f t="array" ref="N662">_xlfn.SWITCH(I662,
    "Rob", "Robusta",
    "Exc", "Excelsa",
    "Ara", "Arabica",
    "Lib", "Liberica",
    "")</f>
        <v>Excelsa</v>
      </c>
      <c r="O662" t="str" cm="1">
        <f t="array" ref="O662">_xlfn.SWITCH(J662,"M","Medium","L","Light","D","Dark","")</f>
        <v>Light</v>
      </c>
      <c r="P662" t="str">
        <f>_xlfn.XLOOKUP(Orders_Table[[#This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 MATCH(orders!$D663, products!$A$1:$A$49, 0), MATCH(orders!I$1, products!$A$1:$G$1, 0))</f>
        <v>Ara</v>
      </c>
      <c r="J663" t="str">
        <f>INDEX(products!$A$1:$G$49, MATCH(orders!$D663, products!$A$1:$A$49, 0), MATCH(orders!J$1, products!$A$1:$G$1, 0))</f>
        <v>M</v>
      </c>
      <c r="K663" s="4">
        <f>INDEX(products!$A$1:$G$49, MATCH(orders!$D663, products!$A$1:$A$49, 0), MATCH(orders!K$1, products!$A$1:$G$1, 0))</f>
        <v>0.2</v>
      </c>
      <c r="L663" s="5">
        <f>INDEX(products!$A$1:$G$49, MATCH(orders!$D663, products!$A$1:$A$49, 0), MATCH(orders!L$1, products!$A$1:$G$1, 0))</f>
        <v>3.375</v>
      </c>
      <c r="M663" s="5">
        <f t="shared" si="10"/>
        <v>20.25</v>
      </c>
      <c r="N663" t="str" cm="1">
        <f t="array" ref="N663">_xlfn.SWITCH(I663,
    "Rob", "Robusta",
    "Exc", "Excelsa",
    "Ara", "Arabica",
    "Lib", "Liberica",
    "")</f>
        <v>Arabica</v>
      </c>
      <c r="O663" t="str" cm="1">
        <f t="array" ref="O663">_xlfn.SWITCH(J663,"M","Medium","L","Light","D","Dark","")</f>
        <v>Medium</v>
      </c>
      <c r="P663" t="str">
        <f>_xlfn.XLOOKUP(Orders_Table[[#This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 MATCH(orders!$D664, products!$A$1:$A$49, 0), MATCH(orders!I$1, products!$A$1:$G$1, 0))</f>
        <v>Lib</v>
      </c>
      <c r="J664" t="str">
        <f>INDEX(products!$A$1:$G$49, MATCH(orders!$D664, products!$A$1:$A$49, 0), MATCH(orders!J$1, products!$A$1:$G$1, 0))</f>
        <v>D</v>
      </c>
      <c r="K664" s="4">
        <f>INDEX(products!$A$1:$G$49, MATCH(orders!$D664, products!$A$1:$A$49, 0), MATCH(orders!K$1, products!$A$1:$G$1, 0))</f>
        <v>2.5</v>
      </c>
      <c r="L664" s="5">
        <f>INDEX(products!$A$1:$G$49, MATCH(orders!$D664, products!$A$1:$A$49, 0), MATCH(orders!L$1, products!$A$1:$G$1, 0))</f>
        <v>29.784999999999997</v>
      </c>
      <c r="M664" s="5">
        <f t="shared" si="10"/>
        <v>148.92499999999998</v>
      </c>
      <c r="N664" t="str" cm="1">
        <f t="array" ref="N664">_xlfn.SWITCH(I664,
    "Rob", "Robusta",
    "Exc", "Excelsa",
    "Ara", "Arabica",
    "Lib", "Liberica",
    "")</f>
        <v>Liberica</v>
      </c>
      <c r="O664" t="str" cm="1">
        <f t="array" ref="O664">_xlfn.SWITCH(J664,"M","Medium","L","Light","D","Dark","")</f>
        <v>Dark</v>
      </c>
      <c r="P664" t="str">
        <f>_xlfn.XLOOKUP(Orders_Table[[#This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 MATCH(orders!$D665, products!$A$1:$A$49, 0), MATCH(orders!I$1, products!$A$1:$G$1, 0))</f>
        <v>Ara</v>
      </c>
      <c r="J665" t="str">
        <f>INDEX(products!$A$1:$G$49, MATCH(orders!$D665, products!$A$1:$A$49, 0), MATCH(orders!J$1, products!$A$1:$G$1, 0))</f>
        <v>M</v>
      </c>
      <c r="K665" s="4">
        <f>INDEX(products!$A$1:$G$49, MATCH(orders!$D665, products!$A$1:$A$49, 0), MATCH(orders!K$1, products!$A$1:$G$1, 0))</f>
        <v>1</v>
      </c>
      <c r="L665" s="5">
        <f>INDEX(products!$A$1:$G$49, MATCH(orders!$D665, products!$A$1:$A$49, 0), MATCH(orders!L$1, products!$A$1:$G$1, 0))</f>
        <v>11.25</v>
      </c>
      <c r="M665" s="5">
        <f t="shared" si="10"/>
        <v>67.5</v>
      </c>
      <c r="N665" t="str" cm="1">
        <f t="array" ref="N665">_xlfn.SWITCH(I665,
    "Rob", "Robusta",
    "Exc", "Excelsa",
    "Ara", "Arabica",
    "Lib", "Liberica",
    "")</f>
        <v>Arabica</v>
      </c>
      <c r="O665" t="str" cm="1">
        <f t="array" ref="O665">_xlfn.SWITCH(J665,"M","Medium","L","Light","D","Dark","")</f>
        <v>Medium</v>
      </c>
      <c r="P665" t="str">
        <f>_xlfn.XLOOKUP(Orders_Table[[#This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 MATCH(orders!$D666, products!$A$1:$A$49, 0), MATCH(orders!I$1, products!$A$1:$G$1, 0))</f>
        <v>Exc</v>
      </c>
      <c r="J666" t="str">
        <f>INDEX(products!$A$1:$G$49, MATCH(orders!$D666, products!$A$1:$A$49, 0), MATCH(orders!J$1, products!$A$1:$G$1, 0))</f>
        <v>D</v>
      </c>
      <c r="K666" s="4">
        <f>INDEX(products!$A$1:$G$49, MATCH(orders!$D666, products!$A$1:$A$49, 0), MATCH(orders!K$1, products!$A$1:$G$1, 0))</f>
        <v>1</v>
      </c>
      <c r="L666" s="5">
        <f>INDEX(products!$A$1:$G$49, MATCH(orders!$D666, products!$A$1:$A$49, 0), MATCH(orders!L$1, products!$A$1:$G$1, 0))</f>
        <v>12.15</v>
      </c>
      <c r="M666" s="5">
        <f t="shared" si="10"/>
        <v>72.900000000000006</v>
      </c>
      <c r="N666" t="str" cm="1">
        <f t="array" ref="N666">_xlfn.SWITCH(I666,
    "Rob", "Robusta",
    "Exc", "Excelsa",
    "Ara", "Arabica",
    "Lib", "Liberica",
    "")</f>
        <v>Excelsa</v>
      </c>
      <c r="O666" t="str" cm="1">
        <f t="array" ref="O666">_xlfn.SWITCH(J666,"M","Medium","L","Light","D","Dark","")</f>
        <v>Dark</v>
      </c>
      <c r="P666" t="str">
        <f>_xlfn.XLOOKUP(Orders_Table[[#This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 MATCH(orders!$D667, products!$A$1:$A$49, 0), MATCH(orders!I$1, products!$A$1:$G$1, 0))</f>
        <v>Lib</v>
      </c>
      <c r="J667" t="str">
        <f>INDEX(products!$A$1:$G$49, MATCH(orders!$D667, products!$A$1:$A$49, 0), MATCH(orders!J$1, products!$A$1:$G$1, 0))</f>
        <v>D</v>
      </c>
      <c r="K667" s="4">
        <f>INDEX(products!$A$1:$G$49, MATCH(orders!$D667, products!$A$1:$A$49, 0), MATCH(orders!K$1, products!$A$1:$G$1, 0))</f>
        <v>0.2</v>
      </c>
      <c r="L667" s="5">
        <f>INDEX(products!$A$1:$G$49, MATCH(orders!$D667, products!$A$1:$A$49, 0), MATCH(orders!L$1, products!$A$1:$G$1, 0))</f>
        <v>3.8849999999999998</v>
      </c>
      <c r="M667" s="5">
        <f t="shared" si="10"/>
        <v>7.77</v>
      </c>
      <c r="N667" t="str" cm="1">
        <f t="array" ref="N667">_xlfn.SWITCH(I667,
    "Rob", "Robusta",
    "Exc", "Excelsa",
    "Ara", "Arabica",
    "Lib", "Liberica",
    "")</f>
        <v>Liberica</v>
      </c>
      <c r="O667" t="str" cm="1">
        <f t="array" ref="O667">_xlfn.SWITCH(J667,"M","Medium","L","Light","D","Dark","")</f>
        <v>Dark</v>
      </c>
      <c r="P667" t="str">
        <f>_xlfn.XLOOKUP(Orders_Table[[#This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 MATCH(orders!$D668, products!$A$1:$A$49, 0), MATCH(orders!I$1, products!$A$1:$G$1, 0))</f>
        <v>Ara</v>
      </c>
      <c r="J668" t="str">
        <f>INDEX(products!$A$1:$G$49, MATCH(orders!$D668, products!$A$1:$A$49, 0), MATCH(orders!J$1, products!$A$1:$G$1, 0))</f>
        <v>D</v>
      </c>
      <c r="K668" s="4">
        <f>INDEX(products!$A$1:$G$49, MATCH(orders!$D668, products!$A$1:$A$49, 0), MATCH(orders!K$1, products!$A$1:$G$1, 0))</f>
        <v>2.5</v>
      </c>
      <c r="L668" s="5">
        <f>INDEX(products!$A$1:$G$49, MATCH(orders!$D668, products!$A$1:$A$49, 0), MATCH(orders!L$1, products!$A$1:$G$1, 0))</f>
        <v>22.884999999999998</v>
      </c>
      <c r="M668" s="5">
        <f t="shared" si="10"/>
        <v>91.539999999999992</v>
      </c>
      <c r="N668" t="str" cm="1">
        <f t="array" ref="N668">_xlfn.SWITCH(I668,
    "Rob", "Robusta",
    "Exc", "Excelsa",
    "Ara", "Arabica",
    "Lib", "Liberica",
    "")</f>
        <v>Arabica</v>
      </c>
      <c r="O668" t="str" cm="1">
        <f t="array" ref="O668">_xlfn.SWITCH(J668,"M","Medium","L","Light","D","Dark","")</f>
        <v>Dark</v>
      </c>
      <c r="P668" t="str">
        <f>_xlfn.XLOOKUP(Orders_Table[[#This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 MATCH(orders!$D669, products!$A$1:$A$49, 0), MATCH(orders!I$1, products!$A$1:$G$1, 0))</f>
        <v>Ara</v>
      </c>
      <c r="J669" t="str">
        <f>INDEX(products!$A$1:$G$49, MATCH(orders!$D669, products!$A$1:$A$49, 0), MATCH(orders!J$1, products!$A$1:$G$1, 0))</f>
        <v>D</v>
      </c>
      <c r="K669" s="4">
        <f>INDEX(products!$A$1:$G$49, MATCH(orders!$D669, products!$A$1:$A$49, 0), MATCH(orders!K$1, products!$A$1:$G$1, 0))</f>
        <v>1</v>
      </c>
      <c r="L669" s="5">
        <f>INDEX(products!$A$1:$G$49, MATCH(orders!$D669, products!$A$1:$A$49, 0), MATCH(orders!L$1, products!$A$1:$G$1, 0))</f>
        <v>9.9499999999999993</v>
      </c>
      <c r="M669" s="5">
        <f t="shared" si="10"/>
        <v>59.699999999999996</v>
      </c>
      <c r="N669" t="str" cm="1">
        <f t="array" ref="N669">_xlfn.SWITCH(I669,
    "Rob", "Robusta",
    "Exc", "Excelsa",
    "Ara", "Arabica",
    "Lib", "Liberica",
    "")</f>
        <v>Arabica</v>
      </c>
      <c r="O669" t="str" cm="1">
        <f t="array" ref="O669">_xlfn.SWITCH(J669,"M","Medium","L","Light","D","Dark","")</f>
        <v>Dark</v>
      </c>
      <c r="P669" t="str">
        <f>_xlfn.XLOOKUP(Orders_Table[[#This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 MATCH(orders!$D670, products!$A$1:$A$49, 0), MATCH(orders!I$1, products!$A$1:$G$1, 0))</f>
        <v>Rob</v>
      </c>
      <c r="J670" t="str">
        <f>INDEX(products!$A$1:$G$49, MATCH(orders!$D670, products!$A$1:$A$49, 0), MATCH(orders!J$1, products!$A$1:$G$1, 0))</f>
        <v>L</v>
      </c>
      <c r="K670" s="4">
        <f>INDEX(products!$A$1:$G$49, MATCH(orders!$D670, products!$A$1:$A$49, 0), MATCH(orders!K$1, products!$A$1:$G$1, 0))</f>
        <v>2.5</v>
      </c>
      <c r="L670" s="5">
        <f>INDEX(products!$A$1:$G$49, MATCH(orders!$D670, products!$A$1:$A$49, 0), MATCH(orders!L$1, products!$A$1:$G$1, 0))</f>
        <v>27.484999999999996</v>
      </c>
      <c r="M670" s="5">
        <f t="shared" si="10"/>
        <v>137.42499999999998</v>
      </c>
      <c r="N670" t="str" cm="1">
        <f t="array" ref="N670">_xlfn.SWITCH(I670,
    "Rob", "Robusta",
    "Exc", "Excelsa",
    "Ara", "Arabica",
    "Lib", "Liberica",
    "")</f>
        <v>Robusta</v>
      </c>
      <c r="O670" t="str" cm="1">
        <f t="array" ref="O670">_xlfn.SWITCH(J670,"M","Medium","L","Light","D","Dark","")</f>
        <v>Light</v>
      </c>
      <c r="P670" t="str">
        <f>_xlfn.XLOOKUP(Orders_Table[[#This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 MATCH(orders!$D671, products!$A$1:$A$49, 0), MATCH(orders!I$1, products!$A$1:$G$1, 0))</f>
        <v>Lib</v>
      </c>
      <c r="J671" t="str">
        <f>INDEX(products!$A$1:$G$49, MATCH(orders!$D671, products!$A$1:$A$49, 0), MATCH(orders!J$1, products!$A$1:$G$1, 0))</f>
        <v>M</v>
      </c>
      <c r="K671" s="4">
        <f>INDEX(products!$A$1:$G$49, MATCH(orders!$D671, products!$A$1:$A$49, 0), MATCH(orders!K$1, products!$A$1:$G$1, 0))</f>
        <v>2.5</v>
      </c>
      <c r="L671" s="5">
        <f>INDEX(products!$A$1:$G$49, MATCH(orders!$D671, products!$A$1:$A$49, 0), MATCH(orders!L$1, products!$A$1:$G$1, 0))</f>
        <v>33.464999999999996</v>
      </c>
      <c r="M671" s="5">
        <f t="shared" si="10"/>
        <v>66.929999999999993</v>
      </c>
      <c r="N671" t="str" cm="1">
        <f t="array" ref="N671">_xlfn.SWITCH(I671,
    "Rob", "Robusta",
    "Exc", "Excelsa",
    "Ara", "Arabica",
    "Lib", "Liberica",
    "")</f>
        <v>Liberica</v>
      </c>
      <c r="O671" t="str" cm="1">
        <f t="array" ref="O671">_xlfn.SWITCH(J671,"M","Medium","L","Light","D","Dark","")</f>
        <v>Medium</v>
      </c>
      <c r="P671" t="str">
        <f>_xlfn.XLOOKUP(Orders_Table[[#This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 MATCH(orders!$D672, products!$A$1:$A$49, 0), MATCH(orders!I$1, products!$A$1:$G$1, 0))</f>
        <v>Lib</v>
      </c>
      <c r="J672" t="str">
        <f>INDEX(products!$A$1:$G$49, MATCH(orders!$D672, products!$A$1:$A$49, 0), MATCH(orders!J$1, products!$A$1:$G$1, 0))</f>
        <v>M</v>
      </c>
      <c r="K672" s="4">
        <f>INDEX(products!$A$1:$G$49, MATCH(orders!$D672, products!$A$1:$A$49, 0), MATCH(orders!K$1, products!$A$1:$G$1, 0))</f>
        <v>0.2</v>
      </c>
      <c r="L672" s="5">
        <f>INDEX(products!$A$1:$G$49, MATCH(orders!$D672, products!$A$1:$A$49, 0), MATCH(orders!L$1, products!$A$1:$G$1, 0))</f>
        <v>4.3650000000000002</v>
      </c>
      <c r="M672" s="5">
        <f t="shared" si="10"/>
        <v>13.095000000000001</v>
      </c>
      <c r="N672" t="str" cm="1">
        <f t="array" ref="N672">_xlfn.SWITCH(I672,
    "Rob", "Robusta",
    "Exc", "Excelsa",
    "Ara", "Arabica",
    "Lib", "Liberica",
    "")</f>
        <v>Liberica</v>
      </c>
      <c r="O672" t="str" cm="1">
        <f t="array" ref="O672">_xlfn.SWITCH(J672,"M","Medium","L","Light","D","Dark","")</f>
        <v>Medium</v>
      </c>
      <c r="P672" t="str">
        <f>_xlfn.XLOOKUP(Orders_Table[[#This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 MATCH(orders!$D673, products!$A$1:$A$49, 0), MATCH(orders!I$1, products!$A$1:$G$1, 0))</f>
        <v>Rob</v>
      </c>
      <c r="J673" t="str">
        <f>INDEX(products!$A$1:$G$49, MATCH(orders!$D673, products!$A$1:$A$49, 0), MATCH(orders!J$1, products!$A$1:$G$1, 0))</f>
        <v>L</v>
      </c>
      <c r="K673" s="4">
        <f>INDEX(products!$A$1:$G$49, MATCH(orders!$D673, products!$A$1:$A$49, 0), MATCH(orders!K$1, products!$A$1:$G$1, 0))</f>
        <v>1</v>
      </c>
      <c r="L673" s="5">
        <f>INDEX(products!$A$1:$G$49, MATCH(orders!$D673, products!$A$1:$A$49, 0), MATCH(orders!L$1, products!$A$1:$G$1, 0))</f>
        <v>11.95</v>
      </c>
      <c r="M673" s="5">
        <f t="shared" si="10"/>
        <v>59.75</v>
      </c>
      <c r="N673" t="str" cm="1">
        <f t="array" ref="N673">_xlfn.SWITCH(I673,
    "Rob", "Robusta",
    "Exc", "Excelsa",
    "Ara", "Arabica",
    "Lib", "Liberica",
    "")</f>
        <v>Robusta</v>
      </c>
      <c r="O673" t="str" cm="1">
        <f t="array" ref="O673">_xlfn.SWITCH(J673,"M","Medium","L","Light","D","Dark","")</f>
        <v>Light</v>
      </c>
      <c r="P673" t="str">
        <f>_xlfn.XLOOKUP(Orders_Table[[#This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 MATCH(orders!$D674, products!$A$1:$A$49, 0), MATCH(orders!I$1, products!$A$1:$G$1, 0))</f>
        <v>Lib</v>
      </c>
      <c r="J674" t="str">
        <f>INDEX(products!$A$1:$G$49, MATCH(orders!$D674, products!$A$1:$A$49, 0), MATCH(orders!J$1, products!$A$1:$G$1, 0))</f>
        <v>M</v>
      </c>
      <c r="K674" s="4">
        <f>INDEX(products!$A$1:$G$49, MATCH(orders!$D674, products!$A$1:$A$49, 0), MATCH(orders!K$1, products!$A$1:$G$1, 0))</f>
        <v>0.5</v>
      </c>
      <c r="L674" s="5">
        <f>INDEX(products!$A$1:$G$49, MATCH(orders!$D674, products!$A$1:$A$49, 0), MATCH(orders!L$1, products!$A$1:$G$1, 0))</f>
        <v>8.73</v>
      </c>
      <c r="M674" s="5">
        <f t="shared" si="10"/>
        <v>43.650000000000006</v>
      </c>
      <c r="N674" t="str" cm="1">
        <f t="array" ref="N674">_xlfn.SWITCH(I674,
    "Rob", "Robusta",
    "Exc", "Excelsa",
    "Ara", "Arabica",
    "Lib", "Liberica",
    "")</f>
        <v>Liberica</v>
      </c>
      <c r="O674" t="str" cm="1">
        <f t="array" ref="O674">_xlfn.SWITCH(J674,"M","Medium","L","Light","D","Dark","")</f>
        <v>Medium</v>
      </c>
      <c r="P674" t="str">
        <f>_xlfn.XLOOKUP(Orders_Table[[#This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 MATCH(orders!$D675, products!$A$1:$A$49, 0), MATCH(orders!I$1, products!$A$1:$G$1, 0))</f>
        <v>Exc</v>
      </c>
      <c r="J675" t="str">
        <f>INDEX(products!$A$1:$G$49, MATCH(orders!$D675, products!$A$1:$A$49, 0), MATCH(orders!J$1, products!$A$1:$G$1, 0))</f>
        <v>M</v>
      </c>
      <c r="K675" s="4">
        <f>INDEX(products!$A$1:$G$49, MATCH(orders!$D675, products!$A$1:$A$49, 0), MATCH(orders!K$1, products!$A$1:$G$1, 0))</f>
        <v>1</v>
      </c>
      <c r="L675" s="5">
        <f>INDEX(products!$A$1:$G$49, MATCH(orders!$D675, products!$A$1:$A$49, 0), MATCH(orders!L$1, products!$A$1:$G$1, 0))</f>
        <v>13.75</v>
      </c>
      <c r="M675" s="5">
        <f t="shared" si="10"/>
        <v>82.5</v>
      </c>
      <c r="N675" t="str" cm="1">
        <f t="array" ref="N675">_xlfn.SWITCH(I675,
    "Rob", "Robusta",
    "Exc", "Excelsa",
    "Ara", "Arabica",
    "Lib", "Liberica",
    "")</f>
        <v>Excelsa</v>
      </c>
      <c r="O675" t="str" cm="1">
        <f t="array" ref="O675">_xlfn.SWITCH(J675,"M","Medium","L","Light","D","Dark","")</f>
        <v>Medium</v>
      </c>
      <c r="P675" t="str">
        <f>_xlfn.XLOOKUP(Orders_Table[[#This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 MATCH(orders!$D676, products!$A$1:$A$49, 0), MATCH(orders!I$1, products!$A$1:$G$1, 0))</f>
        <v>Ara</v>
      </c>
      <c r="J676" t="str">
        <f>INDEX(products!$A$1:$G$49, MATCH(orders!$D676, products!$A$1:$A$49, 0), MATCH(orders!J$1, products!$A$1:$G$1, 0))</f>
        <v>L</v>
      </c>
      <c r="K676" s="4">
        <f>INDEX(products!$A$1:$G$49, MATCH(orders!$D676, products!$A$1:$A$49, 0), MATCH(orders!K$1, products!$A$1:$G$1, 0))</f>
        <v>2.5</v>
      </c>
      <c r="L676" s="5">
        <f>INDEX(products!$A$1:$G$49, MATCH(orders!$D676, products!$A$1:$A$49, 0), MATCH(orders!L$1, products!$A$1:$G$1, 0))</f>
        <v>29.784999999999997</v>
      </c>
      <c r="M676" s="5">
        <f t="shared" si="10"/>
        <v>178.70999999999998</v>
      </c>
      <c r="N676" t="str" cm="1">
        <f t="array" ref="N676">_xlfn.SWITCH(I676,
    "Rob", "Robusta",
    "Exc", "Excelsa",
    "Ara", "Arabica",
    "Lib", "Liberica",
    "")</f>
        <v>Arabica</v>
      </c>
      <c r="O676" t="str" cm="1">
        <f t="array" ref="O676">_xlfn.SWITCH(J676,"M","Medium","L","Light","D","Dark","")</f>
        <v>Light</v>
      </c>
      <c r="P676" t="str">
        <f>_xlfn.XLOOKUP(Orders_Table[[#This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N/A</v>
      </c>
      <c r="H677" s="2" t="str">
        <f>_xlfn.XLOOKUP(C677,customers!$A$1:$A$1001,customers!$G$1:$G$1001,,0)</f>
        <v>United States</v>
      </c>
      <c r="I677" t="str">
        <f>INDEX(products!$A$1:$G$49, MATCH(orders!$D677, products!$A$1:$A$49, 0), MATCH(orders!I$1, products!$A$1:$G$1, 0))</f>
        <v>Lib</v>
      </c>
      <c r="J677" t="str">
        <f>INDEX(products!$A$1:$G$49, MATCH(orders!$D677, products!$A$1:$A$49, 0), MATCH(orders!J$1, products!$A$1:$G$1, 0))</f>
        <v>D</v>
      </c>
      <c r="K677" s="4">
        <f>INDEX(products!$A$1:$G$49, MATCH(orders!$D677, products!$A$1:$A$49, 0), MATCH(orders!K$1, products!$A$1:$G$1, 0))</f>
        <v>2.5</v>
      </c>
      <c r="L677" s="5">
        <f>INDEX(products!$A$1:$G$49, MATCH(orders!$D677, products!$A$1:$A$49, 0), MATCH(orders!L$1, products!$A$1:$G$1, 0))</f>
        <v>29.784999999999997</v>
      </c>
      <c r="M677" s="5">
        <f t="shared" si="10"/>
        <v>119.13999999999999</v>
      </c>
      <c r="N677" t="str" cm="1">
        <f t="array" ref="N677">_xlfn.SWITCH(I677,
    "Rob", "Robusta",
    "Exc", "Excelsa",
    "Ara", "Arabica",
    "Lib", "Liberica",
    "")</f>
        <v>Liberica</v>
      </c>
      <c r="O677" t="str" cm="1">
        <f t="array" ref="O677">_xlfn.SWITCH(J677,"M","Medium","L","Light","D","Dark","")</f>
        <v>Dark</v>
      </c>
      <c r="P677" t="str">
        <f>_xlfn.XLOOKUP(Orders_Table[[#This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N/A</v>
      </c>
      <c r="H678" s="2" t="str">
        <f>_xlfn.XLOOKUP(C678,customers!$A$1:$A$1001,customers!$G$1:$G$1001,,0)</f>
        <v>United States</v>
      </c>
      <c r="I678" t="str">
        <f>INDEX(products!$A$1:$G$49, MATCH(orders!$D678, products!$A$1:$A$49, 0), MATCH(orders!I$1, products!$A$1:$G$1, 0))</f>
        <v>Lib</v>
      </c>
      <c r="J678" t="str">
        <f>INDEX(products!$A$1:$G$49, MATCH(orders!$D678, products!$A$1:$A$49, 0), MATCH(orders!J$1, products!$A$1:$G$1, 0))</f>
        <v>L</v>
      </c>
      <c r="K678" s="4">
        <f>INDEX(products!$A$1:$G$49, MATCH(orders!$D678, products!$A$1:$A$49, 0), MATCH(orders!K$1, products!$A$1:$G$1, 0))</f>
        <v>0.5</v>
      </c>
      <c r="L678" s="5">
        <f>INDEX(products!$A$1:$G$49, MATCH(orders!$D678, products!$A$1:$A$49, 0), MATCH(orders!L$1, products!$A$1:$G$1, 0))</f>
        <v>9.51</v>
      </c>
      <c r="M678" s="5">
        <f t="shared" si="10"/>
        <v>47.55</v>
      </c>
      <c r="N678" t="str" cm="1">
        <f t="array" ref="N678">_xlfn.SWITCH(I678,
    "Rob", "Robusta",
    "Exc", "Excelsa",
    "Ara", "Arabica",
    "Lib", "Liberica",
    "")</f>
        <v>Liberica</v>
      </c>
      <c r="O678" t="str" cm="1">
        <f t="array" ref="O678">_xlfn.SWITCH(J678,"M","Medium","L","Light","D","Dark","")</f>
        <v>Light</v>
      </c>
      <c r="P678" t="str">
        <f>_xlfn.XLOOKUP(Orders_Table[[#This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 MATCH(orders!$D679, products!$A$1:$A$49, 0), MATCH(orders!I$1, products!$A$1:$G$1, 0))</f>
        <v>Lib</v>
      </c>
      <c r="J679" t="str">
        <f>INDEX(products!$A$1:$G$49, MATCH(orders!$D679, products!$A$1:$A$49, 0), MATCH(orders!J$1, products!$A$1:$G$1, 0))</f>
        <v>M</v>
      </c>
      <c r="K679" s="4">
        <f>INDEX(products!$A$1:$G$49, MATCH(orders!$D679, products!$A$1:$A$49, 0), MATCH(orders!K$1, products!$A$1:$G$1, 0))</f>
        <v>0.5</v>
      </c>
      <c r="L679" s="5">
        <f>INDEX(products!$A$1:$G$49, MATCH(orders!$D679, products!$A$1:$A$49, 0), MATCH(orders!L$1, products!$A$1:$G$1, 0))</f>
        <v>8.73</v>
      </c>
      <c r="M679" s="5">
        <f t="shared" si="10"/>
        <v>43.650000000000006</v>
      </c>
      <c r="N679" t="str" cm="1">
        <f t="array" ref="N679">_xlfn.SWITCH(I679,
    "Rob", "Robusta",
    "Exc", "Excelsa",
    "Ara", "Arabica",
    "Lib", "Liberica",
    "")</f>
        <v>Liberica</v>
      </c>
      <c r="O679" t="str" cm="1">
        <f t="array" ref="O679">_xlfn.SWITCH(J679,"M","Medium","L","Light","D","Dark","")</f>
        <v>Medium</v>
      </c>
      <c r="P679" t="str">
        <f>_xlfn.XLOOKUP(Orders_Table[[#This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 MATCH(orders!$D680, products!$A$1:$A$49, 0), MATCH(orders!I$1, products!$A$1:$G$1, 0))</f>
        <v>Ara</v>
      </c>
      <c r="J680" t="str">
        <f>INDEX(products!$A$1:$G$49, MATCH(orders!$D680, products!$A$1:$A$49, 0), MATCH(orders!J$1, products!$A$1:$G$1, 0))</f>
        <v>L</v>
      </c>
      <c r="K680" s="4">
        <f>INDEX(products!$A$1:$G$49, MATCH(orders!$D680, products!$A$1:$A$49, 0), MATCH(orders!K$1, products!$A$1:$G$1, 0))</f>
        <v>2.5</v>
      </c>
      <c r="L680" s="5">
        <f>INDEX(products!$A$1:$G$49, MATCH(orders!$D680, products!$A$1:$A$49, 0), MATCH(orders!L$1, products!$A$1:$G$1, 0))</f>
        <v>29.784999999999997</v>
      </c>
      <c r="M680" s="5">
        <f t="shared" si="10"/>
        <v>178.70999999999998</v>
      </c>
      <c r="N680" t="str" cm="1">
        <f t="array" ref="N680">_xlfn.SWITCH(I680,
    "Rob", "Robusta",
    "Exc", "Excelsa",
    "Ara", "Arabica",
    "Lib", "Liberica",
    "")</f>
        <v>Arabica</v>
      </c>
      <c r="O680" t="str" cm="1">
        <f t="array" ref="O680">_xlfn.SWITCH(J680,"M","Medium","L","Light","D","Dark","")</f>
        <v>Light</v>
      </c>
      <c r="P680" t="str">
        <f>_xlfn.XLOOKUP(Orders_Table[[#This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 MATCH(orders!$D681, products!$A$1:$A$49, 0), MATCH(orders!I$1, products!$A$1:$G$1, 0))</f>
        <v>Rob</v>
      </c>
      <c r="J681" t="str">
        <f>INDEX(products!$A$1:$G$49, MATCH(orders!$D681, products!$A$1:$A$49, 0), MATCH(orders!J$1, products!$A$1:$G$1, 0))</f>
        <v>L</v>
      </c>
      <c r="K681" s="4">
        <f>INDEX(products!$A$1:$G$49, MATCH(orders!$D681, products!$A$1:$A$49, 0), MATCH(orders!K$1, products!$A$1:$G$1, 0))</f>
        <v>2.5</v>
      </c>
      <c r="L681" s="5">
        <f>INDEX(products!$A$1:$G$49, MATCH(orders!$D681, products!$A$1:$A$49, 0), MATCH(orders!L$1, products!$A$1:$G$1, 0))</f>
        <v>27.484999999999996</v>
      </c>
      <c r="M681" s="5">
        <f t="shared" si="10"/>
        <v>27.484999999999996</v>
      </c>
      <c r="N681" t="str" cm="1">
        <f t="array" ref="N681">_xlfn.SWITCH(I681,
    "Rob", "Robusta",
    "Exc", "Excelsa",
    "Ara", "Arabica",
    "Lib", "Liberica",
    "")</f>
        <v>Robusta</v>
      </c>
      <c r="O681" t="str" cm="1">
        <f t="array" ref="O681">_xlfn.SWITCH(J681,"M","Medium","L","Light","D","Dark","")</f>
        <v>Light</v>
      </c>
      <c r="P681" t="str">
        <f>_xlfn.XLOOKUP(Orders_Table[[#This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 MATCH(orders!$D682, products!$A$1:$A$49, 0), MATCH(orders!I$1, products!$A$1:$G$1, 0))</f>
        <v>Ara</v>
      </c>
      <c r="J682" t="str">
        <f>INDEX(products!$A$1:$G$49, MATCH(orders!$D682, products!$A$1:$A$49, 0), MATCH(orders!J$1, products!$A$1:$G$1, 0))</f>
        <v>M</v>
      </c>
      <c r="K682" s="4">
        <f>INDEX(products!$A$1:$G$49, MATCH(orders!$D682, products!$A$1:$A$49, 0), MATCH(orders!K$1, products!$A$1:$G$1, 0))</f>
        <v>1</v>
      </c>
      <c r="L682" s="5">
        <f>INDEX(products!$A$1:$G$49, MATCH(orders!$D682, products!$A$1:$A$49, 0), MATCH(orders!L$1, products!$A$1:$G$1, 0))</f>
        <v>11.25</v>
      </c>
      <c r="M682" s="5">
        <f t="shared" si="10"/>
        <v>56.25</v>
      </c>
      <c r="N682" t="str" cm="1">
        <f t="array" ref="N682">_xlfn.SWITCH(I682,
    "Rob", "Robusta",
    "Exc", "Excelsa",
    "Ara", "Arabica",
    "Lib", "Liberica",
    "")</f>
        <v>Arabica</v>
      </c>
      <c r="O682" t="str" cm="1">
        <f t="array" ref="O682">_xlfn.SWITCH(J682,"M","Medium","L","Light","D","Dark","")</f>
        <v>Medium</v>
      </c>
      <c r="P682" t="str">
        <f>_xlfn.XLOOKUP(Orders_Table[[#This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 MATCH(orders!$D683, products!$A$1:$A$49, 0), MATCH(orders!I$1, products!$A$1:$G$1, 0))</f>
        <v>Lib</v>
      </c>
      <c r="J683" t="str">
        <f>INDEX(products!$A$1:$G$49, MATCH(orders!$D683, products!$A$1:$A$49, 0), MATCH(orders!J$1, products!$A$1:$G$1, 0))</f>
        <v>L</v>
      </c>
      <c r="K683" s="4">
        <f>INDEX(products!$A$1:$G$49, MATCH(orders!$D683, products!$A$1:$A$49, 0), MATCH(orders!K$1, products!$A$1:$G$1, 0))</f>
        <v>0.2</v>
      </c>
      <c r="L683" s="5">
        <f>INDEX(products!$A$1:$G$49, MATCH(orders!$D683, products!$A$1:$A$49, 0), MATCH(orders!L$1, products!$A$1:$G$1, 0))</f>
        <v>4.7549999999999999</v>
      </c>
      <c r="M683" s="5">
        <f t="shared" si="10"/>
        <v>9.51</v>
      </c>
      <c r="N683" t="str" cm="1">
        <f t="array" ref="N683">_xlfn.SWITCH(I683,
    "Rob", "Robusta",
    "Exc", "Excelsa",
    "Ara", "Arabica",
    "Lib", "Liberica",
    "")</f>
        <v>Liberica</v>
      </c>
      <c r="O683" t="str" cm="1">
        <f t="array" ref="O683">_xlfn.SWITCH(J683,"M","Medium","L","Light","D","Dark","")</f>
        <v>Light</v>
      </c>
      <c r="P683" t="str">
        <f>_xlfn.XLOOKUP(Orders_Table[[#This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 MATCH(orders!$D684, products!$A$1:$A$49, 0), MATCH(orders!I$1, products!$A$1:$G$1, 0))</f>
        <v>Exc</v>
      </c>
      <c r="J684" t="str">
        <f>INDEX(products!$A$1:$G$49, MATCH(orders!$D684, products!$A$1:$A$49, 0), MATCH(orders!J$1, products!$A$1:$G$1, 0))</f>
        <v>M</v>
      </c>
      <c r="K684" s="4">
        <f>INDEX(products!$A$1:$G$49, MATCH(orders!$D684, products!$A$1:$A$49, 0), MATCH(orders!K$1, products!$A$1:$G$1, 0))</f>
        <v>0.2</v>
      </c>
      <c r="L684" s="5">
        <f>INDEX(products!$A$1:$G$49, MATCH(orders!$D684, products!$A$1:$A$49, 0), MATCH(orders!L$1, products!$A$1:$G$1, 0))</f>
        <v>4.125</v>
      </c>
      <c r="M684" s="5">
        <f t="shared" si="10"/>
        <v>8.25</v>
      </c>
      <c r="N684" t="str" cm="1">
        <f t="array" ref="N684">_xlfn.SWITCH(I684,
    "Rob", "Robusta",
    "Exc", "Excelsa",
    "Ara", "Arabica",
    "Lib", "Liberica",
    "")</f>
        <v>Excelsa</v>
      </c>
      <c r="O684" t="str" cm="1">
        <f t="array" ref="O684">_xlfn.SWITCH(J684,"M","Medium","L","Light","D","Dark","")</f>
        <v>Medium</v>
      </c>
      <c r="P684" t="str">
        <f>_xlfn.XLOOKUP(Orders_Table[[#This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 MATCH(orders!$D685, products!$A$1:$A$49, 0), MATCH(orders!I$1, products!$A$1:$G$1, 0))</f>
        <v>Lib</v>
      </c>
      <c r="J685" t="str">
        <f>INDEX(products!$A$1:$G$49, MATCH(orders!$D685, products!$A$1:$A$49, 0), MATCH(orders!J$1, products!$A$1:$G$1, 0))</f>
        <v>D</v>
      </c>
      <c r="K685" s="4">
        <f>INDEX(products!$A$1:$G$49, MATCH(orders!$D685, products!$A$1:$A$49, 0), MATCH(orders!K$1, products!$A$1:$G$1, 0))</f>
        <v>0.5</v>
      </c>
      <c r="L685" s="5">
        <f>INDEX(products!$A$1:$G$49, MATCH(orders!$D685, products!$A$1:$A$49, 0), MATCH(orders!L$1, products!$A$1:$G$1, 0))</f>
        <v>7.77</v>
      </c>
      <c r="M685" s="5">
        <f t="shared" si="10"/>
        <v>46.62</v>
      </c>
      <c r="N685" t="str" cm="1">
        <f t="array" ref="N685">_xlfn.SWITCH(I685,
    "Rob", "Robusta",
    "Exc", "Excelsa",
    "Ara", "Arabica",
    "Lib", "Liberica",
    "")</f>
        <v>Liberica</v>
      </c>
      <c r="O685" t="str" cm="1">
        <f t="array" ref="O685">_xlfn.SWITCH(J685,"M","Medium","L","Light","D","Dark","")</f>
        <v>Dark</v>
      </c>
      <c r="P685" t="str">
        <f>_xlfn.XLOOKUP(Orders_Table[[#This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N/A</v>
      </c>
      <c r="H686" s="2" t="str">
        <f>_xlfn.XLOOKUP(C686,customers!$A$1:$A$1001,customers!$G$1:$G$1001,,0)</f>
        <v>United States</v>
      </c>
      <c r="I686" t="str">
        <f>INDEX(products!$A$1:$G$49, MATCH(orders!$D686, products!$A$1:$A$49, 0), MATCH(orders!I$1, products!$A$1:$G$1, 0))</f>
        <v>Rob</v>
      </c>
      <c r="J686" t="str">
        <f>INDEX(products!$A$1:$G$49, MATCH(orders!$D686, products!$A$1:$A$49, 0), MATCH(orders!J$1, products!$A$1:$G$1, 0))</f>
        <v>L</v>
      </c>
      <c r="K686" s="4">
        <f>INDEX(products!$A$1:$G$49, MATCH(orders!$D686, products!$A$1:$A$49, 0), MATCH(orders!K$1, products!$A$1:$G$1, 0))</f>
        <v>1</v>
      </c>
      <c r="L686" s="5">
        <f>INDEX(products!$A$1:$G$49, MATCH(orders!$D686, products!$A$1:$A$49, 0), MATCH(orders!L$1, products!$A$1:$G$1, 0))</f>
        <v>11.95</v>
      </c>
      <c r="M686" s="5">
        <f t="shared" si="10"/>
        <v>71.699999999999989</v>
      </c>
      <c r="N686" t="str" cm="1">
        <f t="array" ref="N686">_xlfn.SWITCH(I686,
    "Rob", "Robusta",
    "Exc", "Excelsa",
    "Ara", "Arabica",
    "Lib", "Liberica",
    "")</f>
        <v>Robusta</v>
      </c>
      <c r="O686" t="str" cm="1">
        <f t="array" ref="O686">_xlfn.SWITCH(J686,"M","Medium","L","Light","D","Dark","")</f>
        <v>Light</v>
      </c>
      <c r="P686" t="str">
        <f>_xlfn.XLOOKUP(Orders_Table[[#This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 MATCH(orders!$D687, products!$A$1:$A$49, 0), MATCH(orders!I$1, products!$A$1:$G$1, 0))</f>
        <v>Lib</v>
      </c>
      <c r="J687" t="str">
        <f>INDEX(products!$A$1:$G$49, MATCH(orders!$D687, products!$A$1:$A$49, 0), MATCH(orders!J$1, products!$A$1:$G$1, 0))</f>
        <v>L</v>
      </c>
      <c r="K687" s="4">
        <f>INDEX(products!$A$1:$G$49, MATCH(orders!$D687, products!$A$1:$A$49, 0), MATCH(orders!K$1, products!$A$1:$G$1, 0))</f>
        <v>2.5</v>
      </c>
      <c r="L687" s="5">
        <f>INDEX(products!$A$1:$G$49, MATCH(orders!$D687, products!$A$1:$A$49, 0), MATCH(orders!L$1, products!$A$1:$G$1, 0))</f>
        <v>36.454999999999998</v>
      </c>
      <c r="M687" s="5">
        <f t="shared" si="10"/>
        <v>72.91</v>
      </c>
      <c r="N687" t="str" cm="1">
        <f t="array" ref="N687">_xlfn.SWITCH(I687,
    "Rob", "Robusta",
    "Exc", "Excelsa",
    "Ara", "Arabica",
    "Lib", "Liberica",
    "")</f>
        <v>Liberica</v>
      </c>
      <c r="O687" t="str" cm="1">
        <f t="array" ref="O687">_xlfn.SWITCH(J687,"M","Medium","L","Light","D","Dark","")</f>
        <v>Light</v>
      </c>
      <c r="P687" t="str">
        <f>_xlfn.XLOOKUP(Orders_Table[[#This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 MATCH(orders!$D688, products!$A$1:$A$49, 0), MATCH(orders!I$1, products!$A$1:$G$1, 0))</f>
        <v>Rob</v>
      </c>
      <c r="J688" t="str">
        <f>INDEX(products!$A$1:$G$49, MATCH(orders!$D688, products!$A$1:$A$49, 0), MATCH(orders!J$1, products!$A$1:$G$1, 0))</f>
        <v>D</v>
      </c>
      <c r="K688" s="4">
        <f>INDEX(products!$A$1:$G$49, MATCH(orders!$D688, products!$A$1:$A$49, 0), MATCH(orders!K$1, products!$A$1:$G$1, 0))</f>
        <v>0.2</v>
      </c>
      <c r="L688" s="5">
        <f>INDEX(products!$A$1:$G$49, MATCH(orders!$D688, products!$A$1:$A$49, 0), MATCH(orders!L$1, products!$A$1:$G$1, 0))</f>
        <v>2.6849999999999996</v>
      </c>
      <c r="M688" s="5">
        <f t="shared" si="10"/>
        <v>8.0549999999999997</v>
      </c>
      <c r="N688" t="str" cm="1">
        <f t="array" ref="N688">_xlfn.SWITCH(I688,
    "Rob", "Robusta",
    "Exc", "Excelsa",
    "Ara", "Arabica",
    "Lib", "Liberica",
    "")</f>
        <v>Robusta</v>
      </c>
      <c r="O688" t="str" cm="1">
        <f t="array" ref="O688">_xlfn.SWITCH(J688,"M","Medium","L","Light","D","Dark","")</f>
        <v>Dark</v>
      </c>
      <c r="P688" t="str">
        <f>_xlfn.XLOOKUP(Orders_Table[[#This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 MATCH(orders!$D689, products!$A$1:$A$49, 0), MATCH(orders!I$1, products!$A$1:$G$1, 0))</f>
        <v>Exc</v>
      </c>
      <c r="J689" t="str">
        <f>INDEX(products!$A$1:$G$49, MATCH(orders!$D689, products!$A$1:$A$49, 0), MATCH(orders!J$1, products!$A$1:$G$1, 0))</f>
        <v>M</v>
      </c>
      <c r="K689" s="4">
        <f>INDEX(products!$A$1:$G$49, MATCH(orders!$D689, products!$A$1:$A$49, 0), MATCH(orders!K$1, products!$A$1:$G$1, 0))</f>
        <v>0.5</v>
      </c>
      <c r="L689" s="5">
        <f>INDEX(products!$A$1:$G$49, MATCH(orders!$D689, products!$A$1:$A$49, 0), MATCH(orders!L$1, products!$A$1:$G$1, 0))</f>
        <v>8.25</v>
      </c>
      <c r="M689" s="5">
        <f t="shared" si="10"/>
        <v>16.5</v>
      </c>
      <c r="N689" t="str" cm="1">
        <f t="array" ref="N689">_xlfn.SWITCH(I689,
    "Rob", "Robusta",
    "Exc", "Excelsa",
    "Ara", "Arabica",
    "Lib", "Liberica",
    "")</f>
        <v>Excelsa</v>
      </c>
      <c r="O689" t="str" cm="1">
        <f t="array" ref="O689">_xlfn.SWITCH(J689,"M","Medium","L","Light","D","Dark","")</f>
        <v>Medium</v>
      </c>
      <c r="P689" t="str">
        <f>_xlfn.XLOOKUP(Orders_Table[[#This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 MATCH(orders!$D690, products!$A$1:$A$49, 0), MATCH(orders!I$1, products!$A$1:$G$1, 0))</f>
        <v>Ara</v>
      </c>
      <c r="J690" t="str">
        <f>INDEX(products!$A$1:$G$49, MATCH(orders!$D690, products!$A$1:$A$49, 0), MATCH(orders!J$1, products!$A$1:$G$1, 0))</f>
        <v>L</v>
      </c>
      <c r="K690" s="4">
        <f>INDEX(products!$A$1:$G$49, MATCH(orders!$D690, products!$A$1:$A$49, 0), MATCH(orders!K$1, products!$A$1:$G$1, 0))</f>
        <v>1</v>
      </c>
      <c r="L690" s="5">
        <f>INDEX(products!$A$1:$G$49, MATCH(orders!$D690, products!$A$1:$A$49, 0), MATCH(orders!L$1, products!$A$1:$G$1, 0))</f>
        <v>12.95</v>
      </c>
      <c r="M690" s="5">
        <f t="shared" si="10"/>
        <v>64.75</v>
      </c>
      <c r="N690" t="str" cm="1">
        <f t="array" ref="N690">_xlfn.SWITCH(I690,
    "Rob", "Robusta",
    "Exc", "Excelsa",
    "Ara", "Arabica",
    "Lib", "Liberica",
    "")</f>
        <v>Arabica</v>
      </c>
      <c r="O690" t="str" cm="1">
        <f t="array" ref="O690">_xlfn.SWITCH(J690,"M","Medium","L","Light","D","Dark","")</f>
        <v>Light</v>
      </c>
      <c r="P690" t="str">
        <f>_xlfn.XLOOKUP(Orders_Table[[#This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 MATCH(orders!$D691, products!$A$1:$A$49, 0), MATCH(orders!I$1, products!$A$1:$G$1, 0))</f>
        <v>Ara</v>
      </c>
      <c r="J691" t="str">
        <f>INDEX(products!$A$1:$G$49, MATCH(orders!$D691, products!$A$1:$A$49, 0), MATCH(orders!J$1, products!$A$1:$G$1, 0))</f>
        <v>M</v>
      </c>
      <c r="K691" s="4">
        <f>INDEX(products!$A$1:$G$49, MATCH(orders!$D691, products!$A$1:$A$49, 0), MATCH(orders!K$1, products!$A$1:$G$1, 0))</f>
        <v>0.5</v>
      </c>
      <c r="L691" s="5">
        <f>INDEX(products!$A$1:$G$49, MATCH(orders!$D691, products!$A$1:$A$49, 0), MATCH(orders!L$1, products!$A$1:$G$1, 0))</f>
        <v>6.75</v>
      </c>
      <c r="M691" s="5">
        <f t="shared" si="10"/>
        <v>33.75</v>
      </c>
      <c r="N691" t="str" cm="1">
        <f t="array" ref="N691">_xlfn.SWITCH(I691,
    "Rob", "Robusta",
    "Exc", "Excelsa",
    "Ara", "Arabica",
    "Lib", "Liberica",
    "")</f>
        <v>Arabica</v>
      </c>
      <c r="O691" t="str" cm="1">
        <f t="array" ref="O691">_xlfn.SWITCH(J691,"M","Medium","L","Light","D","Dark","")</f>
        <v>Medium</v>
      </c>
      <c r="P691" t="str">
        <f>_xlfn.XLOOKUP(Orders_Table[[#This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N/A</v>
      </c>
      <c r="H692" s="2" t="str">
        <f>_xlfn.XLOOKUP(C692,customers!$A$1:$A$1001,customers!$G$1:$G$1001,,0)</f>
        <v>United States</v>
      </c>
      <c r="I692" t="str">
        <f>INDEX(products!$A$1:$G$49, MATCH(orders!$D692, products!$A$1:$A$49, 0), MATCH(orders!I$1, products!$A$1:$G$1, 0))</f>
        <v>Lib</v>
      </c>
      <c r="J692" t="str">
        <f>INDEX(products!$A$1:$G$49, MATCH(orders!$D692, products!$A$1:$A$49, 0), MATCH(orders!J$1, products!$A$1:$G$1, 0))</f>
        <v>D</v>
      </c>
      <c r="K692" s="4">
        <f>INDEX(products!$A$1:$G$49, MATCH(orders!$D692, products!$A$1:$A$49, 0), MATCH(orders!K$1, products!$A$1:$G$1, 0))</f>
        <v>2.5</v>
      </c>
      <c r="L692" s="5">
        <f>INDEX(products!$A$1:$G$49, MATCH(orders!$D692, products!$A$1:$A$49, 0), MATCH(orders!L$1, products!$A$1:$G$1, 0))</f>
        <v>29.784999999999997</v>
      </c>
      <c r="M692" s="5">
        <f t="shared" si="10"/>
        <v>178.70999999999998</v>
      </c>
      <c r="N692" t="str" cm="1">
        <f t="array" ref="N692">_xlfn.SWITCH(I692,
    "Rob", "Robusta",
    "Exc", "Excelsa",
    "Ara", "Arabica",
    "Lib", "Liberica",
    "")</f>
        <v>Liberica</v>
      </c>
      <c r="O692" t="str" cm="1">
        <f t="array" ref="O692">_xlfn.SWITCH(J692,"M","Medium","L","Light","D","Dark","")</f>
        <v>Dark</v>
      </c>
      <c r="P692" t="str">
        <f>_xlfn.XLOOKUP(Orders_Table[[#This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 MATCH(orders!$D693, products!$A$1:$A$49, 0), MATCH(orders!I$1, products!$A$1:$G$1, 0))</f>
        <v>Ara</v>
      </c>
      <c r="J693" t="str">
        <f>INDEX(products!$A$1:$G$49, MATCH(orders!$D693, products!$A$1:$A$49, 0), MATCH(orders!J$1, products!$A$1:$G$1, 0))</f>
        <v>M</v>
      </c>
      <c r="K693" s="4">
        <f>INDEX(products!$A$1:$G$49, MATCH(orders!$D693, products!$A$1:$A$49, 0), MATCH(orders!K$1, products!$A$1:$G$1, 0))</f>
        <v>1</v>
      </c>
      <c r="L693" s="5">
        <f>INDEX(products!$A$1:$G$49, MATCH(orders!$D693, products!$A$1:$A$49, 0), MATCH(orders!L$1, products!$A$1:$G$1, 0))</f>
        <v>11.25</v>
      </c>
      <c r="M693" s="5">
        <f t="shared" si="10"/>
        <v>22.5</v>
      </c>
      <c r="N693" t="str" cm="1">
        <f t="array" ref="N693">_xlfn.SWITCH(I693,
    "Rob", "Robusta",
    "Exc", "Excelsa",
    "Ara", "Arabica",
    "Lib", "Liberica",
    "")</f>
        <v>Arabica</v>
      </c>
      <c r="O693" t="str" cm="1">
        <f t="array" ref="O693">_xlfn.SWITCH(J693,"M","Medium","L","Light","D","Dark","")</f>
        <v>Medium</v>
      </c>
      <c r="P693" t="str">
        <f>_xlfn.XLOOKUP(Orders_Table[[#This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 MATCH(orders!$D694, products!$A$1:$A$49, 0), MATCH(orders!I$1, products!$A$1:$G$1, 0))</f>
        <v>Lib</v>
      </c>
      <c r="J694" t="str">
        <f>INDEX(products!$A$1:$G$49, MATCH(orders!$D694, products!$A$1:$A$49, 0), MATCH(orders!J$1, products!$A$1:$G$1, 0))</f>
        <v>D</v>
      </c>
      <c r="K694" s="4">
        <f>INDEX(products!$A$1:$G$49, MATCH(orders!$D694, products!$A$1:$A$49, 0), MATCH(orders!K$1, products!$A$1:$G$1, 0))</f>
        <v>1</v>
      </c>
      <c r="L694" s="5">
        <f>INDEX(products!$A$1:$G$49, MATCH(orders!$D694, products!$A$1:$A$49, 0), MATCH(orders!L$1, products!$A$1:$G$1, 0))</f>
        <v>12.95</v>
      </c>
      <c r="M694" s="5">
        <f t="shared" si="10"/>
        <v>12.95</v>
      </c>
      <c r="N694" t="str" cm="1">
        <f t="array" ref="N694">_xlfn.SWITCH(I694,
    "Rob", "Robusta",
    "Exc", "Excelsa",
    "Ara", "Arabica",
    "Lib", "Liberica",
    "")</f>
        <v>Liberica</v>
      </c>
      <c r="O694" t="str" cm="1">
        <f t="array" ref="O694">_xlfn.SWITCH(J694,"M","Medium","L","Light","D","Dark","")</f>
        <v>Dark</v>
      </c>
      <c r="P694" t="str">
        <f>_xlfn.XLOOKUP(Orders_Table[[#This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 MATCH(orders!$D695, products!$A$1:$A$49, 0), MATCH(orders!I$1, products!$A$1:$G$1, 0))</f>
        <v>Ara</v>
      </c>
      <c r="J695" t="str">
        <f>INDEX(products!$A$1:$G$49, MATCH(orders!$D695, products!$A$1:$A$49, 0), MATCH(orders!J$1, products!$A$1:$G$1, 0))</f>
        <v>M</v>
      </c>
      <c r="K695" s="4">
        <f>INDEX(products!$A$1:$G$49, MATCH(orders!$D695, products!$A$1:$A$49, 0), MATCH(orders!K$1, products!$A$1:$G$1, 0))</f>
        <v>2.5</v>
      </c>
      <c r="L695" s="5">
        <f>INDEX(products!$A$1:$G$49, MATCH(orders!$D695, products!$A$1:$A$49, 0), MATCH(orders!L$1, products!$A$1:$G$1, 0))</f>
        <v>25.874999999999996</v>
      </c>
      <c r="M695" s="5">
        <f t="shared" si="10"/>
        <v>51.749999999999993</v>
      </c>
      <c r="N695" t="str" cm="1">
        <f t="array" ref="N695">_xlfn.SWITCH(I695,
    "Rob", "Robusta",
    "Exc", "Excelsa",
    "Ara", "Arabica",
    "Lib", "Liberica",
    "")</f>
        <v>Arabica</v>
      </c>
      <c r="O695" t="str" cm="1">
        <f t="array" ref="O695">_xlfn.SWITCH(J695,"M","Medium","L","Light","D","Dark","")</f>
        <v>Medium</v>
      </c>
      <c r="P695" t="str">
        <f>_xlfn.XLOOKUP(Orders_Table[[#This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 MATCH(orders!$D696, products!$A$1:$A$49, 0), MATCH(orders!I$1, products!$A$1:$G$1, 0))</f>
        <v>Exc</v>
      </c>
      <c r="J696" t="str">
        <f>INDEX(products!$A$1:$G$49, MATCH(orders!$D696, products!$A$1:$A$49, 0), MATCH(orders!J$1, products!$A$1:$G$1, 0))</f>
        <v>D</v>
      </c>
      <c r="K696" s="4">
        <f>INDEX(products!$A$1:$G$49, MATCH(orders!$D696, products!$A$1:$A$49, 0), MATCH(orders!K$1, products!$A$1:$G$1, 0))</f>
        <v>0.5</v>
      </c>
      <c r="L696" s="5">
        <f>INDEX(products!$A$1:$G$49, MATCH(orders!$D696, products!$A$1:$A$49, 0), MATCH(orders!L$1, products!$A$1:$G$1, 0))</f>
        <v>7.29</v>
      </c>
      <c r="M696" s="5">
        <f t="shared" si="10"/>
        <v>36.450000000000003</v>
      </c>
      <c r="N696" t="str" cm="1">
        <f t="array" ref="N696">_xlfn.SWITCH(I696,
    "Rob", "Robusta",
    "Exc", "Excelsa",
    "Ara", "Arabica",
    "Lib", "Liberica",
    "")</f>
        <v>Excelsa</v>
      </c>
      <c r="O696" t="str" cm="1">
        <f t="array" ref="O696">_xlfn.SWITCH(J696,"M","Medium","L","Light","D","Dark","")</f>
        <v>Dark</v>
      </c>
      <c r="P696" t="str">
        <f>_xlfn.XLOOKUP(Orders_Table[[#This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 MATCH(orders!$D697, products!$A$1:$A$49, 0), MATCH(orders!I$1, products!$A$1:$G$1, 0))</f>
        <v>Lib</v>
      </c>
      <c r="J697" t="str">
        <f>INDEX(products!$A$1:$G$49, MATCH(orders!$D697, products!$A$1:$A$49, 0), MATCH(orders!J$1, products!$A$1:$G$1, 0))</f>
        <v>L</v>
      </c>
      <c r="K697" s="4">
        <f>INDEX(products!$A$1:$G$49, MATCH(orders!$D697, products!$A$1:$A$49, 0), MATCH(orders!K$1, products!$A$1:$G$1, 0))</f>
        <v>2.5</v>
      </c>
      <c r="L697" s="5">
        <f>INDEX(products!$A$1:$G$49, MATCH(orders!$D697, products!$A$1:$A$49, 0), MATCH(orders!L$1, products!$A$1:$G$1, 0))</f>
        <v>36.454999999999998</v>
      </c>
      <c r="M697" s="5">
        <f t="shared" si="10"/>
        <v>182.27499999999998</v>
      </c>
      <c r="N697" t="str" cm="1">
        <f t="array" ref="N697">_xlfn.SWITCH(I697,
    "Rob", "Robusta",
    "Exc", "Excelsa",
    "Ara", "Arabica",
    "Lib", "Liberica",
    "")</f>
        <v>Liberica</v>
      </c>
      <c r="O697" t="str" cm="1">
        <f t="array" ref="O697">_xlfn.SWITCH(J697,"M","Medium","L","Light","D","Dark","")</f>
        <v>Light</v>
      </c>
      <c r="P697" t="str">
        <f>_xlfn.XLOOKUP(Orders_Table[[#This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 MATCH(orders!$D698, products!$A$1:$A$49, 0), MATCH(orders!I$1, products!$A$1:$G$1, 0))</f>
        <v>Lib</v>
      </c>
      <c r="J698" t="str">
        <f>INDEX(products!$A$1:$G$49, MATCH(orders!$D698, products!$A$1:$A$49, 0), MATCH(orders!J$1, products!$A$1:$G$1, 0))</f>
        <v>D</v>
      </c>
      <c r="K698" s="4">
        <f>INDEX(products!$A$1:$G$49, MATCH(orders!$D698, products!$A$1:$A$49, 0), MATCH(orders!K$1, products!$A$1:$G$1, 0))</f>
        <v>0.5</v>
      </c>
      <c r="L698" s="5">
        <f>INDEX(products!$A$1:$G$49, MATCH(orders!$D698, products!$A$1:$A$49, 0), MATCH(orders!L$1, products!$A$1:$G$1, 0))</f>
        <v>7.77</v>
      </c>
      <c r="M698" s="5">
        <f t="shared" si="10"/>
        <v>31.08</v>
      </c>
      <c r="N698" t="str" cm="1">
        <f t="array" ref="N698">_xlfn.SWITCH(I698,
    "Rob", "Robusta",
    "Exc", "Excelsa",
    "Ara", "Arabica",
    "Lib", "Liberica",
    "")</f>
        <v>Liberica</v>
      </c>
      <c r="O698" t="str" cm="1">
        <f t="array" ref="O698">_xlfn.SWITCH(J698,"M","Medium","L","Light","D","Dark","")</f>
        <v>Dark</v>
      </c>
      <c r="P698" t="str">
        <f>_xlfn.XLOOKUP(Orders_Table[[#This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N/A</v>
      </c>
      <c r="H699" s="2" t="str">
        <f>_xlfn.XLOOKUP(C699,customers!$A$1:$A$1001,customers!$G$1:$G$1001,,0)</f>
        <v>Ireland</v>
      </c>
      <c r="I699" t="str">
        <f>INDEX(products!$A$1:$G$49, MATCH(orders!$D699, products!$A$1:$A$49, 0), MATCH(orders!I$1, products!$A$1:$G$1, 0))</f>
        <v>Ara</v>
      </c>
      <c r="J699" t="str">
        <f>INDEX(products!$A$1:$G$49, MATCH(orders!$D699, products!$A$1:$A$49, 0), MATCH(orders!J$1, products!$A$1:$G$1, 0))</f>
        <v>M</v>
      </c>
      <c r="K699" s="4">
        <f>INDEX(products!$A$1:$G$49, MATCH(orders!$D699, products!$A$1:$A$49, 0), MATCH(orders!K$1, products!$A$1:$G$1, 0))</f>
        <v>0.5</v>
      </c>
      <c r="L699" s="5">
        <f>INDEX(products!$A$1:$G$49, MATCH(orders!$D699, products!$A$1:$A$49, 0), MATCH(orders!L$1, products!$A$1:$G$1, 0))</f>
        <v>6.75</v>
      </c>
      <c r="M699" s="5">
        <f t="shared" si="10"/>
        <v>20.25</v>
      </c>
      <c r="N699" t="str" cm="1">
        <f t="array" ref="N699">_xlfn.SWITCH(I699,
    "Rob", "Robusta",
    "Exc", "Excelsa",
    "Ara", "Arabica",
    "Lib", "Liberica",
    "")</f>
        <v>Arabica</v>
      </c>
      <c r="O699" t="str" cm="1">
        <f t="array" ref="O699">_xlfn.SWITCH(J699,"M","Medium","L","Light","D","Dark","")</f>
        <v>Medium</v>
      </c>
      <c r="P699" t="str">
        <f>_xlfn.XLOOKUP(Orders_Table[[#This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 MATCH(orders!$D700, products!$A$1:$A$49, 0), MATCH(orders!I$1, products!$A$1:$G$1, 0))</f>
        <v>Lib</v>
      </c>
      <c r="J700" t="str">
        <f>INDEX(products!$A$1:$G$49, MATCH(orders!$D700, products!$A$1:$A$49, 0), MATCH(orders!J$1, products!$A$1:$G$1, 0))</f>
        <v>D</v>
      </c>
      <c r="K700" s="4">
        <f>INDEX(products!$A$1:$G$49, MATCH(orders!$D700, products!$A$1:$A$49, 0), MATCH(orders!K$1, products!$A$1:$G$1, 0))</f>
        <v>1</v>
      </c>
      <c r="L700" s="5">
        <f>INDEX(products!$A$1:$G$49, MATCH(orders!$D700, products!$A$1:$A$49, 0), MATCH(orders!L$1, products!$A$1:$G$1, 0))</f>
        <v>12.95</v>
      </c>
      <c r="M700" s="5">
        <f t="shared" si="10"/>
        <v>25.9</v>
      </c>
      <c r="N700" t="str" cm="1">
        <f t="array" ref="N700">_xlfn.SWITCH(I700,
    "Rob", "Robusta",
    "Exc", "Excelsa",
    "Ara", "Arabica",
    "Lib", "Liberica",
    "")</f>
        <v>Liberica</v>
      </c>
      <c r="O700" t="str" cm="1">
        <f t="array" ref="O700">_xlfn.SWITCH(J700,"M","Medium","L","Light","D","Dark","")</f>
        <v>Dark</v>
      </c>
      <c r="P700" t="str">
        <f>_xlfn.XLOOKUP(Orders_Table[[#This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 MATCH(orders!$D701, products!$A$1:$A$49, 0), MATCH(orders!I$1, products!$A$1:$G$1, 0))</f>
        <v>Ara</v>
      </c>
      <c r="J701" t="str">
        <f>INDEX(products!$A$1:$G$49, MATCH(orders!$D701, products!$A$1:$A$49, 0), MATCH(orders!J$1, products!$A$1:$G$1, 0))</f>
        <v>D</v>
      </c>
      <c r="K701" s="4">
        <f>INDEX(products!$A$1:$G$49, MATCH(orders!$D701, products!$A$1:$A$49, 0), MATCH(orders!K$1, products!$A$1:$G$1, 0))</f>
        <v>0.5</v>
      </c>
      <c r="L701" s="5">
        <f>INDEX(products!$A$1:$G$49, MATCH(orders!$D701, products!$A$1:$A$49, 0), MATCH(orders!L$1, products!$A$1:$G$1, 0))</f>
        <v>5.97</v>
      </c>
      <c r="M701" s="5">
        <f t="shared" si="10"/>
        <v>23.88</v>
      </c>
      <c r="N701" t="str" cm="1">
        <f t="array" ref="N701">_xlfn.SWITCH(I701,
    "Rob", "Robusta",
    "Exc", "Excelsa",
    "Ara", "Arabica",
    "Lib", "Liberica",
    "")</f>
        <v>Arabica</v>
      </c>
      <c r="O701" t="str" cm="1">
        <f t="array" ref="O701">_xlfn.SWITCH(J701,"M","Medium","L","Light","D","Dark","")</f>
        <v>Dark</v>
      </c>
      <c r="P701" t="str">
        <f>_xlfn.XLOOKUP(Orders_Table[[#This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 MATCH(orders!$D702, products!$A$1:$A$49, 0), MATCH(orders!I$1, products!$A$1:$G$1, 0))</f>
        <v>Lib</v>
      </c>
      <c r="J702" t="str">
        <f>INDEX(products!$A$1:$G$49, MATCH(orders!$D702, products!$A$1:$A$49, 0), MATCH(orders!J$1, products!$A$1:$G$1, 0))</f>
        <v>L</v>
      </c>
      <c r="K702" s="4">
        <f>INDEX(products!$A$1:$G$49, MATCH(orders!$D702, products!$A$1:$A$49, 0), MATCH(orders!K$1, products!$A$1:$G$1, 0))</f>
        <v>0.5</v>
      </c>
      <c r="L702" s="5">
        <f>INDEX(products!$A$1:$G$49, MATCH(orders!$D702, products!$A$1:$A$49, 0), MATCH(orders!L$1, products!$A$1:$G$1, 0))</f>
        <v>9.51</v>
      </c>
      <c r="M702" s="5">
        <f t="shared" si="10"/>
        <v>19.02</v>
      </c>
      <c r="N702" t="str" cm="1">
        <f t="array" ref="N702">_xlfn.SWITCH(I702,
    "Rob", "Robusta",
    "Exc", "Excelsa",
    "Ara", "Arabica",
    "Lib", "Liberica",
    "")</f>
        <v>Liberica</v>
      </c>
      <c r="O702" t="str" cm="1">
        <f t="array" ref="O702">_xlfn.SWITCH(J702,"M","Medium","L","Light","D","Dark","")</f>
        <v>Light</v>
      </c>
      <c r="P702" t="str">
        <f>_xlfn.XLOOKUP(Orders_Table[[#This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 MATCH(orders!$D703, products!$A$1:$A$49, 0), MATCH(orders!I$1, products!$A$1:$G$1, 0))</f>
        <v>Ara</v>
      </c>
      <c r="J703" t="str">
        <f>INDEX(products!$A$1:$G$49, MATCH(orders!$D703, products!$A$1:$A$49, 0), MATCH(orders!J$1, products!$A$1:$G$1, 0))</f>
        <v>D</v>
      </c>
      <c r="K703" s="4">
        <f>INDEX(products!$A$1:$G$49, MATCH(orders!$D703, products!$A$1:$A$49, 0), MATCH(orders!K$1, products!$A$1:$G$1, 0))</f>
        <v>0.5</v>
      </c>
      <c r="L703" s="5">
        <f>INDEX(products!$A$1:$G$49, MATCH(orders!$D703, products!$A$1:$A$49, 0), MATCH(orders!L$1, products!$A$1:$G$1, 0))</f>
        <v>5.97</v>
      </c>
      <c r="M703" s="5">
        <f t="shared" si="10"/>
        <v>29.849999999999998</v>
      </c>
      <c r="N703" t="str" cm="1">
        <f t="array" ref="N703">_xlfn.SWITCH(I703,
    "Rob", "Robusta",
    "Exc", "Excelsa",
    "Ara", "Arabica",
    "Lib", "Liberica",
    "")</f>
        <v>Arabica</v>
      </c>
      <c r="O703" t="str" cm="1">
        <f t="array" ref="O703">_xlfn.SWITCH(J703,"M","Medium","L","Light","D","Dark","")</f>
        <v>Dark</v>
      </c>
      <c r="P703" t="str">
        <f>_xlfn.XLOOKUP(Orders_Table[[#This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 MATCH(orders!$D704, products!$A$1:$A$49, 0), MATCH(orders!I$1, products!$A$1:$G$1, 0))</f>
        <v>Ara</v>
      </c>
      <c r="J704" t="str">
        <f>INDEX(products!$A$1:$G$49, MATCH(orders!$D704, products!$A$1:$A$49, 0), MATCH(orders!J$1, products!$A$1:$G$1, 0))</f>
        <v>L</v>
      </c>
      <c r="K704" s="4">
        <f>INDEX(products!$A$1:$G$49, MATCH(orders!$D704, products!$A$1:$A$49, 0), MATCH(orders!K$1, products!$A$1:$G$1, 0))</f>
        <v>0.5</v>
      </c>
      <c r="L704" s="5">
        <f>INDEX(products!$A$1:$G$49, MATCH(orders!$D704, products!$A$1:$A$49, 0), MATCH(orders!L$1, products!$A$1:$G$1, 0))</f>
        <v>7.77</v>
      </c>
      <c r="M704" s="5">
        <f t="shared" si="10"/>
        <v>7.77</v>
      </c>
      <c r="N704" t="str" cm="1">
        <f t="array" ref="N704">_xlfn.SWITCH(I704,
    "Rob", "Robusta",
    "Exc", "Excelsa",
    "Ara", "Arabica",
    "Lib", "Liberica",
    "")</f>
        <v>Arabica</v>
      </c>
      <c r="O704" t="str" cm="1">
        <f t="array" ref="O704">_xlfn.SWITCH(J704,"M","Medium","L","Light","D","Dark","")</f>
        <v>Light</v>
      </c>
      <c r="P704" t="str">
        <f>_xlfn.XLOOKUP(Orders_Table[[#This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N/A</v>
      </c>
      <c r="H705" s="2" t="str">
        <f>_xlfn.XLOOKUP(C705,customers!$A$1:$A$1001,customers!$G$1:$G$1001,,0)</f>
        <v>Ireland</v>
      </c>
      <c r="I705" t="str">
        <f>INDEX(products!$A$1:$G$49, MATCH(orders!$D705, products!$A$1:$A$49, 0), MATCH(orders!I$1, products!$A$1:$G$1, 0))</f>
        <v>Lib</v>
      </c>
      <c r="J705" t="str">
        <f>INDEX(products!$A$1:$G$49, MATCH(orders!$D705, products!$A$1:$A$49, 0), MATCH(orders!J$1, products!$A$1:$G$1, 0))</f>
        <v>D</v>
      </c>
      <c r="K705" s="4">
        <f>INDEX(products!$A$1:$G$49, MATCH(orders!$D705, products!$A$1:$A$49, 0), MATCH(orders!K$1, products!$A$1:$G$1, 0))</f>
        <v>2.5</v>
      </c>
      <c r="L705" s="5">
        <f>INDEX(products!$A$1:$G$49, MATCH(orders!$D705, products!$A$1:$A$49, 0), MATCH(orders!L$1, products!$A$1:$G$1, 0))</f>
        <v>29.784999999999997</v>
      </c>
      <c r="M705" s="5">
        <f t="shared" si="10"/>
        <v>119.13999999999999</v>
      </c>
      <c r="N705" t="str" cm="1">
        <f t="array" ref="N705">_xlfn.SWITCH(I705,
    "Rob", "Robusta",
    "Exc", "Excelsa",
    "Ara", "Arabica",
    "Lib", "Liberica",
    "")</f>
        <v>Liberica</v>
      </c>
      <c r="O705" t="str" cm="1">
        <f t="array" ref="O705">_xlfn.SWITCH(J705,"M","Medium","L","Light","D","Dark","")</f>
        <v>Dark</v>
      </c>
      <c r="P705" t="str">
        <f>_xlfn.XLOOKUP(Orders_Table[[#This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N/A</v>
      </c>
      <c r="H706" s="2" t="str">
        <f>_xlfn.XLOOKUP(C706,customers!$A$1:$A$1001,customers!$G$1:$G$1001,,0)</f>
        <v>United States</v>
      </c>
      <c r="I706" t="str">
        <f>INDEX(products!$A$1:$G$49, MATCH(orders!$D706, products!$A$1:$A$49, 0), MATCH(orders!I$1, products!$A$1:$G$1, 0))</f>
        <v>Exc</v>
      </c>
      <c r="J706" t="str">
        <f>INDEX(products!$A$1:$G$49, MATCH(orders!$D706, products!$A$1:$A$49, 0), MATCH(orders!J$1, products!$A$1:$G$1, 0))</f>
        <v>D</v>
      </c>
      <c r="K706" s="4">
        <f>INDEX(products!$A$1:$G$49, MATCH(orders!$D706, products!$A$1:$A$49, 0), MATCH(orders!K$1, products!$A$1:$G$1, 0))</f>
        <v>0.2</v>
      </c>
      <c r="L706" s="5">
        <f>INDEX(products!$A$1:$G$49, MATCH(orders!$D706, products!$A$1:$A$49, 0), MATCH(orders!L$1, products!$A$1:$G$1, 0))</f>
        <v>3.645</v>
      </c>
      <c r="M706" s="5">
        <f t="shared" si="10"/>
        <v>21.87</v>
      </c>
      <c r="N706" t="str" cm="1">
        <f t="array" ref="N706">_xlfn.SWITCH(I706,
    "Rob", "Robusta",
    "Exc", "Excelsa",
    "Ara", "Arabica",
    "Lib", "Liberica",
    "")</f>
        <v>Excelsa</v>
      </c>
      <c r="O706" t="str" cm="1">
        <f t="array" ref="O706">_xlfn.SWITCH(J706,"M","Medium","L","Light","D","Dark","")</f>
        <v>Dark</v>
      </c>
      <c r="P706" t="str">
        <f>_xlfn.XLOOKUP(Orders_Table[[#This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 MATCH(orders!$D707, products!$A$1:$A$49, 0), MATCH(orders!I$1, products!$A$1:$G$1, 0))</f>
        <v>Exc</v>
      </c>
      <c r="J707" t="str">
        <f>INDEX(products!$A$1:$G$49, MATCH(orders!$D707, products!$A$1:$A$49, 0), MATCH(orders!J$1, products!$A$1:$G$1, 0))</f>
        <v>L</v>
      </c>
      <c r="K707" s="4">
        <f>INDEX(products!$A$1:$G$49, MATCH(orders!$D707, products!$A$1:$A$49, 0), MATCH(orders!K$1, products!$A$1:$G$1, 0))</f>
        <v>0.5</v>
      </c>
      <c r="L707" s="5">
        <f>INDEX(products!$A$1:$G$49, MATCH(orders!$D707, products!$A$1:$A$49, 0), MATCH(orders!L$1, products!$A$1:$G$1, 0))</f>
        <v>8.91</v>
      </c>
      <c r="M707" s="5">
        <f t="shared" ref="M707:M770" si="11">L707*E707</f>
        <v>17.82</v>
      </c>
      <c r="N707" t="str" cm="1">
        <f t="array" ref="N707">_xlfn.SWITCH(I707,
    "Rob", "Robusta",
    "Exc", "Excelsa",
    "Ara", "Arabica",
    "Lib", "Liberica",
    "")</f>
        <v>Excelsa</v>
      </c>
      <c r="O707" t="str" cm="1">
        <f t="array" ref="O707">_xlfn.SWITCH(J707,"M","Medium","L","Light","D","Dark","")</f>
        <v>Light</v>
      </c>
      <c r="P707" t="str">
        <f>_xlfn.XLOOKUP(Orders_Table[[#This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 MATCH(orders!$D708, products!$A$1:$A$49, 0), MATCH(orders!I$1, products!$A$1:$G$1, 0))</f>
        <v>Exc</v>
      </c>
      <c r="J708" t="str">
        <f>INDEX(products!$A$1:$G$49, MATCH(orders!$D708, products!$A$1:$A$49, 0), MATCH(orders!J$1, products!$A$1:$G$1, 0))</f>
        <v>M</v>
      </c>
      <c r="K708" s="4">
        <f>INDEX(products!$A$1:$G$49, MATCH(orders!$D708, products!$A$1:$A$49, 0), MATCH(orders!K$1, products!$A$1:$G$1, 0))</f>
        <v>0.2</v>
      </c>
      <c r="L708" s="5">
        <f>INDEX(products!$A$1:$G$49, MATCH(orders!$D708, products!$A$1:$A$49, 0), MATCH(orders!L$1, products!$A$1:$G$1, 0))</f>
        <v>4.125</v>
      </c>
      <c r="M708" s="5">
        <f t="shared" si="11"/>
        <v>12.375</v>
      </c>
      <c r="N708" t="str" cm="1">
        <f t="array" ref="N708">_xlfn.SWITCH(I708,
    "Rob", "Robusta",
    "Exc", "Excelsa",
    "Ara", "Arabica",
    "Lib", "Liberica",
    "")</f>
        <v>Excelsa</v>
      </c>
      <c r="O708" t="str" cm="1">
        <f t="array" ref="O708">_xlfn.SWITCH(J708,"M","Medium","L","Light","D","Dark","")</f>
        <v>Medium</v>
      </c>
      <c r="P708" t="str">
        <f>_xlfn.XLOOKUP(Orders_Table[[#This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N/A</v>
      </c>
      <c r="H709" s="2" t="str">
        <f>_xlfn.XLOOKUP(C709,customers!$A$1:$A$1001,customers!$G$1:$G$1001,,0)</f>
        <v>Ireland</v>
      </c>
      <c r="I709" t="str">
        <f>INDEX(products!$A$1:$G$49, MATCH(orders!$D709, products!$A$1:$A$49, 0), MATCH(orders!I$1, products!$A$1:$G$1, 0))</f>
        <v>Lib</v>
      </c>
      <c r="J709" t="str">
        <f>INDEX(products!$A$1:$G$49, MATCH(orders!$D709, products!$A$1:$A$49, 0), MATCH(orders!J$1, products!$A$1:$G$1, 0))</f>
        <v>D</v>
      </c>
      <c r="K709" s="4">
        <f>INDEX(products!$A$1:$G$49, MATCH(orders!$D709, products!$A$1:$A$49, 0), MATCH(orders!K$1, products!$A$1:$G$1, 0))</f>
        <v>1</v>
      </c>
      <c r="L709" s="5">
        <f>INDEX(products!$A$1:$G$49, MATCH(orders!$D709, products!$A$1:$A$49, 0), MATCH(orders!L$1, products!$A$1:$G$1, 0))</f>
        <v>12.95</v>
      </c>
      <c r="M709" s="5">
        <f t="shared" si="11"/>
        <v>25.9</v>
      </c>
      <c r="N709" t="str" cm="1">
        <f t="array" ref="N709">_xlfn.SWITCH(I709,
    "Rob", "Robusta",
    "Exc", "Excelsa",
    "Ara", "Arabica",
    "Lib", "Liberica",
    "")</f>
        <v>Liberica</v>
      </c>
      <c r="O709" t="str" cm="1">
        <f t="array" ref="O709">_xlfn.SWITCH(J709,"M","Medium","L","Light","D","Dark","")</f>
        <v>Dark</v>
      </c>
      <c r="P709" t="str">
        <f>_xlfn.XLOOKUP(Orders_Table[[#This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 MATCH(orders!$D710, products!$A$1:$A$49, 0), MATCH(orders!I$1, products!$A$1:$G$1, 0))</f>
        <v>Ara</v>
      </c>
      <c r="J710" t="str">
        <f>INDEX(products!$A$1:$G$49, MATCH(orders!$D710, products!$A$1:$A$49, 0), MATCH(orders!J$1, products!$A$1:$G$1, 0))</f>
        <v>M</v>
      </c>
      <c r="K710" s="4">
        <f>INDEX(products!$A$1:$G$49, MATCH(orders!$D710, products!$A$1:$A$49, 0), MATCH(orders!K$1, products!$A$1:$G$1, 0))</f>
        <v>0.5</v>
      </c>
      <c r="L710" s="5">
        <f>INDEX(products!$A$1:$G$49, MATCH(orders!$D710, products!$A$1:$A$49, 0), MATCH(orders!L$1, products!$A$1:$G$1, 0))</f>
        <v>6.75</v>
      </c>
      <c r="M710" s="5">
        <f t="shared" si="11"/>
        <v>13.5</v>
      </c>
      <c r="N710" t="str" cm="1">
        <f t="array" ref="N710">_xlfn.SWITCH(I710,
    "Rob", "Robusta",
    "Exc", "Excelsa",
    "Ara", "Arabica",
    "Lib", "Liberica",
    "")</f>
        <v>Arabica</v>
      </c>
      <c r="O710" t="str" cm="1">
        <f t="array" ref="O710">_xlfn.SWITCH(J710,"M","Medium","L","Light","D","Dark","")</f>
        <v>Medium</v>
      </c>
      <c r="P710" t="str">
        <f>_xlfn.XLOOKUP(Orders_Table[[#This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N/A</v>
      </c>
      <c r="H711" s="2" t="str">
        <f>_xlfn.XLOOKUP(C711,customers!$A$1:$A$1001,customers!$G$1:$G$1001,,0)</f>
        <v>United States</v>
      </c>
      <c r="I711" t="str">
        <f>INDEX(products!$A$1:$G$49, MATCH(orders!$D711, products!$A$1:$A$49, 0), MATCH(orders!I$1, products!$A$1:$G$1, 0))</f>
        <v>Exc</v>
      </c>
      <c r="J711" t="str">
        <f>INDEX(products!$A$1:$G$49, MATCH(orders!$D711, products!$A$1:$A$49, 0), MATCH(orders!J$1, products!$A$1:$G$1, 0))</f>
        <v>L</v>
      </c>
      <c r="K711" s="4">
        <f>INDEX(products!$A$1:$G$49, MATCH(orders!$D711, products!$A$1:$A$49, 0), MATCH(orders!K$1, products!$A$1:$G$1, 0))</f>
        <v>0.5</v>
      </c>
      <c r="L711" s="5">
        <f>INDEX(products!$A$1:$G$49, MATCH(orders!$D711, products!$A$1:$A$49, 0), MATCH(orders!L$1, products!$A$1:$G$1, 0))</f>
        <v>8.91</v>
      </c>
      <c r="M711" s="5">
        <f t="shared" si="11"/>
        <v>17.82</v>
      </c>
      <c r="N711" t="str" cm="1">
        <f t="array" ref="N711">_xlfn.SWITCH(I711,
    "Rob", "Robusta",
    "Exc", "Excelsa",
    "Ara", "Arabica",
    "Lib", "Liberica",
    "")</f>
        <v>Excelsa</v>
      </c>
      <c r="O711" t="str" cm="1">
        <f t="array" ref="O711">_xlfn.SWITCH(J711,"M","Medium","L","Light","D","Dark","")</f>
        <v>Light</v>
      </c>
      <c r="P711" t="str">
        <f>_xlfn.XLOOKUP(Orders_Table[[#This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 MATCH(orders!$D712, products!$A$1:$A$49, 0), MATCH(orders!I$1, products!$A$1:$G$1, 0))</f>
        <v>Exc</v>
      </c>
      <c r="J712" t="str">
        <f>INDEX(products!$A$1:$G$49, MATCH(orders!$D712, products!$A$1:$A$49, 0), MATCH(orders!J$1, products!$A$1:$G$1, 0))</f>
        <v>M</v>
      </c>
      <c r="K712" s="4">
        <f>INDEX(products!$A$1:$G$49, MATCH(orders!$D712, products!$A$1:$A$49, 0), MATCH(orders!K$1, products!$A$1:$G$1, 0))</f>
        <v>0.5</v>
      </c>
      <c r="L712" s="5">
        <f>INDEX(products!$A$1:$G$49, MATCH(orders!$D712, products!$A$1:$A$49, 0), MATCH(orders!L$1, products!$A$1:$G$1, 0))</f>
        <v>8.25</v>
      </c>
      <c r="M712" s="5">
        <f t="shared" si="11"/>
        <v>24.75</v>
      </c>
      <c r="N712" t="str" cm="1">
        <f t="array" ref="N712">_xlfn.SWITCH(I712,
    "Rob", "Robusta",
    "Exc", "Excelsa",
    "Ara", "Arabica",
    "Lib", "Liberica",
    "")</f>
        <v>Excelsa</v>
      </c>
      <c r="O712" t="str" cm="1">
        <f t="array" ref="O712">_xlfn.SWITCH(J712,"M","Medium","L","Light","D","Dark","")</f>
        <v>Medium</v>
      </c>
      <c r="P712" t="str">
        <f>_xlfn.XLOOKUP(Orders_Table[[#This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 MATCH(orders!$D713, products!$A$1:$A$49, 0), MATCH(orders!I$1, products!$A$1:$G$1, 0))</f>
        <v>Rob</v>
      </c>
      <c r="J713" t="str">
        <f>INDEX(products!$A$1:$G$49, MATCH(orders!$D713, products!$A$1:$A$49, 0), MATCH(orders!J$1, products!$A$1:$G$1, 0))</f>
        <v>M</v>
      </c>
      <c r="K713" s="4">
        <f>INDEX(products!$A$1:$G$49, MATCH(orders!$D713, products!$A$1:$A$49, 0), MATCH(orders!K$1, products!$A$1:$G$1, 0))</f>
        <v>0.2</v>
      </c>
      <c r="L713" s="5">
        <f>INDEX(products!$A$1:$G$49, MATCH(orders!$D713, products!$A$1:$A$49, 0), MATCH(orders!L$1, products!$A$1:$G$1, 0))</f>
        <v>2.9849999999999999</v>
      </c>
      <c r="M713" s="5">
        <f t="shared" si="11"/>
        <v>17.91</v>
      </c>
      <c r="N713" t="str" cm="1">
        <f t="array" ref="N713">_xlfn.SWITCH(I713,
    "Rob", "Robusta",
    "Exc", "Excelsa",
    "Ara", "Arabica",
    "Lib", "Liberica",
    "")</f>
        <v>Robusta</v>
      </c>
      <c r="O713" t="str" cm="1">
        <f t="array" ref="O713">_xlfn.SWITCH(J713,"M","Medium","L","Light","D","Dark","")</f>
        <v>Medium</v>
      </c>
      <c r="P713" t="str">
        <f>_xlfn.XLOOKUP(Orders_Table[[#This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N/A</v>
      </c>
      <c r="H714" s="2" t="str">
        <f>_xlfn.XLOOKUP(C714,customers!$A$1:$A$1001,customers!$G$1:$G$1001,,0)</f>
        <v>United Kingdom</v>
      </c>
      <c r="I714" t="str">
        <f>INDEX(products!$A$1:$G$49, MATCH(orders!$D714, products!$A$1:$A$49, 0), MATCH(orders!I$1, products!$A$1:$G$1, 0))</f>
        <v>Exc</v>
      </c>
      <c r="J714" t="str">
        <f>INDEX(products!$A$1:$G$49, MATCH(orders!$D714, products!$A$1:$A$49, 0), MATCH(orders!J$1, products!$A$1:$G$1, 0))</f>
        <v>M</v>
      </c>
      <c r="K714" s="4">
        <f>INDEX(products!$A$1:$G$49, MATCH(orders!$D714, products!$A$1:$A$49, 0), MATCH(orders!K$1, products!$A$1:$G$1, 0))</f>
        <v>0.5</v>
      </c>
      <c r="L714" s="5">
        <f>INDEX(products!$A$1:$G$49, MATCH(orders!$D714, products!$A$1:$A$49, 0), MATCH(orders!L$1, products!$A$1:$G$1, 0))</f>
        <v>8.25</v>
      </c>
      <c r="M714" s="5">
        <f t="shared" si="11"/>
        <v>16.5</v>
      </c>
      <c r="N714" t="str" cm="1">
        <f t="array" ref="N714">_xlfn.SWITCH(I714,
    "Rob", "Robusta",
    "Exc", "Excelsa",
    "Ara", "Arabica",
    "Lib", "Liberica",
    "")</f>
        <v>Excelsa</v>
      </c>
      <c r="O714" t="str" cm="1">
        <f t="array" ref="O714">_xlfn.SWITCH(J714,"M","Medium","L","Light","D","Dark","")</f>
        <v>Medium</v>
      </c>
      <c r="P714" t="str">
        <f>_xlfn.XLOOKUP(Orders_Table[[#This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 MATCH(orders!$D715, products!$A$1:$A$49, 0), MATCH(orders!I$1, products!$A$1:$G$1, 0))</f>
        <v>Rob</v>
      </c>
      <c r="J715" t="str">
        <f>INDEX(products!$A$1:$G$49, MATCH(orders!$D715, products!$A$1:$A$49, 0), MATCH(orders!J$1, products!$A$1:$G$1, 0))</f>
        <v>M</v>
      </c>
      <c r="K715" s="4">
        <f>INDEX(products!$A$1:$G$49, MATCH(orders!$D715, products!$A$1:$A$49, 0), MATCH(orders!K$1, products!$A$1:$G$1, 0))</f>
        <v>0.2</v>
      </c>
      <c r="L715" s="5">
        <f>INDEX(products!$A$1:$G$49, MATCH(orders!$D715, products!$A$1:$A$49, 0), MATCH(orders!L$1, products!$A$1:$G$1, 0))</f>
        <v>2.9849999999999999</v>
      </c>
      <c r="M715" s="5">
        <f t="shared" si="11"/>
        <v>2.9849999999999999</v>
      </c>
      <c r="N715" t="str" cm="1">
        <f t="array" ref="N715">_xlfn.SWITCH(I715,
    "Rob", "Robusta",
    "Exc", "Excelsa",
    "Ara", "Arabica",
    "Lib", "Liberica",
    "")</f>
        <v>Robusta</v>
      </c>
      <c r="O715" t="str" cm="1">
        <f t="array" ref="O715">_xlfn.SWITCH(J715,"M","Medium","L","Light","D","Dark","")</f>
        <v>Medium</v>
      </c>
      <c r="P715" t="str">
        <f>_xlfn.XLOOKUP(Orders_Table[[#This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 MATCH(orders!$D716, products!$A$1:$A$49, 0), MATCH(orders!I$1, products!$A$1:$G$1, 0))</f>
        <v>Exc</v>
      </c>
      <c r="J716" t="str">
        <f>INDEX(products!$A$1:$G$49, MATCH(orders!$D716, products!$A$1:$A$49, 0), MATCH(orders!J$1, products!$A$1:$G$1, 0))</f>
        <v>D</v>
      </c>
      <c r="K716" s="4">
        <f>INDEX(products!$A$1:$G$49, MATCH(orders!$D716, products!$A$1:$A$49, 0), MATCH(orders!K$1, products!$A$1:$G$1, 0))</f>
        <v>0.2</v>
      </c>
      <c r="L716" s="5">
        <f>INDEX(products!$A$1:$G$49, MATCH(orders!$D716, products!$A$1:$A$49, 0), MATCH(orders!L$1, products!$A$1:$G$1, 0))</f>
        <v>3.645</v>
      </c>
      <c r="M716" s="5">
        <f t="shared" si="11"/>
        <v>14.58</v>
      </c>
      <c r="N716" t="str" cm="1">
        <f t="array" ref="N716">_xlfn.SWITCH(I716,
    "Rob", "Robusta",
    "Exc", "Excelsa",
    "Ara", "Arabica",
    "Lib", "Liberica",
    "")</f>
        <v>Excelsa</v>
      </c>
      <c r="O716" t="str" cm="1">
        <f t="array" ref="O716">_xlfn.SWITCH(J716,"M","Medium","L","Light","D","Dark","")</f>
        <v>Dark</v>
      </c>
      <c r="P716" t="str">
        <f>_xlfn.XLOOKUP(Orders_Table[[#This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 MATCH(orders!$D717, products!$A$1:$A$49, 0), MATCH(orders!I$1, products!$A$1:$G$1, 0))</f>
        <v>Exc</v>
      </c>
      <c r="J717" t="str">
        <f>INDEX(products!$A$1:$G$49, MATCH(orders!$D717, products!$A$1:$A$49, 0), MATCH(orders!J$1, products!$A$1:$G$1, 0))</f>
        <v>L</v>
      </c>
      <c r="K717" s="4">
        <f>INDEX(products!$A$1:$G$49, MATCH(orders!$D717, products!$A$1:$A$49, 0), MATCH(orders!K$1, products!$A$1:$G$1, 0))</f>
        <v>1</v>
      </c>
      <c r="L717" s="5">
        <f>INDEX(products!$A$1:$G$49, MATCH(orders!$D717, products!$A$1:$A$49, 0), MATCH(orders!L$1, products!$A$1:$G$1, 0))</f>
        <v>14.85</v>
      </c>
      <c r="M717" s="5">
        <f t="shared" si="11"/>
        <v>89.1</v>
      </c>
      <c r="N717" t="str" cm="1">
        <f t="array" ref="N717">_xlfn.SWITCH(I717,
    "Rob", "Robusta",
    "Exc", "Excelsa",
    "Ara", "Arabica",
    "Lib", "Liberica",
    "")</f>
        <v>Excelsa</v>
      </c>
      <c r="O717" t="str" cm="1">
        <f t="array" ref="O717">_xlfn.SWITCH(J717,"M","Medium","L","Light","D","Dark","")</f>
        <v>Light</v>
      </c>
      <c r="P717" t="str">
        <f>_xlfn.XLOOKUP(Orders_Table[[#This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 MATCH(orders!$D718, products!$A$1:$A$49, 0), MATCH(orders!I$1, products!$A$1:$G$1, 0))</f>
        <v>Rob</v>
      </c>
      <c r="J718" t="str">
        <f>INDEX(products!$A$1:$G$49, MATCH(orders!$D718, products!$A$1:$A$49, 0), MATCH(orders!J$1, products!$A$1:$G$1, 0))</f>
        <v>L</v>
      </c>
      <c r="K718" s="4">
        <f>INDEX(products!$A$1:$G$49, MATCH(orders!$D718, products!$A$1:$A$49, 0), MATCH(orders!K$1, products!$A$1:$G$1, 0))</f>
        <v>1</v>
      </c>
      <c r="L718" s="5">
        <f>INDEX(products!$A$1:$G$49, MATCH(orders!$D718, products!$A$1:$A$49, 0), MATCH(orders!L$1, products!$A$1:$G$1, 0))</f>
        <v>11.95</v>
      </c>
      <c r="M718" s="5">
        <f t="shared" si="11"/>
        <v>35.849999999999994</v>
      </c>
      <c r="N718" t="str" cm="1">
        <f t="array" ref="N718">_xlfn.SWITCH(I718,
    "Rob", "Robusta",
    "Exc", "Excelsa",
    "Ara", "Arabica",
    "Lib", "Liberica",
    "")</f>
        <v>Robusta</v>
      </c>
      <c r="O718" t="str" cm="1">
        <f t="array" ref="O718">_xlfn.SWITCH(J718,"M","Medium","L","Light","D","Dark","")</f>
        <v>Light</v>
      </c>
      <c r="P718" t="str">
        <f>_xlfn.XLOOKUP(Orders_Table[[#This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 MATCH(orders!$D719, products!$A$1:$A$49, 0), MATCH(orders!I$1, products!$A$1:$G$1, 0))</f>
        <v>Ara</v>
      </c>
      <c r="J719" t="str">
        <f>INDEX(products!$A$1:$G$49, MATCH(orders!$D719, products!$A$1:$A$49, 0), MATCH(orders!J$1, products!$A$1:$G$1, 0))</f>
        <v>D</v>
      </c>
      <c r="K719" s="4">
        <f>INDEX(products!$A$1:$G$49, MATCH(orders!$D719, products!$A$1:$A$49, 0), MATCH(orders!K$1, products!$A$1:$G$1, 0))</f>
        <v>2.5</v>
      </c>
      <c r="L719" s="5">
        <f>INDEX(products!$A$1:$G$49, MATCH(orders!$D719, products!$A$1:$A$49, 0), MATCH(orders!L$1, products!$A$1:$G$1, 0))</f>
        <v>22.884999999999998</v>
      </c>
      <c r="M719" s="5">
        <f t="shared" si="11"/>
        <v>68.655000000000001</v>
      </c>
      <c r="N719" t="str" cm="1">
        <f t="array" ref="N719">_xlfn.SWITCH(I719,
    "Rob", "Robusta",
    "Exc", "Excelsa",
    "Ara", "Arabica",
    "Lib", "Liberica",
    "")</f>
        <v>Arabica</v>
      </c>
      <c r="O719" t="str" cm="1">
        <f t="array" ref="O719">_xlfn.SWITCH(J719,"M","Medium","L","Light","D","Dark","")</f>
        <v>Dark</v>
      </c>
      <c r="P719" t="str">
        <f>_xlfn.XLOOKUP(Orders_Table[[#This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 MATCH(orders!$D720, products!$A$1:$A$49, 0), MATCH(orders!I$1, products!$A$1:$G$1, 0))</f>
        <v>Lib</v>
      </c>
      <c r="J720" t="str">
        <f>INDEX(products!$A$1:$G$49, MATCH(orders!$D720, products!$A$1:$A$49, 0), MATCH(orders!J$1, products!$A$1:$G$1, 0))</f>
        <v>D</v>
      </c>
      <c r="K720" s="4">
        <f>INDEX(products!$A$1:$G$49, MATCH(orders!$D720, products!$A$1:$A$49, 0), MATCH(orders!K$1, products!$A$1:$G$1, 0))</f>
        <v>1</v>
      </c>
      <c r="L720" s="5">
        <f>INDEX(products!$A$1:$G$49, MATCH(orders!$D720, products!$A$1:$A$49, 0), MATCH(orders!L$1, products!$A$1:$G$1, 0))</f>
        <v>12.95</v>
      </c>
      <c r="M720" s="5">
        <f t="shared" si="11"/>
        <v>38.849999999999994</v>
      </c>
      <c r="N720" t="str" cm="1">
        <f t="array" ref="N720">_xlfn.SWITCH(I720,
    "Rob", "Robusta",
    "Exc", "Excelsa",
    "Ara", "Arabica",
    "Lib", "Liberica",
    "")</f>
        <v>Liberica</v>
      </c>
      <c r="O720" t="str" cm="1">
        <f t="array" ref="O720">_xlfn.SWITCH(J720,"M","Medium","L","Light","D","Dark","")</f>
        <v>Dark</v>
      </c>
      <c r="P720" t="str">
        <f>_xlfn.XLOOKUP(Orders_Table[[#This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 MATCH(orders!$D721, products!$A$1:$A$49, 0), MATCH(orders!I$1, products!$A$1:$G$1, 0))</f>
        <v>Lib</v>
      </c>
      <c r="J721" t="str">
        <f>INDEX(products!$A$1:$G$49, MATCH(orders!$D721, products!$A$1:$A$49, 0), MATCH(orders!J$1, products!$A$1:$G$1, 0))</f>
        <v>L</v>
      </c>
      <c r="K721" s="4">
        <f>INDEX(products!$A$1:$G$49, MATCH(orders!$D721, products!$A$1:$A$49, 0), MATCH(orders!K$1, products!$A$1:$G$1, 0))</f>
        <v>1</v>
      </c>
      <c r="L721" s="5">
        <f>INDEX(products!$A$1:$G$49, MATCH(orders!$D721, products!$A$1:$A$49, 0), MATCH(orders!L$1, products!$A$1:$G$1, 0))</f>
        <v>15.85</v>
      </c>
      <c r="M721" s="5">
        <f t="shared" si="11"/>
        <v>79.25</v>
      </c>
      <c r="N721" t="str" cm="1">
        <f t="array" ref="N721">_xlfn.SWITCH(I721,
    "Rob", "Robusta",
    "Exc", "Excelsa",
    "Ara", "Arabica",
    "Lib", "Liberica",
    "")</f>
        <v>Liberica</v>
      </c>
      <c r="O721" t="str" cm="1">
        <f t="array" ref="O721">_xlfn.SWITCH(J721,"M","Medium","L","Light","D","Dark","")</f>
        <v>Light</v>
      </c>
      <c r="P721" t="str">
        <f>_xlfn.XLOOKUP(Orders_Table[[#This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 MATCH(orders!$D722, products!$A$1:$A$49, 0), MATCH(orders!I$1, products!$A$1:$G$1, 0))</f>
        <v>Exc</v>
      </c>
      <c r="J722" t="str">
        <f>INDEX(products!$A$1:$G$49, MATCH(orders!$D722, products!$A$1:$A$49, 0), MATCH(orders!J$1, products!$A$1:$G$1, 0))</f>
        <v>D</v>
      </c>
      <c r="K722" s="4">
        <f>INDEX(products!$A$1:$G$49, MATCH(orders!$D722, products!$A$1:$A$49, 0), MATCH(orders!K$1, products!$A$1:$G$1, 0))</f>
        <v>0.5</v>
      </c>
      <c r="L722" s="5">
        <f>INDEX(products!$A$1:$G$49, MATCH(orders!$D722, products!$A$1:$A$49, 0), MATCH(orders!L$1, products!$A$1:$G$1, 0))</f>
        <v>7.29</v>
      </c>
      <c r="M722" s="5">
        <f t="shared" si="11"/>
        <v>36.450000000000003</v>
      </c>
      <c r="N722" t="str" cm="1">
        <f t="array" ref="N722">_xlfn.SWITCH(I722,
    "Rob", "Robusta",
    "Exc", "Excelsa",
    "Ara", "Arabica",
    "Lib", "Liberica",
    "")</f>
        <v>Excelsa</v>
      </c>
      <c r="O722" t="str" cm="1">
        <f t="array" ref="O722">_xlfn.SWITCH(J722,"M","Medium","L","Light","D","Dark","")</f>
        <v>Dark</v>
      </c>
      <c r="P722" t="str">
        <f>_xlfn.XLOOKUP(Orders_Table[[#This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 MATCH(orders!$D723, products!$A$1:$A$49, 0), MATCH(orders!I$1, products!$A$1:$G$1, 0))</f>
        <v>Rob</v>
      </c>
      <c r="J723" t="str">
        <f>INDEX(products!$A$1:$G$49, MATCH(orders!$D723, products!$A$1:$A$49, 0), MATCH(orders!J$1, products!$A$1:$G$1, 0))</f>
        <v>M</v>
      </c>
      <c r="K723" s="4">
        <f>INDEX(products!$A$1:$G$49, MATCH(orders!$D723, products!$A$1:$A$49, 0), MATCH(orders!K$1, products!$A$1:$G$1, 0))</f>
        <v>0.2</v>
      </c>
      <c r="L723" s="5">
        <f>INDEX(products!$A$1:$G$49, MATCH(orders!$D723, products!$A$1:$A$49, 0), MATCH(orders!L$1, products!$A$1:$G$1, 0))</f>
        <v>2.9849999999999999</v>
      </c>
      <c r="M723" s="5">
        <f t="shared" si="11"/>
        <v>8.9550000000000001</v>
      </c>
      <c r="N723" t="str" cm="1">
        <f t="array" ref="N723">_xlfn.SWITCH(I723,
    "Rob", "Robusta",
    "Exc", "Excelsa",
    "Ara", "Arabica",
    "Lib", "Liberica",
    "")</f>
        <v>Robusta</v>
      </c>
      <c r="O723" t="str" cm="1">
        <f t="array" ref="O723">_xlfn.SWITCH(J723,"M","Medium","L","Light","D","Dark","")</f>
        <v>Medium</v>
      </c>
      <c r="P723" t="str">
        <f>_xlfn.XLOOKUP(Orders_Table[[#This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N/A</v>
      </c>
      <c r="H724" s="2" t="str">
        <f>_xlfn.XLOOKUP(C724,customers!$A$1:$A$1001,customers!$G$1:$G$1001,,0)</f>
        <v>United States</v>
      </c>
      <c r="I724" t="str">
        <f>INDEX(products!$A$1:$G$49, MATCH(orders!$D724, products!$A$1:$A$49, 0), MATCH(orders!I$1, products!$A$1:$G$1, 0))</f>
        <v>Exc</v>
      </c>
      <c r="J724" t="str">
        <f>INDEX(products!$A$1:$G$49, MATCH(orders!$D724, products!$A$1:$A$49, 0), MATCH(orders!J$1, products!$A$1:$G$1, 0))</f>
        <v>D</v>
      </c>
      <c r="K724" s="4">
        <f>INDEX(products!$A$1:$G$49, MATCH(orders!$D724, products!$A$1:$A$49, 0), MATCH(orders!K$1, products!$A$1:$G$1, 0))</f>
        <v>1</v>
      </c>
      <c r="L724" s="5">
        <f>INDEX(products!$A$1:$G$49, MATCH(orders!$D724, products!$A$1:$A$49, 0), MATCH(orders!L$1, products!$A$1:$G$1, 0))</f>
        <v>12.15</v>
      </c>
      <c r="M724" s="5">
        <f t="shared" si="11"/>
        <v>24.3</v>
      </c>
      <c r="N724" t="str" cm="1">
        <f t="array" ref="N724">_xlfn.SWITCH(I724,
    "Rob", "Robusta",
    "Exc", "Excelsa",
    "Ara", "Arabica",
    "Lib", "Liberica",
    "")</f>
        <v>Excelsa</v>
      </c>
      <c r="O724" t="str" cm="1">
        <f t="array" ref="O724">_xlfn.SWITCH(J724,"M","Medium","L","Light","D","Dark","")</f>
        <v>Dark</v>
      </c>
      <c r="P724" t="str">
        <f>_xlfn.XLOOKUP(Orders_Table[[#This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 MATCH(orders!$D725, products!$A$1:$A$49, 0), MATCH(orders!I$1, products!$A$1:$G$1, 0))</f>
        <v>Exc</v>
      </c>
      <c r="J725" t="str">
        <f>INDEX(products!$A$1:$G$49, MATCH(orders!$D725, products!$A$1:$A$49, 0), MATCH(orders!J$1, products!$A$1:$G$1, 0))</f>
        <v>M</v>
      </c>
      <c r="K725" s="4">
        <f>INDEX(products!$A$1:$G$49, MATCH(orders!$D725, products!$A$1:$A$49, 0), MATCH(orders!K$1, products!$A$1:$G$1, 0))</f>
        <v>2.5</v>
      </c>
      <c r="L725" s="5">
        <f>INDEX(products!$A$1:$G$49, MATCH(orders!$D725, products!$A$1:$A$49, 0), MATCH(orders!L$1, products!$A$1:$G$1, 0))</f>
        <v>31.624999999999996</v>
      </c>
      <c r="M725" s="5">
        <f t="shared" si="11"/>
        <v>63.249999999999993</v>
      </c>
      <c r="N725" t="str" cm="1">
        <f t="array" ref="N725">_xlfn.SWITCH(I725,
    "Rob", "Robusta",
    "Exc", "Excelsa",
    "Ara", "Arabica",
    "Lib", "Liberica",
    "")</f>
        <v>Excelsa</v>
      </c>
      <c r="O725" t="str" cm="1">
        <f t="array" ref="O725">_xlfn.SWITCH(J725,"M","Medium","L","Light","D","Dark","")</f>
        <v>Medium</v>
      </c>
      <c r="P725" t="str">
        <f>_xlfn.XLOOKUP(Orders_Table[[#This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N/A</v>
      </c>
      <c r="H726" s="2" t="str">
        <f>_xlfn.XLOOKUP(C726,customers!$A$1:$A$1001,customers!$G$1:$G$1001,,0)</f>
        <v>United States</v>
      </c>
      <c r="I726" t="str">
        <f>INDEX(products!$A$1:$G$49, MATCH(orders!$D726, products!$A$1:$A$49, 0), MATCH(orders!I$1, products!$A$1:$G$1, 0))</f>
        <v>Ara</v>
      </c>
      <c r="J726" t="str">
        <f>INDEX(products!$A$1:$G$49, MATCH(orders!$D726, products!$A$1:$A$49, 0), MATCH(orders!J$1, products!$A$1:$G$1, 0))</f>
        <v>M</v>
      </c>
      <c r="K726" s="4">
        <f>INDEX(products!$A$1:$G$49, MATCH(orders!$D726, products!$A$1:$A$49, 0), MATCH(orders!K$1, products!$A$1:$G$1, 0))</f>
        <v>0.2</v>
      </c>
      <c r="L726" s="5">
        <f>INDEX(products!$A$1:$G$49, MATCH(orders!$D726, products!$A$1:$A$49, 0), MATCH(orders!L$1, products!$A$1:$G$1, 0))</f>
        <v>3.375</v>
      </c>
      <c r="M726" s="5">
        <f t="shared" si="11"/>
        <v>6.75</v>
      </c>
      <c r="N726" t="str" cm="1">
        <f t="array" ref="N726">_xlfn.SWITCH(I726,
    "Rob", "Robusta",
    "Exc", "Excelsa",
    "Ara", "Arabica",
    "Lib", "Liberica",
    "")</f>
        <v>Arabica</v>
      </c>
      <c r="O726" t="str" cm="1">
        <f t="array" ref="O726">_xlfn.SWITCH(J726,"M","Medium","L","Light","D","Dark","")</f>
        <v>Medium</v>
      </c>
      <c r="P726" t="str">
        <f>_xlfn.XLOOKUP(Orders_Table[[#This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 MATCH(orders!$D727, products!$A$1:$A$49, 0), MATCH(orders!I$1, products!$A$1:$G$1, 0))</f>
        <v>Ara</v>
      </c>
      <c r="J727" t="str">
        <f>INDEX(products!$A$1:$G$49, MATCH(orders!$D727, products!$A$1:$A$49, 0), MATCH(orders!J$1, products!$A$1:$G$1, 0))</f>
        <v>L</v>
      </c>
      <c r="K727" s="4">
        <f>INDEX(products!$A$1:$G$49, MATCH(orders!$D727, products!$A$1:$A$49, 0), MATCH(orders!K$1, products!$A$1:$G$1, 0))</f>
        <v>0.2</v>
      </c>
      <c r="L727" s="5">
        <f>INDEX(products!$A$1:$G$49, MATCH(orders!$D727, products!$A$1:$A$49, 0), MATCH(orders!L$1, products!$A$1:$G$1, 0))</f>
        <v>3.8849999999999998</v>
      </c>
      <c r="M727" s="5">
        <f t="shared" si="11"/>
        <v>23.31</v>
      </c>
      <c r="N727" t="str" cm="1">
        <f t="array" ref="N727">_xlfn.SWITCH(I727,
    "Rob", "Robusta",
    "Exc", "Excelsa",
    "Ara", "Arabica",
    "Lib", "Liberica",
    "")</f>
        <v>Arabica</v>
      </c>
      <c r="O727" t="str" cm="1">
        <f t="array" ref="O727">_xlfn.SWITCH(J727,"M","Medium","L","Light","D","Dark","")</f>
        <v>Light</v>
      </c>
      <c r="P727" t="str">
        <f>_xlfn.XLOOKUP(Orders_Table[[#This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N/A</v>
      </c>
      <c r="H728" s="2" t="str">
        <f>_xlfn.XLOOKUP(C728,customers!$A$1:$A$1001,customers!$G$1:$G$1001,,0)</f>
        <v>United States</v>
      </c>
      <c r="I728" t="str">
        <f>INDEX(products!$A$1:$G$49, MATCH(orders!$D728, products!$A$1:$A$49, 0), MATCH(orders!I$1, products!$A$1:$G$1, 0))</f>
        <v>Lib</v>
      </c>
      <c r="J728" t="str">
        <f>INDEX(products!$A$1:$G$49, MATCH(orders!$D728, products!$A$1:$A$49, 0), MATCH(orders!J$1, products!$A$1:$G$1, 0))</f>
        <v>L</v>
      </c>
      <c r="K728" s="4">
        <f>INDEX(products!$A$1:$G$49, MATCH(orders!$D728, products!$A$1:$A$49, 0), MATCH(orders!K$1, products!$A$1:$G$1, 0))</f>
        <v>2.5</v>
      </c>
      <c r="L728" s="5">
        <f>INDEX(products!$A$1:$G$49, MATCH(orders!$D728, products!$A$1:$A$49, 0), MATCH(orders!L$1, products!$A$1:$G$1, 0))</f>
        <v>36.454999999999998</v>
      </c>
      <c r="M728" s="5">
        <f t="shared" si="11"/>
        <v>145.82</v>
      </c>
      <c r="N728" t="str" cm="1">
        <f t="array" ref="N728">_xlfn.SWITCH(I728,
    "Rob", "Robusta",
    "Exc", "Excelsa",
    "Ara", "Arabica",
    "Lib", "Liberica",
    "")</f>
        <v>Liberica</v>
      </c>
      <c r="O728" t="str" cm="1">
        <f t="array" ref="O728">_xlfn.SWITCH(J728,"M","Medium","L","Light","D","Dark","")</f>
        <v>Light</v>
      </c>
      <c r="P728" t="str">
        <f>_xlfn.XLOOKUP(Orders_Table[[#This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 MATCH(orders!$D729, products!$A$1:$A$49, 0), MATCH(orders!I$1, products!$A$1:$G$1, 0))</f>
        <v>Rob</v>
      </c>
      <c r="J729" t="str">
        <f>INDEX(products!$A$1:$G$49, MATCH(orders!$D729, products!$A$1:$A$49, 0), MATCH(orders!J$1, products!$A$1:$G$1, 0))</f>
        <v>M</v>
      </c>
      <c r="K729" s="4">
        <f>INDEX(products!$A$1:$G$49, MATCH(orders!$D729, products!$A$1:$A$49, 0), MATCH(orders!K$1, products!$A$1:$G$1, 0))</f>
        <v>0.5</v>
      </c>
      <c r="L729" s="5">
        <f>INDEX(products!$A$1:$G$49, MATCH(orders!$D729, products!$A$1:$A$49, 0), MATCH(orders!L$1, products!$A$1:$G$1, 0))</f>
        <v>5.97</v>
      </c>
      <c r="M729" s="5">
        <f t="shared" si="11"/>
        <v>29.849999999999998</v>
      </c>
      <c r="N729" t="str" cm="1">
        <f t="array" ref="N729">_xlfn.SWITCH(I729,
    "Rob", "Robusta",
    "Exc", "Excelsa",
    "Ara", "Arabica",
    "Lib", "Liberica",
    "")</f>
        <v>Robusta</v>
      </c>
      <c r="O729" t="str" cm="1">
        <f t="array" ref="O729">_xlfn.SWITCH(J729,"M","Medium","L","Light","D","Dark","")</f>
        <v>Medium</v>
      </c>
      <c r="P729" t="str">
        <f>_xlfn.XLOOKUP(Orders_Table[[#This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 MATCH(orders!$D730, products!$A$1:$A$49, 0), MATCH(orders!I$1, products!$A$1:$G$1, 0))</f>
        <v>Exc</v>
      </c>
      <c r="J730" t="str">
        <f>INDEX(products!$A$1:$G$49, MATCH(orders!$D730, products!$A$1:$A$49, 0), MATCH(orders!J$1, products!$A$1:$G$1, 0))</f>
        <v>D</v>
      </c>
      <c r="K730" s="4">
        <f>INDEX(products!$A$1:$G$49, MATCH(orders!$D730, products!$A$1:$A$49, 0), MATCH(orders!K$1, products!$A$1:$G$1, 0))</f>
        <v>0.5</v>
      </c>
      <c r="L730" s="5">
        <f>INDEX(products!$A$1:$G$49, MATCH(orders!$D730, products!$A$1:$A$49, 0), MATCH(orders!L$1, products!$A$1:$G$1, 0))</f>
        <v>7.29</v>
      </c>
      <c r="M730" s="5">
        <f t="shared" si="11"/>
        <v>21.87</v>
      </c>
      <c r="N730" t="str" cm="1">
        <f t="array" ref="N730">_xlfn.SWITCH(I730,
    "Rob", "Robusta",
    "Exc", "Excelsa",
    "Ara", "Arabica",
    "Lib", "Liberica",
    "")</f>
        <v>Excelsa</v>
      </c>
      <c r="O730" t="str" cm="1">
        <f t="array" ref="O730">_xlfn.SWITCH(J730,"M","Medium","L","Light","D","Dark","")</f>
        <v>Dark</v>
      </c>
      <c r="P730" t="str">
        <f>_xlfn.XLOOKUP(Orders_Table[[#This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 MATCH(orders!$D731, products!$A$1:$A$49, 0), MATCH(orders!I$1, products!$A$1:$G$1, 0))</f>
        <v>Lib</v>
      </c>
      <c r="J731" t="str">
        <f>INDEX(products!$A$1:$G$49, MATCH(orders!$D731, products!$A$1:$A$49, 0), MATCH(orders!J$1, products!$A$1:$G$1, 0))</f>
        <v>M</v>
      </c>
      <c r="K731" s="4">
        <f>INDEX(products!$A$1:$G$49, MATCH(orders!$D731, products!$A$1:$A$49, 0), MATCH(orders!K$1, products!$A$1:$G$1, 0))</f>
        <v>0.2</v>
      </c>
      <c r="L731" s="5">
        <f>INDEX(products!$A$1:$G$49, MATCH(orders!$D731, products!$A$1:$A$49, 0), MATCH(orders!L$1, products!$A$1:$G$1, 0))</f>
        <v>4.3650000000000002</v>
      </c>
      <c r="M731" s="5">
        <f t="shared" si="11"/>
        <v>4.3650000000000002</v>
      </c>
      <c r="N731" t="str" cm="1">
        <f t="array" ref="N731">_xlfn.SWITCH(I731,
    "Rob", "Robusta",
    "Exc", "Excelsa",
    "Ara", "Arabica",
    "Lib", "Liberica",
    "")</f>
        <v>Liberica</v>
      </c>
      <c r="O731" t="str" cm="1">
        <f t="array" ref="O731">_xlfn.SWITCH(J731,"M","Medium","L","Light","D","Dark","")</f>
        <v>Medium</v>
      </c>
      <c r="P731" t="str">
        <f>_xlfn.XLOOKUP(Orders_Table[[#This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 MATCH(orders!$D732, products!$A$1:$A$49, 0), MATCH(orders!I$1, products!$A$1:$G$1, 0))</f>
        <v>Lib</v>
      </c>
      <c r="J732" t="str">
        <f>INDEX(products!$A$1:$G$49, MATCH(orders!$D732, products!$A$1:$A$49, 0), MATCH(orders!J$1, products!$A$1:$G$1, 0))</f>
        <v>L</v>
      </c>
      <c r="K732" s="4">
        <f>INDEX(products!$A$1:$G$49, MATCH(orders!$D732, products!$A$1:$A$49, 0), MATCH(orders!K$1, products!$A$1:$G$1, 0))</f>
        <v>2.5</v>
      </c>
      <c r="L732" s="5">
        <f>INDEX(products!$A$1:$G$49, MATCH(orders!$D732, products!$A$1:$A$49, 0), MATCH(orders!L$1, products!$A$1:$G$1, 0))</f>
        <v>36.454999999999998</v>
      </c>
      <c r="M732" s="5">
        <f t="shared" si="11"/>
        <v>36.454999999999998</v>
      </c>
      <c r="N732" t="str" cm="1">
        <f t="array" ref="N732">_xlfn.SWITCH(I732,
    "Rob", "Robusta",
    "Exc", "Excelsa",
    "Ara", "Arabica",
    "Lib", "Liberica",
    "")</f>
        <v>Liberica</v>
      </c>
      <c r="O732" t="str" cm="1">
        <f t="array" ref="O732">_xlfn.SWITCH(J732,"M","Medium","L","Light","D","Dark","")</f>
        <v>Light</v>
      </c>
      <c r="P732" t="str">
        <f>_xlfn.XLOOKUP(Orders_Table[[#This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N/A</v>
      </c>
      <c r="H733" s="2" t="str">
        <f>_xlfn.XLOOKUP(C733,customers!$A$1:$A$1001,customers!$G$1:$G$1001,,0)</f>
        <v>United States</v>
      </c>
      <c r="I733" t="str">
        <f>INDEX(products!$A$1:$G$49, MATCH(orders!$D733, products!$A$1:$A$49, 0), MATCH(orders!I$1, products!$A$1:$G$1, 0))</f>
        <v>Lib</v>
      </c>
      <c r="J733" t="str">
        <f>INDEX(products!$A$1:$G$49, MATCH(orders!$D733, products!$A$1:$A$49, 0), MATCH(orders!J$1, products!$A$1:$G$1, 0))</f>
        <v>D</v>
      </c>
      <c r="K733" s="4">
        <f>INDEX(products!$A$1:$G$49, MATCH(orders!$D733, products!$A$1:$A$49, 0), MATCH(orders!K$1, products!$A$1:$G$1, 0))</f>
        <v>0.2</v>
      </c>
      <c r="L733" s="5">
        <f>INDEX(products!$A$1:$G$49, MATCH(orders!$D733, products!$A$1:$A$49, 0), MATCH(orders!L$1, products!$A$1:$G$1, 0))</f>
        <v>3.8849999999999998</v>
      </c>
      <c r="M733" s="5">
        <f t="shared" si="11"/>
        <v>15.54</v>
      </c>
      <c r="N733" t="str" cm="1">
        <f t="array" ref="N733">_xlfn.SWITCH(I733,
    "Rob", "Robusta",
    "Exc", "Excelsa",
    "Ara", "Arabica",
    "Lib", "Liberica",
    "")</f>
        <v>Liberica</v>
      </c>
      <c r="O733" t="str" cm="1">
        <f t="array" ref="O733">_xlfn.SWITCH(J733,"M","Medium","L","Light","D","Dark","")</f>
        <v>Dark</v>
      </c>
      <c r="P733" t="str">
        <f>_xlfn.XLOOKUP(Orders_Table[[#This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 MATCH(orders!$D734, products!$A$1:$A$49, 0), MATCH(orders!I$1, products!$A$1:$G$1, 0))</f>
        <v>Exc</v>
      </c>
      <c r="J734" t="str">
        <f>INDEX(products!$A$1:$G$49, MATCH(orders!$D734, products!$A$1:$A$49, 0), MATCH(orders!J$1, products!$A$1:$G$1, 0))</f>
        <v>L</v>
      </c>
      <c r="K734" s="4">
        <f>INDEX(products!$A$1:$G$49, MATCH(orders!$D734, products!$A$1:$A$49, 0), MATCH(orders!K$1, products!$A$1:$G$1, 0))</f>
        <v>0.2</v>
      </c>
      <c r="L734" s="5">
        <f>INDEX(products!$A$1:$G$49, MATCH(orders!$D734, products!$A$1:$A$49, 0), MATCH(orders!L$1, products!$A$1:$G$1, 0))</f>
        <v>4.4550000000000001</v>
      </c>
      <c r="M734" s="5">
        <f t="shared" si="11"/>
        <v>8.91</v>
      </c>
      <c r="N734" t="str" cm="1">
        <f t="array" ref="N734">_xlfn.SWITCH(I734,
    "Rob", "Robusta",
    "Exc", "Excelsa",
    "Ara", "Arabica",
    "Lib", "Liberica",
    "")</f>
        <v>Excelsa</v>
      </c>
      <c r="O734" t="str" cm="1">
        <f t="array" ref="O734">_xlfn.SWITCH(J734,"M","Medium","L","Light","D","Dark","")</f>
        <v>Light</v>
      </c>
      <c r="P734" t="str">
        <f>_xlfn.XLOOKUP(Orders_Table[[#This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 MATCH(orders!$D735, products!$A$1:$A$49, 0), MATCH(orders!I$1, products!$A$1:$G$1, 0))</f>
        <v>Lib</v>
      </c>
      <c r="J735" t="str">
        <f>INDEX(products!$A$1:$G$49, MATCH(orders!$D735, products!$A$1:$A$49, 0), MATCH(orders!J$1, products!$A$1:$G$1, 0))</f>
        <v>M</v>
      </c>
      <c r="K735" s="4">
        <f>INDEX(products!$A$1:$G$49, MATCH(orders!$D735, products!$A$1:$A$49, 0), MATCH(orders!K$1, products!$A$1:$G$1, 0))</f>
        <v>2.5</v>
      </c>
      <c r="L735" s="5">
        <f>INDEX(products!$A$1:$G$49, MATCH(orders!$D735, products!$A$1:$A$49, 0), MATCH(orders!L$1, products!$A$1:$G$1, 0))</f>
        <v>33.464999999999996</v>
      </c>
      <c r="M735" s="5">
        <f t="shared" si="11"/>
        <v>100.39499999999998</v>
      </c>
      <c r="N735" t="str" cm="1">
        <f t="array" ref="N735">_xlfn.SWITCH(I735,
    "Rob", "Robusta",
    "Exc", "Excelsa",
    "Ara", "Arabica",
    "Lib", "Liberica",
    "")</f>
        <v>Liberica</v>
      </c>
      <c r="O735" t="str" cm="1">
        <f t="array" ref="O735">_xlfn.SWITCH(J735,"M","Medium","L","Light","D","Dark","")</f>
        <v>Medium</v>
      </c>
      <c r="P735" t="str">
        <f>_xlfn.XLOOKUP(Orders_Table[[#This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N/A</v>
      </c>
      <c r="H736" s="2" t="str">
        <f>_xlfn.XLOOKUP(C736,customers!$A$1:$A$1001,customers!$G$1:$G$1001,,0)</f>
        <v>United States</v>
      </c>
      <c r="I736" t="str">
        <f>INDEX(products!$A$1:$G$49, MATCH(orders!$D736, products!$A$1:$A$49, 0), MATCH(orders!I$1, products!$A$1:$G$1, 0))</f>
        <v>Rob</v>
      </c>
      <c r="J736" t="str">
        <f>INDEX(products!$A$1:$G$49, MATCH(orders!$D736, products!$A$1:$A$49, 0), MATCH(orders!J$1, products!$A$1:$G$1, 0))</f>
        <v>D</v>
      </c>
      <c r="K736" s="4">
        <f>INDEX(products!$A$1:$G$49, MATCH(orders!$D736, products!$A$1:$A$49, 0), MATCH(orders!K$1, products!$A$1:$G$1, 0))</f>
        <v>0.2</v>
      </c>
      <c r="L736" s="5">
        <f>INDEX(products!$A$1:$G$49, MATCH(orders!$D736, products!$A$1:$A$49, 0), MATCH(orders!L$1, products!$A$1:$G$1, 0))</f>
        <v>2.6849999999999996</v>
      </c>
      <c r="M736" s="5">
        <f t="shared" si="11"/>
        <v>13.424999999999997</v>
      </c>
      <c r="N736" t="str" cm="1">
        <f t="array" ref="N736">_xlfn.SWITCH(I736,
    "Rob", "Robusta",
    "Exc", "Excelsa",
    "Ara", "Arabica",
    "Lib", "Liberica",
    "")</f>
        <v>Robusta</v>
      </c>
      <c r="O736" t="str" cm="1">
        <f t="array" ref="O736">_xlfn.SWITCH(J736,"M","Medium","L","Light","D","Dark","")</f>
        <v>Dark</v>
      </c>
      <c r="P736" t="str">
        <f>_xlfn.XLOOKUP(Orders_Table[[#This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 MATCH(orders!$D737, products!$A$1:$A$49, 0), MATCH(orders!I$1, products!$A$1:$G$1, 0))</f>
        <v>Exc</v>
      </c>
      <c r="J737" t="str">
        <f>INDEX(products!$A$1:$G$49, MATCH(orders!$D737, products!$A$1:$A$49, 0), MATCH(orders!J$1, products!$A$1:$G$1, 0))</f>
        <v>D</v>
      </c>
      <c r="K737" s="4">
        <f>INDEX(products!$A$1:$G$49, MATCH(orders!$D737, products!$A$1:$A$49, 0), MATCH(orders!K$1, products!$A$1:$G$1, 0))</f>
        <v>0.2</v>
      </c>
      <c r="L737" s="5">
        <f>INDEX(products!$A$1:$G$49, MATCH(orders!$D737, products!$A$1:$A$49, 0), MATCH(orders!L$1, products!$A$1:$G$1, 0))</f>
        <v>3.645</v>
      </c>
      <c r="M737" s="5">
        <f t="shared" si="11"/>
        <v>21.87</v>
      </c>
      <c r="N737" t="str" cm="1">
        <f t="array" ref="N737">_xlfn.SWITCH(I737,
    "Rob", "Robusta",
    "Exc", "Excelsa",
    "Ara", "Arabica",
    "Lib", "Liberica",
    "")</f>
        <v>Excelsa</v>
      </c>
      <c r="O737" t="str" cm="1">
        <f t="array" ref="O737">_xlfn.SWITCH(J737,"M","Medium","L","Light","D","Dark","")</f>
        <v>Dark</v>
      </c>
      <c r="P737" t="str">
        <f>_xlfn.XLOOKUP(Orders_Table[[#This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 MATCH(orders!$D738, products!$A$1:$A$49, 0), MATCH(orders!I$1, products!$A$1:$G$1, 0))</f>
        <v>Lib</v>
      </c>
      <c r="J738" t="str">
        <f>INDEX(products!$A$1:$G$49, MATCH(orders!$D738, products!$A$1:$A$49, 0), MATCH(orders!J$1, products!$A$1:$G$1, 0))</f>
        <v>D</v>
      </c>
      <c r="K738" s="4">
        <f>INDEX(products!$A$1:$G$49, MATCH(orders!$D738, products!$A$1:$A$49, 0), MATCH(orders!K$1, products!$A$1:$G$1, 0))</f>
        <v>1</v>
      </c>
      <c r="L738" s="5">
        <f>INDEX(products!$A$1:$G$49, MATCH(orders!$D738, products!$A$1:$A$49, 0), MATCH(orders!L$1, products!$A$1:$G$1, 0))</f>
        <v>12.95</v>
      </c>
      <c r="M738" s="5">
        <f t="shared" si="11"/>
        <v>25.9</v>
      </c>
      <c r="N738" t="str" cm="1">
        <f t="array" ref="N738">_xlfn.SWITCH(I738,
    "Rob", "Robusta",
    "Exc", "Excelsa",
    "Ara", "Arabica",
    "Lib", "Liberica",
    "")</f>
        <v>Liberica</v>
      </c>
      <c r="O738" t="str" cm="1">
        <f t="array" ref="O738">_xlfn.SWITCH(J738,"M","Medium","L","Light","D","Dark","")</f>
        <v>Dark</v>
      </c>
      <c r="P738" t="str">
        <f>_xlfn.XLOOKUP(Orders_Table[[#This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 MATCH(orders!$D739, products!$A$1:$A$49, 0), MATCH(orders!I$1, products!$A$1:$G$1, 0))</f>
        <v>Ara</v>
      </c>
      <c r="J739" t="str">
        <f>INDEX(products!$A$1:$G$49, MATCH(orders!$D739, products!$A$1:$A$49, 0), MATCH(orders!J$1, products!$A$1:$G$1, 0))</f>
        <v>M</v>
      </c>
      <c r="K739" s="4">
        <f>INDEX(products!$A$1:$G$49, MATCH(orders!$D739, products!$A$1:$A$49, 0), MATCH(orders!K$1, products!$A$1:$G$1, 0))</f>
        <v>1</v>
      </c>
      <c r="L739" s="5">
        <f>INDEX(products!$A$1:$G$49, MATCH(orders!$D739, products!$A$1:$A$49, 0), MATCH(orders!L$1, products!$A$1:$G$1, 0))</f>
        <v>11.25</v>
      </c>
      <c r="M739" s="5">
        <f t="shared" si="11"/>
        <v>56.25</v>
      </c>
      <c r="N739" t="str" cm="1">
        <f t="array" ref="N739">_xlfn.SWITCH(I739,
    "Rob", "Robusta",
    "Exc", "Excelsa",
    "Ara", "Arabica",
    "Lib", "Liberica",
    "")</f>
        <v>Arabica</v>
      </c>
      <c r="O739" t="str" cm="1">
        <f t="array" ref="O739">_xlfn.SWITCH(J739,"M","Medium","L","Light","D","Dark","")</f>
        <v>Medium</v>
      </c>
      <c r="P739" t="str">
        <f>_xlfn.XLOOKUP(Orders_Table[[#This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 MATCH(orders!$D740, products!$A$1:$A$49, 0), MATCH(orders!I$1, products!$A$1:$G$1, 0))</f>
        <v>Rob</v>
      </c>
      <c r="J740" t="str">
        <f>INDEX(products!$A$1:$G$49, MATCH(orders!$D740, products!$A$1:$A$49, 0), MATCH(orders!J$1, products!$A$1:$G$1, 0))</f>
        <v>L</v>
      </c>
      <c r="K740" s="4">
        <f>INDEX(products!$A$1:$G$49, MATCH(orders!$D740, products!$A$1:$A$49, 0), MATCH(orders!K$1, products!$A$1:$G$1, 0))</f>
        <v>0.2</v>
      </c>
      <c r="L740" s="5">
        <f>INDEX(products!$A$1:$G$49, MATCH(orders!$D740, products!$A$1:$A$49, 0), MATCH(orders!L$1, products!$A$1:$G$1, 0))</f>
        <v>3.5849999999999995</v>
      </c>
      <c r="M740" s="5">
        <f t="shared" si="11"/>
        <v>10.754999999999999</v>
      </c>
      <c r="N740" t="str" cm="1">
        <f t="array" ref="N740">_xlfn.SWITCH(I740,
    "Rob", "Robusta",
    "Exc", "Excelsa",
    "Ara", "Arabica",
    "Lib", "Liberica",
    "")</f>
        <v>Robusta</v>
      </c>
      <c r="O740" t="str" cm="1">
        <f t="array" ref="O740">_xlfn.SWITCH(J740,"M","Medium","L","Light","D","Dark","")</f>
        <v>Light</v>
      </c>
      <c r="P740" t="str">
        <f>_xlfn.XLOOKUP(Orders_Table[[#This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 MATCH(orders!$D741, products!$A$1:$A$49, 0), MATCH(orders!I$1, products!$A$1:$G$1, 0))</f>
        <v>Exc</v>
      </c>
      <c r="J741" t="str">
        <f>INDEX(products!$A$1:$G$49, MATCH(orders!$D741, products!$A$1:$A$49, 0), MATCH(orders!J$1, products!$A$1:$G$1, 0))</f>
        <v>D</v>
      </c>
      <c r="K741" s="4">
        <f>INDEX(products!$A$1:$G$49, MATCH(orders!$D741, products!$A$1:$A$49, 0), MATCH(orders!K$1, products!$A$1:$G$1, 0))</f>
        <v>0.2</v>
      </c>
      <c r="L741" s="5">
        <f>INDEX(products!$A$1:$G$49, MATCH(orders!$D741, products!$A$1:$A$49, 0), MATCH(orders!L$1, products!$A$1:$G$1, 0))</f>
        <v>3.645</v>
      </c>
      <c r="M741" s="5">
        <f t="shared" si="11"/>
        <v>18.225000000000001</v>
      </c>
      <c r="N741" t="str" cm="1">
        <f t="array" ref="N741">_xlfn.SWITCH(I741,
    "Rob", "Robusta",
    "Exc", "Excelsa",
    "Ara", "Arabica",
    "Lib", "Liberica",
    "")</f>
        <v>Excelsa</v>
      </c>
      <c r="O741" t="str" cm="1">
        <f t="array" ref="O741">_xlfn.SWITCH(J741,"M","Medium","L","Light","D","Dark","")</f>
        <v>Dark</v>
      </c>
      <c r="P741" t="str">
        <f>_xlfn.XLOOKUP(Orders_Table[[#This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 MATCH(orders!$D742, products!$A$1:$A$49, 0), MATCH(orders!I$1, products!$A$1:$G$1, 0))</f>
        <v>Rob</v>
      </c>
      <c r="J742" t="str">
        <f>INDEX(products!$A$1:$G$49, MATCH(orders!$D742, products!$A$1:$A$49, 0), MATCH(orders!J$1, products!$A$1:$G$1, 0))</f>
        <v>L</v>
      </c>
      <c r="K742" s="4">
        <f>INDEX(products!$A$1:$G$49, MATCH(orders!$D742, products!$A$1:$A$49, 0), MATCH(orders!K$1, products!$A$1:$G$1, 0))</f>
        <v>0.5</v>
      </c>
      <c r="L742" s="5">
        <f>INDEX(products!$A$1:$G$49, MATCH(orders!$D742, products!$A$1:$A$49, 0), MATCH(orders!L$1, products!$A$1:$G$1, 0))</f>
        <v>7.169999999999999</v>
      </c>
      <c r="M742" s="5">
        <f t="shared" si="11"/>
        <v>28.679999999999996</v>
      </c>
      <c r="N742" t="str" cm="1">
        <f t="array" ref="N742">_xlfn.SWITCH(I742,
    "Rob", "Robusta",
    "Exc", "Excelsa",
    "Ara", "Arabica",
    "Lib", "Liberica",
    "")</f>
        <v>Robusta</v>
      </c>
      <c r="O742" t="str" cm="1">
        <f t="array" ref="O742">_xlfn.SWITCH(J742,"M","Medium","L","Light","D","Dark","")</f>
        <v>Light</v>
      </c>
      <c r="P742" t="str">
        <f>_xlfn.XLOOKUP(Orders_Table[[#This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 MATCH(orders!$D743, products!$A$1:$A$49, 0), MATCH(orders!I$1, products!$A$1:$G$1, 0))</f>
        <v>Lib</v>
      </c>
      <c r="J743" t="str">
        <f>INDEX(products!$A$1:$G$49, MATCH(orders!$D743, products!$A$1:$A$49, 0), MATCH(orders!J$1, products!$A$1:$G$1, 0))</f>
        <v>M</v>
      </c>
      <c r="K743" s="4">
        <f>INDEX(products!$A$1:$G$49, MATCH(orders!$D743, products!$A$1:$A$49, 0), MATCH(orders!K$1, products!$A$1:$G$1, 0))</f>
        <v>0.2</v>
      </c>
      <c r="L743" s="5">
        <f>INDEX(products!$A$1:$G$49, MATCH(orders!$D743, products!$A$1:$A$49, 0), MATCH(orders!L$1, products!$A$1:$G$1, 0))</f>
        <v>4.3650000000000002</v>
      </c>
      <c r="M743" s="5">
        <f t="shared" si="11"/>
        <v>8.73</v>
      </c>
      <c r="N743" t="str" cm="1">
        <f t="array" ref="N743">_xlfn.SWITCH(I743,
    "Rob", "Robusta",
    "Exc", "Excelsa",
    "Ara", "Arabica",
    "Lib", "Liberica",
    "")</f>
        <v>Liberica</v>
      </c>
      <c r="O743" t="str" cm="1">
        <f t="array" ref="O743">_xlfn.SWITCH(J743,"M","Medium","L","Light","D","Dark","")</f>
        <v>Medium</v>
      </c>
      <c r="P743" t="str">
        <f>_xlfn.XLOOKUP(Orders_Table[[#This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 MATCH(orders!$D744, products!$A$1:$A$49, 0), MATCH(orders!I$1, products!$A$1:$G$1, 0))</f>
        <v>Lib</v>
      </c>
      <c r="J744" t="str">
        <f>INDEX(products!$A$1:$G$49, MATCH(orders!$D744, products!$A$1:$A$49, 0), MATCH(orders!J$1, products!$A$1:$G$1, 0))</f>
        <v>M</v>
      </c>
      <c r="K744" s="4">
        <f>INDEX(products!$A$1:$G$49, MATCH(orders!$D744, products!$A$1:$A$49, 0), MATCH(orders!K$1, products!$A$1:$G$1, 0))</f>
        <v>1</v>
      </c>
      <c r="L744" s="5">
        <f>INDEX(products!$A$1:$G$49, MATCH(orders!$D744, products!$A$1:$A$49, 0), MATCH(orders!L$1, products!$A$1:$G$1, 0))</f>
        <v>14.55</v>
      </c>
      <c r="M744" s="5">
        <f t="shared" si="11"/>
        <v>58.2</v>
      </c>
      <c r="N744" t="str" cm="1">
        <f t="array" ref="N744">_xlfn.SWITCH(I744,
    "Rob", "Robusta",
    "Exc", "Excelsa",
    "Ara", "Arabica",
    "Lib", "Liberica",
    "")</f>
        <v>Liberica</v>
      </c>
      <c r="O744" t="str" cm="1">
        <f t="array" ref="O744">_xlfn.SWITCH(J744,"M","Medium","L","Light","D","Dark","")</f>
        <v>Medium</v>
      </c>
      <c r="P744" t="str">
        <f>_xlfn.XLOOKUP(Orders_Table[[#This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 MATCH(orders!$D745, products!$A$1:$A$49, 0), MATCH(orders!I$1, products!$A$1:$G$1, 0))</f>
        <v>Ara</v>
      </c>
      <c r="J745" t="str">
        <f>INDEX(products!$A$1:$G$49, MATCH(orders!$D745, products!$A$1:$A$49, 0), MATCH(orders!J$1, products!$A$1:$G$1, 0))</f>
        <v>D</v>
      </c>
      <c r="K745" s="4">
        <f>INDEX(products!$A$1:$G$49, MATCH(orders!$D745, products!$A$1:$A$49, 0), MATCH(orders!K$1, products!$A$1:$G$1, 0))</f>
        <v>0.5</v>
      </c>
      <c r="L745" s="5">
        <f>INDEX(products!$A$1:$G$49, MATCH(orders!$D745, products!$A$1:$A$49, 0), MATCH(orders!L$1, products!$A$1:$G$1, 0))</f>
        <v>5.97</v>
      </c>
      <c r="M745" s="5">
        <f t="shared" si="11"/>
        <v>17.91</v>
      </c>
      <c r="N745" t="str" cm="1">
        <f t="array" ref="N745">_xlfn.SWITCH(I745,
    "Rob", "Robusta",
    "Exc", "Excelsa",
    "Ara", "Arabica",
    "Lib", "Liberica",
    "")</f>
        <v>Arabica</v>
      </c>
      <c r="O745" t="str" cm="1">
        <f t="array" ref="O745">_xlfn.SWITCH(J745,"M","Medium","L","Light","D","Dark","")</f>
        <v>Dark</v>
      </c>
      <c r="P745" t="str">
        <f>_xlfn.XLOOKUP(Orders_Table[[#This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N/A</v>
      </c>
      <c r="H746" s="2" t="str">
        <f>_xlfn.XLOOKUP(C746,customers!$A$1:$A$1001,customers!$G$1:$G$1001,,0)</f>
        <v>United States</v>
      </c>
      <c r="I746" t="str">
        <f>INDEX(products!$A$1:$G$49, MATCH(orders!$D746, products!$A$1:$A$49, 0), MATCH(orders!I$1, products!$A$1:$G$1, 0))</f>
        <v>Rob</v>
      </c>
      <c r="J746" t="str">
        <f>INDEX(products!$A$1:$G$49, MATCH(orders!$D746, products!$A$1:$A$49, 0), MATCH(orders!J$1, products!$A$1:$G$1, 0))</f>
        <v>M</v>
      </c>
      <c r="K746" s="4">
        <f>INDEX(products!$A$1:$G$49, MATCH(orders!$D746, products!$A$1:$A$49, 0), MATCH(orders!K$1, products!$A$1:$G$1, 0))</f>
        <v>0.2</v>
      </c>
      <c r="L746" s="5">
        <f>INDEX(products!$A$1:$G$49, MATCH(orders!$D746, products!$A$1:$A$49, 0), MATCH(orders!L$1, products!$A$1:$G$1, 0))</f>
        <v>2.9849999999999999</v>
      </c>
      <c r="M746" s="5">
        <f t="shared" si="11"/>
        <v>17.91</v>
      </c>
      <c r="N746" t="str" cm="1">
        <f t="array" ref="N746">_xlfn.SWITCH(I746,
    "Rob", "Robusta",
    "Exc", "Excelsa",
    "Ara", "Arabica",
    "Lib", "Liberica",
    "")</f>
        <v>Robusta</v>
      </c>
      <c r="O746" t="str" cm="1">
        <f t="array" ref="O746">_xlfn.SWITCH(J746,"M","Medium","L","Light","D","Dark","")</f>
        <v>Medium</v>
      </c>
      <c r="P746" t="str">
        <f>_xlfn.XLOOKUP(Orders_Table[[#This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 MATCH(orders!$D747, products!$A$1:$A$49, 0), MATCH(orders!I$1, products!$A$1:$G$1, 0))</f>
        <v>Exc</v>
      </c>
      <c r="J747" t="str">
        <f>INDEX(products!$A$1:$G$49, MATCH(orders!$D747, products!$A$1:$A$49, 0), MATCH(orders!J$1, products!$A$1:$G$1, 0))</f>
        <v>D</v>
      </c>
      <c r="K747" s="4">
        <f>INDEX(products!$A$1:$G$49, MATCH(orders!$D747, products!$A$1:$A$49, 0), MATCH(orders!K$1, products!$A$1:$G$1, 0))</f>
        <v>0.5</v>
      </c>
      <c r="L747" s="5">
        <f>INDEX(products!$A$1:$G$49, MATCH(orders!$D747, products!$A$1:$A$49, 0), MATCH(orders!L$1, products!$A$1:$G$1, 0))</f>
        <v>7.29</v>
      </c>
      <c r="M747" s="5">
        <f t="shared" si="11"/>
        <v>14.58</v>
      </c>
      <c r="N747" t="str" cm="1">
        <f t="array" ref="N747">_xlfn.SWITCH(I747,
    "Rob", "Robusta",
    "Exc", "Excelsa",
    "Ara", "Arabica",
    "Lib", "Liberica",
    "")</f>
        <v>Excelsa</v>
      </c>
      <c r="O747" t="str" cm="1">
        <f t="array" ref="O747">_xlfn.SWITCH(J747,"M","Medium","L","Light","D","Dark","")</f>
        <v>Dark</v>
      </c>
      <c r="P747" t="str">
        <f>_xlfn.XLOOKUP(Orders_Table[[#This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 MATCH(orders!$D748, products!$A$1:$A$49, 0), MATCH(orders!I$1, products!$A$1:$G$1, 0))</f>
        <v>Ara</v>
      </c>
      <c r="J748" t="str">
        <f>INDEX(products!$A$1:$G$49, MATCH(orders!$D748, products!$A$1:$A$49, 0), MATCH(orders!J$1, products!$A$1:$G$1, 0))</f>
        <v>M</v>
      </c>
      <c r="K748" s="4">
        <f>INDEX(products!$A$1:$G$49, MATCH(orders!$D748, products!$A$1:$A$49, 0), MATCH(orders!K$1, products!$A$1:$G$1, 0))</f>
        <v>1</v>
      </c>
      <c r="L748" s="5">
        <f>INDEX(products!$A$1:$G$49, MATCH(orders!$D748, products!$A$1:$A$49, 0), MATCH(orders!L$1, products!$A$1:$G$1, 0))</f>
        <v>11.25</v>
      </c>
      <c r="M748" s="5">
        <f t="shared" si="11"/>
        <v>33.75</v>
      </c>
      <c r="N748" t="str" cm="1">
        <f t="array" ref="N748">_xlfn.SWITCH(I748,
    "Rob", "Robusta",
    "Exc", "Excelsa",
    "Ara", "Arabica",
    "Lib", "Liberica",
    "")</f>
        <v>Arabica</v>
      </c>
      <c r="O748" t="str" cm="1">
        <f t="array" ref="O748">_xlfn.SWITCH(J748,"M","Medium","L","Light","D","Dark","")</f>
        <v>Medium</v>
      </c>
      <c r="P748" t="str">
        <f>_xlfn.XLOOKUP(Orders_Table[[#This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 MATCH(orders!$D749, products!$A$1:$A$49, 0), MATCH(orders!I$1, products!$A$1:$G$1, 0))</f>
        <v>Lib</v>
      </c>
      <c r="J749" t="str">
        <f>INDEX(products!$A$1:$G$49, MATCH(orders!$D749, products!$A$1:$A$49, 0), MATCH(orders!J$1, products!$A$1:$G$1, 0))</f>
        <v>M</v>
      </c>
      <c r="K749" s="4">
        <f>INDEX(products!$A$1:$G$49, MATCH(orders!$D749, products!$A$1:$A$49, 0), MATCH(orders!K$1, products!$A$1:$G$1, 0))</f>
        <v>0.5</v>
      </c>
      <c r="L749" s="5">
        <f>INDEX(products!$A$1:$G$49, MATCH(orders!$D749, products!$A$1:$A$49, 0), MATCH(orders!L$1, products!$A$1:$G$1, 0))</f>
        <v>8.73</v>
      </c>
      <c r="M749" s="5">
        <f t="shared" si="11"/>
        <v>34.92</v>
      </c>
      <c r="N749" t="str" cm="1">
        <f t="array" ref="N749">_xlfn.SWITCH(I749,
    "Rob", "Robusta",
    "Exc", "Excelsa",
    "Ara", "Arabica",
    "Lib", "Liberica",
    "")</f>
        <v>Liberica</v>
      </c>
      <c r="O749" t="str" cm="1">
        <f t="array" ref="O749">_xlfn.SWITCH(J749,"M","Medium","L","Light","D","Dark","")</f>
        <v>Medium</v>
      </c>
      <c r="P749" t="str">
        <f>_xlfn.XLOOKUP(Orders_Table[[#This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 MATCH(orders!$D750, products!$A$1:$A$49, 0), MATCH(orders!I$1, products!$A$1:$G$1, 0))</f>
        <v>Exc</v>
      </c>
      <c r="J750" t="str">
        <f>INDEX(products!$A$1:$G$49, MATCH(orders!$D750, products!$A$1:$A$49, 0), MATCH(orders!J$1, products!$A$1:$G$1, 0))</f>
        <v>D</v>
      </c>
      <c r="K750" s="4">
        <f>INDEX(products!$A$1:$G$49, MATCH(orders!$D750, products!$A$1:$A$49, 0), MATCH(orders!K$1, products!$A$1:$G$1, 0))</f>
        <v>0.5</v>
      </c>
      <c r="L750" s="5">
        <f>INDEX(products!$A$1:$G$49, MATCH(orders!$D750, products!$A$1:$A$49, 0), MATCH(orders!L$1, products!$A$1:$G$1, 0))</f>
        <v>7.29</v>
      </c>
      <c r="M750" s="5">
        <f t="shared" si="11"/>
        <v>14.58</v>
      </c>
      <c r="N750" t="str" cm="1">
        <f t="array" ref="N750">_xlfn.SWITCH(I750,
    "Rob", "Robusta",
    "Exc", "Excelsa",
    "Ara", "Arabica",
    "Lib", "Liberica",
    "")</f>
        <v>Excelsa</v>
      </c>
      <c r="O750" t="str" cm="1">
        <f t="array" ref="O750">_xlfn.SWITCH(J750,"M","Medium","L","Light","D","Dark","")</f>
        <v>Dark</v>
      </c>
      <c r="P750" t="str">
        <f>_xlfn.XLOOKUP(Orders_Table[[#This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 MATCH(orders!$D751, products!$A$1:$A$49, 0), MATCH(orders!I$1, products!$A$1:$G$1, 0))</f>
        <v>Rob</v>
      </c>
      <c r="J751" t="str">
        <f>INDEX(products!$A$1:$G$49, MATCH(orders!$D751, products!$A$1:$A$49, 0), MATCH(orders!J$1, products!$A$1:$G$1, 0))</f>
        <v>D</v>
      </c>
      <c r="K751" s="4">
        <f>INDEX(products!$A$1:$G$49, MATCH(orders!$D751, products!$A$1:$A$49, 0), MATCH(orders!K$1, products!$A$1:$G$1, 0))</f>
        <v>0.2</v>
      </c>
      <c r="L751" s="5">
        <f>INDEX(products!$A$1:$G$49, MATCH(orders!$D751, products!$A$1:$A$49, 0), MATCH(orders!L$1, products!$A$1:$G$1, 0))</f>
        <v>2.6849999999999996</v>
      </c>
      <c r="M751" s="5">
        <f t="shared" si="11"/>
        <v>5.3699999999999992</v>
      </c>
      <c r="N751" t="str" cm="1">
        <f t="array" ref="N751">_xlfn.SWITCH(I751,
    "Rob", "Robusta",
    "Exc", "Excelsa",
    "Ara", "Arabica",
    "Lib", "Liberica",
    "")</f>
        <v>Robusta</v>
      </c>
      <c r="O751" t="str" cm="1">
        <f t="array" ref="O751">_xlfn.SWITCH(J751,"M","Medium","L","Light","D","Dark","")</f>
        <v>Dark</v>
      </c>
      <c r="P751" t="str">
        <f>_xlfn.XLOOKUP(Orders_Table[[#This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N/A</v>
      </c>
      <c r="H752" s="2" t="str">
        <f>_xlfn.XLOOKUP(C752,customers!$A$1:$A$1001,customers!$G$1:$G$1001,,0)</f>
        <v>United States</v>
      </c>
      <c r="I752" t="str">
        <f>INDEX(products!$A$1:$G$49, MATCH(orders!$D752, products!$A$1:$A$49, 0), MATCH(orders!I$1, products!$A$1:$G$1, 0))</f>
        <v>Rob</v>
      </c>
      <c r="J752" t="str">
        <f>INDEX(products!$A$1:$G$49, MATCH(orders!$D752, products!$A$1:$A$49, 0), MATCH(orders!J$1, products!$A$1:$G$1, 0))</f>
        <v>M</v>
      </c>
      <c r="K752" s="4">
        <f>INDEX(products!$A$1:$G$49, MATCH(orders!$D752, products!$A$1:$A$49, 0), MATCH(orders!K$1, products!$A$1:$G$1, 0))</f>
        <v>0.5</v>
      </c>
      <c r="L752" s="5">
        <f>INDEX(products!$A$1:$G$49, MATCH(orders!$D752, products!$A$1:$A$49, 0), MATCH(orders!L$1, products!$A$1:$G$1, 0))</f>
        <v>5.97</v>
      </c>
      <c r="M752" s="5">
        <f t="shared" si="11"/>
        <v>5.97</v>
      </c>
      <c r="N752" t="str" cm="1">
        <f t="array" ref="N752">_xlfn.SWITCH(I752,
    "Rob", "Robusta",
    "Exc", "Excelsa",
    "Ara", "Arabica",
    "Lib", "Liberica",
    "")</f>
        <v>Robusta</v>
      </c>
      <c r="O752" t="str" cm="1">
        <f t="array" ref="O752">_xlfn.SWITCH(J752,"M","Medium","L","Light","D","Dark","")</f>
        <v>Medium</v>
      </c>
      <c r="P752" t="str">
        <f>_xlfn.XLOOKUP(Orders_Table[[#This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 MATCH(orders!$D753, products!$A$1:$A$49, 0), MATCH(orders!I$1, products!$A$1:$G$1, 0))</f>
        <v>Lib</v>
      </c>
      <c r="J753" t="str">
        <f>INDEX(products!$A$1:$G$49, MATCH(orders!$D753, products!$A$1:$A$49, 0), MATCH(orders!J$1, products!$A$1:$G$1, 0))</f>
        <v>L</v>
      </c>
      <c r="K753" s="4">
        <f>INDEX(products!$A$1:$G$49, MATCH(orders!$D753, products!$A$1:$A$49, 0), MATCH(orders!K$1, products!$A$1:$G$1, 0))</f>
        <v>0.5</v>
      </c>
      <c r="L753" s="5">
        <f>INDEX(products!$A$1:$G$49, MATCH(orders!$D753, products!$A$1:$A$49, 0), MATCH(orders!L$1, products!$A$1:$G$1, 0))</f>
        <v>9.51</v>
      </c>
      <c r="M753" s="5">
        <f t="shared" si="11"/>
        <v>19.02</v>
      </c>
      <c r="N753" t="str" cm="1">
        <f t="array" ref="N753">_xlfn.SWITCH(I753,
    "Rob", "Robusta",
    "Exc", "Excelsa",
    "Ara", "Arabica",
    "Lib", "Liberica",
    "")</f>
        <v>Liberica</v>
      </c>
      <c r="O753" t="str" cm="1">
        <f t="array" ref="O753">_xlfn.SWITCH(J753,"M","Medium","L","Light","D","Dark","")</f>
        <v>Light</v>
      </c>
      <c r="P753" t="str">
        <f>_xlfn.XLOOKUP(Orders_Table[[#This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 MATCH(orders!$D754, products!$A$1:$A$49, 0), MATCH(orders!I$1, products!$A$1:$G$1, 0))</f>
        <v>Exc</v>
      </c>
      <c r="J754" t="str">
        <f>INDEX(products!$A$1:$G$49, MATCH(orders!$D754, products!$A$1:$A$49, 0), MATCH(orders!J$1, products!$A$1:$G$1, 0))</f>
        <v>M</v>
      </c>
      <c r="K754" s="4">
        <f>INDEX(products!$A$1:$G$49, MATCH(orders!$D754, products!$A$1:$A$49, 0), MATCH(orders!K$1, products!$A$1:$G$1, 0))</f>
        <v>1</v>
      </c>
      <c r="L754" s="5">
        <f>INDEX(products!$A$1:$G$49, MATCH(orders!$D754, products!$A$1:$A$49, 0), MATCH(orders!L$1, products!$A$1:$G$1, 0))</f>
        <v>13.75</v>
      </c>
      <c r="M754" s="5">
        <f t="shared" si="11"/>
        <v>27.5</v>
      </c>
      <c r="N754" t="str" cm="1">
        <f t="array" ref="N754">_xlfn.SWITCH(I754,
    "Rob", "Robusta",
    "Exc", "Excelsa",
    "Ara", "Arabica",
    "Lib", "Liberica",
    "")</f>
        <v>Excelsa</v>
      </c>
      <c r="O754" t="str" cm="1">
        <f t="array" ref="O754">_xlfn.SWITCH(J754,"M","Medium","L","Light","D","Dark","")</f>
        <v>Medium</v>
      </c>
      <c r="P754" t="str">
        <f>_xlfn.XLOOKUP(Orders_Table[[#This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 MATCH(orders!$D755, products!$A$1:$A$49, 0), MATCH(orders!I$1, products!$A$1:$G$1, 0))</f>
        <v>Ara</v>
      </c>
      <c r="J755" t="str">
        <f>INDEX(products!$A$1:$G$49, MATCH(orders!$D755, products!$A$1:$A$49, 0), MATCH(orders!J$1, products!$A$1:$G$1, 0))</f>
        <v>D</v>
      </c>
      <c r="K755" s="4">
        <f>INDEX(products!$A$1:$G$49, MATCH(orders!$D755, products!$A$1:$A$49, 0), MATCH(orders!K$1, products!$A$1:$G$1, 0))</f>
        <v>0.5</v>
      </c>
      <c r="L755" s="5">
        <f>INDEX(products!$A$1:$G$49, MATCH(orders!$D755, products!$A$1:$A$49, 0), MATCH(orders!L$1, products!$A$1:$G$1, 0))</f>
        <v>5.97</v>
      </c>
      <c r="M755" s="5">
        <f t="shared" si="11"/>
        <v>29.849999999999998</v>
      </c>
      <c r="N755" t="str" cm="1">
        <f t="array" ref="N755">_xlfn.SWITCH(I755,
    "Rob", "Robusta",
    "Exc", "Excelsa",
    "Ara", "Arabica",
    "Lib", "Liberica",
    "")</f>
        <v>Arabica</v>
      </c>
      <c r="O755" t="str" cm="1">
        <f t="array" ref="O755">_xlfn.SWITCH(J755,"M","Medium","L","Light","D","Dark","")</f>
        <v>Dark</v>
      </c>
      <c r="P755" t="str">
        <f>_xlfn.XLOOKUP(Orders_Table[[#This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 MATCH(orders!$D756, products!$A$1:$A$49, 0), MATCH(orders!I$1, products!$A$1:$G$1, 0))</f>
        <v>Ara</v>
      </c>
      <c r="J756" t="str">
        <f>INDEX(products!$A$1:$G$49, MATCH(orders!$D756, products!$A$1:$A$49, 0), MATCH(orders!J$1, products!$A$1:$G$1, 0))</f>
        <v>D</v>
      </c>
      <c r="K756" s="4">
        <f>INDEX(products!$A$1:$G$49, MATCH(orders!$D756, products!$A$1:$A$49, 0), MATCH(orders!K$1, products!$A$1:$G$1, 0))</f>
        <v>0.2</v>
      </c>
      <c r="L756" s="5">
        <f>INDEX(products!$A$1:$G$49, MATCH(orders!$D756, products!$A$1:$A$49, 0), MATCH(orders!L$1, products!$A$1:$G$1, 0))</f>
        <v>2.9849999999999999</v>
      </c>
      <c r="M756" s="5">
        <f t="shared" si="11"/>
        <v>17.91</v>
      </c>
      <c r="N756" t="str" cm="1">
        <f t="array" ref="N756">_xlfn.SWITCH(I756,
    "Rob", "Robusta",
    "Exc", "Excelsa",
    "Ara", "Arabica",
    "Lib", "Liberica",
    "")</f>
        <v>Arabica</v>
      </c>
      <c r="O756" t="str" cm="1">
        <f t="array" ref="O756">_xlfn.SWITCH(J756,"M","Medium","L","Light","D","Dark","")</f>
        <v>Dark</v>
      </c>
      <c r="P756" t="str">
        <f>_xlfn.XLOOKUP(Orders_Table[[#This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 MATCH(orders!$D757, products!$A$1:$A$49, 0), MATCH(orders!I$1, products!$A$1:$G$1, 0))</f>
        <v>Lib</v>
      </c>
      <c r="J757" t="str">
        <f>INDEX(products!$A$1:$G$49, MATCH(orders!$D757, products!$A$1:$A$49, 0), MATCH(orders!J$1, products!$A$1:$G$1, 0))</f>
        <v>L</v>
      </c>
      <c r="K757" s="4">
        <f>INDEX(products!$A$1:$G$49, MATCH(orders!$D757, products!$A$1:$A$49, 0), MATCH(orders!K$1, products!$A$1:$G$1, 0))</f>
        <v>0.2</v>
      </c>
      <c r="L757" s="5">
        <f>INDEX(products!$A$1:$G$49, MATCH(orders!$D757, products!$A$1:$A$49, 0), MATCH(orders!L$1, products!$A$1:$G$1, 0))</f>
        <v>4.7549999999999999</v>
      </c>
      <c r="M757" s="5">
        <f t="shared" si="11"/>
        <v>28.53</v>
      </c>
      <c r="N757" t="str" cm="1">
        <f t="array" ref="N757">_xlfn.SWITCH(I757,
    "Rob", "Robusta",
    "Exc", "Excelsa",
    "Ara", "Arabica",
    "Lib", "Liberica",
    "")</f>
        <v>Liberica</v>
      </c>
      <c r="O757" t="str" cm="1">
        <f t="array" ref="O757">_xlfn.SWITCH(J757,"M","Medium","L","Light","D","Dark","")</f>
        <v>Light</v>
      </c>
      <c r="P757" t="str">
        <f>_xlfn.XLOOKUP(Orders_Table[[#This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 MATCH(orders!$D758, products!$A$1:$A$49, 0), MATCH(orders!I$1, products!$A$1:$G$1, 0))</f>
        <v>Rob</v>
      </c>
      <c r="J758" t="str">
        <f>INDEX(products!$A$1:$G$49, MATCH(orders!$D758, products!$A$1:$A$49, 0), MATCH(orders!J$1, products!$A$1:$G$1, 0))</f>
        <v>D</v>
      </c>
      <c r="K758" s="4">
        <f>INDEX(products!$A$1:$G$49, MATCH(orders!$D758, products!$A$1:$A$49, 0), MATCH(orders!K$1, products!$A$1:$G$1, 0))</f>
        <v>1</v>
      </c>
      <c r="L758" s="5">
        <f>INDEX(products!$A$1:$G$49, MATCH(orders!$D758, products!$A$1:$A$49, 0), MATCH(orders!L$1, products!$A$1:$G$1, 0))</f>
        <v>8.9499999999999993</v>
      </c>
      <c r="M758" s="5">
        <f t="shared" si="11"/>
        <v>35.799999999999997</v>
      </c>
      <c r="N758" t="str" cm="1">
        <f t="array" ref="N758">_xlfn.SWITCH(I758,
    "Rob", "Robusta",
    "Exc", "Excelsa",
    "Ara", "Arabica",
    "Lib", "Liberica",
    "")</f>
        <v>Robusta</v>
      </c>
      <c r="O758" t="str" cm="1">
        <f t="array" ref="O758">_xlfn.SWITCH(J758,"M","Medium","L","Light","D","Dark","")</f>
        <v>Dark</v>
      </c>
      <c r="P758" t="str">
        <f>_xlfn.XLOOKUP(Orders_Table[[#This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 MATCH(orders!$D759, products!$A$1:$A$49, 0), MATCH(orders!I$1, products!$A$1:$G$1, 0))</f>
        <v>Ara</v>
      </c>
      <c r="J759" t="str">
        <f>INDEX(products!$A$1:$G$49, MATCH(orders!$D759, products!$A$1:$A$49, 0), MATCH(orders!J$1, products!$A$1:$G$1, 0))</f>
        <v>D</v>
      </c>
      <c r="K759" s="4">
        <f>INDEX(products!$A$1:$G$49, MATCH(orders!$D759, products!$A$1:$A$49, 0), MATCH(orders!K$1, products!$A$1:$G$1, 0))</f>
        <v>0.5</v>
      </c>
      <c r="L759" s="5">
        <f>INDEX(products!$A$1:$G$49, MATCH(orders!$D759, products!$A$1:$A$49, 0), MATCH(orders!L$1, products!$A$1:$G$1, 0))</f>
        <v>5.97</v>
      </c>
      <c r="M759" s="5">
        <f t="shared" si="11"/>
        <v>17.91</v>
      </c>
      <c r="N759" t="str" cm="1">
        <f t="array" ref="N759">_xlfn.SWITCH(I759,
    "Rob", "Robusta",
    "Exc", "Excelsa",
    "Ara", "Arabica",
    "Lib", "Liberica",
    "")</f>
        <v>Arabica</v>
      </c>
      <c r="O759" t="str" cm="1">
        <f t="array" ref="O759">_xlfn.SWITCH(J759,"M","Medium","L","Light","D","Dark","")</f>
        <v>Dark</v>
      </c>
      <c r="P759" t="str">
        <f>_xlfn.XLOOKUP(Orders_Table[[#This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 MATCH(orders!$D760, products!$A$1:$A$49, 0), MATCH(orders!I$1, products!$A$1:$G$1, 0))</f>
        <v>Rob</v>
      </c>
      <c r="J760" t="str">
        <f>INDEX(products!$A$1:$G$49, MATCH(orders!$D760, products!$A$1:$A$49, 0), MATCH(orders!J$1, products!$A$1:$G$1, 0))</f>
        <v>D</v>
      </c>
      <c r="K760" s="4">
        <f>INDEX(products!$A$1:$G$49, MATCH(orders!$D760, products!$A$1:$A$49, 0), MATCH(orders!K$1, products!$A$1:$G$1, 0))</f>
        <v>1</v>
      </c>
      <c r="L760" s="5">
        <f>INDEX(products!$A$1:$G$49, MATCH(orders!$D760, products!$A$1:$A$49, 0), MATCH(orders!L$1, products!$A$1:$G$1, 0))</f>
        <v>8.9499999999999993</v>
      </c>
      <c r="M760" s="5">
        <f t="shared" si="11"/>
        <v>8.9499999999999993</v>
      </c>
      <c r="N760" t="str" cm="1">
        <f t="array" ref="N760">_xlfn.SWITCH(I760,
    "Rob", "Robusta",
    "Exc", "Excelsa",
    "Ara", "Arabica",
    "Lib", "Liberica",
    "")</f>
        <v>Robusta</v>
      </c>
      <c r="O760" t="str" cm="1">
        <f t="array" ref="O760">_xlfn.SWITCH(J760,"M","Medium","L","Light","D","Dark","")</f>
        <v>Dark</v>
      </c>
      <c r="P760" t="str">
        <f>_xlfn.XLOOKUP(Orders_Table[[#This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 MATCH(orders!$D761, products!$A$1:$A$49, 0), MATCH(orders!I$1, products!$A$1:$G$1, 0))</f>
        <v>Lib</v>
      </c>
      <c r="J761" t="str">
        <f>INDEX(products!$A$1:$G$49, MATCH(orders!$D761, products!$A$1:$A$49, 0), MATCH(orders!J$1, products!$A$1:$G$1, 0))</f>
        <v>D</v>
      </c>
      <c r="K761" s="4">
        <f>INDEX(products!$A$1:$G$49, MATCH(orders!$D761, products!$A$1:$A$49, 0), MATCH(orders!K$1, products!$A$1:$G$1, 0))</f>
        <v>2.5</v>
      </c>
      <c r="L761" s="5">
        <f>INDEX(products!$A$1:$G$49, MATCH(orders!$D761, products!$A$1:$A$49, 0), MATCH(orders!L$1, products!$A$1:$G$1, 0))</f>
        <v>29.784999999999997</v>
      </c>
      <c r="M761" s="5">
        <f t="shared" si="11"/>
        <v>29.784999999999997</v>
      </c>
      <c r="N761" t="str" cm="1">
        <f t="array" ref="N761">_xlfn.SWITCH(I761,
    "Rob", "Robusta",
    "Exc", "Excelsa",
    "Ara", "Arabica",
    "Lib", "Liberica",
    "")</f>
        <v>Liberica</v>
      </c>
      <c r="O761" t="str" cm="1">
        <f t="array" ref="O761">_xlfn.SWITCH(J761,"M","Medium","L","Light","D","Dark","")</f>
        <v>Dark</v>
      </c>
      <c r="P761" t="str">
        <f>_xlfn.XLOOKUP(Orders_Table[[#This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 MATCH(orders!$D762, products!$A$1:$A$49, 0), MATCH(orders!I$1, products!$A$1:$G$1, 0))</f>
        <v>Exc</v>
      </c>
      <c r="J762" t="str">
        <f>INDEX(products!$A$1:$G$49, MATCH(orders!$D762, products!$A$1:$A$49, 0), MATCH(orders!J$1, products!$A$1:$G$1, 0))</f>
        <v>L</v>
      </c>
      <c r="K762" s="4">
        <f>INDEX(products!$A$1:$G$49, MATCH(orders!$D762, products!$A$1:$A$49, 0), MATCH(orders!K$1, products!$A$1:$G$1, 0))</f>
        <v>0.5</v>
      </c>
      <c r="L762" s="5">
        <f>INDEX(products!$A$1:$G$49, MATCH(orders!$D762, products!$A$1:$A$49, 0), MATCH(orders!L$1, products!$A$1:$G$1, 0))</f>
        <v>8.91</v>
      </c>
      <c r="M762" s="5">
        <f t="shared" si="11"/>
        <v>44.55</v>
      </c>
      <c r="N762" t="str" cm="1">
        <f t="array" ref="N762">_xlfn.SWITCH(I762,
    "Rob", "Robusta",
    "Exc", "Excelsa",
    "Ara", "Arabica",
    "Lib", "Liberica",
    "")</f>
        <v>Excelsa</v>
      </c>
      <c r="O762" t="str" cm="1">
        <f t="array" ref="O762">_xlfn.SWITCH(J762,"M","Medium","L","Light","D","Dark","")</f>
        <v>Light</v>
      </c>
      <c r="P762" t="str">
        <f>_xlfn.XLOOKUP(Orders_Table[[#This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 MATCH(orders!$D763, products!$A$1:$A$49, 0), MATCH(orders!I$1, products!$A$1:$G$1, 0))</f>
        <v>Exc</v>
      </c>
      <c r="J763" t="str">
        <f>INDEX(products!$A$1:$G$49, MATCH(orders!$D763, products!$A$1:$A$49, 0), MATCH(orders!J$1, products!$A$1:$G$1, 0))</f>
        <v>L</v>
      </c>
      <c r="K763" s="4">
        <f>INDEX(products!$A$1:$G$49, MATCH(orders!$D763, products!$A$1:$A$49, 0), MATCH(orders!K$1, products!$A$1:$G$1, 0))</f>
        <v>1</v>
      </c>
      <c r="L763" s="5">
        <f>INDEX(products!$A$1:$G$49, MATCH(orders!$D763, products!$A$1:$A$49, 0), MATCH(orders!L$1, products!$A$1:$G$1, 0))</f>
        <v>14.85</v>
      </c>
      <c r="M763" s="5">
        <f t="shared" si="11"/>
        <v>89.1</v>
      </c>
      <c r="N763" t="str" cm="1">
        <f t="array" ref="N763">_xlfn.SWITCH(I763,
    "Rob", "Robusta",
    "Exc", "Excelsa",
    "Ara", "Arabica",
    "Lib", "Liberica",
    "")</f>
        <v>Excelsa</v>
      </c>
      <c r="O763" t="str" cm="1">
        <f t="array" ref="O763">_xlfn.SWITCH(J763,"M","Medium","L","Light","D","Dark","")</f>
        <v>Light</v>
      </c>
      <c r="P763" t="str">
        <f>_xlfn.XLOOKUP(Orders_Table[[#This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 MATCH(orders!$D764, products!$A$1:$A$49, 0), MATCH(orders!I$1, products!$A$1:$G$1, 0))</f>
        <v>Lib</v>
      </c>
      <c r="J764" t="str">
        <f>INDEX(products!$A$1:$G$49, MATCH(orders!$D764, products!$A$1:$A$49, 0), MATCH(orders!J$1, products!$A$1:$G$1, 0))</f>
        <v>M</v>
      </c>
      <c r="K764" s="4">
        <f>INDEX(products!$A$1:$G$49, MATCH(orders!$D764, products!$A$1:$A$49, 0), MATCH(orders!K$1, products!$A$1:$G$1, 0))</f>
        <v>0.5</v>
      </c>
      <c r="L764" s="5">
        <f>INDEX(products!$A$1:$G$49, MATCH(orders!$D764, products!$A$1:$A$49, 0), MATCH(orders!L$1, products!$A$1:$G$1, 0))</f>
        <v>8.73</v>
      </c>
      <c r="M764" s="5">
        <f t="shared" si="11"/>
        <v>43.650000000000006</v>
      </c>
      <c r="N764" t="str" cm="1">
        <f t="array" ref="N764">_xlfn.SWITCH(I764,
    "Rob", "Robusta",
    "Exc", "Excelsa",
    "Ara", "Arabica",
    "Lib", "Liberica",
    "")</f>
        <v>Liberica</v>
      </c>
      <c r="O764" t="str" cm="1">
        <f t="array" ref="O764">_xlfn.SWITCH(J764,"M","Medium","L","Light","D","Dark","")</f>
        <v>Medium</v>
      </c>
      <c r="P764" t="str">
        <f>_xlfn.XLOOKUP(Orders_Table[[#This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N/A</v>
      </c>
      <c r="H765" s="2" t="str">
        <f>_xlfn.XLOOKUP(C765,customers!$A$1:$A$1001,customers!$G$1:$G$1001,,0)</f>
        <v>United States</v>
      </c>
      <c r="I765" t="str">
        <f>INDEX(products!$A$1:$G$49, MATCH(orders!$D765, products!$A$1:$A$49, 0), MATCH(orders!I$1, products!$A$1:$G$1, 0))</f>
        <v>Ara</v>
      </c>
      <c r="J765" t="str">
        <f>INDEX(products!$A$1:$G$49, MATCH(orders!$D765, products!$A$1:$A$49, 0), MATCH(orders!J$1, products!$A$1:$G$1, 0))</f>
        <v>L</v>
      </c>
      <c r="K765" s="4">
        <f>INDEX(products!$A$1:$G$49, MATCH(orders!$D765, products!$A$1:$A$49, 0), MATCH(orders!K$1, products!$A$1:$G$1, 0))</f>
        <v>0.5</v>
      </c>
      <c r="L765" s="5">
        <f>INDEX(products!$A$1:$G$49, MATCH(orders!$D765, products!$A$1:$A$49, 0), MATCH(orders!L$1, products!$A$1:$G$1, 0))</f>
        <v>7.77</v>
      </c>
      <c r="M765" s="5">
        <f t="shared" si="11"/>
        <v>23.31</v>
      </c>
      <c r="N765" t="str" cm="1">
        <f t="array" ref="N765">_xlfn.SWITCH(I765,
    "Rob", "Robusta",
    "Exc", "Excelsa",
    "Ara", "Arabica",
    "Lib", "Liberica",
    "")</f>
        <v>Arabica</v>
      </c>
      <c r="O765" t="str" cm="1">
        <f t="array" ref="O765">_xlfn.SWITCH(J765,"M","Medium","L","Light","D","Dark","")</f>
        <v>Light</v>
      </c>
      <c r="P765" t="str">
        <f>_xlfn.XLOOKUP(Orders_Table[[#This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 MATCH(orders!$D766, products!$A$1:$A$49, 0), MATCH(orders!I$1, products!$A$1:$G$1, 0))</f>
        <v>Ara</v>
      </c>
      <c r="J766" t="str">
        <f>INDEX(products!$A$1:$G$49, MATCH(orders!$D766, products!$A$1:$A$49, 0), MATCH(orders!J$1, products!$A$1:$G$1, 0))</f>
        <v>L</v>
      </c>
      <c r="K766" s="4">
        <f>INDEX(products!$A$1:$G$49, MATCH(orders!$D766, products!$A$1:$A$49, 0), MATCH(orders!K$1, products!$A$1:$G$1, 0))</f>
        <v>2.5</v>
      </c>
      <c r="L766" s="5">
        <f>INDEX(products!$A$1:$G$49, MATCH(orders!$D766, products!$A$1:$A$49, 0), MATCH(orders!L$1, products!$A$1:$G$1, 0))</f>
        <v>29.784999999999997</v>
      </c>
      <c r="M766" s="5">
        <f t="shared" si="11"/>
        <v>178.70999999999998</v>
      </c>
      <c r="N766" t="str" cm="1">
        <f t="array" ref="N766">_xlfn.SWITCH(I766,
    "Rob", "Robusta",
    "Exc", "Excelsa",
    "Ara", "Arabica",
    "Lib", "Liberica",
    "")</f>
        <v>Arabica</v>
      </c>
      <c r="O766" t="str" cm="1">
        <f t="array" ref="O766">_xlfn.SWITCH(J766,"M","Medium","L","Light","D","Dark","")</f>
        <v>Light</v>
      </c>
      <c r="P766" t="str">
        <f>_xlfn.XLOOKUP(Orders_Table[[#This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 MATCH(orders!$D767, products!$A$1:$A$49, 0), MATCH(orders!I$1, products!$A$1:$G$1, 0))</f>
        <v>Rob</v>
      </c>
      <c r="J767" t="str">
        <f>INDEX(products!$A$1:$G$49, MATCH(orders!$D767, products!$A$1:$A$49, 0), MATCH(orders!J$1, products!$A$1:$G$1, 0))</f>
        <v>M</v>
      </c>
      <c r="K767" s="4">
        <f>INDEX(products!$A$1:$G$49, MATCH(orders!$D767, products!$A$1:$A$49, 0), MATCH(orders!K$1, products!$A$1:$G$1, 0))</f>
        <v>1</v>
      </c>
      <c r="L767" s="5">
        <f>INDEX(products!$A$1:$G$49, MATCH(orders!$D767, products!$A$1:$A$49, 0), MATCH(orders!L$1, products!$A$1:$G$1, 0))</f>
        <v>9.9499999999999993</v>
      </c>
      <c r="M767" s="5">
        <f t="shared" si="11"/>
        <v>59.699999999999996</v>
      </c>
      <c r="N767" t="str" cm="1">
        <f t="array" ref="N767">_xlfn.SWITCH(I767,
    "Rob", "Robusta",
    "Exc", "Excelsa",
    "Ara", "Arabica",
    "Lib", "Liberica",
    "")</f>
        <v>Robusta</v>
      </c>
      <c r="O767" t="str" cm="1">
        <f t="array" ref="O767">_xlfn.SWITCH(J767,"M","Medium","L","Light","D","Dark","")</f>
        <v>Medium</v>
      </c>
      <c r="P767" t="str">
        <f>_xlfn.XLOOKUP(Orders_Table[[#This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 MATCH(orders!$D768, products!$A$1:$A$49, 0), MATCH(orders!I$1, products!$A$1:$G$1, 0))</f>
        <v>Ara</v>
      </c>
      <c r="J768" t="str">
        <f>INDEX(products!$A$1:$G$49, MATCH(orders!$D768, products!$A$1:$A$49, 0), MATCH(orders!J$1, products!$A$1:$G$1, 0))</f>
        <v>L</v>
      </c>
      <c r="K768" s="4">
        <f>INDEX(products!$A$1:$G$49, MATCH(orders!$D768, products!$A$1:$A$49, 0), MATCH(orders!K$1, products!$A$1:$G$1, 0))</f>
        <v>0.5</v>
      </c>
      <c r="L768" s="5">
        <f>INDEX(products!$A$1:$G$49, MATCH(orders!$D768, products!$A$1:$A$49, 0), MATCH(orders!L$1, products!$A$1:$G$1, 0))</f>
        <v>7.77</v>
      </c>
      <c r="M768" s="5">
        <f t="shared" si="11"/>
        <v>15.54</v>
      </c>
      <c r="N768" t="str" cm="1">
        <f t="array" ref="N768">_xlfn.SWITCH(I768,
    "Rob", "Robusta",
    "Exc", "Excelsa",
    "Ara", "Arabica",
    "Lib", "Liberica",
    "")</f>
        <v>Arabica</v>
      </c>
      <c r="O768" t="str" cm="1">
        <f t="array" ref="O768">_xlfn.SWITCH(J768,"M","Medium","L","Light","D","Dark","")</f>
        <v>Light</v>
      </c>
      <c r="P768" t="str">
        <f>_xlfn.XLOOKUP(Orders_Table[[#This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 MATCH(orders!$D769, products!$A$1:$A$49, 0), MATCH(orders!I$1, products!$A$1:$G$1, 0))</f>
        <v>Ara</v>
      </c>
      <c r="J769" t="str">
        <f>INDEX(products!$A$1:$G$49, MATCH(orders!$D769, products!$A$1:$A$49, 0), MATCH(orders!J$1, products!$A$1:$G$1, 0))</f>
        <v>L</v>
      </c>
      <c r="K769" s="4">
        <f>INDEX(products!$A$1:$G$49, MATCH(orders!$D769, products!$A$1:$A$49, 0), MATCH(orders!K$1, products!$A$1:$G$1, 0))</f>
        <v>2.5</v>
      </c>
      <c r="L769" s="5">
        <f>INDEX(products!$A$1:$G$49, MATCH(orders!$D769, products!$A$1:$A$49, 0), MATCH(orders!L$1, products!$A$1:$G$1, 0))</f>
        <v>29.784999999999997</v>
      </c>
      <c r="M769" s="5">
        <f t="shared" si="11"/>
        <v>89.35499999999999</v>
      </c>
      <c r="N769" t="str" cm="1">
        <f t="array" ref="N769">_xlfn.SWITCH(I769,
    "Rob", "Robusta",
    "Exc", "Excelsa",
    "Ara", "Arabica",
    "Lib", "Liberica",
    "")</f>
        <v>Arabica</v>
      </c>
      <c r="O769" t="str" cm="1">
        <f t="array" ref="O769">_xlfn.SWITCH(J769,"M","Medium","L","Light","D","Dark","")</f>
        <v>Light</v>
      </c>
      <c r="P769" t="str">
        <f>_xlfn.XLOOKUP(Orders_Table[[#This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 MATCH(orders!$D770, products!$A$1:$A$49, 0), MATCH(orders!I$1, products!$A$1:$G$1, 0))</f>
        <v>Rob</v>
      </c>
      <c r="J770" t="str">
        <f>INDEX(products!$A$1:$G$49, MATCH(orders!$D770, products!$A$1:$A$49, 0), MATCH(orders!J$1, products!$A$1:$G$1, 0))</f>
        <v>L</v>
      </c>
      <c r="K770" s="4">
        <f>INDEX(products!$A$1:$G$49, MATCH(orders!$D770, products!$A$1:$A$49, 0), MATCH(orders!K$1, products!$A$1:$G$1, 0))</f>
        <v>1</v>
      </c>
      <c r="L770" s="5">
        <f>INDEX(products!$A$1:$G$49, MATCH(orders!$D770, products!$A$1:$A$49, 0), MATCH(orders!L$1, products!$A$1:$G$1, 0))</f>
        <v>11.95</v>
      </c>
      <c r="M770" s="5">
        <f t="shared" si="11"/>
        <v>23.9</v>
      </c>
      <c r="N770" t="str" cm="1">
        <f t="array" ref="N770">_xlfn.SWITCH(I770,
    "Rob", "Robusta",
    "Exc", "Excelsa",
    "Ara", "Arabica",
    "Lib", "Liberica",
    "")</f>
        <v>Robusta</v>
      </c>
      <c r="O770" t="str" cm="1">
        <f t="array" ref="O770">_xlfn.SWITCH(J770,"M","Medium","L","Light","D","Dark","")</f>
        <v>Light</v>
      </c>
      <c r="P770" t="str">
        <f>_xlfn.XLOOKUP(Orders_Table[[#This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 MATCH(orders!$D771, products!$A$1:$A$49, 0), MATCH(orders!I$1, products!$A$1:$G$1, 0))</f>
        <v>Rob</v>
      </c>
      <c r="J771" t="str">
        <f>INDEX(products!$A$1:$G$49, MATCH(orders!$D771, products!$A$1:$A$49, 0), MATCH(orders!J$1, products!$A$1:$G$1, 0))</f>
        <v>M</v>
      </c>
      <c r="K771" s="4">
        <f>INDEX(products!$A$1:$G$49, MATCH(orders!$D771, products!$A$1:$A$49, 0), MATCH(orders!K$1, products!$A$1:$G$1, 0))</f>
        <v>2.5</v>
      </c>
      <c r="L771" s="5">
        <f>INDEX(products!$A$1:$G$49, MATCH(orders!$D771, products!$A$1:$A$49, 0), MATCH(orders!L$1, products!$A$1:$G$1, 0))</f>
        <v>22.884999999999998</v>
      </c>
      <c r="M771" s="5">
        <f t="shared" ref="M771:M834" si="12">L771*E771</f>
        <v>137.31</v>
      </c>
      <c r="N771" t="str" cm="1">
        <f t="array" ref="N771">_xlfn.SWITCH(I771,
    "Rob", "Robusta",
    "Exc", "Excelsa",
    "Ara", "Arabica",
    "Lib", "Liberica",
    "")</f>
        <v>Robusta</v>
      </c>
      <c r="O771" t="str" cm="1">
        <f t="array" ref="O771">_xlfn.SWITCH(J771,"M","Medium","L","Light","D","Dark","")</f>
        <v>Medium</v>
      </c>
      <c r="P771" t="str">
        <f>_xlfn.XLOOKUP(Orders_Table[[#This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 MATCH(orders!$D772, products!$A$1:$A$49, 0), MATCH(orders!I$1, products!$A$1:$G$1, 0))</f>
        <v>Ara</v>
      </c>
      <c r="J772" t="str">
        <f>INDEX(products!$A$1:$G$49, MATCH(orders!$D772, products!$A$1:$A$49, 0), MATCH(orders!J$1, products!$A$1:$G$1, 0))</f>
        <v>D</v>
      </c>
      <c r="K772" s="4">
        <f>INDEX(products!$A$1:$G$49, MATCH(orders!$D772, products!$A$1:$A$49, 0), MATCH(orders!K$1, products!$A$1:$G$1, 0))</f>
        <v>1</v>
      </c>
      <c r="L772" s="5">
        <f>INDEX(products!$A$1:$G$49, MATCH(orders!$D772, products!$A$1:$A$49, 0), MATCH(orders!L$1, products!$A$1:$G$1, 0))</f>
        <v>9.9499999999999993</v>
      </c>
      <c r="M772" s="5">
        <f t="shared" si="12"/>
        <v>9.9499999999999993</v>
      </c>
      <c r="N772" t="str" cm="1">
        <f t="array" ref="N772">_xlfn.SWITCH(I772,
    "Rob", "Robusta",
    "Exc", "Excelsa",
    "Ara", "Arabica",
    "Lib", "Liberica",
    "")</f>
        <v>Arabica</v>
      </c>
      <c r="O772" t="str" cm="1">
        <f t="array" ref="O772">_xlfn.SWITCH(J772,"M","Medium","L","Light","D","Dark","")</f>
        <v>Dark</v>
      </c>
      <c r="P772" t="str">
        <f>_xlfn.XLOOKUP(Orders_Table[[#This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 MATCH(orders!$D773, products!$A$1:$A$49, 0), MATCH(orders!I$1, products!$A$1:$G$1, 0))</f>
        <v>Rob</v>
      </c>
      <c r="J773" t="str">
        <f>INDEX(products!$A$1:$G$49, MATCH(orders!$D773, products!$A$1:$A$49, 0), MATCH(orders!J$1, products!$A$1:$G$1, 0))</f>
        <v>L</v>
      </c>
      <c r="K773" s="4">
        <f>INDEX(products!$A$1:$G$49, MATCH(orders!$D773, products!$A$1:$A$49, 0), MATCH(orders!K$1, products!$A$1:$G$1, 0))</f>
        <v>0.5</v>
      </c>
      <c r="L773" s="5">
        <f>INDEX(products!$A$1:$G$49, MATCH(orders!$D773, products!$A$1:$A$49, 0), MATCH(orders!L$1, products!$A$1:$G$1, 0))</f>
        <v>7.169999999999999</v>
      </c>
      <c r="M773" s="5">
        <f t="shared" si="12"/>
        <v>21.509999999999998</v>
      </c>
      <c r="N773" t="str" cm="1">
        <f t="array" ref="N773">_xlfn.SWITCH(I773,
    "Rob", "Robusta",
    "Exc", "Excelsa",
    "Ara", "Arabica",
    "Lib", "Liberica",
    "")</f>
        <v>Robusta</v>
      </c>
      <c r="O773" t="str" cm="1">
        <f t="array" ref="O773">_xlfn.SWITCH(J773,"M","Medium","L","Light","D","Dark","")</f>
        <v>Light</v>
      </c>
      <c r="P773" t="str">
        <f>_xlfn.XLOOKUP(Orders_Table[[#This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N/A</v>
      </c>
      <c r="H774" s="2" t="str">
        <f>_xlfn.XLOOKUP(C774,customers!$A$1:$A$1001,customers!$G$1:$G$1001,,0)</f>
        <v>United States</v>
      </c>
      <c r="I774" t="str">
        <f>INDEX(products!$A$1:$G$49, MATCH(orders!$D774, products!$A$1:$A$49, 0), MATCH(orders!I$1, products!$A$1:$G$1, 0))</f>
        <v>Exc</v>
      </c>
      <c r="J774" t="str">
        <f>INDEX(products!$A$1:$G$49, MATCH(orders!$D774, products!$A$1:$A$49, 0), MATCH(orders!J$1, products!$A$1:$G$1, 0))</f>
        <v>M</v>
      </c>
      <c r="K774" s="4">
        <f>INDEX(products!$A$1:$G$49, MATCH(orders!$D774, products!$A$1:$A$49, 0), MATCH(orders!K$1, products!$A$1:$G$1, 0))</f>
        <v>1</v>
      </c>
      <c r="L774" s="5">
        <f>INDEX(products!$A$1:$G$49, MATCH(orders!$D774, products!$A$1:$A$49, 0), MATCH(orders!L$1, products!$A$1:$G$1, 0))</f>
        <v>13.75</v>
      </c>
      <c r="M774" s="5">
        <f t="shared" si="12"/>
        <v>82.5</v>
      </c>
      <c r="N774" t="str" cm="1">
        <f t="array" ref="N774">_xlfn.SWITCH(I774,
    "Rob", "Robusta",
    "Exc", "Excelsa",
    "Ara", "Arabica",
    "Lib", "Liberica",
    "")</f>
        <v>Excelsa</v>
      </c>
      <c r="O774" t="str" cm="1">
        <f t="array" ref="O774">_xlfn.SWITCH(J774,"M","Medium","L","Light","D","Dark","")</f>
        <v>Medium</v>
      </c>
      <c r="P774" t="str">
        <f>_xlfn.XLOOKUP(Orders_Table[[#This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 MATCH(orders!$D775, products!$A$1:$A$49, 0), MATCH(orders!I$1, products!$A$1:$G$1, 0))</f>
        <v>Lib</v>
      </c>
      <c r="J775" t="str">
        <f>INDEX(products!$A$1:$G$49, MATCH(orders!$D775, products!$A$1:$A$49, 0), MATCH(orders!J$1, products!$A$1:$G$1, 0))</f>
        <v>M</v>
      </c>
      <c r="K775" s="4">
        <f>INDEX(products!$A$1:$G$49, MATCH(orders!$D775, products!$A$1:$A$49, 0), MATCH(orders!K$1, products!$A$1:$G$1, 0))</f>
        <v>0.2</v>
      </c>
      <c r="L775" s="5">
        <f>INDEX(products!$A$1:$G$49, MATCH(orders!$D775, products!$A$1:$A$49, 0), MATCH(orders!L$1, products!$A$1:$G$1, 0))</f>
        <v>4.3650000000000002</v>
      </c>
      <c r="M775" s="5">
        <f t="shared" si="12"/>
        <v>8.73</v>
      </c>
      <c r="N775" t="str" cm="1">
        <f t="array" ref="N775">_xlfn.SWITCH(I775,
    "Rob", "Robusta",
    "Exc", "Excelsa",
    "Ara", "Arabica",
    "Lib", "Liberica",
    "")</f>
        <v>Liberica</v>
      </c>
      <c r="O775" t="str" cm="1">
        <f t="array" ref="O775">_xlfn.SWITCH(J775,"M","Medium","L","Light","D","Dark","")</f>
        <v>Medium</v>
      </c>
      <c r="P775" t="str">
        <f>_xlfn.XLOOKUP(Orders_Table[[#This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N/A</v>
      </c>
      <c r="H776" s="2" t="str">
        <f>_xlfn.XLOOKUP(C776,customers!$A$1:$A$1001,customers!$G$1:$G$1001,,0)</f>
        <v>United States</v>
      </c>
      <c r="I776" t="str">
        <f>INDEX(products!$A$1:$G$49, MATCH(orders!$D776, products!$A$1:$A$49, 0), MATCH(orders!I$1, products!$A$1:$G$1, 0))</f>
        <v>Rob</v>
      </c>
      <c r="J776" t="str">
        <f>INDEX(products!$A$1:$G$49, MATCH(orders!$D776, products!$A$1:$A$49, 0), MATCH(orders!J$1, products!$A$1:$G$1, 0))</f>
        <v>M</v>
      </c>
      <c r="K776" s="4">
        <f>INDEX(products!$A$1:$G$49, MATCH(orders!$D776, products!$A$1:$A$49, 0), MATCH(orders!K$1, products!$A$1:$G$1, 0))</f>
        <v>1</v>
      </c>
      <c r="L776" s="5">
        <f>INDEX(products!$A$1:$G$49, MATCH(orders!$D776, products!$A$1:$A$49, 0), MATCH(orders!L$1, products!$A$1:$G$1, 0))</f>
        <v>9.9499999999999993</v>
      </c>
      <c r="M776" s="5">
        <f t="shared" si="12"/>
        <v>19.899999999999999</v>
      </c>
      <c r="N776" t="str" cm="1">
        <f t="array" ref="N776">_xlfn.SWITCH(I776,
    "Rob", "Robusta",
    "Exc", "Excelsa",
    "Ara", "Arabica",
    "Lib", "Liberica",
    "")</f>
        <v>Robusta</v>
      </c>
      <c r="O776" t="str" cm="1">
        <f t="array" ref="O776">_xlfn.SWITCH(J776,"M","Medium","L","Light","D","Dark","")</f>
        <v>Medium</v>
      </c>
      <c r="P776" t="str">
        <f>_xlfn.XLOOKUP(Orders_Table[[#This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 MATCH(orders!$D777, products!$A$1:$A$49, 0), MATCH(orders!I$1, products!$A$1:$G$1, 0))</f>
        <v>Exc</v>
      </c>
      <c r="J777" t="str">
        <f>INDEX(products!$A$1:$G$49, MATCH(orders!$D777, products!$A$1:$A$49, 0), MATCH(orders!J$1, products!$A$1:$G$1, 0))</f>
        <v>L</v>
      </c>
      <c r="K777" s="4">
        <f>INDEX(products!$A$1:$G$49, MATCH(orders!$D777, products!$A$1:$A$49, 0), MATCH(orders!K$1, products!$A$1:$G$1, 0))</f>
        <v>0.5</v>
      </c>
      <c r="L777" s="5">
        <f>INDEX(products!$A$1:$G$49, MATCH(orders!$D777, products!$A$1:$A$49, 0), MATCH(orders!L$1, products!$A$1:$G$1, 0))</f>
        <v>8.91</v>
      </c>
      <c r="M777" s="5">
        <f t="shared" si="12"/>
        <v>17.82</v>
      </c>
      <c r="N777" t="str" cm="1">
        <f t="array" ref="N777">_xlfn.SWITCH(I777,
    "Rob", "Robusta",
    "Exc", "Excelsa",
    "Ara", "Arabica",
    "Lib", "Liberica",
    "")</f>
        <v>Excelsa</v>
      </c>
      <c r="O777" t="str" cm="1">
        <f t="array" ref="O777">_xlfn.SWITCH(J777,"M","Medium","L","Light","D","Dark","")</f>
        <v>Light</v>
      </c>
      <c r="P777" t="str">
        <f>_xlfn.XLOOKUP(Orders_Table[[#This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 MATCH(orders!$D778, products!$A$1:$A$49, 0), MATCH(orders!I$1, products!$A$1:$G$1, 0))</f>
        <v>Ara</v>
      </c>
      <c r="J778" t="str">
        <f>INDEX(products!$A$1:$G$49, MATCH(orders!$D778, products!$A$1:$A$49, 0), MATCH(orders!J$1, products!$A$1:$G$1, 0))</f>
        <v>M</v>
      </c>
      <c r="K778" s="4">
        <f>INDEX(products!$A$1:$G$49, MATCH(orders!$D778, products!$A$1:$A$49, 0), MATCH(orders!K$1, products!$A$1:$G$1, 0))</f>
        <v>0.5</v>
      </c>
      <c r="L778" s="5">
        <f>INDEX(products!$A$1:$G$49, MATCH(orders!$D778, products!$A$1:$A$49, 0), MATCH(orders!L$1, products!$A$1:$G$1, 0))</f>
        <v>6.75</v>
      </c>
      <c r="M778" s="5">
        <f t="shared" si="12"/>
        <v>20.25</v>
      </c>
      <c r="N778" t="str" cm="1">
        <f t="array" ref="N778">_xlfn.SWITCH(I778,
    "Rob", "Robusta",
    "Exc", "Excelsa",
    "Ara", "Arabica",
    "Lib", "Liberica",
    "")</f>
        <v>Arabica</v>
      </c>
      <c r="O778" t="str" cm="1">
        <f t="array" ref="O778">_xlfn.SWITCH(J778,"M","Medium","L","Light","D","Dark","")</f>
        <v>Medium</v>
      </c>
      <c r="P778" t="str">
        <f>_xlfn.XLOOKUP(Orders_Table[[#This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 MATCH(orders!$D779, products!$A$1:$A$49, 0), MATCH(orders!I$1, products!$A$1:$G$1, 0))</f>
        <v>Ara</v>
      </c>
      <c r="J779" t="str">
        <f>INDEX(products!$A$1:$G$49, MATCH(orders!$D779, products!$A$1:$A$49, 0), MATCH(orders!J$1, products!$A$1:$G$1, 0))</f>
        <v>L</v>
      </c>
      <c r="K779" s="4">
        <f>INDEX(products!$A$1:$G$49, MATCH(orders!$D779, products!$A$1:$A$49, 0), MATCH(orders!K$1, products!$A$1:$G$1, 0))</f>
        <v>2.5</v>
      </c>
      <c r="L779" s="5">
        <f>INDEX(products!$A$1:$G$49, MATCH(orders!$D779, products!$A$1:$A$49, 0), MATCH(orders!L$1, products!$A$1:$G$1, 0))</f>
        <v>29.784999999999997</v>
      </c>
      <c r="M779" s="5">
        <f t="shared" si="12"/>
        <v>59.569999999999993</v>
      </c>
      <c r="N779" t="str" cm="1">
        <f t="array" ref="N779">_xlfn.SWITCH(I779,
    "Rob", "Robusta",
    "Exc", "Excelsa",
    "Ara", "Arabica",
    "Lib", "Liberica",
    "")</f>
        <v>Arabica</v>
      </c>
      <c r="O779" t="str" cm="1">
        <f t="array" ref="O779">_xlfn.SWITCH(J779,"M","Medium","L","Light","D","Dark","")</f>
        <v>Light</v>
      </c>
      <c r="P779" t="str">
        <f>_xlfn.XLOOKUP(Orders_Table[[#This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 MATCH(orders!$D780, products!$A$1:$A$49, 0), MATCH(orders!I$1, products!$A$1:$G$1, 0))</f>
        <v>Lib</v>
      </c>
      <c r="J780" t="str">
        <f>INDEX(products!$A$1:$G$49, MATCH(orders!$D780, products!$A$1:$A$49, 0), MATCH(orders!J$1, products!$A$1:$G$1, 0))</f>
        <v>L</v>
      </c>
      <c r="K780" s="4">
        <f>INDEX(products!$A$1:$G$49, MATCH(orders!$D780, products!$A$1:$A$49, 0), MATCH(orders!K$1, products!$A$1:$G$1, 0))</f>
        <v>0.5</v>
      </c>
      <c r="L780" s="5">
        <f>INDEX(products!$A$1:$G$49, MATCH(orders!$D780, products!$A$1:$A$49, 0), MATCH(orders!L$1, products!$A$1:$G$1, 0))</f>
        <v>9.51</v>
      </c>
      <c r="M780" s="5">
        <f t="shared" si="12"/>
        <v>19.02</v>
      </c>
      <c r="N780" t="str" cm="1">
        <f t="array" ref="N780">_xlfn.SWITCH(I780,
    "Rob", "Robusta",
    "Exc", "Excelsa",
    "Ara", "Arabica",
    "Lib", "Liberica",
    "")</f>
        <v>Liberica</v>
      </c>
      <c r="O780" t="str" cm="1">
        <f t="array" ref="O780">_xlfn.SWITCH(J780,"M","Medium","L","Light","D","Dark","")</f>
        <v>Light</v>
      </c>
      <c r="P780" t="str">
        <f>_xlfn.XLOOKUP(Orders_Table[[#This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 MATCH(orders!$D781, products!$A$1:$A$49, 0), MATCH(orders!I$1, products!$A$1:$G$1, 0))</f>
        <v>Lib</v>
      </c>
      <c r="J781" t="str">
        <f>INDEX(products!$A$1:$G$49, MATCH(orders!$D781, products!$A$1:$A$49, 0), MATCH(orders!J$1, products!$A$1:$G$1, 0))</f>
        <v>D</v>
      </c>
      <c r="K781" s="4">
        <f>INDEX(products!$A$1:$G$49, MATCH(orders!$D781, products!$A$1:$A$49, 0), MATCH(orders!K$1, products!$A$1:$G$1, 0))</f>
        <v>1</v>
      </c>
      <c r="L781" s="5">
        <f>INDEX(products!$A$1:$G$49, MATCH(orders!$D781, products!$A$1:$A$49, 0), MATCH(orders!L$1, products!$A$1:$G$1, 0))</f>
        <v>12.95</v>
      </c>
      <c r="M781" s="5">
        <f t="shared" si="12"/>
        <v>77.699999999999989</v>
      </c>
      <c r="N781" t="str" cm="1">
        <f t="array" ref="N781">_xlfn.SWITCH(I781,
    "Rob", "Robusta",
    "Exc", "Excelsa",
    "Ara", "Arabica",
    "Lib", "Liberica",
    "")</f>
        <v>Liberica</v>
      </c>
      <c r="O781" t="str" cm="1">
        <f t="array" ref="O781">_xlfn.SWITCH(J781,"M","Medium","L","Light","D","Dark","")</f>
        <v>Dark</v>
      </c>
      <c r="P781" t="str">
        <f>_xlfn.XLOOKUP(Orders_Table[[#This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N/A</v>
      </c>
      <c r="H782" s="2" t="str">
        <f>_xlfn.XLOOKUP(C782,customers!$A$1:$A$1001,customers!$G$1:$G$1001,,0)</f>
        <v>United States</v>
      </c>
      <c r="I782" t="str">
        <f>INDEX(products!$A$1:$G$49, MATCH(orders!$D782, products!$A$1:$A$49, 0), MATCH(orders!I$1, products!$A$1:$G$1, 0))</f>
        <v>Exc</v>
      </c>
      <c r="J782" t="str">
        <f>INDEX(products!$A$1:$G$49, MATCH(orders!$D782, products!$A$1:$A$49, 0), MATCH(orders!J$1, products!$A$1:$G$1, 0))</f>
        <v>M</v>
      </c>
      <c r="K782" s="4">
        <f>INDEX(products!$A$1:$G$49, MATCH(orders!$D782, products!$A$1:$A$49, 0), MATCH(orders!K$1, products!$A$1:$G$1, 0))</f>
        <v>1</v>
      </c>
      <c r="L782" s="5">
        <f>INDEX(products!$A$1:$G$49, MATCH(orders!$D782, products!$A$1:$A$49, 0), MATCH(orders!L$1, products!$A$1:$G$1, 0))</f>
        <v>13.75</v>
      </c>
      <c r="M782" s="5">
        <f t="shared" si="12"/>
        <v>41.25</v>
      </c>
      <c r="N782" t="str" cm="1">
        <f t="array" ref="N782">_xlfn.SWITCH(I782,
    "Rob", "Robusta",
    "Exc", "Excelsa",
    "Ara", "Arabica",
    "Lib", "Liberica",
    "")</f>
        <v>Excelsa</v>
      </c>
      <c r="O782" t="str" cm="1">
        <f t="array" ref="O782">_xlfn.SWITCH(J782,"M","Medium","L","Light","D","Dark","")</f>
        <v>Medium</v>
      </c>
      <c r="P782" t="str">
        <f>_xlfn.XLOOKUP(Orders_Table[[#This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 MATCH(orders!$D783, products!$A$1:$A$49, 0), MATCH(orders!I$1, products!$A$1:$G$1, 0))</f>
        <v>Lib</v>
      </c>
      <c r="J783" t="str">
        <f>INDEX(products!$A$1:$G$49, MATCH(orders!$D783, products!$A$1:$A$49, 0), MATCH(orders!J$1, products!$A$1:$G$1, 0))</f>
        <v>L</v>
      </c>
      <c r="K783" s="4">
        <f>INDEX(products!$A$1:$G$49, MATCH(orders!$D783, products!$A$1:$A$49, 0), MATCH(orders!K$1, products!$A$1:$G$1, 0))</f>
        <v>2.5</v>
      </c>
      <c r="L783" s="5">
        <f>INDEX(products!$A$1:$G$49, MATCH(orders!$D783, products!$A$1:$A$49, 0), MATCH(orders!L$1, products!$A$1:$G$1, 0))</f>
        <v>36.454999999999998</v>
      </c>
      <c r="M783" s="5">
        <f t="shared" si="12"/>
        <v>145.82</v>
      </c>
      <c r="N783" t="str" cm="1">
        <f t="array" ref="N783">_xlfn.SWITCH(I783,
    "Rob", "Robusta",
    "Exc", "Excelsa",
    "Ara", "Arabica",
    "Lib", "Liberica",
    "")</f>
        <v>Liberica</v>
      </c>
      <c r="O783" t="str" cm="1">
        <f t="array" ref="O783">_xlfn.SWITCH(J783,"M","Medium","L","Light","D","Dark","")</f>
        <v>Light</v>
      </c>
      <c r="P783" t="str">
        <f>_xlfn.XLOOKUP(Orders_Table[[#This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 MATCH(orders!$D784, products!$A$1:$A$49, 0), MATCH(orders!I$1, products!$A$1:$G$1, 0))</f>
        <v>Exc</v>
      </c>
      <c r="J784" t="str">
        <f>INDEX(products!$A$1:$G$49, MATCH(orders!$D784, products!$A$1:$A$49, 0), MATCH(orders!J$1, products!$A$1:$G$1, 0))</f>
        <v>L</v>
      </c>
      <c r="K784" s="4">
        <f>INDEX(products!$A$1:$G$49, MATCH(orders!$D784, products!$A$1:$A$49, 0), MATCH(orders!K$1, products!$A$1:$G$1, 0))</f>
        <v>0.2</v>
      </c>
      <c r="L784" s="5">
        <f>INDEX(products!$A$1:$G$49, MATCH(orders!$D784, products!$A$1:$A$49, 0), MATCH(orders!L$1, products!$A$1:$G$1, 0))</f>
        <v>4.4550000000000001</v>
      </c>
      <c r="M784" s="5">
        <f t="shared" si="12"/>
        <v>26.73</v>
      </c>
      <c r="N784" t="str" cm="1">
        <f t="array" ref="N784">_xlfn.SWITCH(I784,
    "Rob", "Robusta",
    "Exc", "Excelsa",
    "Ara", "Arabica",
    "Lib", "Liberica",
    "")</f>
        <v>Excelsa</v>
      </c>
      <c r="O784" t="str" cm="1">
        <f t="array" ref="O784">_xlfn.SWITCH(J784,"M","Medium","L","Light","D","Dark","")</f>
        <v>Light</v>
      </c>
      <c r="P784" t="str">
        <f>_xlfn.XLOOKUP(Orders_Table[[#This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 MATCH(orders!$D785, products!$A$1:$A$49, 0), MATCH(orders!I$1, products!$A$1:$G$1, 0))</f>
        <v>Lib</v>
      </c>
      <c r="J785" t="str">
        <f>INDEX(products!$A$1:$G$49, MATCH(orders!$D785, products!$A$1:$A$49, 0), MATCH(orders!J$1, products!$A$1:$G$1, 0))</f>
        <v>M</v>
      </c>
      <c r="K785" s="4">
        <f>INDEX(products!$A$1:$G$49, MATCH(orders!$D785, products!$A$1:$A$49, 0), MATCH(orders!K$1, products!$A$1:$G$1, 0))</f>
        <v>0.5</v>
      </c>
      <c r="L785" s="5">
        <f>INDEX(products!$A$1:$G$49, MATCH(orders!$D785, products!$A$1:$A$49, 0), MATCH(orders!L$1, products!$A$1:$G$1, 0))</f>
        <v>8.73</v>
      </c>
      <c r="M785" s="5">
        <f t="shared" si="12"/>
        <v>43.650000000000006</v>
      </c>
      <c r="N785" t="str" cm="1">
        <f t="array" ref="N785">_xlfn.SWITCH(I785,
    "Rob", "Robusta",
    "Exc", "Excelsa",
    "Ara", "Arabica",
    "Lib", "Liberica",
    "")</f>
        <v>Liberica</v>
      </c>
      <c r="O785" t="str" cm="1">
        <f t="array" ref="O785">_xlfn.SWITCH(J785,"M","Medium","L","Light","D","Dark","")</f>
        <v>Medium</v>
      </c>
      <c r="P785" t="str">
        <f>_xlfn.XLOOKUP(Orders_Table[[#This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 MATCH(orders!$D786, products!$A$1:$A$49, 0), MATCH(orders!I$1, products!$A$1:$G$1, 0))</f>
        <v>Lib</v>
      </c>
      <c r="J786" t="str">
        <f>INDEX(products!$A$1:$G$49, MATCH(orders!$D786, products!$A$1:$A$49, 0), MATCH(orders!J$1, products!$A$1:$G$1, 0))</f>
        <v>L</v>
      </c>
      <c r="K786" s="4">
        <f>INDEX(products!$A$1:$G$49, MATCH(orders!$D786, products!$A$1:$A$49, 0), MATCH(orders!K$1, products!$A$1:$G$1, 0))</f>
        <v>1</v>
      </c>
      <c r="L786" s="5">
        <f>INDEX(products!$A$1:$G$49, MATCH(orders!$D786, products!$A$1:$A$49, 0), MATCH(orders!L$1, products!$A$1:$G$1, 0))</f>
        <v>15.85</v>
      </c>
      <c r="M786" s="5">
        <f t="shared" si="12"/>
        <v>31.7</v>
      </c>
      <c r="N786" t="str" cm="1">
        <f t="array" ref="N786">_xlfn.SWITCH(I786,
    "Rob", "Robusta",
    "Exc", "Excelsa",
    "Ara", "Arabica",
    "Lib", "Liberica",
    "")</f>
        <v>Liberica</v>
      </c>
      <c r="O786" t="str" cm="1">
        <f t="array" ref="O786">_xlfn.SWITCH(J786,"M","Medium","L","Light","D","Dark","")</f>
        <v>Light</v>
      </c>
      <c r="P786" t="str">
        <f>_xlfn.XLOOKUP(Orders_Table[[#This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 MATCH(orders!$D787, products!$A$1:$A$49, 0), MATCH(orders!I$1, products!$A$1:$G$1, 0))</f>
        <v>Ara</v>
      </c>
      <c r="J787" t="str">
        <f>INDEX(products!$A$1:$G$49, MATCH(orders!$D787, products!$A$1:$A$49, 0), MATCH(orders!J$1, products!$A$1:$G$1, 0))</f>
        <v>D</v>
      </c>
      <c r="K787" s="4">
        <f>INDEX(products!$A$1:$G$49, MATCH(orders!$D787, products!$A$1:$A$49, 0), MATCH(orders!K$1, products!$A$1:$G$1, 0))</f>
        <v>2.5</v>
      </c>
      <c r="L787" s="5">
        <f>INDEX(products!$A$1:$G$49, MATCH(orders!$D787, products!$A$1:$A$49, 0), MATCH(orders!L$1, products!$A$1:$G$1, 0))</f>
        <v>22.884999999999998</v>
      </c>
      <c r="M787" s="5">
        <f t="shared" si="12"/>
        <v>22.884999999999998</v>
      </c>
      <c r="N787" t="str" cm="1">
        <f t="array" ref="N787">_xlfn.SWITCH(I787,
    "Rob", "Robusta",
    "Exc", "Excelsa",
    "Ara", "Arabica",
    "Lib", "Liberica",
    "")</f>
        <v>Arabica</v>
      </c>
      <c r="O787" t="str" cm="1">
        <f t="array" ref="O787">_xlfn.SWITCH(J787,"M","Medium","L","Light","D","Dark","")</f>
        <v>Dark</v>
      </c>
      <c r="P787" t="str">
        <f>_xlfn.XLOOKUP(Orders_Table[[#This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 MATCH(orders!$D788, products!$A$1:$A$49, 0), MATCH(orders!I$1, products!$A$1:$G$1, 0))</f>
        <v>Exc</v>
      </c>
      <c r="J788" t="str">
        <f>INDEX(products!$A$1:$G$49, MATCH(orders!$D788, products!$A$1:$A$49, 0), MATCH(orders!J$1, products!$A$1:$G$1, 0))</f>
        <v>D</v>
      </c>
      <c r="K788" s="4">
        <f>INDEX(products!$A$1:$G$49, MATCH(orders!$D788, products!$A$1:$A$49, 0), MATCH(orders!K$1, products!$A$1:$G$1, 0))</f>
        <v>2.5</v>
      </c>
      <c r="L788" s="5">
        <f>INDEX(products!$A$1:$G$49, MATCH(orders!$D788, products!$A$1:$A$49, 0), MATCH(orders!L$1, products!$A$1:$G$1, 0))</f>
        <v>27.945</v>
      </c>
      <c r="M788" s="5">
        <f t="shared" si="12"/>
        <v>27.945</v>
      </c>
      <c r="N788" t="str" cm="1">
        <f t="array" ref="N788">_xlfn.SWITCH(I788,
    "Rob", "Robusta",
    "Exc", "Excelsa",
    "Ara", "Arabica",
    "Lib", "Liberica",
    "")</f>
        <v>Excelsa</v>
      </c>
      <c r="O788" t="str" cm="1">
        <f t="array" ref="O788">_xlfn.SWITCH(J788,"M","Medium","L","Light","D","Dark","")</f>
        <v>Dark</v>
      </c>
      <c r="P788" t="str">
        <f>_xlfn.XLOOKUP(Orders_Table[[#This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N/A</v>
      </c>
      <c r="H789" s="2" t="str">
        <f>_xlfn.XLOOKUP(C789,customers!$A$1:$A$1001,customers!$G$1:$G$1001,,0)</f>
        <v>United States</v>
      </c>
      <c r="I789" t="str">
        <f>INDEX(products!$A$1:$G$49, MATCH(orders!$D789, products!$A$1:$A$49, 0), MATCH(orders!I$1, products!$A$1:$G$1, 0))</f>
        <v>Exc</v>
      </c>
      <c r="J789" t="str">
        <f>INDEX(products!$A$1:$G$49, MATCH(orders!$D789, products!$A$1:$A$49, 0), MATCH(orders!J$1, products!$A$1:$G$1, 0))</f>
        <v>M</v>
      </c>
      <c r="K789" s="4">
        <f>INDEX(products!$A$1:$G$49, MATCH(orders!$D789, products!$A$1:$A$49, 0), MATCH(orders!K$1, products!$A$1:$G$1, 0))</f>
        <v>1</v>
      </c>
      <c r="L789" s="5">
        <f>INDEX(products!$A$1:$G$49, MATCH(orders!$D789, products!$A$1:$A$49, 0), MATCH(orders!L$1, products!$A$1:$G$1, 0))</f>
        <v>13.75</v>
      </c>
      <c r="M789" s="5">
        <f t="shared" si="12"/>
        <v>82.5</v>
      </c>
      <c r="N789" t="str" cm="1">
        <f t="array" ref="N789">_xlfn.SWITCH(I789,
    "Rob", "Robusta",
    "Exc", "Excelsa",
    "Ara", "Arabica",
    "Lib", "Liberica",
    "")</f>
        <v>Excelsa</v>
      </c>
      <c r="O789" t="str" cm="1">
        <f t="array" ref="O789">_xlfn.SWITCH(J789,"M","Medium","L","Light","D","Dark","")</f>
        <v>Medium</v>
      </c>
      <c r="P789" t="str">
        <f>_xlfn.XLOOKUP(Orders_Table[[#This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 MATCH(orders!$D790, products!$A$1:$A$49, 0), MATCH(orders!I$1, products!$A$1:$G$1, 0))</f>
        <v>Rob</v>
      </c>
      <c r="J790" t="str">
        <f>INDEX(products!$A$1:$G$49, MATCH(orders!$D790, products!$A$1:$A$49, 0), MATCH(orders!J$1, products!$A$1:$G$1, 0))</f>
        <v>M</v>
      </c>
      <c r="K790" s="4">
        <f>INDEX(products!$A$1:$G$49, MATCH(orders!$D790, products!$A$1:$A$49, 0), MATCH(orders!K$1, products!$A$1:$G$1, 0))</f>
        <v>2.5</v>
      </c>
      <c r="L790" s="5">
        <f>INDEX(products!$A$1:$G$49, MATCH(orders!$D790, products!$A$1:$A$49, 0), MATCH(orders!L$1, products!$A$1:$G$1, 0))</f>
        <v>22.884999999999998</v>
      </c>
      <c r="M790" s="5">
        <f t="shared" si="12"/>
        <v>45.769999999999996</v>
      </c>
      <c r="N790" t="str" cm="1">
        <f t="array" ref="N790">_xlfn.SWITCH(I790,
    "Rob", "Robusta",
    "Exc", "Excelsa",
    "Ara", "Arabica",
    "Lib", "Liberica",
    "")</f>
        <v>Robusta</v>
      </c>
      <c r="O790" t="str" cm="1">
        <f t="array" ref="O790">_xlfn.SWITCH(J790,"M","Medium","L","Light","D","Dark","")</f>
        <v>Medium</v>
      </c>
      <c r="P790" t="str">
        <f>_xlfn.XLOOKUP(Orders_Table[[#This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 MATCH(orders!$D791, products!$A$1:$A$49, 0), MATCH(orders!I$1, products!$A$1:$G$1, 0))</f>
        <v>Ara</v>
      </c>
      <c r="J791" t="str">
        <f>INDEX(products!$A$1:$G$49, MATCH(orders!$D791, products!$A$1:$A$49, 0), MATCH(orders!J$1, products!$A$1:$G$1, 0))</f>
        <v>L</v>
      </c>
      <c r="K791" s="4">
        <f>INDEX(products!$A$1:$G$49, MATCH(orders!$D791, products!$A$1:$A$49, 0), MATCH(orders!K$1, products!$A$1:$G$1, 0))</f>
        <v>1</v>
      </c>
      <c r="L791" s="5">
        <f>INDEX(products!$A$1:$G$49, MATCH(orders!$D791, products!$A$1:$A$49, 0), MATCH(orders!L$1, products!$A$1:$G$1, 0))</f>
        <v>12.95</v>
      </c>
      <c r="M791" s="5">
        <f t="shared" si="12"/>
        <v>77.699999999999989</v>
      </c>
      <c r="N791" t="str" cm="1">
        <f t="array" ref="N791">_xlfn.SWITCH(I791,
    "Rob", "Robusta",
    "Exc", "Excelsa",
    "Ara", "Arabica",
    "Lib", "Liberica",
    "")</f>
        <v>Arabica</v>
      </c>
      <c r="O791" t="str" cm="1">
        <f t="array" ref="O791">_xlfn.SWITCH(J791,"M","Medium","L","Light","D","Dark","")</f>
        <v>Light</v>
      </c>
      <c r="P791" t="str">
        <f>_xlfn.XLOOKUP(Orders_Table[[#This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 MATCH(orders!$D792, products!$A$1:$A$49, 0), MATCH(orders!I$1, products!$A$1:$G$1, 0))</f>
        <v>Ara</v>
      </c>
      <c r="J792" t="str">
        <f>INDEX(products!$A$1:$G$49, MATCH(orders!$D792, products!$A$1:$A$49, 0), MATCH(orders!J$1, products!$A$1:$G$1, 0))</f>
        <v>L</v>
      </c>
      <c r="K792" s="4">
        <f>INDEX(products!$A$1:$G$49, MATCH(orders!$D792, products!$A$1:$A$49, 0), MATCH(orders!K$1, products!$A$1:$G$1, 0))</f>
        <v>0.5</v>
      </c>
      <c r="L792" s="5">
        <f>INDEX(products!$A$1:$G$49, MATCH(orders!$D792, products!$A$1:$A$49, 0), MATCH(orders!L$1, products!$A$1:$G$1, 0))</f>
        <v>7.77</v>
      </c>
      <c r="M792" s="5">
        <f t="shared" si="12"/>
        <v>23.31</v>
      </c>
      <c r="N792" t="str" cm="1">
        <f t="array" ref="N792">_xlfn.SWITCH(I792,
    "Rob", "Robusta",
    "Exc", "Excelsa",
    "Ara", "Arabica",
    "Lib", "Liberica",
    "")</f>
        <v>Arabica</v>
      </c>
      <c r="O792" t="str" cm="1">
        <f t="array" ref="O792">_xlfn.SWITCH(J792,"M","Medium","L","Light","D","Dark","")</f>
        <v>Light</v>
      </c>
      <c r="P792" t="str">
        <f>_xlfn.XLOOKUP(Orders_Table[[#This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 MATCH(orders!$D793, products!$A$1:$A$49, 0), MATCH(orders!I$1, products!$A$1:$G$1, 0))</f>
        <v>Lib</v>
      </c>
      <c r="J793" t="str">
        <f>INDEX(products!$A$1:$G$49, MATCH(orders!$D793, products!$A$1:$A$49, 0), MATCH(orders!J$1, products!$A$1:$G$1, 0))</f>
        <v>L</v>
      </c>
      <c r="K793" s="4">
        <f>INDEX(products!$A$1:$G$49, MATCH(orders!$D793, products!$A$1:$A$49, 0), MATCH(orders!K$1, products!$A$1:$G$1, 0))</f>
        <v>0.2</v>
      </c>
      <c r="L793" s="5">
        <f>INDEX(products!$A$1:$G$49, MATCH(orders!$D793, products!$A$1:$A$49, 0), MATCH(orders!L$1, products!$A$1:$G$1, 0))</f>
        <v>4.7549999999999999</v>
      </c>
      <c r="M793" s="5">
        <f t="shared" si="12"/>
        <v>23.774999999999999</v>
      </c>
      <c r="N793" t="str" cm="1">
        <f t="array" ref="N793">_xlfn.SWITCH(I793,
    "Rob", "Robusta",
    "Exc", "Excelsa",
    "Ara", "Arabica",
    "Lib", "Liberica",
    "")</f>
        <v>Liberica</v>
      </c>
      <c r="O793" t="str" cm="1">
        <f t="array" ref="O793">_xlfn.SWITCH(J793,"M","Medium","L","Light","D","Dark","")</f>
        <v>Light</v>
      </c>
      <c r="P793" t="str">
        <f>_xlfn.XLOOKUP(Orders_Table[[#This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 MATCH(orders!$D794, products!$A$1:$A$49, 0), MATCH(orders!I$1, products!$A$1:$G$1, 0))</f>
        <v>Lib</v>
      </c>
      <c r="J794" t="str">
        <f>INDEX(products!$A$1:$G$49, MATCH(orders!$D794, products!$A$1:$A$49, 0), MATCH(orders!J$1, products!$A$1:$G$1, 0))</f>
        <v>M</v>
      </c>
      <c r="K794" s="4">
        <f>INDEX(products!$A$1:$G$49, MATCH(orders!$D794, products!$A$1:$A$49, 0), MATCH(orders!K$1, products!$A$1:$G$1, 0))</f>
        <v>0.5</v>
      </c>
      <c r="L794" s="5">
        <f>INDEX(products!$A$1:$G$49, MATCH(orders!$D794, products!$A$1:$A$49, 0), MATCH(orders!L$1, products!$A$1:$G$1, 0))</f>
        <v>8.73</v>
      </c>
      <c r="M794" s="5">
        <f t="shared" si="12"/>
        <v>52.38</v>
      </c>
      <c r="N794" t="str" cm="1">
        <f t="array" ref="N794">_xlfn.SWITCH(I794,
    "Rob", "Robusta",
    "Exc", "Excelsa",
    "Ara", "Arabica",
    "Lib", "Liberica",
    "")</f>
        <v>Liberica</v>
      </c>
      <c r="O794" t="str" cm="1">
        <f t="array" ref="O794">_xlfn.SWITCH(J794,"M","Medium","L","Light","D","Dark","")</f>
        <v>Medium</v>
      </c>
      <c r="P794" t="str">
        <f>_xlfn.XLOOKUP(Orders_Table[[#This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 MATCH(orders!$D795, products!$A$1:$A$49, 0), MATCH(orders!I$1, products!$A$1:$G$1, 0))</f>
        <v>Rob</v>
      </c>
      <c r="J795" t="str">
        <f>INDEX(products!$A$1:$G$49, MATCH(orders!$D795, products!$A$1:$A$49, 0), MATCH(orders!J$1, products!$A$1:$G$1, 0))</f>
        <v>L</v>
      </c>
      <c r="K795" s="4">
        <f>INDEX(products!$A$1:$G$49, MATCH(orders!$D795, products!$A$1:$A$49, 0), MATCH(orders!K$1, products!$A$1:$G$1, 0))</f>
        <v>0.2</v>
      </c>
      <c r="L795" s="5">
        <f>INDEX(products!$A$1:$G$49, MATCH(orders!$D795, products!$A$1:$A$49, 0), MATCH(orders!L$1, products!$A$1:$G$1, 0))</f>
        <v>3.5849999999999995</v>
      </c>
      <c r="M795" s="5">
        <f t="shared" si="12"/>
        <v>17.924999999999997</v>
      </c>
      <c r="N795" t="str" cm="1">
        <f t="array" ref="N795">_xlfn.SWITCH(I795,
    "Rob", "Robusta",
    "Exc", "Excelsa",
    "Ara", "Arabica",
    "Lib", "Liberica",
    "")</f>
        <v>Robusta</v>
      </c>
      <c r="O795" t="str" cm="1">
        <f t="array" ref="O795">_xlfn.SWITCH(J795,"M","Medium","L","Light","D","Dark","")</f>
        <v>Light</v>
      </c>
      <c r="P795" t="str">
        <f>_xlfn.XLOOKUP(Orders_Table[[#This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 MATCH(orders!$D796, products!$A$1:$A$49, 0), MATCH(orders!I$1, products!$A$1:$G$1, 0))</f>
        <v>Ara</v>
      </c>
      <c r="J796" t="str">
        <f>INDEX(products!$A$1:$G$49, MATCH(orders!$D796, products!$A$1:$A$49, 0), MATCH(orders!J$1, products!$A$1:$G$1, 0))</f>
        <v>L</v>
      </c>
      <c r="K796" s="4">
        <f>INDEX(products!$A$1:$G$49, MATCH(orders!$D796, products!$A$1:$A$49, 0), MATCH(orders!K$1, products!$A$1:$G$1, 0))</f>
        <v>2.5</v>
      </c>
      <c r="L796" s="5">
        <f>INDEX(products!$A$1:$G$49, MATCH(orders!$D796, products!$A$1:$A$49, 0), MATCH(orders!L$1, products!$A$1:$G$1, 0))</f>
        <v>29.784999999999997</v>
      </c>
      <c r="M796" s="5">
        <f t="shared" si="12"/>
        <v>148.92499999999998</v>
      </c>
      <c r="N796" t="str" cm="1">
        <f t="array" ref="N796">_xlfn.SWITCH(I796,
    "Rob", "Robusta",
    "Exc", "Excelsa",
    "Ara", "Arabica",
    "Lib", "Liberica",
    "")</f>
        <v>Arabica</v>
      </c>
      <c r="O796" t="str" cm="1">
        <f t="array" ref="O796">_xlfn.SWITCH(J796,"M","Medium","L","Light","D","Dark","")</f>
        <v>Light</v>
      </c>
      <c r="P796" t="str">
        <f>_xlfn.XLOOKUP(Orders_Table[[#This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 MATCH(orders!$D797, products!$A$1:$A$49, 0), MATCH(orders!I$1, products!$A$1:$G$1, 0))</f>
        <v>Rob</v>
      </c>
      <c r="J797" t="str">
        <f>INDEX(products!$A$1:$G$49, MATCH(orders!$D797, products!$A$1:$A$49, 0), MATCH(orders!J$1, products!$A$1:$G$1, 0))</f>
        <v>L</v>
      </c>
      <c r="K797" s="4">
        <f>INDEX(products!$A$1:$G$49, MATCH(orders!$D797, products!$A$1:$A$49, 0), MATCH(orders!K$1, products!$A$1:$G$1, 0))</f>
        <v>0.5</v>
      </c>
      <c r="L797" s="5">
        <f>INDEX(products!$A$1:$G$49, MATCH(orders!$D797, products!$A$1:$A$49, 0), MATCH(orders!L$1, products!$A$1:$G$1, 0))</f>
        <v>7.169999999999999</v>
      </c>
      <c r="M797" s="5">
        <f t="shared" si="12"/>
        <v>28.679999999999996</v>
      </c>
      <c r="N797" t="str" cm="1">
        <f t="array" ref="N797">_xlfn.SWITCH(I797,
    "Rob", "Robusta",
    "Exc", "Excelsa",
    "Ara", "Arabica",
    "Lib", "Liberica",
    "")</f>
        <v>Robusta</v>
      </c>
      <c r="O797" t="str" cm="1">
        <f t="array" ref="O797">_xlfn.SWITCH(J797,"M","Medium","L","Light","D","Dark","")</f>
        <v>Light</v>
      </c>
      <c r="P797" t="str">
        <f>_xlfn.XLOOKUP(Orders_Table[[#This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N/A</v>
      </c>
      <c r="H798" s="2" t="str">
        <f>_xlfn.XLOOKUP(C798,customers!$A$1:$A$1001,customers!$G$1:$G$1001,,0)</f>
        <v>United States</v>
      </c>
      <c r="I798" t="str">
        <f>INDEX(products!$A$1:$G$49, MATCH(orders!$D798, products!$A$1:$A$49, 0), MATCH(orders!I$1, products!$A$1:$G$1, 0))</f>
        <v>Lib</v>
      </c>
      <c r="J798" t="str">
        <f>INDEX(products!$A$1:$G$49, MATCH(orders!$D798, products!$A$1:$A$49, 0), MATCH(orders!J$1, products!$A$1:$G$1, 0))</f>
        <v>L</v>
      </c>
      <c r="K798" s="4">
        <f>INDEX(products!$A$1:$G$49, MATCH(orders!$D798, products!$A$1:$A$49, 0), MATCH(orders!K$1, products!$A$1:$G$1, 0))</f>
        <v>0.5</v>
      </c>
      <c r="L798" s="5">
        <f>INDEX(products!$A$1:$G$49, MATCH(orders!$D798, products!$A$1:$A$49, 0), MATCH(orders!L$1, products!$A$1:$G$1, 0))</f>
        <v>9.51</v>
      </c>
      <c r="M798" s="5">
        <f t="shared" si="12"/>
        <v>9.51</v>
      </c>
      <c r="N798" t="str" cm="1">
        <f t="array" ref="N798">_xlfn.SWITCH(I798,
    "Rob", "Robusta",
    "Exc", "Excelsa",
    "Ara", "Arabica",
    "Lib", "Liberica",
    "")</f>
        <v>Liberica</v>
      </c>
      <c r="O798" t="str" cm="1">
        <f t="array" ref="O798">_xlfn.SWITCH(J798,"M","Medium","L","Light","D","Dark","")</f>
        <v>Light</v>
      </c>
      <c r="P798" t="str">
        <f>_xlfn.XLOOKUP(Orders_Table[[#This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 MATCH(orders!$D799, products!$A$1:$A$49, 0), MATCH(orders!I$1, products!$A$1:$G$1, 0))</f>
        <v>Ara</v>
      </c>
      <c r="J799" t="str">
        <f>INDEX(products!$A$1:$G$49, MATCH(orders!$D799, products!$A$1:$A$49, 0), MATCH(orders!J$1, products!$A$1:$G$1, 0))</f>
        <v>L</v>
      </c>
      <c r="K799" s="4">
        <f>INDEX(products!$A$1:$G$49, MATCH(orders!$D799, products!$A$1:$A$49, 0), MATCH(orders!K$1, products!$A$1:$G$1, 0))</f>
        <v>0.5</v>
      </c>
      <c r="L799" s="5">
        <f>INDEX(products!$A$1:$G$49, MATCH(orders!$D799, products!$A$1:$A$49, 0), MATCH(orders!L$1, products!$A$1:$G$1, 0))</f>
        <v>7.77</v>
      </c>
      <c r="M799" s="5">
        <f t="shared" si="12"/>
        <v>31.08</v>
      </c>
      <c r="N799" t="str" cm="1">
        <f t="array" ref="N799">_xlfn.SWITCH(I799,
    "Rob", "Robusta",
    "Exc", "Excelsa",
    "Ara", "Arabica",
    "Lib", "Liberica",
    "")</f>
        <v>Arabica</v>
      </c>
      <c r="O799" t="str" cm="1">
        <f t="array" ref="O799">_xlfn.SWITCH(J799,"M","Medium","L","Light","D","Dark","")</f>
        <v>Light</v>
      </c>
      <c r="P799" t="str">
        <f>_xlfn.XLOOKUP(Orders_Table[[#This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 MATCH(orders!$D800, products!$A$1:$A$49, 0), MATCH(orders!I$1, products!$A$1:$G$1, 0))</f>
        <v>Rob</v>
      </c>
      <c r="J800" t="str">
        <f>INDEX(products!$A$1:$G$49, MATCH(orders!$D800, products!$A$1:$A$49, 0), MATCH(orders!J$1, products!$A$1:$G$1, 0))</f>
        <v>D</v>
      </c>
      <c r="K800" s="4">
        <f>INDEX(products!$A$1:$G$49, MATCH(orders!$D800, products!$A$1:$A$49, 0), MATCH(orders!K$1, products!$A$1:$G$1, 0))</f>
        <v>0.2</v>
      </c>
      <c r="L800" s="5">
        <f>INDEX(products!$A$1:$G$49, MATCH(orders!$D800, products!$A$1:$A$49, 0), MATCH(orders!L$1, products!$A$1:$G$1, 0))</f>
        <v>2.6849999999999996</v>
      </c>
      <c r="M800" s="5">
        <f t="shared" si="12"/>
        <v>8.0549999999999997</v>
      </c>
      <c r="N800" t="str" cm="1">
        <f t="array" ref="N800">_xlfn.SWITCH(I800,
    "Rob", "Robusta",
    "Exc", "Excelsa",
    "Ara", "Arabica",
    "Lib", "Liberica",
    "")</f>
        <v>Robusta</v>
      </c>
      <c r="O800" t="str" cm="1">
        <f t="array" ref="O800">_xlfn.SWITCH(J800,"M","Medium","L","Light","D","Dark","")</f>
        <v>Dark</v>
      </c>
      <c r="P800" t="str">
        <f>_xlfn.XLOOKUP(Orders_Table[[#This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N/A</v>
      </c>
      <c r="H801" s="2" t="str">
        <f>_xlfn.XLOOKUP(C801,customers!$A$1:$A$1001,customers!$G$1:$G$1001,,0)</f>
        <v>United States</v>
      </c>
      <c r="I801" t="str">
        <f>INDEX(products!$A$1:$G$49, MATCH(orders!$D801, products!$A$1:$A$49, 0), MATCH(orders!I$1, products!$A$1:$G$1, 0))</f>
        <v>Exc</v>
      </c>
      <c r="J801" t="str">
        <f>INDEX(products!$A$1:$G$49, MATCH(orders!$D801, products!$A$1:$A$49, 0), MATCH(orders!J$1, products!$A$1:$G$1, 0))</f>
        <v>D</v>
      </c>
      <c r="K801" s="4">
        <f>INDEX(products!$A$1:$G$49, MATCH(orders!$D801, products!$A$1:$A$49, 0), MATCH(orders!K$1, products!$A$1:$G$1, 0))</f>
        <v>1</v>
      </c>
      <c r="L801" s="5">
        <f>INDEX(products!$A$1:$G$49, MATCH(orders!$D801, products!$A$1:$A$49, 0), MATCH(orders!L$1, products!$A$1:$G$1, 0))</f>
        <v>12.15</v>
      </c>
      <c r="M801" s="5">
        <f t="shared" si="12"/>
        <v>36.450000000000003</v>
      </c>
      <c r="N801" t="str" cm="1">
        <f t="array" ref="N801">_xlfn.SWITCH(I801,
    "Rob", "Robusta",
    "Exc", "Excelsa",
    "Ara", "Arabica",
    "Lib", "Liberica",
    "")</f>
        <v>Excelsa</v>
      </c>
      <c r="O801" t="str" cm="1">
        <f t="array" ref="O801">_xlfn.SWITCH(J801,"M","Medium","L","Light","D","Dark","")</f>
        <v>Dark</v>
      </c>
      <c r="P801" t="str">
        <f>_xlfn.XLOOKUP(Orders_Table[[#This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 MATCH(orders!$D802, products!$A$1:$A$49, 0), MATCH(orders!I$1, products!$A$1:$G$1, 0))</f>
        <v>Rob</v>
      </c>
      <c r="J802" t="str">
        <f>INDEX(products!$A$1:$G$49, MATCH(orders!$D802, products!$A$1:$A$49, 0), MATCH(orders!J$1, products!$A$1:$G$1, 0))</f>
        <v>D</v>
      </c>
      <c r="K802" s="4">
        <f>INDEX(products!$A$1:$G$49, MATCH(orders!$D802, products!$A$1:$A$49, 0), MATCH(orders!K$1, products!$A$1:$G$1, 0))</f>
        <v>0.2</v>
      </c>
      <c r="L802" s="5">
        <f>INDEX(products!$A$1:$G$49, MATCH(orders!$D802, products!$A$1:$A$49, 0), MATCH(orders!L$1, products!$A$1:$G$1, 0))</f>
        <v>2.6849999999999996</v>
      </c>
      <c r="M802" s="5">
        <f t="shared" si="12"/>
        <v>16.11</v>
      </c>
      <c r="N802" t="str" cm="1">
        <f t="array" ref="N802">_xlfn.SWITCH(I802,
    "Rob", "Robusta",
    "Exc", "Excelsa",
    "Ara", "Arabica",
    "Lib", "Liberica",
    "")</f>
        <v>Robusta</v>
      </c>
      <c r="O802" t="str" cm="1">
        <f t="array" ref="O802">_xlfn.SWITCH(J802,"M","Medium","L","Light","D","Dark","")</f>
        <v>Dark</v>
      </c>
      <c r="P802" t="str">
        <f>_xlfn.XLOOKUP(Orders_Table[[#This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 MATCH(orders!$D803, products!$A$1:$A$49, 0), MATCH(orders!I$1, products!$A$1:$G$1, 0))</f>
        <v>Rob</v>
      </c>
      <c r="J803" t="str">
        <f>INDEX(products!$A$1:$G$49, MATCH(orders!$D803, products!$A$1:$A$49, 0), MATCH(orders!J$1, products!$A$1:$G$1, 0))</f>
        <v>D</v>
      </c>
      <c r="K803" s="4">
        <f>INDEX(products!$A$1:$G$49, MATCH(orders!$D803, products!$A$1:$A$49, 0), MATCH(orders!K$1, products!$A$1:$G$1, 0))</f>
        <v>2.5</v>
      </c>
      <c r="L803" s="5">
        <f>INDEX(products!$A$1:$G$49, MATCH(orders!$D803, products!$A$1:$A$49, 0), MATCH(orders!L$1, products!$A$1:$G$1, 0))</f>
        <v>20.584999999999997</v>
      </c>
      <c r="M803" s="5">
        <f t="shared" si="12"/>
        <v>41.169999999999995</v>
      </c>
      <c r="N803" t="str" cm="1">
        <f t="array" ref="N803">_xlfn.SWITCH(I803,
    "Rob", "Robusta",
    "Exc", "Excelsa",
    "Ara", "Arabica",
    "Lib", "Liberica",
    "")</f>
        <v>Robusta</v>
      </c>
      <c r="O803" t="str" cm="1">
        <f t="array" ref="O803">_xlfn.SWITCH(J803,"M","Medium","L","Light","D","Dark","")</f>
        <v>Dark</v>
      </c>
      <c r="P803" t="str">
        <f>_xlfn.XLOOKUP(Orders_Table[[#This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 MATCH(orders!$D804, products!$A$1:$A$49, 0), MATCH(orders!I$1, products!$A$1:$G$1, 0))</f>
        <v>Rob</v>
      </c>
      <c r="J804" t="str">
        <f>INDEX(products!$A$1:$G$49, MATCH(orders!$D804, products!$A$1:$A$49, 0), MATCH(orders!J$1, products!$A$1:$G$1, 0))</f>
        <v>D</v>
      </c>
      <c r="K804" s="4">
        <f>INDEX(products!$A$1:$G$49, MATCH(orders!$D804, products!$A$1:$A$49, 0), MATCH(orders!K$1, products!$A$1:$G$1, 0))</f>
        <v>0.2</v>
      </c>
      <c r="L804" s="5">
        <f>INDEX(products!$A$1:$G$49, MATCH(orders!$D804, products!$A$1:$A$49, 0), MATCH(orders!L$1, products!$A$1:$G$1, 0))</f>
        <v>2.6849999999999996</v>
      </c>
      <c r="M804" s="5">
        <f t="shared" si="12"/>
        <v>10.739999999999998</v>
      </c>
      <c r="N804" t="str" cm="1">
        <f t="array" ref="N804">_xlfn.SWITCH(I804,
    "Rob", "Robusta",
    "Exc", "Excelsa",
    "Ara", "Arabica",
    "Lib", "Liberica",
    "")</f>
        <v>Robusta</v>
      </c>
      <c r="O804" t="str" cm="1">
        <f t="array" ref="O804">_xlfn.SWITCH(J804,"M","Medium","L","Light","D","Dark","")</f>
        <v>Dark</v>
      </c>
      <c r="P804" t="str">
        <f>_xlfn.XLOOKUP(Orders_Table[[#This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 MATCH(orders!$D805, products!$A$1:$A$49, 0), MATCH(orders!I$1, products!$A$1:$G$1, 0))</f>
        <v>Exc</v>
      </c>
      <c r="J805" t="str">
        <f>INDEX(products!$A$1:$G$49, MATCH(orders!$D805, products!$A$1:$A$49, 0), MATCH(orders!J$1, products!$A$1:$G$1, 0))</f>
        <v>M</v>
      </c>
      <c r="K805" s="4">
        <f>INDEX(products!$A$1:$G$49, MATCH(orders!$D805, products!$A$1:$A$49, 0), MATCH(orders!K$1, products!$A$1:$G$1, 0))</f>
        <v>2.5</v>
      </c>
      <c r="L805" s="5">
        <f>INDEX(products!$A$1:$G$49, MATCH(orders!$D805, products!$A$1:$A$49, 0), MATCH(orders!L$1, products!$A$1:$G$1, 0))</f>
        <v>31.624999999999996</v>
      </c>
      <c r="M805" s="5">
        <f t="shared" si="12"/>
        <v>126.49999999999999</v>
      </c>
      <c r="N805" t="str" cm="1">
        <f t="array" ref="N805">_xlfn.SWITCH(I805,
    "Rob", "Robusta",
    "Exc", "Excelsa",
    "Ara", "Arabica",
    "Lib", "Liberica",
    "")</f>
        <v>Excelsa</v>
      </c>
      <c r="O805" t="str" cm="1">
        <f t="array" ref="O805">_xlfn.SWITCH(J805,"M","Medium","L","Light","D","Dark","")</f>
        <v>Medium</v>
      </c>
      <c r="P805" t="str">
        <f>_xlfn.XLOOKUP(Orders_Table[[#This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N/A</v>
      </c>
      <c r="H806" s="2" t="str">
        <f>_xlfn.XLOOKUP(C806,customers!$A$1:$A$1001,customers!$G$1:$G$1001,,0)</f>
        <v>United Kingdom</v>
      </c>
      <c r="I806" t="str">
        <f>INDEX(products!$A$1:$G$49, MATCH(orders!$D806, products!$A$1:$A$49, 0), MATCH(orders!I$1, products!$A$1:$G$1, 0))</f>
        <v>Rob</v>
      </c>
      <c r="J806" t="str">
        <f>INDEX(products!$A$1:$G$49, MATCH(orders!$D806, products!$A$1:$A$49, 0), MATCH(orders!J$1, products!$A$1:$G$1, 0))</f>
        <v>L</v>
      </c>
      <c r="K806" s="4">
        <f>INDEX(products!$A$1:$G$49, MATCH(orders!$D806, products!$A$1:$A$49, 0), MATCH(orders!K$1, products!$A$1:$G$1, 0))</f>
        <v>1</v>
      </c>
      <c r="L806" s="5">
        <f>INDEX(products!$A$1:$G$49, MATCH(orders!$D806, products!$A$1:$A$49, 0), MATCH(orders!L$1, products!$A$1:$G$1, 0))</f>
        <v>11.95</v>
      </c>
      <c r="M806" s="5">
        <f t="shared" si="12"/>
        <v>23.9</v>
      </c>
      <c r="N806" t="str" cm="1">
        <f t="array" ref="N806">_xlfn.SWITCH(I806,
    "Rob", "Robusta",
    "Exc", "Excelsa",
    "Ara", "Arabica",
    "Lib", "Liberica",
    "")</f>
        <v>Robusta</v>
      </c>
      <c r="O806" t="str" cm="1">
        <f t="array" ref="O806">_xlfn.SWITCH(J806,"M","Medium","L","Light","D","Dark","")</f>
        <v>Light</v>
      </c>
      <c r="P806" t="str">
        <f>_xlfn.XLOOKUP(Orders_Table[[#This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N/A</v>
      </c>
      <c r="H807" s="2" t="str">
        <f>_xlfn.XLOOKUP(C807,customers!$A$1:$A$1001,customers!$G$1:$G$1001,,0)</f>
        <v>United States</v>
      </c>
      <c r="I807" t="str">
        <f>INDEX(products!$A$1:$G$49, MATCH(orders!$D807, products!$A$1:$A$49, 0), MATCH(orders!I$1, products!$A$1:$G$1, 0))</f>
        <v>Rob</v>
      </c>
      <c r="J807" t="str">
        <f>INDEX(products!$A$1:$G$49, MATCH(orders!$D807, products!$A$1:$A$49, 0), MATCH(orders!J$1, products!$A$1:$G$1, 0))</f>
        <v>M</v>
      </c>
      <c r="K807" s="4">
        <f>INDEX(products!$A$1:$G$49, MATCH(orders!$D807, products!$A$1:$A$49, 0), MATCH(orders!K$1, products!$A$1:$G$1, 0))</f>
        <v>0.5</v>
      </c>
      <c r="L807" s="5">
        <f>INDEX(products!$A$1:$G$49, MATCH(orders!$D807, products!$A$1:$A$49, 0), MATCH(orders!L$1, products!$A$1:$G$1, 0))</f>
        <v>5.97</v>
      </c>
      <c r="M807" s="5">
        <f t="shared" si="12"/>
        <v>5.97</v>
      </c>
      <c r="N807" t="str" cm="1">
        <f t="array" ref="N807">_xlfn.SWITCH(I807,
    "Rob", "Robusta",
    "Exc", "Excelsa",
    "Ara", "Arabica",
    "Lib", "Liberica",
    "")</f>
        <v>Robusta</v>
      </c>
      <c r="O807" t="str" cm="1">
        <f t="array" ref="O807">_xlfn.SWITCH(J807,"M","Medium","L","Light","D","Dark","")</f>
        <v>Medium</v>
      </c>
      <c r="P807" t="str">
        <f>_xlfn.XLOOKUP(Orders_Table[[#This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N/A</v>
      </c>
      <c r="H808" s="2" t="str">
        <f>_xlfn.XLOOKUP(C808,customers!$A$1:$A$1001,customers!$G$1:$G$1001,,0)</f>
        <v>United Kingdom</v>
      </c>
      <c r="I808" t="str">
        <f>INDEX(products!$A$1:$G$49, MATCH(orders!$D808, products!$A$1:$A$49, 0), MATCH(orders!I$1, products!$A$1:$G$1, 0))</f>
        <v>Lib</v>
      </c>
      <c r="J808" t="str">
        <f>INDEX(products!$A$1:$G$49, MATCH(orders!$D808, products!$A$1:$A$49, 0), MATCH(orders!J$1, products!$A$1:$G$1, 0))</f>
        <v>D</v>
      </c>
      <c r="K808" s="4">
        <f>INDEX(products!$A$1:$G$49, MATCH(orders!$D808, products!$A$1:$A$49, 0), MATCH(orders!K$1, products!$A$1:$G$1, 0))</f>
        <v>0.2</v>
      </c>
      <c r="L808" s="5">
        <f>INDEX(products!$A$1:$G$49, MATCH(orders!$D808, products!$A$1:$A$49, 0), MATCH(orders!L$1, products!$A$1:$G$1, 0))</f>
        <v>3.8849999999999998</v>
      </c>
      <c r="M808" s="5">
        <f t="shared" si="12"/>
        <v>7.77</v>
      </c>
      <c r="N808" t="str" cm="1">
        <f t="array" ref="N808">_xlfn.SWITCH(I808,
    "Rob", "Robusta",
    "Exc", "Excelsa",
    "Ara", "Arabica",
    "Lib", "Liberica",
    "")</f>
        <v>Liberica</v>
      </c>
      <c r="O808" t="str" cm="1">
        <f t="array" ref="O808">_xlfn.SWITCH(J808,"M","Medium","L","Light","D","Dark","")</f>
        <v>Dark</v>
      </c>
      <c r="P808" t="str">
        <f>_xlfn.XLOOKUP(Orders_Table[[#This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 MATCH(orders!$D809, products!$A$1:$A$49, 0), MATCH(orders!I$1, products!$A$1:$G$1, 0))</f>
        <v>Lib</v>
      </c>
      <c r="J809" t="str">
        <f>INDEX(products!$A$1:$G$49, MATCH(orders!$D809, products!$A$1:$A$49, 0), MATCH(orders!J$1, products!$A$1:$G$1, 0))</f>
        <v>D</v>
      </c>
      <c r="K809" s="4">
        <f>INDEX(products!$A$1:$G$49, MATCH(orders!$D809, products!$A$1:$A$49, 0), MATCH(orders!K$1, products!$A$1:$G$1, 0))</f>
        <v>0.5</v>
      </c>
      <c r="L809" s="5">
        <f>INDEX(products!$A$1:$G$49, MATCH(orders!$D809, products!$A$1:$A$49, 0), MATCH(orders!L$1, products!$A$1:$G$1, 0))</f>
        <v>7.77</v>
      </c>
      <c r="M809" s="5">
        <f t="shared" si="12"/>
        <v>23.31</v>
      </c>
      <c r="N809" t="str" cm="1">
        <f t="array" ref="N809">_xlfn.SWITCH(I809,
    "Rob", "Robusta",
    "Exc", "Excelsa",
    "Ara", "Arabica",
    "Lib", "Liberica",
    "")</f>
        <v>Liberica</v>
      </c>
      <c r="O809" t="str" cm="1">
        <f t="array" ref="O809">_xlfn.SWITCH(J809,"M","Medium","L","Light","D","Dark","")</f>
        <v>Dark</v>
      </c>
      <c r="P809" t="str">
        <f>_xlfn.XLOOKUP(Orders_Table[[#This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N/A</v>
      </c>
      <c r="H810" s="2" t="str">
        <f>_xlfn.XLOOKUP(C810,customers!$A$1:$A$1001,customers!$G$1:$G$1001,,0)</f>
        <v>United States</v>
      </c>
      <c r="I810" t="str">
        <f>INDEX(products!$A$1:$G$49, MATCH(orders!$D810, products!$A$1:$A$49, 0), MATCH(orders!I$1, products!$A$1:$G$1, 0))</f>
        <v>Rob</v>
      </c>
      <c r="J810" t="str">
        <f>INDEX(products!$A$1:$G$49, MATCH(orders!$D810, products!$A$1:$A$49, 0), MATCH(orders!J$1, products!$A$1:$G$1, 0))</f>
        <v>L</v>
      </c>
      <c r="K810" s="4">
        <f>INDEX(products!$A$1:$G$49, MATCH(orders!$D810, products!$A$1:$A$49, 0), MATCH(orders!K$1, products!$A$1:$G$1, 0))</f>
        <v>2.5</v>
      </c>
      <c r="L810" s="5">
        <f>INDEX(products!$A$1:$G$49, MATCH(orders!$D810, products!$A$1:$A$49, 0), MATCH(orders!L$1, products!$A$1:$G$1, 0))</f>
        <v>27.484999999999996</v>
      </c>
      <c r="M810" s="5">
        <f t="shared" si="12"/>
        <v>137.42499999999998</v>
      </c>
      <c r="N810" t="str" cm="1">
        <f t="array" ref="N810">_xlfn.SWITCH(I810,
    "Rob", "Robusta",
    "Exc", "Excelsa",
    "Ara", "Arabica",
    "Lib", "Liberica",
    "")</f>
        <v>Robusta</v>
      </c>
      <c r="O810" t="str" cm="1">
        <f t="array" ref="O810">_xlfn.SWITCH(J810,"M","Medium","L","Light","D","Dark","")</f>
        <v>Light</v>
      </c>
      <c r="P810" t="str">
        <f>_xlfn.XLOOKUP(Orders_Table[[#This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N/A</v>
      </c>
      <c r="H811" s="2" t="str">
        <f>_xlfn.XLOOKUP(C811,customers!$A$1:$A$1001,customers!$G$1:$G$1001,,0)</f>
        <v>United States</v>
      </c>
      <c r="I811" t="str">
        <f>INDEX(products!$A$1:$G$49, MATCH(orders!$D811, products!$A$1:$A$49, 0), MATCH(orders!I$1, products!$A$1:$G$1, 0))</f>
        <v>Rob</v>
      </c>
      <c r="J811" t="str">
        <f>INDEX(products!$A$1:$G$49, MATCH(orders!$D811, products!$A$1:$A$49, 0), MATCH(orders!J$1, products!$A$1:$G$1, 0))</f>
        <v>D</v>
      </c>
      <c r="K811" s="4">
        <f>INDEX(products!$A$1:$G$49, MATCH(orders!$D811, products!$A$1:$A$49, 0), MATCH(orders!K$1, products!$A$1:$G$1, 0))</f>
        <v>0.2</v>
      </c>
      <c r="L811" s="5">
        <f>INDEX(products!$A$1:$G$49, MATCH(orders!$D811, products!$A$1:$A$49, 0), MATCH(orders!L$1, products!$A$1:$G$1, 0))</f>
        <v>2.6849999999999996</v>
      </c>
      <c r="M811" s="5">
        <f t="shared" si="12"/>
        <v>8.0549999999999997</v>
      </c>
      <c r="N811" t="str" cm="1">
        <f t="array" ref="N811">_xlfn.SWITCH(I811,
    "Rob", "Robusta",
    "Exc", "Excelsa",
    "Ara", "Arabica",
    "Lib", "Liberica",
    "")</f>
        <v>Robusta</v>
      </c>
      <c r="O811" t="str" cm="1">
        <f t="array" ref="O811">_xlfn.SWITCH(J811,"M","Medium","L","Light","D","Dark","")</f>
        <v>Dark</v>
      </c>
      <c r="P811" t="str">
        <f>_xlfn.XLOOKUP(Orders_Table[[#This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 MATCH(orders!$D812, products!$A$1:$A$49, 0), MATCH(orders!I$1, products!$A$1:$G$1, 0))</f>
        <v>Lib</v>
      </c>
      <c r="J812" t="str">
        <f>INDEX(products!$A$1:$G$49, MATCH(orders!$D812, products!$A$1:$A$49, 0), MATCH(orders!J$1, products!$A$1:$G$1, 0))</f>
        <v>L</v>
      </c>
      <c r="K812" s="4">
        <f>INDEX(products!$A$1:$G$49, MATCH(orders!$D812, products!$A$1:$A$49, 0), MATCH(orders!K$1, products!$A$1:$G$1, 0))</f>
        <v>0.5</v>
      </c>
      <c r="L812" s="5">
        <f>INDEX(products!$A$1:$G$49, MATCH(orders!$D812, products!$A$1:$A$49, 0), MATCH(orders!L$1, products!$A$1:$G$1, 0))</f>
        <v>9.51</v>
      </c>
      <c r="M812" s="5">
        <f t="shared" si="12"/>
        <v>28.53</v>
      </c>
      <c r="N812" t="str" cm="1">
        <f t="array" ref="N812">_xlfn.SWITCH(I812,
    "Rob", "Robusta",
    "Exc", "Excelsa",
    "Ara", "Arabica",
    "Lib", "Liberica",
    "")</f>
        <v>Liberica</v>
      </c>
      <c r="O812" t="str" cm="1">
        <f t="array" ref="O812">_xlfn.SWITCH(J812,"M","Medium","L","Light","D","Dark","")</f>
        <v>Light</v>
      </c>
      <c r="P812" t="str">
        <f>_xlfn.XLOOKUP(Orders_Table[[#This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 MATCH(orders!$D813, products!$A$1:$A$49, 0), MATCH(orders!I$1, products!$A$1:$G$1, 0))</f>
        <v>Ara</v>
      </c>
      <c r="J813" t="str">
        <f>INDEX(products!$A$1:$G$49, MATCH(orders!$D813, products!$A$1:$A$49, 0), MATCH(orders!J$1, products!$A$1:$G$1, 0))</f>
        <v>M</v>
      </c>
      <c r="K813" s="4">
        <f>INDEX(products!$A$1:$G$49, MATCH(orders!$D813, products!$A$1:$A$49, 0), MATCH(orders!K$1, products!$A$1:$G$1, 0))</f>
        <v>1</v>
      </c>
      <c r="L813" s="5">
        <f>INDEX(products!$A$1:$G$49, MATCH(orders!$D813, products!$A$1:$A$49, 0), MATCH(orders!L$1, products!$A$1:$G$1, 0))</f>
        <v>11.25</v>
      </c>
      <c r="M813" s="5">
        <f t="shared" si="12"/>
        <v>67.5</v>
      </c>
      <c r="N813" t="str" cm="1">
        <f t="array" ref="N813">_xlfn.SWITCH(I813,
    "Rob", "Robusta",
    "Exc", "Excelsa",
    "Ara", "Arabica",
    "Lib", "Liberica",
    "")</f>
        <v>Arabica</v>
      </c>
      <c r="O813" t="str" cm="1">
        <f t="array" ref="O813">_xlfn.SWITCH(J813,"M","Medium","L","Light","D","Dark","")</f>
        <v>Medium</v>
      </c>
      <c r="P813" t="str">
        <f>_xlfn.XLOOKUP(Orders_Table[[#This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 MATCH(orders!$D814, products!$A$1:$A$49, 0), MATCH(orders!I$1, products!$A$1:$G$1, 0))</f>
        <v>Lib</v>
      </c>
      <c r="J814" t="str">
        <f>INDEX(products!$A$1:$G$49, MATCH(orders!$D814, products!$A$1:$A$49, 0), MATCH(orders!J$1, products!$A$1:$G$1, 0))</f>
        <v>D</v>
      </c>
      <c r="K814" s="4">
        <f>INDEX(products!$A$1:$G$49, MATCH(orders!$D814, products!$A$1:$A$49, 0), MATCH(orders!K$1, products!$A$1:$G$1, 0))</f>
        <v>2.5</v>
      </c>
      <c r="L814" s="5">
        <f>INDEX(products!$A$1:$G$49, MATCH(orders!$D814, products!$A$1:$A$49, 0), MATCH(orders!L$1, products!$A$1:$G$1, 0))</f>
        <v>29.784999999999997</v>
      </c>
      <c r="M814" s="5">
        <f t="shared" si="12"/>
        <v>178.70999999999998</v>
      </c>
      <c r="N814" t="str" cm="1">
        <f t="array" ref="N814">_xlfn.SWITCH(I814,
    "Rob", "Robusta",
    "Exc", "Excelsa",
    "Ara", "Arabica",
    "Lib", "Liberica",
    "")</f>
        <v>Liberica</v>
      </c>
      <c r="O814" t="str" cm="1">
        <f t="array" ref="O814">_xlfn.SWITCH(J814,"M","Medium","L","Light","D","Dark","")</f>
        <v>Dark</v>
      </c>
      <c r="P814" t="str">
        <f>_xlfn.XLOOKUP(Orders_Table[[#This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 MATCH(orders!$D815, products!$A$1:$A$49, 0), MATCH(orders!I$1, products!$A$1:$G$1, 0))</f>
        <v>Exc</v>
      </c>
      <c r="J815" t="str">
        <f>INDEX(products!$A$1:$G$49, MATCH(orders!$D815, products!$A$1:$A$49, 0), MATCH(orders!J$1, products!$A$1:$G$1, 0))</f>
        <v>M</v>
      </c>
      <c r="K815" s="4">
        <f>INDEX(products!$A$1:$G$49, MATCH(orders!$D815, products!$A$1:$A$49, 0), MATCH(orders!K$1, products!$A$1:$G$1, 0))</f>
        <v>2.5</v>
      </c>
      <c r="L815" s="5">
        <f>INDEX(products!$A$1:$G$49, MATCH(orders!$D815, products!$A$1:$A$49, 0), MATCH(orders!L$1, products!$A$1:$G$1, 0))</f>
        <v>31.624999999999996</v>
      </c>
      <c r="M815" s="5">
        <f t="shared" si="12"/>
        <v>31.624999999999996</v>
      </c>
      <c r="N815" t="str" cm="1">
        <f t="array" ref="N815">_xlfn.SWITCH(I815,
    "Rob", "Robusta",
    "Exc", "Excelsa",
    "Ara", "Arabica",
    "Lib", "Liberica",
    "")</f>
        <v>Excelsa</v>
      </c>
      <c r="O815" t="str" cm="1">
        <f t="array" ref="O815">_xlfn.SWITCH(J815,"M","Medium","L","Light","D","Dark","")</f>
        <v>Medium</v>
      </c>
      <c r="P815" t="str">
        <f>_xlfn.XLOOKUP(Orders_Table[[#This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 MATCH(orders!$D816, products!$A$1:$A$49, 0), MATCH(orders!I$1, products!$A$1:$G$1, 0))</f>
        <v>Exc</v>
      </c>
      <c r="J816" t="str">
        <f>INDEX(products!$A$1:$G$49, MATCH(orders!$D816, products!$A$1:$A$49, 0), MATCH(orders!J$1, products!$A$1:$G$1, 0))</f>
        <v>L</v>
      </c>
      <c r="K816" s="4">
        <f>INDEX(products!$A$1:$G$49, MATCH(orders!$D816, products!$A$1:$A$49, 0), MATCH(orders!K$1, products!$A$1:$G$1, 0))</f>
        <v>0.2</v>
      </c>
      <c r="L816" s="5">
        <f>INDEX(products!$A$1:$G$49, MATCH(orders!$D816, products!$A$1:$A$49, 0), MATCH(orders!L$1, products!$A$1:$G$1, 0))</f>
        <v>4.4550000000000001</v>
      </c>
      <c r="M816" s="5">
        <f t="shared" si="12"/>
        <v>8.91</v>
      </c>
      <c r="N816" t="str" cm="1">
        <f t="array" ref="N816">_xlfn.SWITCH(I816,
    "Rob", "Robusta",
    "Exc", "Excelsa",
    "Ara", "Arabica",
    "Lib", "Liberica",
    "")</f>
        <v>Excelsa</v>
      </c>
      <c r="O816" t="str" cm="1">
        <f t="array" ref="O816">_xlfn.SWITCH(J816,"M","Medium","L","Light","D","Dark","")</f>
        <v>Light</v>
      </c>
      <c r="P816" t="str">
        <f>_xlfn.XLOOKUP(Orders_Table[[#This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 MATCH(orders!$D817, products!$A$1:$A$49, 0), MATCH(orders!I$1, products!$A$1:$G$1, 0))</f>
        <v>Rob</v>
      </c>
      <c r="J817" t="str">
        <f>INDEX(products!$A$1:$G$49, MATCH(orders!$D817, products!$A$1:$A$49, 0), MATCH(orders!J$1, products!$A$1:$G$1, 0))</f>
        <v>M</v>
      </c>
      <c r="K817" s="4">
        <f>INDEX(products!$A$1:$G$49, MATCH(orders!$D817, products!$A$1:$A$49, 0), MATCH(orders!K$1, products!$A$1:$G$1, 0))</f>
        <v>0.5</v>
      </c>
      <c r="L817" s="5">
        <f>INDEX(products!$A$1:$G$49, MATCH(orders!$D817, products!$A$1:$A$49, 0), MATCH(orders!L$1, products!$A$1:$G$1, 0))</f>
        <v>5.97</v>
      </c>
      <c r="M817" s="5">
        <f t="shared" si="12"/>
        <v>35.82</v>
      </c>
      <c r="N817" t="str" cm="1">
        <f t="array" ref="N817">_xlfn.SWITCH(I817,
    "Rob", "Robusta",
    "Exc", "Excelsa",
    "Ara", "Arabica",
    "Lib", "Liberica",
    "")</f>
        <v>Robusta</v>
      </c>
      <c r="O817" t="str" cm="1">
        <f t="array" ref="O817">_xlfn.SWITCH(J817,"M","Medium","L","Light","D","Dark","")</f>
        <v>Medium</v>
      </c>
      <c r="P817" t="str">
        <f>_xlfn.XLOOKUP(Orders_Table[[#This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 MATCH(orders!$D818, products!$A$1:$A$49, 0), MATCH(orders!I$1, products!$A$1:$G$1, 0))</f>
        <v>Lib</v>
      </c>
      <c r="J818" t="str">
        <f>INDEX(products!$A$1:$G$49, MATCH(orders!$D818, products!$A$1:$A$49, 0), MATCH(orders!J$1, products!$A$1:$G$1, 0))</f>
        <v>L</v>
      </c>
      <c r="K818" s="4">
        <f>INDEX(products!$A$1:$G$49, MATCH(orders!$D818, products!$A$1:$A$49, 0), MATCH(orders!K$1, products!$A$1:$G$1, 0))</f>
        <v>0.5</v>
      </c>
      <c r="L818" s="5">
        <f>INDEX(products!$A$1:$G$49, MATCH(orders!$D818, products!$A$1:$A$49, 0), MATCH(orders!L$1, products!$A$1:$G$1, 0))</f>
        <v>9.51</v>
      </c>
      <c r="M818" s="5">
        <f t="shared" si="12"/>
        <v>38.04</v>
      </c>
      <c r="N818" t="str" cm="1">
        <f t="array" ref="N818">_xlfn.SWITCH(I818,
    "Rob", "Robusta",
    "Exc", "Excelsa",
    "Ara", "Arabica",
    "Lib", "Liberica",
    "")</f>
        <v>Liberica</v>
      </c>
      <c r="O818" t="str" cm="1">
        <f t="array" ref="O818">_xlfn.SWITCH(J818,"M","Medium","L","Light","D","Dark","")</f>
        <v>Light</v>
      </c>
      <c r="P818" t="str">
        <f>_xlfn.XLOOKUP(Orders_Table[[#This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 MATCH(orders!$D819, products!$A$1:$A$49, 0), MATCH(orders!I$1, products!$A$1:$G$1, 0))</f>
        <v>Lib</v>
      </c>
      <c r="J819" t="str">
        <f>INDEX(products!$A$1:$G$49, MATCH(orders!$D819, products!$A$1:$A$49, 0), MATCH(orders!J$1, products!$A$1:$G$1, 0))</f>
        <v>D</v>
      </c>
      <c r="K819" s="4">
        <f>INDEX(products!$A$1:$G$49, MATCH(orders!$D819, products!$A$1:$A$49, 0), MATCH(orders!K$1, products!$A$1:$G$1, 0))</f>
        <v>0.5</v>
      </c>
      <c r="L819" s="5">
        <f>INDEX(products!$A$1:$G$49, MATCH(orders!$D819, products!$A$1:$A$49, 0), MATCH(orders!L$1, products!$A$1:$G$1, 0))</f>
        <v>7.77</v>
      </c>
      <c r="M819" s="5">
        <f t="shared" si="12"/>
        <v>15.54</v>
      </c>
      <c r="N819" t="str" cm="1">
        <f t="array" ref="N819">_xlfn.SWITCH(I819,
    "Rob", "Robusta",
    "Exc", "Excelsa",
    "Ara", "Arabica",
    "Lib", "Liberica",
    "")</f>
        <v>Liberica</v>
      </c>
      <c r="O819" t="str" cm="1">
        <f t="array" ref="O819">_xlfn.SWITCH(J819,"M","Medium","L","Light","D","Dark","")</f>
        <v>Dark</v>
      </c>
      <c r="P819" t="str">
        <f>_xlfn.XLOOKUP(Orders_Table[[#This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N/A</v>
      </c>
      <c r="H820" s="2" t="str">
        <f>_xlfn.XLOOKUP(C820,customers!$A$1:$A$1001,customers!$G$1:$G$1001,,0)</f>
        <v>United States</v>
      </c>
      <c r="I820" t="str">
        <f>INDEX(products!$A$1:$G$49, MATCH(orders!$D820, products!$A$1:$A$49, 0), MATCH(orders!I$1, products!$A$1:$G$1, 0))</f>
        <v>Lib</v>
      </c>
      <c r="J820" t="str">
        <f>INDEX(products!$A$1:$G$49, MATCH(orders!$D820, products!$A$1:$A$49, 0), MATCH(orders!J$1, products!$A$1:$G$1, 0))</f>
        <v>L</v>
      </c>
      <c r="K820" s="4">
        <f>INDEX(products!$A$1:$G$49, MATCH(orders!$D820, products!$A$1:$A$49, 0), MATCH(orders!K$1, products!$A$1:$G$1, 0))</f>
        <v>1</v>
      </c>
      <c r="L820" s="5">
        <f>INDEX(products!$A$1:$G$49, MATCH(orders!$D820, products!$A$1:$A$49, 0), MATCH(orders!L$1, products!$A$1:$G$1, 0))</f>
        <v>15.85</v>
      </c>
      <c r="M820" s="5">
        <f t="shared" si="12"/>
        <v>79.25</v>
      </c>
      <c r="N820" t="str" cm="1">
        <f t="array" ref="N820">_xlfn.SWITCH(I820,
    "Rob", "Robusta",
    "Exc", "Excelsa",
    "Ara", "Arabica",
    "Lib", "Liberica",
    "")</f>
        <v>Liberica</v>
      </c>
      <c r="O820" t="str" cm="1">
        <f t="array" ref="O820">_xlfn.SWITCH(J820,"M","Medium","L","Light","D","Dark","")</f>
        <v>Light</v>
      </c>
      <c r="P820" t="str">
        <f>_xlfn.XLOOKUP(Orders_Table[[#This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 MATCH(orders!$D821, products!$A$1:$A$49, 0), MATCH(orders!I$1, products!$A$1:$G$1, 0))</f>
        <v>Lib</v>
      </c>
      <c r="J821" t="str">
        <f>INDEX(products!$A$1:$G$49, MATCH(orders!$D821, products!$A$1:$A$49, 0), MATCH(orders!J$1, products!$A$1:$G$1, 0))</f>
        <v>L</v>
      </c>
      <c r="K821" s="4">
        <f>INDEX(products!$A$1:$G$49, MATCH(orders!$D821, products!$A$1:$A$49, 0), MATCH(orders!K$1, products!$A$1:$G$1, 0))</f>
        <v>0.2</v>
      </c>
      <c r="L821" s="5">
        <f>INDEX(products!$A$1:$G$49, MATCH(orders!$D821, products!$A$1:$A$49, 0), MATCH(orders!L$1, products!$A$1:$G$1, 0))</f>
        <v>4.7549999999999999</v>
      </c>
      <c r="M821" s="5">
        <f t="shared" si="12"/>
        <v>4.7549999999999999</v>
      </c>
      <c r="N821" t="str" cm="1">
        <f t="array" ref="N821">_xlfn.SWITCH(I821,
    "Rob", "Robusta",
    "Exc", "Excelsa",
    "Ara", "Arabica",
    "Lib", "Liberica",
    "")</f>
        <v>Liberica</v>
      </c>
      <c r="O821" t="str" cm="1">
        <f t="array" ref="O821">_xlfn.SWITCH(J821,"M","Medium","L","Light","D","Dark","")</f>
        <v>Light</v>
      </c>
      <c r="P821" t="str">
        <f>_xlfn.XLOOKUP(Orders_Table[[#This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 MATCH(orders!$D822, products!$A$1:$A$49, 0), MATCH(orders!I$1, products!$A$1:$G$1, 0))</f>
        <v>Exc</v>
      </c>
      <c r="J822" t="str">
        <f>INDEX(products!$A$1:$G$49, MATCH(orders!$D822, products!$A$1:$A$49, 0), MATCH(orders!J$1, products!$A$1:$G$1, 0))</f>
        <v>M</v>
      </c>
      <c r="K822" s="4">
        <f>INDEX(products!$A$1:$G$49, MATCH(orders!$D822, products!$A$1:$A$49, 0), MATCH(orders!K$1, products!$A$1:$G$1, 0))</f>
        <v>1</v>
      </c>
      <c r="L822" s="5">
        <f>INDEX(products!$A$1:$G$49, MATCH(orders!$D822, products!$A$1:$A$49, 0), MATCH(orders!L$1, products!$A$1:$G$1, 0))</f>
        <v>13.75</v>
      </c>
      <c r="M822" s="5">
        <f t="shared" si="12"/>
        <v>55</v>
      </c>
      <c r="N822" t="str" cm="1">
        <f t="array" ref="N822">_xlfn.SWITCH(I822,
    "Rob", "Robusta",
    "Exc", "Excelsa",
    "Ara", "Arabica",
    "Lib", "Liberica",
    "")</f>
        <v>Excelsa</v>
      </c>
      <c r="O822" t="str" cm="1">
        <f t="array" ref="O822">_xlfn.SWITCH(J822,"M","Medium","L","Light","D","Dark","")</f>
        <v>Medium</v>
      </c>
      <c r="P822" t="str">
        <f>_xlfn.XLOOKUP(Orders_Table[[#This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 MATCH(orders!$D823, products!$A$1:$A$49, 0), MATCH(orders!I$1, products!$A$1:$G$1, 0))</f>
        <v>Rob</v>
      </c>
      <c r="J823" t="str">
        <f>INDEX(products!$A$1:$G$49, MATCH(orders!$D823, products!$A$1:$A$49, 0), MATCH(orders!J$1, products!$A$1:$G$1, 0))</f>
        <v>D</v>
      </c>
      <c r="K823" s="4">
        <f>INDEX(products!$A$1:$G$49, MATCH(orders!$D823, products!$A$1:$A$49, 0), MATCH(orders!K$1, products!$A$1:$G$1, 0))</f>
        <v>0.5</v>
      </c>
      <c r="L823" s="5">
        <f>INDEX(products!$A$1:$G$49, MATCH(orders!$D823, products!$A$1:$A$49, 0), MATCH(orders!L$1, products!$A$1:$G$1, 0))</f>
        <v>5.3699999999999992</v>
      </c>
      <c r="M823" s="5">
        <f t="shared" si="12"/>
        <v>26.849999999999994</v>
      </c>
      <c r="N823" t="str" cm="1">
        <f t="array" ref="N823">_xlfn.SWITCH(I823,
    "Rob", "Robusta",
    "Exc", "Excelsa",
    "Ara", "Arabica",
    "Lib", "Liberica",
    "")</f>
        <v>Robusta</v>
      </c>
      <c r="O823" t="str" cm="1">
        <f t="array" ref="O823">_xlfn.SWITCH(J823,"M","Medium","L","Light","D","Dark","")</f>
        <v>Dark</v>
      </c>
      <c r="P823" t="str">
        <f>_xlfn.XLOOKUP(Orders_Table[[#This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 MATCH(orders!$D824, products!$A$1:$A$49, 0), MATCH(orders!I$1, products!$A$1:$G$1, 0))</f>
        <v>Exc</v>
      </c>
      <c r="J824" t="str">
        <f>INDEX(products!$A$1:$G$49, MATCH(orders!$D824, products!$A$1:$A$49, 0), MATCH(orders!J$1, products!$A$1:$G$1, 0))</f>
        <v>L</v>
      </c>
      <c r="K824" s="4">
        <f>INDEX(products!$A$1:$G$49, MATCH(orders!$D824, products!$A$1:$A$49, 0), MATCH(orders!K$1, products!$A$1:$G$1, 0))</f>
        <v>2.5</v>
      </c>
      <c r="L824" s="5">
        <f>INDEX(products!$A$1:$G$49, MATCH(orders!$D824, products!$A$1:$A$49, 0), MATCH(orders!L$1, products!$A$1:$G$1, 0))</f>
        <v>34.154999999999994</v>
      </c>
      <c r="M824" s="5">
        <f t="shared" si="12"/>
        <v>136.61999999999998</v>
      </c>
      <c r="N824" t="str" cm="1">
        <f t="array" ref="N824">_xlfn.SWITCH(I824,
    "Rob", "Robusta",
    "Exc", "Excelsa",
    "Ara", "Arabica",
    "Lib", "Liberica",
    "")</f>
        <v>Excelsa</v>
      </c>
      <c r="O824" t="str" cm="1">
        <f t="array" ref="O824">_xlfn.SWITCH(J824,"M","Medium","L","Light","D","Dark","")</f>
        <v>Light</v>
      </c>
      <c r="P824" t="str">
        <f>_xlfn.XLOOKUP(Orders_Table[[#This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 MATCH(orders!$D825, products!$A$1:$A$49, 0), MATCH(orders!I$1, products!$A$1:$G$1, 0))</f>
        <v>Lib</v>
      </c>
      <c r="J825" t="str">
        <f>INDEX(products!$A$1:$G$49, MATCH(orders!$D825, products!$A$1:$A$49, 0), MATCH(orders!J$1, products!$A$1:$G$1, 0))</f>
        <v>L</v>
      </c>
      <c r="K825" s="4">
        <f>INDEX(products!$A$1:$G$49, MATCH(orders!$D825, products!$A$1:$A$49, 0), MATCH(orders!K$1, products!$A$1:$G$1, 0))</f>
        <v>1</v>
      </c>
      <c r="L825" s="5">
        <f>INDEX(products!$A$1:$G$49, MATCH(orders!$D825, products!$A$1:$A$49, 0), MATCH(orders!L$1, products!$A$1:$G$1, 0))</f>
        <v>15.85</v>
      </c>
      <c r="M825" s="5">
        <f t="shared" si="12"/>
        <v>47.55</v>
      </c>
      <c r="N825" t="str" cm="1">
        <f t="array" ref="N825">_xlfn.SWITCH(I825,
    "Rob", "Robusta",
    "Exc", "Excelsa",
    "Ara", "Arabica",
    "Lib", "Liberica",
    "")</f>
        <v>Liberica</v>
      </c>
      <c r="O825" t="str" cm="1">
        <f t="array" ref="O825">_xlfn.SWITCH(J825,"M","Medium","L","Light","D","Dark","")</f>
        <v>Light</v>
      </c>
      <c r="P825" t="str">
        <f>_xlfn.XLOOKUP(Orders_Table[[#This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 MATCH(orders!$D826, products!$A$1:$A$49, 0), MATCH(orders!I$1, products!$A$1:$G$1, 0))</f>
        <v>Ara</v>
      </c>
      <c r="J826" t="str">
        <f>INDEX(products!$A$1:$G$49, MATCH(orders!$D826, products!$A$1:$A$49, 0), MATCH(orders!J$1, products!$A$1:$G$1, 0))</f>
        <v>M</v>
      </c>
      <c r="K826" s="4">
        <f>INDEX(products!$A$1:$G$49, MATCH(orders!$D826, products!$A$1:$A$49, 0), MATCH(orders!K$1, products!$A$1:$G$1, 0))</f>
        <v>0.2</v>
      </c>
      <c r="L826" s="5">
        <f>INDEX(products!$A$1:$G$49, MATCH(orders!$D826, products!$A$1:$A$49, 0), MATCH(orders!L$1, products!$A$1:$G$1, 0))</f>
        <v>3.375</v>
      </c>
      <c r="M826" s="5">
        <f t="shared" si="12"/>
        <v>16.875</v>
      </c>
      <c r="N826" t="str" cm="1">
        <f t="array" ref="N826">_xlfn.SWITCH(I826,
    "Rob", "Robusta",
    "Exc", "Excelsa",
    "Ara", "Arabica",
    "Lib", "Liberica",
    "")</f>
        <v>Arabica</v>
      </c>
      <c r="O826" t="str" cm="1">
        <f t="array" ref="O826">_xlfn.SWITCH(J826,"M","Medium","L","Light","D","Dark","")</f>
        <v>Medium</v>
      </c>
      <c r="P826" t="str">
        <f>_xlfn.XLOOKUP(Orders_Table[[#This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 MATCH(orders!$D827, products!$A$1:$A$49, 0), MATCH(orders!I$1, products!$A$1:$G$1, 0))</f>
        <v>Ara</v>
      </c>
      <c r="J827" t="str">
        <f>INDEX(products!$A$1:$G$49, MATCH(orders!$D827, products!$A$1:$A$49, 0), MATCH(orders!J$1, products!$A$1:$G$1, 0))</f>
        <v>D</v>
      </c>
      <c r="K827" s="4">
        <f>INDEX(products!$A$1:$G$49, MATCH(orders!$D827, products!$A$1:$A$49, 0), MATCH(orders!K$1, products!$A$1:$G$1, 0))</f>
        <v>1</v>
      </c>
      <c r="L827" s="5">
        <f>INDEX(products!$A$1:$G$49, MATCH(orders!$D827, products!$A$1:$A$49, 0), MATCH(orders!L$1, products!$A$1:$G$1, 0))</f>
        <v>9.9499999999999993</v>
      </c>
      <c r="M827" s="5">
        <f t="shared" si="12"/>
        <v>29.849999999999998</v>
      </c>
      <c r="N827" t="str" cm="1">
        <f t="array" ref="N827">_xlfn.SWITCH(I827,
    "Rob", "Robusta",
    "Exc", "Excelsa",
    "Ara", "Arabica",
    "Lib", "Liberica",
    "")</f>
        <v>Arabica</v>
      </c>
      <c r="O827" t="str" cm="1">
        <f t="array" ref="O827">_xlfn.SWITCH(J827,"M","Medium","L","Light","D","Dark","")</f>
        <v>Dark</v>
      </c>
      <c r="P827" t="str">
        <f>_xlfn.XLOOKUP(Orders_Table[[#This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 MATCH(orders!$D828, products!$A$1:$A$49, 0), MATCH(orders!I$1, products!$A$1:$G$1, 0))</f>
        <v>Exc</v>
      </c>
      <c r="J828" t="str">
        <f>INDEX(products!$A$1:$G$49, MATCH(orders!$D828, products!$A$1:$A$49, 0), MATCH(orders!J$1, products!$A$1:$G$1, 0))</f>
        <v>M</v>
      </c>
      <c r="K828" s="4">
        <f>INDEX(products!$A$1:$G$49, MATCH(orders!$D828, products!$A$1:$A$49, 0), MATCH(orders!K$1, products!$A$1:$G$1, 0))</f>
        <v>0.5</v>
      </c>
      <c r="L828" s="5">
        <f>INDEX(products!$A$1:$G$49, MATCH(orders!$D828, products!$A$1:$A$49, 0), MATCH(orders!L$1, products!$A$1:$G$1, 0))</f>
        <v>8.25</v>
      </c>
      <c r="M828" s="5">
        <f t="shared" si="12"/>
        <v>41.25</v>
      </c>
      <c r="N828" t="str" cm="1">
        <f t="array" ref="N828">_xlfn.SWITCH(I828,
    "Rob", "Robusta",
    "Exc", "Excelsa",
    "Ara", "Arabica",
    "Lib", "Liberica",
    "")</f>
        <v>Excelsa</v>
      </c>
      <c r="O828" t="str" cm="1">
        <f t="array" ref="O828">_xlfn.SWITCH(J828,"M","Medium","L","Light","D","Dark","")</f>
        <v>Medium</v>
      </c>
      <c r="P828" t="str">
        <f>_xlfn.XLOOKUP(Orders_Table[[#This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 MATCH(orders!$D829, products!$A$1:$A$49, 0), MATCH(orders!I$1, products!$A$1:$G$1, 0))</f>
        <v>Exc</v>
      </c>
      <c r="J829" t="str">
        <f>INDEX(products!$A$1:$G$49, MATCH(orders!$D829, products!$A$1:$A$49, 0), MATCH(orders!J$1, products!$A$1:$G$1, 0))</f>
        <v>M</v>
      </c>
      <c r="K829" s="4">
        <f>INDEX(products!$A$1:$G$49, MATCH(orders!$D829, products!$A$1:$A$49, 0), MATCH(orders!K$1, products!$A$1:$G$1, 0))</f>
        <v>0.2</v>
      </c>
      <c r="L829" s="5">
        <f>INDEX(products!$A$1:$G$49, MATCH(orders!$D829, products!$A$1:$A$49, 0), MATCH(orders!L$1, products!$A$1:$G$1, 0))</f>
        <v>4.125</v>
      </c>
      <c r="M829" s="5">
        <f t="shared" si="12"/>
        <v>20.625</v>
      </c>
      <c r="N829" t="str" cm="1">
        <f t="array" ref="N829">_xlfn.SWITCH(I829,
    "Rob", "Robusta",
    "Exc", "Excelsa",
    "Ara", "Arabica",
    "Lib", "Liberica",
    "")</f>
        <v>Excelsa</v>
      </c>
      <c r="O829" t="str" cm="1">
        <f t="array" ref="O829">_xlfn.SWITCH(J829,"M","Medium","L","Light","D","Dark","")</f>
        <v>Medium</v>
      </c>
      <c r="P829" t="str">
        <f>_xlfn.XLOOKUP(Orders_Table[[#This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 MATCH(orders!$D830, products!$A$1:$A$49, 0), MATCH(orders!I$1, products!$A$1:$G$1, 0))</f>
        <v>Ara</v>
      </c>
      <c r="J830" t="str">
        <f>INDEX(products!$A$1:$G$49, MATCH(orders!$D830, products!$A$1:$A$49, 0), MATCH(orders!J$1, products!$A$1:$G$1, 0))</f>
        <v>D</v>
      </c>
      <c r="K830" s="4">
        <f>INDEX(products!$A$1:$G$49, MATCH(orders!$D830, products!$A$1:$A$49, 0), MATCH(orders!K$1, products!$A$1:$G$1, 0))</f>
        <v>2.5</v>
      </c>
      <c r="L830" s="5">
        <f>INDEX(products!$A$1:$G$49, MATCH(orders!$D830, products!$A$1:$A$49, 0), MATCH(orders!L$1, products!$A$1:$G$1, 0))</f>
        <v>22.884999999999998</v>
      </c>
      <c r="M830" s="5">
        <f t="shared" si="12"/>
        <v>137.31</v>
      </c>
      <c r="N830" t="str" cm="1">
        <f t="array" ref="N830">_xlfn.SWITCH(I830,
    "Rob", "Robusta",
    "Exc", "Excelsa",
    "Ara", "Arabica",
    "Lib", "Liberica",
    "")</f>
        <v>Arabica</v>
      </c>
      <c r="O830" t="str" cm="1">
        <f t="array" ref="O830">_xlfn.SWITCH(J830,"M","Medium","L","Light","D","Dark","")</f>
        <v>Dark</v>
      </c>
      <c r="P830" t="str">
        <f>_xlfn.XLOOKUP(Orders_Table[[#This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 MATCH(orders!$D831, products!$A$1:$A$49, 0), MATCH(orders!I$1, products!$A$1:$G$1, 0))</f>
        <v>Ara</v>
      </c>
      <c r="J831" t="str">
        <f>INDEX(products!$A$1:$G$49, MATCH(orders!$D831, products!$A$1:$A$49, 0), MATCH(orders!J$1, products!$A$1:$G$1, 0))</f>
        <v>D</v>
      </c>
      <c r="K831" s="4">
        <f>INDEX(products!$A$1:$G$49, MATCH(orders!$D831, products!$A$1:$A$49, 0), MATCH(orders!K$1, products!$A$1:$G$1, 0))</f>
        <v>0.2</v>
      </c>
      <c r="L831" s="5">
        <f>INDEX(products!$A$1:$G$49, MATCH(orders!$D831, products!$A$1:$A$49, 0), MATCH(orders!L$1, products!$A$1:$G$1, 0))</f>
        <v>2.9849999999999999</v>
      </c>
      <c r="M831" s="5">
        <f t="shared" si="12"/>
        <v>2.9849999999999999</v>
      </c>
      <c r="N831" t="str" cm="1">
        <f t="array" ref="N831">_xlfn.SWITCH(I831,
    "Rob", "Robusta",
    "Exc", "Excelsa",
    "Ara", "Arabica",
    "Lib", "Liberica",
    "")</f>
        <v>Arabica</v>
      </c>
      <c r="O831" t="str" cm="1">
        <f t="array" ref="O831">_xlfn.SWITCH(J831,"M","Medium","L","Light","D","Dark","")</f>
        <v>Dark</v>
      </c>
      <c r="P831" t="str">
        <f>_xlfn.XLOOKUP(Orders_Table[[#This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 MATCH(orders!$D832, products!$A$1:$A$49, 0), MATCH(orders!I$1, products!$A$1:$G$1, 0))</f>
        <v>Exc</v>
      </c>
      <c r="J832" t="str">
        <f>INDEX(products!$A$1:$G$49, MATCH(orders!$D832, products!$A$1:$A$49, 0), MATCH(orders!J$1, products!$A$1:$G$1, 0))</f>
        <v>M</v>
      </c>
      <c r="K832" s="4">
        <f>INDEX(products!$A$1:$G$49, MATCH(orders!$D832, products!$A$1:$A$49, 0), MATCH(orders!K$1, products!$A$1:$G$1, 0))</f>
        <v>1</v>
      </c>
      <c r="L832" s="5">
        <f>INDEX(products!$A$1:$G$49, MATCH(orders!$D832, products!$A$1:$A$49, 0), MATCH(orders!L$1, products!$A$1:$G$1, 0))</f>
        <v>13.75</v>
      </c>
      <c r="M832" s="5">
        <f t="shared" si="12"/>
        <v>27.5</v>
      </c>
      <c r="N832" t="str" cm="1">
        <f t="array" ref="N832">_xlfn.SWITCH(I832,
    "Rob", "Robusta",
    "Exc", "Excelsa",
    "Ara", "Arabica",
    "Lib", "Liberica",
    "")</f>
        <v>Excelsa</v>
      </c>
      <c r="O832" t="str" cm="1">
        <f t="array" ref="O832">_xlfn.SWITCH(J832,"M","Medium","L","Light","D","Dark","")</f>
        <v>Medium</v>
      </c>
      <c r="P832" t="str">
        <f>_xlfn.XLOOKUP(Orders_Table[[#This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 MATCH(orders!$D833, products!$A$1:$A$49, 0), MATCH(orders!I$1, products!$A$1:$G$1, 0))</f>
        <v>Ara</v>
      </c>
      <c r="J833" t="str">
        <f>INDEX(products!$A$1:$G$49, MATCH(orders!$D833, products!$A$1:$A$49, 0), MATCH(orders!J$1, products!$A$1:$G$1, 0))</f>
        <v>D</v>
      </c>
      <c r="K833" s="4">
        <f>INDEX(products!$A$1:$G$49, MATCH(orders!$D833, products!$A$1:$A$49, 0), MATCH(orders!K$1, products!$A$1:$G$1, 0))</f>
        <v>0.2</v>
      </c>
      <c r="L833" s="5">
        <f>INDEX(products!$A$1:$G$49, MATCH(orders!$D833, products!$A$1:$A$49, 0), MATCH(orders!L$1, products!$A$1:$G$1, 0))</f>
        <v>2.9849999999999999</v>
      </c>
      <c r="M833" s="5">
        <f t="shared" si="12"/>
        <v>5.97</v>
      </c>
      <c r="N833" t="str" cm="1">
        <f t="array" ref="N833">_xlfn.SWITCH(I833,
    "Rob", "Robusta",
    "Exc", "Excelsa",
    "Ara", "Arabica",
    "Lib", "Liberica",
    "")</f>
        <v>Arabica</v>
      </c>
      <c r="O833" t="str" cm="1">
        <f t="array" ref="O833">_xlfn.SWITCH(J833,"M","Medium","L","Light","D","Dark","")</f>
        <v>Dark</v>
      </c>
      <c r="P833" t="str">
        <f>_xlfn.XLOOKUP(Orders_Table[[#This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 MATCH(orders!$D834, products!$A$1:$A$49, 0), MATCH(orders!I$1, products!$A$1:$G$1, 0))</f>
        <v>Rob</v>
      </c>
      <c r="J834" t="str">
        <f>INDEX(products!$A$1:$G$49, MATCH(orders!$D834, products!$A$1:$A$49, 0), MATCH(orders!J$1, products!$A$1:$G$1, 0))</f>
        <v>M</v>
      </c>
      <c r="K834" s="4">
        <f>INDEX(products!$A$1:$G$49, MATCH(orders!$D834, products!$A$1:$A$49, 0), MATCH(orders!K$1, products!$A$1:$G$1, 0))</f>
        <v>1</v>
      </c>
      <c r="L834" s="5">
        <f>INDEX(products!$A$1:$G$49, MATCH(orders!$D834, products!$A$1:$A$49, 0), MATCH(orders!L$1, products!$A$1:$G$1, 0))</f>
        <v>9.9499999999999993</v>
      </c>
      <c r="M834" s="5">
        <f t="shared" si="12"/>
        <v>59.699999999999996</v>
      </c>
      <c r="N834" t="str" cm="1">
        <f t="array" ref="N834">_xlfn.SWITCH(I834,
    "Rob", "Robusta",
    "Exc", "Excelsa",
    "Ara", "Arabica",
    "Lib", "Liberica",
    "")</f>
        <v>Robusta</v>
      </c>
      <c r="O834" t="str" cm="1">
        <f t="array" ref="O834">_xlfn.SWITCH(J834,"M","Medium","L","Light","D","Dark","")</f>
        <v>Medium</v>
      </c>
      <c r="P834" t="str">
        <f>_xlfn.XLOOKUP(Orders_Table[[#This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 MATCH(orders!$D835, products!$A$1:$A$49, 0), MATCH(orders!I$1, products!$A$1:$G$1, 0))</f>
        <v>Rob</v>
      </c>
      <c r="J835" t="str">
        <f>INDEX(products!$A$1:$G$49, MATCH(orders!$D835, products!$A$1:$A$49, 0), MATCH(orders!J$1, products!$A$1:$G$1, 0))</f>
        <v>D</v>
      </c>
      <c r="K835" s="4">
        <f>INDEX(products!$A$1:$G$49, MATCH(orders!$D835, products!$A$1:$A$49, 0), MATCH(orders!K$1, products!$A$1:$G$1, 0))</f>
        <v>2.5</v>
      </c>
      <c r="L835" s="5">
        <f>INDEX(products!$A$1:$G$49, MATCH(orders!$D835, products!$A$1:$A$49, 0), MATCH(orders!L$1, products!$A$1:$G$1, 0))</f>
        <v>20.584999999999997</v>
      </c>
      <c r="M835" s="5">
        <f t="shared" ref="M835:M898" si="13">L835*E835</f>
        <v>82.339999999999989</v>
      </c>
      <c r="N835" t="str" cm="1">
        <f t="array" ref="N835">_xlfn.SWITCH(I835,
    "Rob", "Robusta",
    "Exc", "Excelsa",
    "Ara", "Arabica",
    "Lib", "Liberica",
    "")</f>
        <v>Robusta</v>
      </c>
      <c r="O835" t="str" cm="1">
        <f t="array" ref="O835">_xlfn.SWITCH(J835,"M","Medium","L","Light","D","Dark","")</f>
        <v>Dark</v>
      </c>
      <c r="P835" t="str">
        <f>_xlfn.XLOOKUP(Orders_Table[[#This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 MATCH(orders!$D836, products!$A$1:$A$49, 0), MATCH(orders!I$1, products!$A$1:$G$1, 0))</f>
        <v>Ara</v>
      </c>
      <c r="J836" t="str">
        <f>INDEX(products!$A$1:$G$49, MATCH(orders!$D836, products!$A$1:$A$49, 0), MATCH(orders!J$1, products!$A$1:$G$1, 0))</f>
        <v>D</v>
      </c>
      <c r="K836" s="4">
        <f>INDEX(products!$A$1:$G$49, MATCH(orders!$D836, products!$A$1:$A$49, 0), MATCH(orders!K$1, products!$A$1:$G$1, 0))</f>
        <v>2.5</v>
      </c>
      <c r="L836" s="5">
        <f>INDEX(products!$A$1:$G$49, MATCH(orders!$D836, products!$A$1:$A$49, 0), MATCH(orders!L$1, products!$A$1:$G$1, 0))</f>
        <v>22.884999999999998</v>
      </c>
      <c r="M836" s="5">
        <f t="shared" si="13"/>
        <v>22.884999999999998</v>
      </c>
      <c r="N836" t="str" cm="1">
        <f t="array" ref="N836">_xlfn.SWITCH(I836,
    "Rob", "Robusta",
    "Exc", "Excelsa",
    "Ara", "Arabica",
    "Lib", "Liberica",
    "")</f>
        <v>Arabica</v>
      </c>
      <c r="O836" t="str" cm="1">
        <f t="array" ref="O836">_xlfn.SWITCH(J836,"M","Medium","L","Light","D","Dark","")</f>
        <v>Dark</v>
      </c>
      <c r="P836" t="str">
        <f>_xlfn.XLOOKUP(Orders_Table[[#This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 MATCH(orders!$D837, products!$A$1:$A$49, 0), MATCH(orders!I$1, products!$A$1:$G$1, 0))</f>
        <v>Exc</v>
      </c>
      <c r="J837" t="str">
        <f>INDEX(products!$A$1:$G$49, MATCH(orders!$D837, products!$A$1:$A$49, 0), MATCH(orders!J$1, products!$A$1:$G$1, 0))</f>
        <v>L</v>
      </c>
      <c r="K837" s="4">
        <f>INDEX(products!$A$1:$G$49, MATCH(orders!$D837, products!$A$1:$A$49, 0), MATCH(orders!K$1, products!$A$1:$G$1, 0))</f>
        <v>0.5</v>
      </c>
      <c r="L837" s="5">
        <f>INDEX(products!$A$1:$G$49, MATCH(orders!$D837, products!$A$1:$A$49, 0), MATCH(orders!L$1, products!$A$1:$G$1, 0))</f>
        <v>8.91</v>
      </c>
      <c r="M837" s="5">
        <f t="shared" si="13"/>
        <v>8.91</v>
      </c>
      <c r="N837" t="str" cm="1">
        <f t="array" ref="N837">_xlfn.SWITCH(I837,
    "Rob", "Robusta",
    "Exc", "Excelsa",
    "Ara", "Arabica",
    "Lib", "Liberica",
    "")</f>
        <v>Excelsa</v>
      </c>
      <c r="O837" t="str" cm="1">
        <f t="array" ref="O837">_xlfn.SWITCH(J837,"M","Medium","L","Light","D","Dark","")</f>
        <v>Light</v>
      </c>
      <c r="P837" t="str">
        <f>_xlfn.XLOOKUP(Orders_Table[[#This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 MATCH(orders!$D838, products!$A$1:$A$49, 0), MATCH(orders!I$1, products!$A$1:$G$1, 0))</f>
        <v>Ara</v>
      </c>
      <c r="J838" t="str">
        <f>INDEX(products!$A$1:$G$49, MATCH(orders!$D838, products!$A$1:$A$49, 0), MATCH(orders!J$1, products!$A$1:$G$1, 0))</f>
        <v>D</v>
      </c>
      <c r="K838" s="4">
        <f>INDEX(products!$A$1:$G$49, MATCH(orders!$D838, products!$A$1:$A$49, 0), MATCH(orders!K$1, products!$A$1:$G$1, 0))</f>
        <v>0.2</v>
      </c>
      <c r="L838" s="5">
        <f>INDEX(products!$A$1:$G$49, MATCH(orders!$D838, products!$A$1:$A$49, 0), MATCH(orders!L$1, products!$A$1:$G$1, 0))</f>
        <v>2.9849999999999999</v>
      </c>
      <c r="M838" s="5">
        <f t="shared" si="13"/>
        <v>11.94</v>
      </c>
      <c r="N838" t="str" cm="1">
        <f t="array" ref="N838">_xlfn.SWITCH(I838,
    "Rob", "Robusta",
    "Exc", "Excelsa",
    "Ara", "Arabica",
    "Lib", "Liberica",
    "")</f>
        <v>Arabica</v>
      </c>
      <c r="O838" t="str" cm="1">
        <f t="array" ref="O838">_xlfn.SWITCH(J838,"M","Medium","L","Light","D","Dark","")</f>
        <v>Dark</v>
      </c>
      <c r="P838" t="str">
        <f>_xlfn.XLOOKUP(Orders_Table[[#This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N/A</v>
      </c>
      <c r="H839" s="2" t="str">
        <f>_xlfn.XLOOKUP(C839,customers!$A$1:$A$1001,customers!$G$1:$G$1001,,0)</f>
        <v>United States</v>
      </c>
      <c r="I839" t="str">
        <f>INDEX(products!$A$1:$G$49, MATCH(orders!$D839, products!$A$1:$A$49, 0), MATCH(orders!I$1, products!$A$1:$G$1, 0))</f>
        <v>Lib</v>
      </c>
      <c r="J839" t="str">
        <f>INDEX(products!$A$1:$G$49, MATCH(orders!$D839, products!$A$1:$A$49, 0), MATCH(orders!J$1, products!$A$1:$G$1, 0))</f>
        <v>M</v>
      </c>
      <c r="K839" s="4">
        <f>INDEX(products!$A$1:$G$49, MATCH(orders!$D839, products!$A$1:$A$49, 0), MATCH(orders!K$1, products!$A$1:$G$1, 0))</f>
        <v>2.5</v>
      </c>
      <c r="L839" s="5">
        <f>INDEX(products!$A$1:$G$49, MATCH(orders!$D839, products!$A$1:$A$49, 0), MATCH(orders!L$1, products!$A$1:$G$1, 0))</f>
        <v>33.464999999999996</v>
      </c>
      <c r="M839" s="5">
        <f t="shared" si="13"/>
        <v>100.39499999999998</v>
      </c>
      <c r="N839" t="str" cm="1">
        <f t="array" ref="N839">_xlfn.SWITCH(I839,
    "Rob", "Robusta",
    "Exc", "Excelsa",
    "Ara", "Arabica",
    "Lib", "Liberica",
    "")</f>
        <v>Liberica</v>
      </c>
      <c r="O839" t="str" cm="1">
        <f t="array" ref="O839">_xlfn.SWITCH(J839,"M","Medium","L","Light","D","Dark","")</f>
        <v>Medium</v>
      </c>
      <c r="P839" t="str">
        <f>_xlfn.XLOOKUP(Orders_Table[[#This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 MATCH(orders!$D840, products!$A$1:$A$49, 0), MATCH(orders!I$1, products!$A$1:$G$1, 0))</f>
        <v>Ara</v>
      </c>
      <c r="J840" t="str">
        <f>INDEX(products!$A$1:$G$49, MATCH(orders!$D840, products!$A$1:$A$49, 0), MATCH(orders!J$1, products!$A$1:$G$1, 0))</f>
        <v>D</v>
      </c>
      <c r="K840" s="4">
        <f>INDEX(products!$A$1:$G$49, MATCH(orders!$D840, products!$A$1:$A$49, 0), MATCH(orders!K$1, products!$A$1:$G$1, 0))</f>
        <v>2.5</v>
      </c>
      <c r="L840" s="5">
        <f>INDEX(products!$A$1:$G$49, MATCH(orders!$D840, products!$A$1:$A$49, 0), MATCH(orders!L$1, products!$A$1:$G$1, 0))</f>
        <v>22.884999999999998</v>
      </c>
      <c r="M840" s="5">
        <f t="shared" si="13"/>
        <v>114.42499999999998</v>
      </c>
      <c r="N840" t="str" cm="1">
        <f t="array" ref="N840">_xlfn.SWITCH(I840,
    "Rob", "Robusta",
    "Exc", "Excelsa",
    "Ara", "Arabica",
    "Lib", "Liberica",
    "")</f>
        <v>Arabica</v>
      </c>
      <c r="O840" t="str" cm="1">
        <f t="array" ref="O840">_xlfn.SWITCH(J840,"M","Medium","L","Light","D","Dark","")</f>
        <v>Dark</v>
      </c>
      <c r="P840" t="str">
        <f>_xlfn.XLOOKUP(Orders_Table[[#This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 MATCH(orders!$D841, products!$A$1:$A$49, 0), MATCH(orders!I$1, products!$A$1:$G$1, 0))</f>
        <v>Exc</v>
      </c>
      <c r="J841" t="str">
        <f>INDEX(products!$A$1:$G$49, MATCH(orders!$D841, products!$A$1:$A$49, 0), MATCH(orders!J$1, products!$A$1:$G$1, 0))</f>
        <v>M</v>
      </c>
      <c r="K841" s="4">
        <f>INDEX(products!$A$1:$G$49, MATCH(orders!$D841, products!$A$1:$A$49, 0), MATCH(orders!K$1, products!$A$1:$G$1, 0))</f>
        <v>0.5</v>
      </c>
      <c r="L841" s="5">
        <f>INDEX(products!$A$1:$G$49, MATCH(orders!$D841, products!$A$1:$A$49, 0), MATCH(orders!L$1, products!$A$1:$G$1, 0))</f>
        <v>8.25</v>
      </c>
      <c r="M841" s="5">
        <f t="shared" si="13"/>
        <v>41.25</v>
      </c>
      <c r="N841" t="str" cm="1">
        <f t="array" ref="N841">_xlfn.SWITCH(I841,
    "Rob", "Robusta",
    "Exc", "Excelsa",
    "Ara", "Arabica",
    "Lib", "Liberica",
    "")</f>
        <v>Excelsa</v>
      </c>
      <c r="O841" t="str" cm="1">
        <f t="array" ref="O841">_xlfn.SWITCH(J841,"M","Medium","L","Light","D","Dark","")</f>
        <v>Medium</v>
      </c>
      <c r="P841" t="str">
        <f>_xlfn.XLOOKUP(Orders_Table[[#This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 MATCH(orders!$D842, products!$A$1:$A$49, 0), MATCH(orders!I$1, products!$A$1:$G$1, 0))</f>
        <v>Rob</v>
      </c>
      <c r="J842" t="str">
        <f>INDEX(products!$A$1:$G$49, MATCH(orders!$D842, products!$A$1:$A$49, 0), MATCH(orders!J$1, products!$A$1:$G$1, 0))</f>
        <v>L</v>
      </c>
      <c r="K842" s="4">
        <f>INDEX(products!$A$1:$G$49, MATCH(orders!$D842, products!$A$1:$A$49, 0), MATCH(orders!K$1, products!$A$1:$G$1, 0))</f>
        <v>0.5</v>
      </c>
      <c r="L842" s="5">
        <f>INDEX(products!$A$1:$G$49, MATCH(orders!$D842, products!$A$1:$A$49, 0), MATCH(orders!L$1, products!$A$1:$G$1, 0))</f>
        <v>7.169999999999999</v>
      </c>
      <c r="M842" s="5">
        <f t="shared" si="13"/>
        <v>28.679999999999996</v>
      </c>
      <c r="N842" t="str" cm="1">
        <f t="array" ref="N842">_xlfn.SWITCH(I842,
    "Rob", "Robusta",
    "Exc", "Excelsa",
    "Ara", "Arabica",
    "Lib", "Liberica",
    "")</f>
        <v>Robusta</v>
      </c>
      <c r="O842" t="str" cm="1">
        <f t="array" ref="O842">_xlfn.SWITCH(J842,"M","Medium","L","Light","D","Dark","")</f>
        <v>Light</v>
      </c>
      <c r="P842" t="str">
        <f>_xlfn.XLOOKUP(Orders_Table[[#This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 MATCH(orders!$D843, products!$A$1:$A$49, 0), MATCH(orders!I$1, products!$A$1:$G$1, 0))</f>
        <v>Lib</v>
      </c>
      <c r="J843" t="str">
        <f>INDEX(products!$A$1:$G$49, MATCH(orders!$D843, products!$A$1:$A$49, 0), MATCH(orders!J$1, products!$A$1:$G$1, 0))</f>
        <v>M</v>
      </c>
      <c r="K843" s="4">
        <f>INDEX(products!$A$1:$G$49, MATCH(orders!$D843, products!$A$1:$A$49, 0), MATCH(orders!K$1, products!$A$1:$G$1, 0))</f>
        <v>0.2</v>
      </c>
      <c r="L843" s="5">
        <f>INDEX(products!$A$1:$G$49, MATCH(orders!$D843, products!$A$1:$A$49, 0), MATCH(orders!L$1, products!$A$1:$G$1, 0))</f>
        <v>4.3650000000000002</v>
      </c>
      <c r="M843" s="5">
        <f t="shared" si="13"/>
        <v>4.3650000000000002</v>
      </c>
      <c r="N843" t="str" cm="1">
        <f t="array" ref="N843">_xlfn.SWITCH(I843,
    "Rob", "Robusta",
    "Exc", "Excelsa",
    "Ara", "Arabica",
    "Lib", "Liberica",
    "")</f>
        <v>Liberica</v>
      </c>
      <c r="O843" t="str" cm="1">
        <f t="array" ref="O843">_xlfn.SWITCH(J843,"M","Medium","L","Light","D","Dark","")</f>
        <v>Medium</v>
      </c>
      <c r="P843" t="str">
        <f>_xlfn.XLOOKUP(Orders_Table[[#This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 MATCH(orders!$D844, products!$A$1:$A$49, 0), MATCH(orders!I$1, products!$A$1:$G$1, 0))</f>
        <v>Exc</v>
      </c>
      <c r="J844" t="str">
        <f>INDEX(products!$A$1:$G$49, MATCH(orders!$D844, products!$A$1:$A$49, 0), MATCH(orders!J$1, products!$A$1:$G$1, 0))</f>
        <v>M</v>
      </c>
      <c r="K844" s="4">
        <f>INDEX(products!$A$1:$G$49, MATCH(orders!$D844, products!$A$1:$A$49, 0), MATCH(orders!K$1, products!$A$1:$G$1, 0))</f>
        <v>0.2</v>
      </c>
      <c r="L844" s="5">
        <f>INDEX(products!$A$1:$G$49, MATCH(orders!$D844, products!$A$1:$A$49, 0), MATCH(orders!L$1, products!$A$1:$G$1, 0))</f>
        <v>4.125</v>
      </c>
      <c r="M844" s="5">
        <f t="shared" si="13"/>
        <v>8.25</v>
      </c>
      <c r="N844" t="str" cm="1">
        <f t="array" ref="N844">_xlfn.SWITCH(I844,
    "Rob", "Robusta",
    "Exc", "Excelsa",
    "Ara", "Arabica",
    "Lib", "Liberica",
    "")</f>
        <v>Excelsa</v>
      </c>
      <c r="O844" t="str" cm="1">
        <f t="array" ref="O844">_xlfn.SWITCH(J844,"M","Medium","L","Light","D","Dark","")</f>
        <v>Medium</v>
      </c>
      <c r="P844" t="str">
        <f>_xlfn.XLOOKUP(Orders_Table[[#This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 MATCH(orders!$D845, products!$A$1:$A$49, 0), MATCH(orders!I$1, products!$A$1:$G$1, 0))</f>
        <v>Exc</v>
      </c>
      <c r="J845" t="str">
        <f>INDEX(products!$A$1:$G$49, MATCH(orders!$D845, products!$A$1:$A$49, 0), MATCH(orders!J$1, products!$A$1:$G$1, 0))</f>
        <v>M</v>
      </c>
      <c r="K845" s="4">
        <f>INDEX(products!$A$1:$G$49, MATCH(orders!$D845, products!$A$1:$A$49, 0), MATCH(orders!K$1, products!$A$1:$G$1, 0))</f>
        <v>0.2</v>
      </c>
      <c r="L845" s="5">
        <f>INDEX(products!$A$1:$G$49, MATCH(orders!$D845, products!$A$1:$A$49, 0), MATCH(orders!L$1, products!$A$1:$G$1, 0))</f>
        <v>4.125</v>
      </c>
      <c r="M845" s="5">
        <f t="shared" si="13"/>
        <v>8.25</v>
      </c>
      <c r="N845" t="str" cm="1">
        <f t="array" ref="N845">_xlfn.SWITCH(I845,
    "Rob", "Robusta",
    "Exc", "Excelsa",
    "Ara", "Arabica",
    "Lib", "Liberica",
    "")</f>
        <v>Excelsa</v>
      </c>
      <c r="O845" t="str" cm="1">
        <f t="array" ref="O845">_xlfn.SWITCH(J845,"M","Medium","L","Light","D","Dark","")</f>
        <v>Medium</v>
      </c>
      <c r="P845" t="str">
        <f>_xlfn.XLOOKUP(Orders_Table[[#This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 MATCH(orders!$D846, products!$A$1:$A$49, 0), MATCH(orders!I$1, products!$A$1:$G$1, 0))</f>
        <v>Ara</v>
      </c>
      <c r="J846" t="str">
        <f>INDEX(products!$A$1:$G$49, MATCH(orders!$D846, products!$A$1:$A$49, 0), MATCH(orders!J$1, products!$A$1:$G$1, 0))</f>
        <v>D</v>
      </c>
      <c r="K846" s="4">
        <f>INDEX(products!$A$1:$G$49, MATCH(orders!$D846, products!$A$1:$A$49, 0), MATCH(orders!K$1, products!$A$1:$G$1, 0))</f>
        <v>0.5</v>
      </c>
      <c r="L846" s="5">
        <f>INDEX(products!$A$1:$G$49, MATCH(orders!$D846, products!$A$1:$A$49, 0), MATCH(orders!L$1, products!$A$1:$G$1, 0))</f>
        <v>5.97</v>
      </c>
      <c r="M846" s="5">
        <f t="shared" si="13"/>
        <v>35.82</v>
      </c>
      <c r="N846" t="str" cm="1">
        <f t="array" ref="N846">_xlfn.SWITCH(I846,
    "Rob", "Robusta",
    "Exc", "Excelsa",
    "Ara", "Arabica",
    "Lib", "Liberica",
    "")</f>
        <v>Arabica</v>
      </c>
      <c r="O846" t="str" cm="1">
        <f t="array" ref="O846">_xlfn.SWITCH(J846,"M","Medium","L","Light","D","Dark","")</f>
        <v>Dark</v>
      </c>
      <c r="P846" t="str">
        <f>_xlfn.XLOOKUP(Orders_Table[[#This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 MATCH(orders!$D847, products!$A$1:$A$49, 0), MATCH(orders!I$1, products!$A$1:$G$1, 0))</f>
        <v>Exc</v>
      </c>
      <c r="J847" t="str">
        <f>INDEX(products!$A$1:$G$49, MATCH(orders!$D847, products!$A$1:$A$49, 0), MATCH(orders!J$1, products!$A$1:$G$1, 0))</f>
        <v>D</v>
      </c>
      <c r="K847" s="4">
        <f>INDEX(products!$A$1:$G$49, MATCH(orders!$D847, products!$A$1:$A$49, 0), MATCH(orders!K$1, products!$A$1:$G$1, 0))</f>
        <v>2.5</v>
      </c>
      <c r="L847" s="5">
        <f>INDEX(products!$A$1:$G$49, MATCH(orders!$D847, products!$A$1:$A$49, 0), MATCH(orders!L$1, products!$A$1:$G$1, 0))</f>
        <v>27.945</v>
      </c>
      <c r="M847" s="5">
        <f t="shared" si="13"/>
        <v>167.67000000000002</v>
      </c>
      <c r="N847" t="str" cm="1">
        <f t="array" ref="N847">_xlfn.SWITCH(I847,
    "Rob", "Robusta",
    "Exc", "Excelsa",
    "Ara", "Arabica",
    "Lib", "Liberica",
    "")</f>
        <v>Excelsa</v>
      </c>
      <c r="O847" t="str" cm="1">
        <f t="array" ref="O847">_xlfn.SWITCH(J847,"M","Medium","L","Light","D","Dark","")</f>
        <v>Dark</v>
      </c>
      <c r="P847" t="str">
        <f>_xlfn.XLOOKUP(Orders_Table[[#This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N/A</v>
      </c>
      <c r="H848" s="2" t="str">
        <f>_xlfn.XLOOKUP(C848,customers!$A$1:$A$1001,customers!$G$1:$G$1001,,0)</f>
        <v>United States</v>
      </c>
      <c r="I848" t="str">
        <f>INDEX(products!$A$1:$G$49, MATCH(orders!$D848, products!$A$1:$A$49, 0), MATCH(orders!I$1, products!$A$1:$G$1, 0))</f>
        <v>Ara</v>
      </c>
      <c r="J848" t="str">
        <f>INDEX(products!$A$1:$G$49, MATCH(orders!$D848, products!$A$1:$A$49, 0), MATCH(orders!J$1, products!$A$1:$G$1, 0))</f>
        <v>M</v>
      </c>
      <c r="K848" s="4">
        <f>INDEX(products!$A$1:$G$49, MATCH(orders!$D848, products!$A$1:$A$49, 0), MATCH(orders!K$1, products!$A$1:$G$1, 0))</f>
        <v>2.5</v>
      </c>
      <c r="L848" s="5">
        <f>INDEX(products!$A$1:$G$49, MATCH(orders!$D848, products!$A$1:$A$49, 0), MATCH(orders!L$1, products!$A$1:$G$1, 0))</f>
        <v>25.874999999999996</v>
      </c>
      <c r="M848" s="5">
        <f t="shared" si="13"/>
        <v>51.749999999999993</v>
      </c>
      <c r="N848" t="str" cm="1">
        <f t="array" ref="N848">_xlfn.SWITCH(I848,
    "Rob", "Robusta",
    "Exc", "Excelsa",
    "Ara", "Arabica",
    "Lib", "Liberica",
    "")</f>
        <v>Arabica</v>
      </c>
      <c r="O848" t="str" cm="1">
        <f t="array" ref="O848">_xlfn.SWITCH(J848,"M","Medium","L","Light","D","Dark","")</f>
        <v>Medium</v>
      </c>
      <c r="P848" t="str">
        <f>_xlfn.XLOOKUP(Orders_Table[[#This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 MATCH(orders!$D849, products!$A$1:$A$49, 0), MATCH(orders!I$1, products!$A$1:$G$1, 0))</f>
        <v>Ara</v>
      </c>
      <c r="J849" t="str">
        <f>INDEX(products!$A$1:$G$49, MATCH(orders!$D849, products!$A$1:$A$49, 0), MATCH(orders!J$1, products!$A$1:$G$1, 0))</f>
        <v>D</v>
      </c>
      <c r="K849" s="4">
        <f>INDEX(products!$A$1:$G$49, MATCH(orders!$D849, products!$A$1:$A$49, 0), MATCH(orders!K$1, products!$A$1:$G$1, 0))</f>
        <v>0.2</v>
      </c>
      <c r="L849" s="5">
        <f>INDEX(products!$A$1:$G$49, MATCH(orders!$D849, products!$A$1:$A$49, 0), MATCH(orders!L$1, products!$A$1:$G$1, 0))</f>
        <v>2.9849999999999999</v>
      </c>
      <c r="M849" s="5">
        <f t="shared" si="13"/>
        <v>8.9550000000000001</v>
      </c>
      <c r="N849" t="str" cm="1">
        <f t="array" ref="N849">_xlfn.SWITCH(I849,
    "Rob", "Robusta",
    "Exc", "Excelsa",
    "Ara", "Arabica",
    "Lib", "Liberica",
    "")</f>
        <v>Arabica</v>
      </c>
      <c r="O849" t="str" cm="1">
        <f t="array" ref="O849">_xlfn.SWITCH(J849,"M","Medium","L","Light","D","Dark","")</f>
        <v>Dark</v>
      </c>
      <c r="P849" t="str">
        <f>_xlfn.XLOOKUP(Orders_Table[[#This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N/A</v>
      </c>
      <c r="H850" s="2" t="str">
        <f>_xlfn.XLOOKUP(C850,customers!$A$1:$A$1001,customers!$G$1:$G$1001,,0)</f>
        <v>United States</v>
      </c>
      <c r="I850" t="str">
        <f>INDEX(products!$A$1:$G$49, MATCH(orders!$D850, products!$A$1:$A$49, 0), MATCH(orders!I$1, products!$A$1:$G$1, 0))</f>
        <v>Exc</v>
      </c>
      <c r="J850" t="str">
        <f>INDEX(products!$A$1:$G$49, MATCH(orders!$D850, products!$A$1:$A$49, 0), MATCH(orders!J$1, products!$A$1:$G$1, 0))</f>
        <v>L</v>
      </c>
      <c r="K850" s="4">
        <f>INDEX(products!$A$1:$G$49, MATCH(orders!$D850, products!$A$1:$A$49, 0), MATCH(orders!K$1, products!$A$1:$G$1, 0))</f>
        <v>0.5</v>
      </c>
      <c r="L850" s="5">
        <f>INDEX(products!$A$1:$G$49, MATCH(orders!$D850, products!$A$1:$A$49, 0), MATCH(orders!L$1, products!$A$1:$G$1, 0))</f>
        <v>8.91</v>
      </c>
      <c r="M850" s="5">
        <f t="shared" si="13"/>
        <v>53.46</v>
      </c>
      <c r="N850" t="str" cm="1">
        <f t="array" ref="N850">_xlfn.SWITCH(I850,
    "Rob", "Robusta",
    "Exc", "Excelsa",
    "Ara", "Arabica",
    "Lib", "Liberica",
    "")</f>
        <v>Excelsa</v>
      </c>
      <c r="O850" t="str" cm="1">
        <f t="array" ref="O850">_xlfn.SWITCH(J850,"M","Medium","L","Light","D","Dark","")</f>
        <v>Light</v>
      </c>
      <c r="P850" t="str">
        <f>_xlfn.XLOOKUP(Orders_Table[[#This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 MATCH(orders!$D851, products!$A$1:$A$49, 0), MATCH(orders!I$1, products!$A$1:$G$1, 0))</f>
        <v>Ara</v>
      </c>
      <c r="J851" t="str">
        <f>INDEX(products!$A$1:$G$49, MATCH(orders!$D851, products!$A$1:$A$49, 0), MATCH(orders!J$1, products!$A$1:$G$1, 0))</f>
        <v>L</v>
      </c>
      <c r="K851" s="4">
        <f>INDEX(products!$A$1:$G$49, MATCH(orders!$D851, products!$A$1:$A$49, 0), MATCH(orders!K$1, products!$A$1:$G$1, 0))</f>
        <v>0.2</v>
      </c>
      <c r="L851" s="5">
        <f>INDEX(products!$A$1:$G$49, MATCH(orders!$D851, products!$A$1:$A$49, 0), MATCH(orders!L$1, products!$A$1:$G$1, 0))</f>
        <v>3.8849999999999998</v>
      </c>
      <c r="M851" s="5">
        <f t="shared" si="13"/>
        <v>23.31</v>
      </c>
      <c r="N851" t="str" cm="1">
        <f t="array" ref="N851">_xlfn.SWITCH(I851,
    "Rob", "Robusta",
    "Exc", "Excelsa",
    "Ara", "Arabica",
    "Lib", "Liberica",
    "")</f>
        <v>Arabica</v>
      </c>
      <c r="O851" t="str" cm="1">
        <f t="array" ref="O851">_xlfn.SWITCH(J851,"M","Medium","L","Light","D","Dark","")</f>
        <v>Light</v>
      </c>
      <c r="P851" t="str">
        <f>_xlfn.XLOOKUP(Orders_Table[[#This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 MATCH(orders!$D852, products!$A$1:$A$49, 0), MATCH(orders!I$1, products!$A$1:$G$1, 0))</f>
        <v>Ara</v>
      </c>
      <c r="J852" t="str">
        <f>INDEX(products!$A$1:$G$49, MATCH(orders!$D852, products!$A$1:$A$49, 0), MATCH(orders!J$1, products!$A$1:$G$1, 0))</f>
        <v>M</v>
      </c>
      <c r="K852" s="4">
        <f>INDEX(products!$A$1:$G$49, MATCH(orders!$D852, products!$A$1:$A$49, 0), MATCH(orders!K$1, products!$A$1:$G$1, 0))</f>
        <v>0.2</v>
      </c>
      <c r="L852" s="5">
        <f>INDEX(products!$A$1:$G$49, MATCH(orders!$D852, products!$A$1:$A$49, 0), MATCH(orders!L$1, products!$A$1:$G$1, 0))</f>
        <v>3.375</v>
      </c>
      <c r="M852" s="5">
        <f t="shared" si="13"/>
        <v>6.75</v>
      </c>
      <c r="N852" t="str" cm="1">
        <f t="array" ref="N852">_xlfn.SWITCH(I852,
    "Rob", "Robusta",
    "Exc", "Excelsa",
    "Ara", "Arabica",
    "Lib", "Liberica",
    "")</f>
        <v>Arabica</v>
      </c>
      <c r="O852" t="str" cm="1">
        <f t="array" ref="O852">_xlfn.SWITCH(J852,"M","Medium","L","Light","D","Dark","")</f>
        <v>Medium</v>
      </c>
      <c r="P852" t="str">
        <f>_xlfn.XLOOKUP(Orders_Table[[#This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 MATCH(orders!$D853, products!$A$1:$A$49, 0), MATCH(orders!I$1, products!$A$1:$G$1, 0))</f>
        <v>Lib</v>
      </c>
      <c r="J853" t="str">
        <f>INDEX(products!$A$1:$G$49, MATCH(orders!$D853, products!$A$1:$A$49, 0), MATCH(orders!J$1, products!$A$1:$G$1, 0))</f>
        <v>D</v>
      </c>
      <c r="K853" s="4">
        <f>INDEX(products!$A$1:$G$49, MATCH(orders!$D853, products!$A$1:$A$49, 0), MATCH(orders!K$1, products!$A$1:$G$1, 0))</f>
        <v>0.5</v>
      </c>
      <c r="L853" s="5">
        <f>INDEX(products!$A$1:$G$49, MATCH(orders!$D853, products!$A$1:$A$49, 0), MATCH(orders!L$1, products!$A$1:$G$1, 0))</f>
        <v>7.77</v>
      </c>
      <c r="M853" s="5">
        <f t="shared" si="13"/>
        <v>7.77</v>
      </c>
      <c r="N853" t="str" cm="1">
        <f t="array" ref="N853">_xlfn.SWITCH(I853,
    "Rob", "Robusta",
    "Exc", "Excelsa",
    "Ara", "Arabica",
    "Lib", "Liberica",
    "")</f>
        <v>Liberica</v>
      </c>
      <c r="O853" t="str" cm="1">
        <f t="array" ref="O853">_xlfn.SWITCH(J853,"M","Medium","L","Light","D","Dark","")</f>
        <v>Dark</v>
      </c>
      <c r="P853" t="str">
        <f>_xlfn.XLOOKUP(Orders_Table[[#This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 MATCH(orders!$D854, products!$A$1:$A$49, 0), MATCH(orders!I$1, products!$A$1:$G$1, 0))</f>
        <v>Lib</v>
      </c>
      <c r="J854" t="str">
        <f>INDEX(products!$A$1:$G$49, MATCH(orders!$D854, products!$A$1:$A$49, 0), MATCH(orders!J$1, products!$A$1:$G$1, 0))</f>
        <v>D</v>
      </c>
      <c r="K854" s="4">
        <f>INDEX(products!$A$1:$G$49, MATCH(orders!$D854, products!$A$1:$A$49, 0), MATCH(orders!K$1, products!$A$1:$G$1, 0))</f>
        <v>2.5</v>
      </c>
      <c r="L854" s="5">
        <f>INDEX(products!$A$1:$G$49, MATCH(orders!$D854, products!$A$1:$A$49, 0), MATCH(orders!L$1, products!$A$1:$G$1, 0))</f>
        <v>29.784999999999997</v>
      </c>
      <c r="M854" s="5">
        <f t="shared" si="13"/>
        <v>119.13999999999999</v>
      </c>
      <c r="N854" t="str" cm="1">
        <f t="array" ref="N854">_xlfn.SWITCH(I854,
    "Rob", "Robusta",
    "Exc", "Excelsa",
    "Ara", "Arabica",
    "Lib", "Liberica",
    "")</f>
        <v>Liberica</v>
      </c>
      <c r="O854" t="str" cm="1">
        <f t="array" ref="O854">_xlfn.SWITCH(J854,"M","Medium","L","Light","D","Dark","")</f>
        <v>Dark</v>
      </c>
      <c r="P854" t="str">
        <f>_xlfn.XLOOKUP(Orders_Table[[#This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 MATCH(orders!$D855, products!$A$1:$A$49, 0), MATCH(orders!I$1, products!$A$1:$G$1, 0))</f>
        <v>Ara</v>
      </c>
      <c r="J855" t="str">
        <f>INDEX(products!$A$1:$G$49, MATCH(orders!$D855, products!$A$1:$A$49, 0), MATCH(orders!J$1, products!$A$1:$G$1, 0))</f>
        <v>D</v>
      </c>
      <c r="K855" s="4">
        <f>INDEX(products!$A$1:$G$49, MATCH(orders!$D855, products!$A$1:$A$49, 0), MATCH(orders!K$1, products!$A$1:$G$1, 0))</f>
        <v>1</v>
      </c>
      <c r="L855" s="5">
        <f>INDEX(products!$A$1:$G$49, MATCH(orders!$D855, products!$A$1:$A$49, 0), MATCH(orders!L$1, products!$A$1:$G$1, 0))</f>
        <v>9.9499999999999993</v>
      </c>
      <c r="M855" s="5">
        <f t="shared" si="13"/>
        <v>19.899999999999999</v>
      </c>
      <c r="N855" t="str" cm="1">
        <f t="array" ref="N855">_xlfn.SWITCH(I855,
    "Rob", "Robusta",
    "Exc", "Excelsa",
    "Ara", "Arabica",
    "Lib", "Liberica",
    "")</f>
        <v>Arabica</v>
      </c>
      <c r="O855" t="str" cm="1">
        <f t="array" ref="O855">_xlfn.SWITCH(J855,"M","Medium","L","Light","D","Dark","")</f>
        <v>Dark</v>
      </c>
      <c r="P855" t="str">
        <f>_xlfn.XLOOKUP(Orders_Table[[#This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 MATCH(orders!$D856, products!$A$1:$A$49, 0), MATCH(orders!I$1, products!$A$1:$G$1, 0))</f>
        <v>Rob</v>
      </c>
      <c r="J856" t="str">
        <f>INDEX(products!$A$1:$G$49, MATCH(orders!$D856, products!$A$1:$A$49, 0), MATCH(orders!J$1, products!$A$1:$G$1, 0))</f>
        <v>L</v>
      </c>
      <c r="K856" s="4">
        <f>INDEX(products!$A$1:$G$49, MATCH(orders!$D856, products!$A$1:$A$49, 0), MATCH(orders!K$1, products!$A$1:$G$1, 0))</f>
        <v>0.5</v>
      </c>
      <c r="L856" s="5">
        <f>INDEX(products!$A$1:$G$49, MATCH(orders!$D856, products!$A$1:$A$49, 0), MATCH(orders!L$1, products!$A$1:$G$1, 0))</f>
        <v>7.169999999999999</v>
      </c>
      <c r="M856" s="5">
        <f t="shared" si="13"/>
        <v>35.849999999999994</v>
      </c>
      <c r="N856" t="str" cm="1">
        <f t="array" ref="N856">_xlfn.SWITCH(I856,
    "Rob", "Robusta",
    "Exc", "Excelsa",
    "Ara", "Arabica",
    "Lib", "Liberica",
    "")</f>
        <v>Robusta</v>
      </c>
      <c r="O856" t="str" cm="1">
        <f t="array" ref="O856">_xlfn.SWITCH(J856,"M","Medium","L","Light","D","Dark","")</f>
        <v>Light</v>
      </c>
      <c r="P856" t="str">
        <f>_xlfn.XLOOKUP(Orders_Table[[#This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 MATCH(orders!$D857, products!$A$1:$A$49, 0), MATCH(orders!I$1, products!$A$1:$G$1, 0))</f>
        <v>Lib</v>
      </c>
      <c r="J857" t="str">
        <f>INDEX(products!$A$1:$G$49, MATCH(orders!$D857, products!$A$1:$A$49, 0), MATCH(orders!J$1, products!$A$1:$G$1, 0))</f>
        <v>D</v>
      </c>
      <c r="K857" s="4">
        <f>INDEX(products!$A$1:$G$49, MATCH(orders!$D857, products!$A$1:$A$49, 0), MATCH(orders!K$1, products!$A$1:$G$1, 0))</f>
        <v>2.5</v>
      </c>
      <c r="L857" s="5">
        <f>INDEX(products!$A$1:$G$49, MATCH(orders!$D857, products!$A$1:$A$49, 0), MATCH(orders!L$1, products!$A$1:$G$1, 0))</f>
        <v>29.784999999999997</v>
      </c>
      <c r="M857" s="5">
        <f t="shared" si="13"/>
        <v>89.35499999999999</v>
      </c>
      <c r="N857" t="str" cm="1">
        <f t="array" ref="N857">_xlfn.SWITCH(I857,
    "Rob", "Robusta",
    "Exc", "Excelsa",
    "Ara", "Arabica",
    "Lib", "Liberica",
    "")</f>
        <v>Liberica</v>
      </c>
      <c r="O857" t="str" cm="1">
        <f t="array" ref="O857">_xlfn.SWITCH(J857,"M","Medium","L","Light","D","Dark","")</f>
        <v>Dark</v>
      </c>
      <c r="P857" t="str">
        <f>_xlfn.XLOOKUP(Orders_Table[[#This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 MATCH(orders!$D858, products!$A$1:$A$49, 0), MATCH(orders!I$1, products!$A$1:$G$1, 0))</f>
        <v>Lib</v>
      </c>
      <c r="J858" t="str">
        <f>INDEX(products!$A$1:$G$49, MATCH(orders!$D858, products!$A$1:$A$49, 0), MATCH(orders!J$1, products!$A$1:$G$1, 0))</f>
        <v>M</v>
      </c>
      <c r="K858" s="4">
        <f>INDEX(products!$A$1:$G$49, MATCH(orders!$D858, products!$A$1:$A$49, 0), MATCH(orders!K$1, products!$A$1:$G$1, 0))</f>
        <v>0.2</v>
      </c>
      <c r="L858" s="5">
        <f>INDEX(products!$A$1:$G$49, MATCH(orders!$D858, products!$A$1:$A$49, 0), MATCH(orders!L$1, products!$A$1:$G$1, 0))</f>
        <v>4.3650000000000002</v>
      </c>
      <c r="M858" s="5">
        <f t="shared" si="13"/>
        <v>8.73</v>
      </c>
      <c r="N858" t="str" cm="1">
        <f t="array" ref="N858">_xlfn.SWITCH(I858,
    "Rob", "Robusta",
    "Exc", "Excelsa",
    "Ara", "Arabica",
    "Lib", "Liberica",
    "")</f>
        <v>Liberica</v>
      </c>
      <c r="O858" t="str" cm="1">
        <f t="array" ref="O858">_xlfn.SWITCH(J858,"M","Medium","L","Light","D","Dark","")</f>
        <v>Medium</v>
      </c>
      <c r="P858" t="str">
        <f>_xlfn.XLOOKUP(Orders_Table[[#This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 MATCH(orders!$D859, products!$A$1:$A$49, 0), MATCH(orders!I$1, products!$A$1:$G$1, 0))</f>
        <v>Rob</v>
      </c>
      <c r="J859" t="str">
        <f>INDEX(products!$A$1:$G$49, MATCH(orders!$D859, products!$A$1:$A$49, 0), MATCH(orders!J$1, products!$A$1:$G$1, 0))</f>
        <v>L</v>
      </c>
      <c r="K859" s="4">
        <f>INDEX(products!$A$1:$G$49, MATCH(orders!$D859, products!$A$1:$A$49, 0), MATCH(orders!K$1, products!$A$1:$G$1, 0))</f>
        <v>2.5</v>
      </c>
      <c r="L859" s="5">
        <f>INDEX(products!$A$1:$G$49, MATCH(orders!$D859, products!$A$1:$A$49, 0), MATCH(orders!L$1, products!$A$1:$G$1, 0))</f>
        <v>27.484999999999996</v>
      </c>
      <c r="M859" s="5">
        <f t="shared" si="13"/>
        <v>137.42499999999998</v>
      </c>
      <c r="N859" t="str" cm="1">
        <f t="array" ref="N859">_xlfn.SWITCH(I859,
    "Rob", "Robusta",
    "Exc", "Excelsa",
    "Ara", "Arabica",
    "Lib", "Liberica",
    "")</f>
        <v>Robusta</v>
      </c>
      <c r="O859" t="str" cm="1">
        <f t="array" ref="O859">_xlfn.SWITCH(J859,"M","Medium","L","Light","D","Dark","")</f>
        <v>Light</v>
      </c>
      <c r="P859" t="str">
        <f>_xlfn.XLOOKUP(Orders_Table[[#This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 MATCH(orders!$D860, products!$A$1:$A$49, 0), MATCH(orders!I$1, products!$A$1:$G$1, 0))</f>
        <v>Lib</v>
      </c>
      <c r="J860" t="str">
        <f>INDEX(products!$A$1:$G$49, MATCH(orders!$D860, products!$A$1:$A$49, 0), MATCH(orders!J$1, products!$A$1:$G$1, 0))</f>
        <v>M</v>
      </c>
      <c r="K860" s="4">
        <f>INDEX(products!$A$1:$G$49, MATCH(orders!$D860, products!$A$1:$A$49, 0), MATCH(orders!K$1, products!$A$1:$G$1, 0))</f>
        <v>0.5</v>
      </c>
      <c r="L860" s="5">
        <f>INDEX(products!$A$1:$G$49, MATCH(orders!$D860, products!$A$1:$A$49, 0), MATCH(orders!L$1, products!$A$1:$G$1, 0))</f>
        <v>8.73</v>
      </c>
      <c r="M860" s="5">
        <f t="shared" si="13"/>
        <v>34.92</v>
      </c>
      <c r="N860" t="str" cm="1">
        <f t="array" ref="N860">_xlfn.SWITCH(I860,
    "Rob", "Robusta",
    "Exc", "Excelsa",
    "Ara", "Arabica",
    "Lib", "Liberica",
    "")</f>
        <v>Liberica</v>
      </c>
      <c r="O860" t="str" cm="1">
        <f t="array" ref="O860">_xlfn.SWITCH(J860,"M","Medium","L","Light","D","Dark","")</f>
        <v>Medium</v>
      </c>
      <c r="P860" t="str">
        <f>_xlfn.XLOOKUP(Orders_Table[[#This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 MATCH(orders!$D861, products!$A$1:$A$49, 0), MATCH(orders!I$1, products!$A$1:$G$1, 0))</f>
        <v>Ara</v>
      </c>
      <c r="J861" t="str">
        <f>INDEX(products!$A$1:$G$49, MATCH(orders!$D861, products!$A$1:$A$49, 0), MATCH(orders!J$1, products!$A$1:$G$1, 0))</f>
        <v>L</v>
      </c>
      <c r="K861" s="4">
        <f>INDEX(products!$A$1:$G$49, MATCH(orders!$D861, products!$A$1:$A$49, 0), MATCH(orders!K$1, products!$A$1:$G$1, 0))</f>
        <v>2.5</v>
      </c>
      <c r="L861" s="5">
        <f>INDEX(products!$A$1:$G$49, MATCH(orders!$D861, products!$A$1:$A$49, 0), MATCH(orders!L$1, products!$A$1:$G$1, 0))</f>
        <v>29.784999999999997</v>
      </c>
      <c r="M861" s="5">
        <f t="shared" si="13"/>
        <v>178.70999999999998</v>
      </c>
      <c r="N861" t="str" cm="1">
        <f t="array" ref="N861">_xlfn.SWITCH(I861,
    "Rob", "Robusta",
    "Exc", "Excelsa",
    "Ara", "Arabica",
    "Lib", "Liberica",
    "")</f>
        <v>Arabica</v>
      </c>
      <c r="O861" t="str" cm="1">
        <f t="array" ref="O861">_xlfn.SWITCH(J861,"M","Medium","L","Light","D","Dark","")</f>
        <v>Light</v>
      </c>
      <c r="P861" t="str">
        <f>_xlfn.XLOOKUP(Orders_Table[[#This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N/A</v>
      </c>
      <c r="H862" s="2" t="str">
        <f>_xlfn.XLOOKUP(C862,customers!$A$1:$A$1001,customers!$G$1:$G$1001,,0)</f>
        <v>United States</v>
      </c>
      <c r="I862" t="str">
        <f>INDEX(products!$A$1:$G$49, MATCH(orders!$D862, products!$A$1:$A$49, 0), MATCH(orders!I$1, products!$A$1:$G$1, 0))</f>
        <v>Ara</v>
      </c>
      <c r="J862" t="str">
        <f>INDEX(products!$A$1:$G$49, MATCH(orders!$D862, products!$A$1:$A$49, 0), MATCH(orders!J$1, products!$A$1:$G$1, 0))</f>
        <v>M</v>
      </c>
      <c r="K862" s="4">
        <f>INDEX(products!$A$1:$G$49, MATCH(orders!$D862, products!$A$1:$A$49, 0), MATCH(orders!K$1, products!$A$1:$G$1, 0))</f>
        <v>2.5</v>
      </c>
      <c r="L862" s="5">
        <f>INDEX(products!$A$1:$G$49, MATCH(orders!$D862, products!$A$1:$A$49, 0), MATCH(orders!L$1, products!$A$1:$G$1, 0))</f>
        <v>25.874999999999996</v>
      </c>
      <c r="M862" s="5">
        <f t="shared" si="13"/>
        <v>25.874999999999996</v>
      </c>
      <c r="N862" t="str" cm="1">
        <f t="array" ref="N862">_xlfn.SWITCH(I862,
    "Rob", "Robusta",
    "Exc", "Excelsa",
    "Ara", "Arabica",
    "Lib", "Liberica",
    "")</f>
        <v>Arabica</v>
      </c>
      <c r="O862" t="str" cm="1">
        <f t="array" ref="O862">_xlfn.SWITCH(J862,"M","Medium","L","Light","D","Dark","")</f>
        <v>Medium</v>
      </c>
      <c r="P862" t="str">
        <f>_xlfn.XLOOKUP(Orders_Table[[#This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 MATCH(orders!$D863, products!$A$1:$A$49, 0), MATCH(orders!I$1, products!$A$1:$G$1, 0))</f>
        <v>Lib</v>
      </c>
      <c r="J863" t="str">
        <f>INDEX(products!$A$1:$G$49, MATCH(orders!$D863, products!$A$1:$A$49, 0), MATCH(orders!J$1, products!$A$1:$G$1, 0))</f>
        <v>D</v>
      </c>
      <c r="K863" s="4">
        <f>INDEX(products!$A$1:$G$49, MATCH(orders!$D863, products!$A$1:$A$49, 0), MATCH(orders!K$1, products!$A$1:$G$1, 0))</f>
        <v>1</v>
      </c>
      <c r="L863" s="5">
        <f>INDEX(products!$A$1:$G$49, MATCH(orders!$D863, products!$A$1:$A$49, 0), MATCH(orders!L$1, products!$A$1:$G$1, 0))</f>
        <v>12.95</v>
      </c>
      <c r="M863" s="5">
        <f t="shared" si="13"/>
        <v>77.699999999999989</v>
      </c>
      <c r="N863" t="str" cm="1">
        <f t="array" ref="N863">_xlfn.SWITCH(I863,
    "Rob", "Robusta",
    "Exc", "Excelsa",
    "Ara", "Arabica",
    "Lib", "Liberica",
    "")</f>
        <v>Liberica</v>
      </c>
      <c r="O863" t="str" cm="1">
        <f t="array" ref="O863">_xlfn.SWITCH(J863,"M","Medium","L","Light","D","Dark","")</f>
        <v>Dark</v>
      </c>
      <c r="P863" t="str">
        <f>_xlfn.XLOOKUP(Orders_Table[[#This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 MATCH(orders!$D864, products!$A$1:$A$49, 0), MATCH(orders!I$1, products!$A$1:$G$1, 0))</f>
        <v>Rob</v>
      </c>
      <c r="J864" t="str">
        <f>INDEX(products!$A$1:$G$49, MATCH(orders!$D864, products!$A$1:$A$49, 0), MATCH(orders!J$1, products!$A$1:$G$1, 0))</f>
        <v>M</v>
      </c>
      <c r="K864" s="4">
        <f>INDEX(products!$A$1:$G$49, MATCH(orders!$D864, products!$A$1:$A$49, 0), MATCH(orders!K$1, products!$A$1:$G$1, 0))</f>
        <v>1</v>
      </c>
      <c r="L864" s="5">
        <f>INDEX(products!$A$1:$G$49, MATCH(orders!$D864, products!$A$1:$A$49, 0), MATCH(orders!L$1, products!$A$1:$G$1, 0))</f>
        <v>9.9499999999999993</v>
      </c>
      <c r="M864" s="5">
        <f t="shared" si="13"/>
        <v>9.9499999999999993</v>
      </c>
      <c r="N864" t="str" cm="1">
        <f t="array" ref="N864">_xlfn.SWITCH(I864,
    "Rob", "Robusta",
    "Exc", "Excelsa",
    "Ara", "Arabica",
    "Lib", "Liberica",
    "")</f>
        <v>Robusta</v>
      </c>
      <c r="O864" t="str" cm="1">
        <f t="array" ref="O864">_xlfn.SWITCH(J864,"M","Medium","L","Light","D","Dark","")</f>
        <v>Medium</v>
      </c>
      <c r="P864" t="str">
        <f>_xlfn.XLOOKUP(Orders_Table[[#This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 MATCH(orders!$D865, products!$A$1:$A$49, 0), MATCH(orders!I$1, products!$A$1:$G$1, 0))</f>
        <v>Lib</v>
      </c>
      <c r="J865" t="str">
        <f>INDEX(products!$A$1:$G$49, MATCH(orders!$D865, products!$A$1:$A$49, 0), MATCH(orders!J$1, products!$A$1:$G$1, 0))</f>
        <v>M</v>
      </c>
      <c r="K865" s="4">
        <f>INDEX(products!$A$1:$G$49, MATCH(orders!$D865, products!$A$1:$A$49, 0), MATCH(orders!K$1, products!$A$1:$G$1, 0))</f>
        <v>1</v>
      </c>
      <c r="L865" s="5">
        <f>INDEX(products!$A$1:$G$49, MATCH(orders!$D865, products!$A$1:$A$49, 0), MATCH(orders!L$1, products!$A$1:$G$1, 0))</f>
        <v>14.55</v>
      </c>
      <c r="M865" s="5">
        <f t="shared" si="13"/>
        <v>29.1</v>
      </c>
      <c r="N865" t="str" cm="1">
        <f t="array" ref="N865">_xlfn.SWITCH(I865,
    "Rob", "Robusta",
    "Exc", "Excelsa",
    "Ara", "Arabica",
    "Lib", "Liberica",
    "")</f>
        <v>Liberica</v>
      </c>
      <c r="O865" t="str" cm="1">
        <f t="array" ref="O865">_xlfn.SWITCH(J865,"M","Medium","L","Light","D","Dark","")</f>
        <v>Medium</v>
      </c>
      <c r="P865" t="str">
        <f>_xlfn.XLOOKUP(Orders_Table[[#This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 MATCH(orders!$D866, products!$A$1:$A$49, 0), MATCH(orders!I$1, products!$A$1:$G$1, 0))</f>
        <v>Rob</v>
      </c>
      <c r="J866" t="str">
        <f>INDEX(products!$A$1:$G$49, MATCH(orders!$D866, products!$A$1:$A$49, 0), MATCH(orders!J$1, products!$A$1:$G$1, 0))</f>
        <v>L</v>
      </c>
      <c r="K866" s="4">
        <f>INDEX(products!$A$1:$G$49, MATCH(orders!$D866, products!$A$1:$A$49, 0), MATCH(orders!K$1, products!$A$1:$G$1, 0))</f>
        <v>0.2</v>
      </c>
      <c r="L866" s="5">
        <f>INDEX(products!$A$1:$G$49, MATCH(orders!$D866, products!$A$1:$A$49, 0), MATCH(orders!L$1, products!$A$1:$G$1, 0))</f>
        <v>3.5849999999999995</v>
      </c>
      <c r="M866" s="5">
        <f t="shared" si="13"/>
        <v>21.509999999999998</v>
      </c>
      <c r="N866" t="str" cm="1">
        <f t="array" ref="N866">_xlfn.SWITCH(I866,
    "Rob", "Robusta",
    "Exc", "Excelsa",
    "Ara", "Arabica",
    "Lib", "Liberica",
    "")</f>
        <v>Robusta</v>
      </c>
      <c r="O866" t="str" cm="1">
        <f t="array" ref="O866">_xlfn.SWITCH(J866,"M","Medium","L","Light","D","Dark","")</f>
        <v>Light</v>
      </c>
      <c r="P866" t="str">
        <f>_xlfn.XLOOKUP(Orders_Table[[#This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 MATCH(orders!$D867, products!$A$1:$A$49, 0), MATCH(orders!I$1, products!$A$1:$G$1, 0))</f>
        <v>Ara</v>
      </c>
      <c r="J867" t="str">
        <f>INDEX(products!$A$1:$G$49, MATCH(orders!$D867, products!$A$1:$A$49, 0), MATCH(orders!J$1, products!$A$1:$G$1, 0))</f>
        <v>M</v>
      </c>
      <c r="K867" s="4">
        <f>INDEX(products!$A$1:$G$49, MATCH(orders!$D867, products!$A$1:$A$49, 0), MATCH(orders!K$1, products!$A$1:$G$1, 0))</f>
        <v>0.5</v>
      </c>
      <c r="L867" s="5">
        <f>INDEX(products!$A$1:$G$49, MATCH(orders!$D867, products!$A$1:$A$49, 0), MATCH(orders!L$1, products!$A$1:$G$1, 0))</f>
        <v>6.75</v>
      </c>
      <c r="M867" s="5">
        <f t="shared" si="13"/>
        <v>6.75</v>
      </c>
      <c r="N867" t="str" cm="1">
        <f t="array" ref="N867">_xlfn.SWITCH(I867,
    "Rob", "Robusta",
    "Exc", "Excelsa",
    "Ara", "Arabica",
    "Lib", "Liberica",
    "")</f>
        <v>Arabica</v>
      </c>
      <c r="O867" t="str" cm="1">
        <f t="array" ref="O867">_xlfn.SWITCH(J867,"M","Medium","L","Light","D","Dark","")</f>
        <v>Medium</v>
      </c>
      <c r="P867" t="str">
        <f>_xlfn.XLOOKUP(Orders_Table[[#This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 MATCH(orders!$D868, products!$A$1:$A$49, 0), MATCH(orders!I$1, products!$A$1:$G$1, 0))</f>
        <v>Ara</v>
      </c>
      <c r="J868" t="str">
        <f>INDEX(products!$A$1:$G$49, MATCH(orders!$D868, products!$A$1:$A$49, 0), MATCH(orders!J$1, products!$A$1:$G$1, 0))</f>
        <v>D</v>
      </c>
      <c r="K868" s="4">
        <f>INDEX(products!$A$1:$G$49, MATCH(orders!$D868, products!$A$1:$A$49, 0), MATCH(orders!K$1, products!$A$1:$G$1, 0))</f>
        <v>0.5</v>
      </c>
      <c r="L868" s="5">
        <f>INDEX(products!$A$1:$G$49, MATCH(orders!$D868, products!$A$1:$A$49, 0), MATCH(orders!L$1, products!$A$1:$G$1, 0))</f>
        <v>5.97</v>
      </c>
      <c r="M868" s="5">
        <f t="shared" si="13"/>
        <v>17.91</v>
      </c>
      <c r="N868" t="str" cm="1">
        <f t="array" ref="N868">_xlfn.SWITCH(I868,
    "Rob", "Robusta",
    "Exc", "Excelsa",
    "Ara", "Arabica",
    "Lib", "Liberica",
    "")</f>
        <v>Arabica</v>
      </c>
      <c r="O868" t="str" cm="1">
        <f t="array" ref="O868">_xlfn.SWITCH(J868,"M","Medium","L","Light","D","Dark","")</f>
        <v>Dark</v>
      </c>
      <c r="P868" t="str">
        <f>_xlfn.XLOOKUP(Orders_Table[[#This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 MATCH(orders!$D869, products!$A$1:$A$49, 0), MATCH(orders!I$1, products!$A$1:$G$1, 0))</f>
        <v>Ara</v>
      </c>
      <c r="J869" t="str">
        <f>INDEX(products!$A$1:$G$49, MATCH(orders!$D869, products!$A$1:$A$49, 0), MATCH(orders!J$1, products!$A$1:$G$1, 0))</f>
        <v>L</v>
      </c>
      <c r="K869" s="4">
        <f>INDEX(products!$A$1:$G$49, MATCH(orders!$D869, products!$A$1:$A$49, 0), MATCH(orders!K$1, products!$A$1:$G$1, 0))</f>
        <v>2.5</v>
      </c>
      <c r="L869" s="5">
        <f>INDEX(products!$A$1:$G$49, MATCH(orders!$D869, products!$A$1:$A$49, 0), MATCH(orders!L$1, products!$A$1:$G$1, 0))</f>
        <v>29.784999999999997</v>
      </c>
      <c r="M869" s="5">
        <f t="shared" si="13"/>
        <v>29.784999999999997</v>
      </c>
      <c r="N869" t="str" cm="1">
        <f t="array" ref="N869">_xlfn.SWITCH(I869,
    "Rob", "Robusta",
    "Exc", "Excelsa",
    "Ara", "Arabica",
    "Lib", "Liberica",
    "")</f>
        <v>Arabica</v>
      </c>
      <c r="O869" t="str" cm="1">
        <f t="array" ref="O869">_xlfn.SWITCH(J869,"M","Medium","L","Light","D","Dark","")</f>
        <v>Light</v>
      </c>
      <c r="P869" t="str">
        <f>_xlfn.XLOOKUP(Orders_Table[[#This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 MATCH(orders!$D870, products!$A$1:$A$49, 0), MATCH(orders!I$1, products!$A$1:$G$1, 0))</f>
        <v>Exc</v>
      </c>
      <c r="J870" t="str">
        <f>INDEX(products!$A$1:$G$49, MATCH(orders!$D870, products!$A$1:$A$49, 0), MATCH(orders!J$1, products!$A$1:$G$1, 0))</f>
        <v>M</v>
      </c>
      <c r="K870" s="4">
        <f>INDEX(products!$A$1:$G$49, MATCH(orders!$D870, products!$A$1:$A$49, 0), MATCH(orders!K$1, products!$A$1:$G$1, 0))</f>
        <v>0.5</v>
      </c>
      <c r="L870" s="5">
        <f>INDEX(products!$A$1:$G$49, MATCH(orders!$D870, products!$A$1:$A$49, 0), MATCH(orders!L$1, products!$A$1:$G$1, 0))</f>
        <v>8.25</v>
      </c>
      <c r="M870" s="5">
        <f t="shared" si="13"/>
        <v>41.25</v>
      </c>
      <c r="N870" t="str" cm="1">
        <f t="array" ref="N870">_xlfn.SWITCH(I870,
    "Rob", "Robusta",
    "Exc", "Excelsa",
    "Ara", "Arabica",
    "Lib", "Liberica",
    "")</f>
        <v>Excelsa</v>
      </c>
      <c r="O870" t="str" cm="1">
        <f t="array" ref="O870">_xlfn.SWITCH(J870,"M","Medium","L","Light","D","Dark","")</f>
        <v>Medium</v>
      </c>
      <c r="P870" t="str">
        <f>_xlfn.XLOOKUP(Orders_Table[[#This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N/A</v>
      </c>
      <c r="H871" s="2" t="str">
        <f>_xlfn.XLOOKUP(C871,customers!$A$1:$A$1001,customers!$G$1:$G$1001,,0)</f>
        <v>United States</v>
      </c>
      <c r="I871" t="str">
        <f>INDEX(products!$A$1:$G$49, MATCH(orders!$D871, products!$A$1:$A$49, 0), MATCH(orders!I$1, products!$A$1:$G$1, 0))</f>
        <v>Rob</v>
      </c>
      <c r="J871" t="str">
        <f>INDEX(products!$A$1:$G$49, MATCH(orders!$D871, products!$A$1:$A$49, 0), MATCH(orders!J$1, products!$A$1:$G$1, 0))</f>
        <v>M</v>
      </c>
      <c r="K871" s="4">
        <f>INDEX(products!$A$1:$G$49, MATCH(orders!$D871, products!$A$1:$A$49, 0), MATCH(orders!K$1, products!$A$1:$G$1, 0))</f>
        <v>0.5</v>
      </c>
      <c r="L871" s="5">
        <f>INDEX(products!$A$1:$G$49, MATCH(orders!$D871, products!$A$1:$A$49, 0), MATCH(orders!L$1, products!$A$1:$G$1, 0))</f>
        <v>5.97</v>
      </c>
      <c r="M871" s="5">
        <f t="shared" si="13"/>
        <v>17.91</v>
      </c>
      <c r="N871" t="str" cm="1">
        <f t="array" ref="N871">_xlfn.SWITCH(I871,
    "Rob", "Robusta",
    "Exc", "Excelsa",
    "Ara", "Arabica",
    "Lib", "Liberica",
    "")</f>
        <v>Robusta</v>
      </c>
      <c r="O871" t="str" cm="1">
        <f t="array" ref="O871">_xlfn.SWITCH(J871,"M","Medium","L","Light","D","Dark","")</f>
        <v>Medium</v>
      </c>
      <c r="P871" t="str">
        <f>_xlfn.XLOOKUP(Orders_Table[[#This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 MATCH(orders!$D872, products!$A$1:$A$49, 0), MATCH(orders!I$1, products!$A$1:$G$1, 0))</f>
        <v>Exc</v>
      </c>
      <c r="J872" t="str">
        <f>INDEX(products!$A$1:$G$49, MATCH(orders!$D872, products!$A$1:$A$49, 0), MATCH(orders!J$1, products!$A$1:$G$1, 0))</f>
        <v>D</v>
      </c>
      <c r="K872" s="4">
        <f>INDEX(products!$A$1:$G$49, MATCH(orders!$D872, products!$A$1:$A$49, 0), MATCH(orders!K$1, products!$A$1:$G$1, 0))</f>
        <v>0.5</v>
      </c>
      <c r="L872" s="5">
        <f>INDEX(products!$A$1:$G$49, MATCH(orders!$D872, products!$A$1:$A$49, 0), MATCH(orders!L$1, products!$A$1:$G$1, 0))</f>
        <v>7.29</v>
      </c>
      <c r="M872" s="5">
        <f t="shared" si="13"/>
        <v>7.29</v>
      </c>
      <c r="N872" t="str" cm="1">
        <f t="array" ref="N872">_xlfn.SWITCH(I872,
    "Rob", "Robusta",
    "Exc", "Excelsa",
    "Ara", "Arabica",
    "Lib", "Liberica",
    "")</f>
        <v>Excelsa</v>
      </c>
      <c r="O872" t="str" cm="1">
        <f t="array" ref="O872">_xlfn.SWITCH(J872,"M","Medium","L","Light","D","Dark","")</f>
        <v>Dark</v>
      </c>
      <c r="P872" t="str">
        <f>_xlfn.XLOOKUP(Orders_Table[[#This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 MATCH(orders!$D873, products!$A$1:$A$49, 0), MATCH(orders!I$1, products!$A$1:$G$1, 0))</f>
        <v>Exc</v>
      </c>
      <c r="J873" t="str">
        <f>INDEX(products!$A$1:$G$49, MATCH(orders!$D873, products!$A$1:$A$49, 0), MATCH(orders!J$1, products!$A$1:$G$1, 0))</f>
        <v>L</v>
      </c>
      <c r="K873" s="4">
        <f>INDEX(products!$A$1:$G$49, MATCH(orders!$D873, products!$A$1:$A$49, 0), MATCH(orders!K$1, products!$A$1:$G$1, 0))</f>
        <v>1</v>
      </c>
      <c r="L873" s="5">
        <f>INDEX(products!$A$1:$G$49, MATCH(orders!$D873, products!$A$1:$A$49, 0), MATCH(orders!L$1, products!$A$1:$G$1, 0))</f>
        <v>14.85</v>
      </c>
      <c r="M873" s="5">
        <f t="shared" si="13"/>
        <v>29.7</v>
      </c>
      <c r="N873" t="str" cm="1">
        <f t="array" ref="N873">_xlfn.SWITCH(I873,
    "Rob", "Robusta",
    "Exc", "Excelsa",
    "Ara", "Arabica",
    "Lib", "Liberica",
    "")</f>
        <v>Excelsa</v>
      </c>
      <c r="O873" t="str" cm="1">
        <f t="array" ref="O873">_xlfn.SWITCH(J873,"M","Medium","L","Light","D","Dark","")</f>
        <v>Light</v>
      </c>
      <c r="P873" t="str">
        <f>_xlfn.XLOOKUP(Orders_Table[[#This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 MATCH(orders!$D874, products!$A$1:$A$49, 0), MATCH(orders!I$1, products!$A$1:$G$1, 0))</f>
        <v>Ara</v>
      </c>
      <c r="J874" t="str">
        <f>INDEX(products!$A$1:$G$49, MATCH(orders!$D874, products!$A$1:$A$49, 0), MATCH(orders!J$1, products!$A$1:$G$1, 0))</f>
        <v>M</v>
      </c>
      <c r="K874" s="4">
        <f>INDEX(products!$A$1:$G$49, MATCH(orders!$D874, products!$A$1:$A$49, 0), MATCH(orders!K$1, products!$A$1:$G$1, 0))</f>
        <v>1</v>
      </c>
      <c r="L874" s="5">
        <f>INDEX(products!$A$1:$G$49, MATCH(orders!$D874, products!$A$1:$A$49, 0), MATCH(orders!L$1, products!$A$1:$G$1, 0))</f>
        <v>11.25</v>
      </c>
      <c r="M874" s="5">
        <f t="shared" si="13"/>
        <v>22.5</v>
      </c>
      <c r="N874" t="str" cm="1">
        <f t="array" ref="N874">_xlfn.SWITCH(I874,
    "Rob", "Robusta",
    "Exc", "Excelsa",
    "Ara", "Arabica",
    "Lib", "Liberica",
    "")</f>
        <v>Arabica</v>
      </c>
      <c r="O874" t="str" cm="1">
        <f t="array" ref="O874">_xlfn.SWITCH(J874,"M","Medium","L","Light","D","Dark","")</f>
        <v>Medium</v>
      </c>
      <c r="P874" t="str">
        <f>_xlfn.XLOOKUP(Orders_Table[[#This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 MATCH(orders!$D875, products!$A$1:$A$49, 0), MATCH(orders!I$1, products!$A$1:$G$1, 0))</f>
        <v>Rob</v>
      </c>
      <c r="J875" t="str">
        <f>INDEX(products!$A$1:$G$49, MATCH(orders!$D875, products!$A$1:$A$49, 0), MATCH(orders!J$1, products!$A$1:$G$1, 0))</f>
        <v>M</v>
      </c>
      <c r="K875" s="4">
        <f>INDEX(products!$A$1:$G$49, MATCH(orders!$D875, products!$A$1:$A$49, 0), MATCH(orders!K$1, products!$A$1:$G$1, 0))</f>
        <v>0.2</v>
      </c>
      <c r="L875" s="5">
        <f>INDEX(products!$A$1:$G$49, MATCH(orders!$D875, products!$A$1:$A$49, 0), MATCH(orders!L$1, products!$A$1:$G$1, 0))</f>
        <v>2.9849999999999999</v>
      </c>
      <c r="M875" s="5">
        <f t="shared" si="13"/>
        <v>11.94</v>
      </c>
      <c r="N875" t="str" cm="1">
        <f t="array" ref="N875">_xlfn.SWITCH(I875,
    "Rob", "Robusta",
    "Exc", "Excelsa",
    "Ara", "Arabica",
    "Lib", "Liberica",
    "")</f>
        <v>Robusta</v>
      </c>
      <c r="O875" t="str" cm="1">
        <f t="array" ref="O875">_xlfn.SWITCH(J875,"M","Medium","L","Light","D","Dark","")</f>
        <v>Medium</v>
      </c>
      <c r="P875" t="str">
        <f>_xlfn.XLOOKUP(Orders_Table[[#This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 MATCH(orders!$D876, products!$A$1:$A$49, 0), MATCH(orders!I$1, products!$A$1:$G$1, 0))</f>
        <v>Ara</v>
      </c>
      <c r="J876" t="str">
        <f>INDEX(products!$A$1:$G$49, MATCH(orders!$D876, products!$A$1:$A$49, 0), MATCH(orders!J$1, products!$A$1:$G$1, 0))</f>
        <v>L</v>
      </c>
      <c r="K876" s="4">
        <f>INDEX(products!$A$1:$G$49, MATCH(orders!$D876, products!$A$1:$A$49, 0), MATCH(orders!K$1, products!$A$1:$G$1, 0))</f>
        <v>1</v>
      </c>
      <c r="L876" s="5">
        <f>INDEX(products!$A$1:$G$49, MATCH(orders!$D876, products!$A$1:$A$49, 0), MATCH(orders!L$1, products!$A$1:$G$1, 0))</f>
        <v>12.95</v>
      </c>
      <c r="M876" s="5">
        <f t="shared" si="13"/>
        <v>25.9</v>
      </c>
      <c r="N876" t="str" cm="1">
        <f t="array" ref="N876">_xlfn.SWITCH(I876,
    "Rob", "Robusta",
    "Exc", "Excelsa",
    "Ara", "Arabica",
    "Lib", "Liberica",
    "")</f>
        <v>Arabica</v>
      </c>
      <c r="O876" t="str" cm="1">
        <f t="array" ref="O876">_xlfn.SWITCH(J876,"M","Medium","L","Light","D","Dark","")</f>
        <v>Light</v>
      </c>
      <c r="P876" t="str">
        <f>_xlfn.XLOOKUP(Orders_Table[[#This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 MATCH(orders!$D877, products!$A$1:$A$49, 0), MATCH(orders!I$1, products!$A$1:$G$1, 0))</f>
        <v>Lib</v>
      </c>
      <c r="J877" t="str">
        <f>INDEX(products!$A$1:$G$49, MATCH(orders!$D877, products!$A$1:$A$49, 0), MATCH(orders!J$1, products!$A$1:$G$1, 0))</f>
        <v>M</v>
      </c>
      <c r="K877" s="4">
        <f>INDEX(products!$A$1:$G$49, MATCH(orders!$D877, products!$A$1:$A$49, 0), MATCH(orders!K$1, products!$A$1:$G$1, 0))</f>
        <v>0.5</v>
      </c>
      <c r="L877" s="5">
        <f>INDEX(products!$A$1:$G$49, MATCH(orders!$D877, products!$A$1:$A$49, 0), MATCH(orders!L$1, products!$A$1:$G$1, 0))</f>
        <v>8.73</v>
      </c>
      <c r="M877" s="5">
        <f t="shared" si="13"/>
        <v>43.650000000000006</v>
      </c>
      <c r="N877" t="str" cm="1">
        <f t="array" ref="N877">_xlfn.SWITCH(I877,
    "Rob", "Robusta",
    "Exc", "Excelsa",
    "Ara", "Arabica",
    "Lib", "Liberica",
    "")</f>
        <v>Liberica</v>
      </c>
      <c r="O877" t="str" cm="1">
        <f t="array" ref="O877">_xlfn.SWITCH(J877,"M","Medium","L","Light","D","Dark","")</f>
        <v>Medium</v>
      </c>
      <c r="P877" t="str">
        <f>_xlfn.XLOOKUP(Orders_Table[[#This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 MATCH(orders!$D878, products!$A$1:$A$49, 0), MATCH(orders!I$1, products!$A$1:$G$1, 0))</f>
        <v>Ara</v>
      </c>
      <c r="J878" t="str">
        <f>INDEX(products!$A$1:$G$49, MATCH(orders!$D878, products!$A$1:$A$49, 0), MATCH(orders!J$1, products!$A$1:$G$1, 0))</f>
        <v>L</v>
      </c>
      <c r="K878" s="4">
        <f>INDEX(products!$A$1:$G$49, MATCH(orders!$D878, products!$A$1:$A$49, 0), MATCH(orders!K$1, products!$A$1:$G$1, 0))</f>
        <v>0.5</v>
      </c>
      <c r="L878" s="5">
        <f>INDEX(products!$A$1:$G$49, MATCH(orders!$D878, products!$A$1:$A$49, 0), MATCH(orders!L$1, products!$A$1:$G$1, 0))</f>
        <v>7.77</v>
      </c>
      <c r="M878" s="5">
        <f t="shared" si="13"/>
        <v>46.62</v>
      </c>
      <c r="N878" t="str" cm="1">
        <f t="array" ref="N878">_xlfn.SWITCH(I878,
    "Rob", "Robusta",
    "Exc", "Excelsa",
    "Ara", "Arabica",
    "Lib", "Liberica",
    "")</f>
        <v>Arabica</v>
      </c>
      <c r="O878" t="str" cm="1">
        <f t="array" ref="O878">_xlfn.SWITCH(J878,"M","Medium","L","Light","D","Dark","")</f>
        <v>Light</v>
      </c>
      <c r="P878" t="str">
        <f>_xlfn.XLOOKUP(Orders_Table[[#This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 MATCH(orders!$D879, products!$A$1:$A$49, 0), MATCH(orders!I$1, products!$A$1:$G$1, 0))</f>
        <v>Lib</v>
      </c>
      <c r="J879" t="str">
        <f>INDEX(products!$A$1:$G$49, MATCH(orders!$D879, products!$A$1:$A$49, 0), MATCH(orders!J$1, products!$A$1:$G$1, 0))</f>
        <v>L</v>
      </c>
      <c r="K879" s="4">
        <f>INDEX(products!$A$1:$G$49, MATCH(orders!$D879, products!$A$1:$A$49, 0), MATCH(orders!K$1, products!$A$1:$G$1, 0))</f>
        <v>0.5</v>
      </c>
      <c r="L879" s="5">
        <f>INDEX(products!$A$1:$G$49, MATCH(orders!$D879, products!$A$1:$A$49, 0), MATCH(orders!L$1, products!$A$1:$G$1, 0))</f>
        <v>9.51</v>
      </c>
      <c r="M879" s="5">
        <f t="shared" si="13"/>
        <v>28.53</v>
      </c>
      <c r="N879" t="str" cm="1">
        <f t="array" ref="N879">_xlfn.SWITCH(I879,
    "Rob", "Robusta",
    "Exc", "Excelsa",
    "Ara", "Arabica",
    "Lib", "Liberica",
    "")</f>
        <v>Liberica</v>
      </c>
      <c r="O879" t="str" cm="1">
        <f t="array" ref="O879">_xlfn.SWITCH(J879,"M","Medium","L","Light","D","Dark","")</f>
        <v>Light</v>
      </c>
      <c r="P879" t="str">
        <f>_xlfn.XLOOKUP(Orders_Table[[#This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N/A</v>
      </c>
      <c r="H880" s="2" t="str">
        <f>_xlfn.XLOOKUP(C880,customers!$A$1:$A$1001,customers!$G$1:$G$1001,,0)</f>
        <v>United States</v>
      </c>
      <c r="I880" t="str">
        <f>INDEX(products!$A$1:$G$49, MATCH(orders!$D880, products!$A$1:$A$49, 0), MATCH(orders!I$1, products!$A$1:$G$1, 0))</f>
        <v>Rob</v>
      </c>
      <c r="J880" t="str">
        <f>INDEX(products!$A$1:$G$49, MATCH(orders!$D880, products!$A$1:$A$49, 0), MATCH(orders!J$1, products!$A$1:$G$1, 0))</f>
        <v>L</v>
      </c>
      <c r="K880" s="4">
        <f>INDEX(products!$A$1:$G$49, MATCH(orders!$D880, products!$A$1:$A$49, 0), MATCH(orders!K$1, products!$A$1:$G$1, 0))</f>
        <v>2.5</v>
      </c>
      <c r="L880" s="5">
        <f>INDEX(products!$A$1:$G$49, MATCH(orders!$D880, products!$A$1:$A$49, 0), MATCH(orders!L$1, products!$A$1:$G$1, 0))</f>
        <v>27.484999999999996</v>
      </c>
      <c r="M880" s="5">
        <f t="shared" si="13"/>
        <v>27.484999999999996</v>
      </c>
      <c r="N880" t="str" cm="1">
        <f t="array" ref="N880">_xlfn.SWITCH(I880,
    "Rob", "Robusta",
    "Exc", "Excelsa",
    "Ara", "Arabica",
    "Lib", "Liberica",
    "")</f>
        <v>Robusta</v>
      </c>
      <c r="O880" t="str" cm="1">
        <f t="array" ref="O880">_xlfn.SWITCH(J880,"M","Medium","L","Light","D","Dark","")</f>
        <v>Light</v>
      </c>
      <c r="P880" t="str">
        <f>_xlfn.XLOOKUP(Orders_Table[[#This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N/A</v>
      </c>
      <c r="H881" s="2" t="str">
        <f>_xlfn.XLOOKUP(C881,customers!$A$1:$A$1001,customers!$G$1:$G$1001,,0)</f>
        <v>United States</v>
      </c>
      <c r="I881" t="str">
        <f>INDEX(products!$A$1:$G$49, MATCH(orders!$D881, products!$A$1:$A$49, 0), MATCH(orders!I$1, products!$A$1:$G$1, 0))</f>
        <v>Exc</v>
      </c>
      <c r="J881" t="str">
        <f>INDEX(products!$A$1:$G$49, MATCH(orders!$D881, products!$A$1:$A$49, 0), MATCH(orders!J$1, products!$A$1:$G$1, 0))</f>
        <v>D</v>
      </c>
      <c r="K881" s="4">
        <f>INDEX(products!$A$1:$G$49, MATCH(orders!$D881, products!$A$1:$A$49, 0), MATCH(orders!K$1, products!$A$1:$G$1, 0))</f>
        <v>0.2</v>
      </c>
      <c r="L881" s="5">
        <f>INDEX(products!$A$1:$G$49, MATCH(orders!$D881, products!$A$1:$A$49, 0), MATCH(orders!L$1, products!$A$1:$G$1, 0))</f>
        <v>3.645</v>
      </c>
      <c r="M881" s="5">
        <f t="shared" si="13"/>
        <v>10.935</v>
      </c>
      <c r="N881" t="str" cm="1">
        <f t="array" ref="N881">_xlfn.SWITCH(I881,
    "Rob", "Robusta",
    "Exc", "Excelsa",
    "Ara", "Arabica",
    "Lib", "Liberica",
    "")</f>
        <v>Excelsa</v>
      </c>
      <c r="O881" t="str" cm="1">
        <f t="array" ref="O881">_xlfn.SWITCH(J881,"M","Medium","L","Light","D","Dark","")</f>
        <v>Dark</v>
      </c>
      <c r="P881" t="str">
        <f>_xlfn.XLOOKUP(Orders_Table[[#This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 MATCH(orders!$D882, products!$A$1:$A$49, 0), MATCH(orders!I$1, products!$A$1:$G$1, 0))</f>
        <v>Rob</v>
      </c>
      <c r="J882" t="str">
        <f>INDEX(products!$A$1:$G$49, MATCH(orders!$D882, products!$A$1:$A$49, 0), MATCH(orders!J$1, products!$A$1:$G$1, 0))</f>
        <v>L</v>
      </c>
      <c r="K882" s="4">
        <f>INDEX(products!$A$1:$G$49, MATCH(orders!$D882, products!$A$1:$A$49, 0), MATCH(orders!K$1, products!$A$1:$G$1, 0))</f>
        <v>0.2</v>
      </c>
      <c r="L882" s="5">
        <f>INDEX(products!$A$1:$G$49, MATCH(orders!$D882, products!$A$1:$A$49, 0), MATCH(orders!L$1, products!$A$1:$G$1, 0))</f>
        <v>3.5849999999999995</v>
      </c>
      <c r="M882" s="5">
        <f t="shared" si="13"/>
        <v>7.169999999999999</v>
      </c>
      <c r="N882" t="str" cm="1">
        <f t="array" ref="N882">_xlfn.SWITCH(I882,
    "Rob", "Robusta",
    "Exc", "Excelsa",
    "Ara", "Arabica",
    "Lib", "Liberica",
    "")</f>
        <v>Robusta</v>
      </c>
      <c r="O882" t="str" cm="1">
        <f t="array" ref="O882">_xlfn.SWITCH(J882,"M","Medium","L","Light","D","Dark","")</f>
        <v>Light</v>
      </c>
      <c r="P882" t="str">
        <f>_xlfn.XLOOKUP(Orders_Table[[#This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N/A</v>
      </c>
      <c r="H883" s="2" t="str">
        <f>_xlfn.XLOOKUP(C883,customers!$A$1:$A$1001,customers!$G$1:$G$1001,,0)</f>
        <v>United States</v>
      </c>
      <c r="I883" t="str">
        <f>INDEX(products!$A$1:$G$49, MATCH(orders!$D883, products!$A$1:$A$49, 0), MATCH(orders!I$1, products!$A$1:$G$1, 0))</f>
        <v>Ara</v>
      </c>
      <c r="J883" t="str">
        <f>INDEX(products!$A$1:$G$49, MATCH(orders!$D883, products!$A$1:$A$49, 0), MATCH(orders!J$1, products!$A$1:$G$1, 0))</f>
        <v>L</v>
      </c>
      <c r="K883" s="4">
        <f>INDEX(products!$A$1:$G$49, MATCH(orders!$D883, products!$A$1:$A$49, 0), MATCH(orders!K$1, products!$A$1:$G$1, 0))</f>
        <v>0.2</v>
      </c>
      <c r="L883" s="5">
        <f>INDEX(products!$A$1:$G$49, MATCH(orders!$D883, products!$A$1:$A$49, 0), MATCH(orders!L$1, products!$A$1:$G$1, 0))</f>
        <v>3.8849999999999998</v>
      </c>
      <c r="M883" s="5">
        <f t="shared" si="13"/>
        <v>23.31</v>
      </c>
      <c r="N883" t="str" cm="1">
        <f t="array" ref="N883">_xlfn.SWITCH(I883,
    "Rob", "Robusta",
    "Exc", "Excelsa",
    "Ara", "Arabica",
    "Lib", "Liberica",
    "")</f>
        <v>Arabica</v>
      </c>
      <c r="O883" t="str" cm="1">
        <f t="array" ref="O883">_xlfn.SWITCH(J883,"M","Medium","L","Light","D","Dark","")</f>
        <v>Light</v>
      </c>
      <c r="P883" t="str">
        <f>_xlfn.XLOOKUP(Orders_Table[[#This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 MATCH(orders!$D884, products!$A$1:$A$49, 0), MATCH(orders!I$1, products!$A$1:$G$1, 0))</f>
        <v>Ara</v>
      </c>
      <c r="J884" t="str">
        <f>INDEX(products!$A$1:$G$49, MATCH(orders!$D884, products!$A$1:$A$49, 0), MATCH(orders!J$1, products!$A$1:$G$1, 0))</f>
        <v>D</v>
      </c>
      <c r="K884" s="4">
        <f>INDEX(products!$A$1:$G$49, MATCH(orders!$D884, products!$A$1:$A$49, 0), MATCH(orders!K$1, products!$A$1:$G$1, 0))</f>
        <v>2.5</v>
      </c>
      <c r="L884" s="5">
        <f>INDEX(products!$A$1:$G$49, MATCH(orders!$D884, products!$A$1:$A$49, 0), MATCH(orders!L$1, products!$A$1:$G$1, 0))</f>
        <v>22.884999999999998</v>
      </c>
      <c r="M884" s="5">
        <f t="shared" si="13"/>
        <v>114.42499999999998</v>
      </c>
      <c r="N884" t="str" cm="1">
        <f t="array" ref="N884">_xlfn.SWITCH(I884,
    "Rob", "Robusta",
    "Exc", "Excelsa",
    "Ara", "Arabica",
    "Lib", "Liberica",
    "")</f>
        <v>Arabica</v>
      </c>
      <c r="O884" t="str" cm="1">
        <f t="array" ref="O884">_xlfn.SWITCH(J884,"M","Medium","L","Light","D","Dark","")</f>
        <v>Dark</v>
      </c>
      <c r="P884" t="str">
        <f>_xlfn.XLOOKUP(Orders_Table[[#This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 MATCH(orders!$D885, products!$A$1:$A$49, 0), MATCH(orders!I$1, products!$A$1:$G$1, 0))</f>
        <v>Ara</v>
      </c>
      <c r="J885" t="str">
        <f>INDEX(products!$A$1:$G$49, MATCH(orders!$D885, products!$A$1:$A$49, 0), MATCH(orders!J$1, products!$A$1:$G$1, 0))</f>
        <v>M</v>
      </c>
      <c r="K885" s="4">
        <f>INDEX(products!$A$1:$G$49, MATCH(orders!$D885, products!$A$1:$A$49, 0), MATCH(orders!K$1, products!$A$1:$G$1, 0))</f>
        <v>2.5</v>
      </c>
      <c r="L885" s="5">
        <f>INDEX(products!$A$1:$G$49, MATCH(orders!$D885, products!$A$1:$A$49, 0), MATCH(orders!L$1, products!$A$1:$G$1, 0))</f>
        <v>25.874999999999996</v>
      </c>
      <c r="M885" s="5">
        <f t="shared" si="13"/>
        <v>77.624999999999986</v>
      </c>
      <c r="N885" t="str" cm="1">
        <f t="array" ref="N885">_xlfn.SWITCH(I885,
    "Rob", "Robusta",
    "Exc", "Excelsa",
    "Ara", "Arabica",
    "Lib", "Liberica",
    "")</f>
        <v>Arabica</v>
      </c>
      <c r="O885" t="str" cm="1">
        <f t="array" ref="O885">_xlfn.SWITCH(J885,"M","Medium","L","Light","D","Dark","")</f>
        <v>Medium</v>
      </c>
      <c r="P885" t="str">
        <f>_xlfn.XLOOKUP(Orders_Table[[#This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 MATCH(orders!$D886, products!$A$1:$A$49, 0), MATCH(orders!I$1, products!$A$1:$G$1, 0))</f>
        <v>Rob</v>
      </c>
      <c r="J886" t="str">
        <f>INDEX(products!$A$1:$G$49, MATCH(orders!$D886, products!$A$1:$A$49, 0), MATCH(orders!J$1, products!$A$1:$G$1, 0))</f>
        <v>D</v>
      </c>
      <c r="K886" s="4">
        <f>INDEX(products!$A$1:$G$49, MATCH(orders!$D886, products!$A$1:$A$49, 0), MATCH(orders!K$1, products!$A$1:$G$1, 0))</f>
        <v>0.5</v>
      </c>
      <c r="L886" s="5">
        <f>INDEX(products!$A$1:$G$49, MATCH(orders!$D886, products!$A$1:$A$49, 0), MATCH(orders!L$1, products!$A$1:$G$1, 0))</f>
        <v>5.3699999999999992</v>
      </c>
      <c r="M886" s="5">
        <f t="shared" si="13"/>
        <v>5.3699999999999992</v>
      </c>
      <c r="N886" t="str" cm="1">
        <f t="array" ref="N886">_xlfn.SWITCH(I886,
    "Rob", "Robusta",
    "Exc", "Excelsa",
    "Ara", "Arabica",
    "Lib", "Liberica",
    "")</f>
        <v>Robusta</v>
      </c>
      <c r="O886" t="str" cm="1">
        <f t="array" ref="O886">_xlfn.SWITCH(J886,"M","Medium","L","Light","D","Dark","")</f>
        <v>Dark</v>
      </c>
      <c r="P886" t="str">
        <f>_xlfn.XLOOKUP(Orders_Table[[#This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 MATCH(orders!$D887, products!$A$1:$A$49, 0), MATCH(orders!I$1, products!$A$1:$G$1, 0))</f>
        <v>Rob</v>
      </c>
      <c r="J887" t="str">
        <f>INDEX(products!$A$1:$G$49, MATCH(orders!$D887, products!$A$1:$A$49, 0), MATCH(orders!J$1, products!$A$1:$G$1, 0))</f>
        <v>D</v>
      </c>
      <c r="K887" s="4">
        <f>INDEX(products!$A$1:$G$49, MATCH(orders!$D887, products!$A$1:$A$49, 0), MATCH(orders!K$1, products!$A$1:$G$1, 0))</f>
        <v>2.5</v>
      </c>
      <c r="L887" s="5">
        <f>INDEX(products!$A$1:$G$49, MATCH(orders!$D887, products!$A$1:$A$49, 0), MATCH(orders!L$1, products!$A$1:$G$1, 0))</f>
        <v>20.584999999999997</v>
      </c>
      <c r="M887" s="5">
        <f t="shared" si="13"/>
        <v>123.50999999999999</v>
      </c>
      <c r="N887" t="str" cm="1">
        <f t="array" ref="N887">_xlfn.SWITCH(I887,
    "Rob", "Robusta",
    "Exc", "Excelsa",
    "Ara", "Arabica",
    "Lib", "Liberica",
    "")</f>
        <v>Robusta</v>
      </c>
      <c r="O887" t="str" cm="1">
        <f t="array" ref="O887">_xlfn.SWITCH(J887,"M","Medium","L","Light","D","Dark","")</f>
        <v>Dark</v>
      </c>
      <c r="P887" t="str">
        <f>_xlfn.XLOOKUP(Orders_Table[[#This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 MATCH(orders!$D888, products!$A$1:$A$49, 0), MATCH(orders!I$1, products!$A$1:$G$1, 0))</f>
        <v>Lib</v>
      </c>
      <c r="J888" t="str">
        <f>INDEX(products!$A$1:$G$49, MATCH(orders!$D888, products!$A$1:$A$49, 0), MATCH(orders!J$1, products!$A$1:$G$1, 0))</f>
        <v>M</v>
      </c>
      <c r="K888" s="4">
        <f>INDEX(products!$A$1:$G$49, MATCH(orders!$D888, products!$A$1:$A$49, 0), MATCH(orders!K$1, products!$A$1:$G$1, 0))</f>
        <v>0.5</v>
      </c>
      <c r="L888" s="5">
        <f>INDEX(products!$A$1:$G$49, MATCH(orders!$D888, products!$A$1:$A$49, 0), MATCH(orders!L$1, products!$A$1:$G$1, 0))</f>
        <v>8.73</v>
      </c>
      <c r="M888" s="5">
        <f t="shared" si="13"/>
        <v>17.46</v>
      </c>
      <c r="N888" t="str" cm="1">
        <f t="array" ref="N888">_xlfn.SWITCH(I888,
    "Rob", "Robusta",
    "Exc", "Excelsa",
    "Ara", "Arabica",
    "Lib", "Liberica",
    "")</f>
        <v>Liberica</v>
      </c>
      <c r="O888" t="str" cm="1">
        <f t="array" ref="O888">_xlfn.SWITCH(J888,"M","Medium","L","Light","D","Dark","")</f>
        <v>Medium</v>
      </c>
      <c r="P888" t="str">
        <f>_xlfn.XLOOKUP(Orders_Table[[#This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 MATCH(orders!$D889, products!$A$1:$A$49, 0), MATCH(orders!I$1, products!$A$1:$G$1, 0))</f>
        <v>Exc</v>
      </c>
      <c r="J889" t="str">
        <f>INDEX(products!$A$1:$G$49, MATCH(orders!$D889, products!$A$1:$A$49, 0), MATCH(orders!J$1, products!$A$1:$G$1, 0))</f>
        <v>L</v>
      </c>
      <c r="K889" s="4">
        <f>INDEX(products!$A$1:$G$49, MATCH(orders!$D889, products!$A$1:$A$49, 0), MATCH(orders!K$1, products!$A$1:$G$1, 0))</f>
        <v>0.2</v>
      </c>
      <c r="L889" s="5">
        <f>INDEX(products!$A$1:$G$49, MATCH(orders!$D889, products!$A$1:$A$49, 0), MATCH(orders!L$1, products!$A$1:$G$1, 0))</f>
        <v>4.4550000000000001</v>
      </c>
      <c r="M889" s="5">
        <f t="shared" si="13"/>
        <v>13.365</v>
      </c>
      <c r="N889" t="str" cm="1">
        <f t="array" ref="N889">_xlfn.SWITCH(I889,
    "Rob", "Robusta",
    "Exc", "Excelsa",
    "Ara", "Arabica",
    "Lib", "Liberica",
    "")</f>
        <v>Excelsa</v>
      </c>
      <c r="O889" t="str" cm="1">
        <f t="array" ref="O889">_xlfn.SWITCH(J889,"M","Medium","L","Light","D","Dark","")</f>
        <v>Light</v>
      </c>
      <c r="P889" t="str">
        <f>_xlfn.XLOOKUP(Orders_Table[[#This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 MATCH(orders!$D890, products!$A$1:$A$49, 0), MATCH(orders!I$1, products!$A$1:$G$1, 0))</f>
        <v>Ara</v>
      </c>
      <c r="J890" t="str">
        <f>INDEX(products!$A$1:$G$49, MATCH(orders!$D890, products!$A$1:$A$49, 0), MATCH(orders!J$1, products!$A$1:$G$1, 0))</f>
        <v>L</v>
      </c>
      <c r="K890" s="4">
        <f>INDEX(products!$A$1:$G$49, MATCH(orders!$D890, products!$A$1:$A$49, 0), MATCH(orders!K$1, products!$A$1:$G$1, 0))</f>
        <v>0.2</v>
      </c>
      <c r="L890" s="5">
        <f>INDEX(products!$A$1:$G$49, MATCH(orders!$D890, products!$A$1:$A$49, 0), MATCH(orders!L$1, products!$A$1:$G$1, 0))</f>
        <v>3.8849999999999998</v>
      </c>
      <c r="M890" s="5">
        <f t="shared" si="13"/>
        <v>7.77</v>
      </c>
      <c r="N890" t="str" cm="1">
        <f t="array" ref="N890">_xlfn.SWITCH(I890,
    "Rob", "Robusta",
    "Exc", "Excelsa",
    "Ara", "Arabica",
    "Lib", "Liberica",
    "")</f>
        <v>Arabica</v>
      </c>
      <c r="O890" t="str" cm="1">
        <f t="array" ref="O890">_xlfn.SWITCH(J890,"M","Medium","L","Light","D","Dark","")</f>
        <v>Light</v>
      </c>
      <c r="P890" t="str">
        <f>_xlfn.XLOOKUP(Orders_Table[[#This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 MATCH(orders!$D891, products!$A$1:$A$49, 0), MATCH(orders!I$1, products!$A$1:$G$1, 0))</f>
        <v>Rob</v>
      </c>
      <c r="J891" t="str">
        <f>INDEX(products!$A$1:$G$49, MATCH(orders!$D891, products!$A$1:$A$49, 0), MATCH(orders!J$1, products!$A$1:$G$1, 0))</f>
        <v>D</v>
      </c>
      <c r="K891" s="4">
        <f>INDEX(products!$A$1:$G$49, MATCH(orders!$D891, products!$A$1:$A$49, 0), MATCH(orders!K$1, products!$A$1:$G$1, 0))</f>
        <v>0.2</v>
      </c>
      <c r="L891" s="5">
        <f>INDEX(products!$A$1:$G$49, MATCH(orders!$D891, products!$A$1:$A$49, 0), MATCH(orders!L$1, products!$A$1:$G$1, 0))</f>
        <v>2.6849999999999996</v>
      </c>
      <c r="M891" s="5">
        <f t="shared" si="13"/>
        <v>2.6849999999999996</v>
      </c>
      <c r="N891" t="str" cm="1">
        <f t="array" ref="N891">_xlfn.SWITCH(I891,
    "Rob", "Robusta",
    "Exc", "Excelsa",
    "Ara", "Arabica",
    "Lib", "Liberica",
    "")</f>
        <v>Robusta</v>
      </c>
      <c r="O891" t="str" cm="1">
        <f t="array" ref="O891">_xlfn.SWITCH(J891,"M","Medium","L","Light","D","Dark","")</f>
        <v>Dark</v>
      </c>
      <c r="P891" t="str">
        <f>_xlfn.XLOOKUP(Orders_Table[[#This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 MATCH(orders!$D892, products!$A$1:$A$49, 0), MATCH(orders!I$1, products!$A$1:$G$1, 0))</f>
        <v>Rob</v>
      </c>
      <c r="J892" t="str">
        <f>INDEX(products!$A$1:$G$49, MATCH(orders!$D892, products!$A$1:$A$49, 0), MATCH(orders!J$1, products!$A$1:$G$1, 0))</f>
        <v>D</v>
      </c>
      <c r="K892" s="4">
        <f>INDEX(products!$A$1:$G$49, MATCH(orders!$D892, products!$A$1:$A$49, 0), MATCH(orders!K$1, products!$A$1:$G$1, 0))</f>
        <v>2.5</v>
      </c>
      <c r="L892" s="5">
        <f>INDEX(products!$A$1:$G$49, MATCH(orders!$D892, products!$A$1:$A$49, 0), MATCH(orders!L$1, products!$A$1:$G$1, 0))</f>
        <v>20.584999999999997</v>
      </c>
      <c r="M892" s="5">
        <f t="shared" si="13"/>
        <v>20.584999999999997</v>
      </c>
      <c r="N892" t="str" cm="1">
        <f t="array" ref="N892">_xlfn.SWITCH(I892,
    "Rob", "Robusta",
    "Exc", "Excelsa",
    "Ara", "Arabica",
    "Lib", "Liberica",
    "")</f>
        <v>Robusta</v>
      </c>
      <c r="O892" t="str" cm="1">
        <f t="array" ref="O892">_xlfn.SWITCH(J892,"M","Medium","L","Light","D","Dark","")</f>
        <v>Dark</v>
      </c>
      <c r="P892" t="str">
        <f>_xlfn.XLOOKUP(Orders_Table[[#This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 MATCH(orders!$D893, products!$A$1:$A$49, 0), MATCH(orders!I$1, products!$A$1:$G$1, 0))</f>
        <v>Ara</v>
      </c>
      <c r="J893" t="str">
        <f>INDEX(products!$A$1:$G$49, MATCH(orders!$D893, products!$A$1:$A$49, 0), MATCH(orders!J$1, products!$A$1:$G$1, 0))</f>
        <v>D</v>
      </c>
      <c r="K893" s="4">
        <f>INDEX(products!$A$1:$G$49, MATCH(orders!$D893, products!$A$1:$A$49, 0), MATCH(orders!K$1, products!$A$1:$G$1, 0))</f>
        <v>2.5</v>
      </c>
      <c r="L893" s="5">
        <f>INDEX(products!$A$1:$G$49, MATCH(orders!$D893, products!$A$1:$A$49, 0), MATCH(orders!L$1, products!$A$1:$G$1, 0))</f>
        <v>22.884999999999998</v>
      </c>
      <c r="M893" s="5">
        <f t="shared" si="13"/>
        <v>114.42499999999998</v>
      </c>
      <c r="N893" t="str" cm="1">
        <f t="array" ref="N893">_xlfn.SWITCH(I893,
    "Rob", "Robusta",
    "Exc", "Excelsa",
    "Ara", "Arabica",
    "Lib", "Liberica",
    "")</f>
        <v>Arabica</v>
      </c>
      <c r="O893" t="str" cm="1">
        <f t="array" ref="O893">_xlfn.SWITCH(J893,"M","Medium","L","Light","D","Dark","")</f>
        <v>Dark</v>
      </c>
      <c r="P893" t="str">
        <f>_xlfn.XLOOKUP(Orders_Table[[#This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 MATCH(orders!$D894, products!$A$1:$A$49, 0), MATCH(orders!I$1, products!$A$1:$G$1, 0))</f>
        <v>Exc</v>
      </c>
      <c r="J894" t="str">
        <f>INDEX(products!$A$1:$G$49, MATCH(orders!$D894, products!$A$1:$A$49, 0), MATCH(orders!J$1, products!$A$1:$G$1, 0))</f>
        <v>M</v>
      </c>
      <c r="K894" s="4">
        <f>INDEX(products!$A$1:$G$49, MATCH(orders!$D894, products!$A$1:$A$49, 0), MATCH(orders!K$1, products!$A$1:$G$1, 0))</f>
        <v>0.2</v>
      </c>
      <c r="L894" s="5">
        <f>INDEX(products!$A$1:$G$49, MATCH(orders!$D894, products!$A$1:$A$49, 0), MATCH(orders!L$1, products!$A$1:$G$1, 0))</f>
        <v>4.125</v>
      </c>
      <c r="M894" s="5">
        <f t="shared" si="13"/>
        <v>20.625</v>
      </c>
      <c r="N894" t="str" cm="1">
        <f t="array" ref="N894">_xlfn.SWITCH(I894,
    "Rob", "Robusta",
    "Exc", "Excelsa",
    "Ara", "Arabica",
    "Lib", "Liberica",
    "")</f>
        <v>Excelsa</v>
      </c>
      <c r="O894" t="str" cm="1">
        <f t="array" ref="O894">_xlfn.SWITCH(J894,"M","Medium","L","Light","D","Dark","")</f>
        <v>Medium</v>
      </c>
      <c r="P894" t="str">
        <f>_xlfn.XLOOKUP(Orders_Table[[#This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 MATCH(orders!$D895, products!$A$1:$A$49, 0), MATCH(orders!I$1, products!$A$1:$G$1, 0))</f>
        <v>Lib</v>
      </c>
      <c r="J895" t="str">
        <f>INDEX(products!$A$1:$G$49, MATCH(orders!$D895, products!$A$1:$A$49, 0), MATCH(orders!J$1, products!$A$1:$G$1, 0))</f>
        <v>L</v>
      </c>
      <c r="K895" s="4">
        <f>INDEX(products!$A$1:$G$49, MATCH(orders!$D895, products!$A$1:$A$49, 0), MATCH(orders!K$1, products!$A$1:$G$1, 0))</f>
        <v>0.5</v>
      </c>
      <c r="L895" s="5">
        <f>INDEX(products!$A$1:$G$49, MATCH(orders!$D895, products!$A$1:$A$49, 0), MATCH(orders!L$1, products!$A$1:$G$1, 0))</f>
        <v>9.51</v>
      </c>
      <c r="M895" s="5">
        <f t="shared" si="13"/>
        <v>57.06</v>
      </c>
      <c r="N895" t="str" cm="1">
        <f t="array" ref="N895">_xlfn.SWITCH(I895,
    "Rob", "Robusta",
    "Exc", "Excelsa",
    "Ara", "Arabica",
    "Lib", "Liberica",
    "")</f>
        <v>Liberica</v>
      </c>
      <c r="O895" t="str" cm="1">
        <f t="array" ref="O895">_xlfn.SWITCH(J895,"M","Medium","L","Light","D","Dark","")</f>
        <v>Light</v>
      </c>
      <c r="P895" t="str">
        <f>_xlfn.XLOOKUP(Orders_Table[[#This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N/A</v>
      </c>
      <c r="H896" s="2" t="str">
        <f>_xlfn.XLOOKUP(C896,customers!$A$1:$A$1001,customers!$G$1:$G$1001,,0)</f>
        <v>Ireland</v>
      </c>
      <c r="I896" t="str">
        <f>INDEX(products!$A$1:$G$49, MATCH(orders!$D896, products!$A$1:$A$49, 0), MATCH(orders!I$1, products!$A$1:$G$1, 0))</f>
        <v>Rob</v>
      </c>
      <c r="J896" t="str">
        <f>INDEX(products!$A$1:$G$49, MATCH(orders!$D896, products!$A$1:$A$49, 0), MATCH(orders!J$1, products!$A$1:$G$1, 0))</f>
        <v>D</v>
      </c>
      <c r="K896" s="4">
        <f>INDEX(products!$A$1:$G$49, MATCH(orders!$D896, products!$A$1:$A$49, 0), MATCH(orders!K$1, products!$A$1:$G$1, 0))</f>
        <v>2.5</v>
      </c>
      <c r="L896" s="5">
        <f>INDEX(products!$A$1:$G$49, MATCH(orders!$D896, products!$A$1:$A$49, 0), MATCH(orders!L$1, products!$A$1:$G$1, 0))</f>
        <v>20.584999999999997</v>
      </c>
      <c r="M896" s="5">
        <f t="shared" si="13"/>
        <v>82.339999999999989</v>
      </c>
      <c r="N896" t="str" cm="1">
        <f t="array" ref="N896">_xlfn.SWITCH(I896,
    "Rob", "Robusta",
    "Exc", "Excelsa",
    "Ara", "Arabica",
    "Lib", "Liberica",
    "")</f>
        <v>Robusta</v>
      </c>
      <c r="O896" t="str" cm="1">
        <f t="array" ref="O896">_xlfn.SWITCH(J896,"M","Medium","L","Light","D","Dark","")</f>
        <v>Dark</v>
      </c>
      <c r="P896" t="str">
        <f>_xlfn.XLOOKUP(Orders_Table[[#This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N/A</v>
      </c>
      <c r="H897" s="2" t="str">
        <f>_xlfn.XLOOKUP(C897,customers!$A$1:$A$1001,customers!$G$1:$G$1001,,0)</f>
        <v>United States</v>
      </c>
      <c r="I897" t="str">
        <f>INDEX(products!$A$1:$G$49, MATCH(orders!$D897, products!$A$1:$A$49, 0), MATCH(orders!I$1, products!$A$1:$G$1, 0))</f>
        <v>Exc</v>
      </c>
      <c r="J897" t="str">
        <f>INDEX(products!$A$1:$G$49, MATCH(orders!$D897, products!$A$1:$A$49, 0), MATCH(orders!J$1, products!$A$1:$G$1, 0))</f>
        <v>M</v>
      </c>
      <c r="K897" s="4">
        <f>INDEX(products!$A$1:$G$49, MATCH(orders!$D897, products!$A$1:$A$49, 0), MATCH(orders!K$1, products!$A$1:$G$1, 0))</f>
        <v>2.5</v>
      </c>
      <c r="L897" s="5">
        <f>INDEX(products!$A$1:$G$49, MATCH(orders!$D897, products!$A$1:$A$49, 0), MATCH(orders!L$1, products!$A$1:$G$1, 0))</f>
        <v>31.624999999999996</v>
      </c>
      <c r="M897" s="5">
        <f t="shared" si="13"/>
        <v>158.12499999999997</v>
      </c>
      <c r="N897" t="str" cm="1">
        <f t="array" ref="N897">_xlfn.SWITCH(I897,
    "Rob", "Robusta",
    "Exc", "Excelsa",
    "Ara", "Arabica",
    "Lib", "Liberica",
    "")</f>
        <v>Excelsa</v>
      </c>
      <c r="O897" t="str" cm="1">
        <f t="array" ref="O897">_xlfn.SWITCH(J897,"M","Medium","L","Light","D","Dark","")</f>
        <v>Medium</v>
      </c>
      <c r="P897" t="str">
        <f>_xlfn.XLOOKUP(Orders_Table[[#This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 MATCH(orders!$D898, products!$A$1:$A$49, 0), MATCH(orders!I$1, products!$A$1:$G$1, 0))</f>
        <v>Rob</v>
      </c>
      <c r="J898" t="str">
        <f>INDEX(products!$A$1:$G$49, MATCH(orders!$D898, products!$A$1:$A$49, 0), MATCH(orders!J$1, products!$A$1:$G$1, 0))</f>
        <v>D</v>
      </c>
      <c r="K898" s="4">
        <f>INDEX(products!$A$1:$G$49, MATCH(orders!$D898, products!$A$1:$A$49, 0), MATCH(orders!K$1, products!$A$1:$G$1, 0))</f>
        <v>0.5</v>
      </c>
      <c r="L898" s="5">
        <f>INDEX(products!$A$1:$G$49, MATCH(orders!$D898, products!$A$1:$A$49, 0), MATCH(orders!L$1, products!$A$1:$G$1, 0))</f>
        <v>5.3699999999999992</v>
      </c>
      <c r="M898" s="5">
        <f t="shared" si="13"/>
        <v>32.22</v>
      </c>
      <c r="N898" t="str" cm="1">
        <f t="array" ref="N898">_xlfn.SWITCH(I898,
    "Rob", "Robusta",
    "Exc", "Excelsa",
    "Ara", "Arabica",
    "Lib", "Liberica",
    "")</f>
        <v>Robusta</v>
      </c>
      <c r="O898" t="str" cm="1">
        <f t="array" ref="O898">_xlfn.SWITCH(J898,"M","Medium","L","Light","D","Dark","")</f>
        <v>Dark</v>
      </c>
      <c r="P898" t="str">
        <f>_xlfn.XLOOKUP(Orders_Table[[#This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 MATCH(orders!$D899, products!$A$1:$A$49, 0), MATCH(orders!I$1, products!$A$1:$G$1, 0))</f>
        <v>Exc</v>
      </c>
      <c r="J899" t="str">
        <f>INDEX(products!$A$1:$G$49, MATCH(orders!$D899, products!$A$1:$A$49, 0), MATCH(orders!J$1, products!$A$1:$G$1, 0))</f>
        <v>D</v>
      </c>
      <c r="K899" s="4">
        <f>INDEX(products!$A$1:$G$49, MATCH(orders!$D899, products!$A$1:$A$49, 0), MATCH(orders!K$1, products!$A$1:$G$1, 0))</f>
        <v>1</v>
      </c>
      <c r="L899" s="5">
        <f>INDEX(products!$A$1:$G$49, MATCH(orders!$D899, products!$A$1:$A$49, 0), MATCH(orders!L$1, products!$A$1:$G$1, 0))</f>
        <v>12.15</v>
      </c>
      <c r="M899" s="5">
        <f t="shared" ref="M899:M962" si="14">L899*E899</f>
        <v>24.3</v>
      </c>
      <c r="N899" t="str" cm="1">
        <f t="array" ref="N899">_xlfn.SWITCH(I899,
    "Rob", "Robusta",
    "Exc", "Excelsa",
    "Ara", "Arabica",
    "Lib", "Liberica",
    "")</f>
        <v>Excelsa</v>
      </c>
      <c r="O899" t="str" cm="1">
        <f t="array" ref="O899">_xlfn.SWITCH(J899,"M","Medium","L","Light","D","Dark","")</f>
        <v>Dark</v>
      </c>
      <c r="P899" t="str">
        <f>_xlfn.XLOOKUP(Orders_Table[[#This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N/A</v>
      </c>
      <c r="H900" s="2" t="str">
        <f>_xlfn.XLOOKUP(C900,customers!$A$1:$A$1001,customers!$G$1:$G$1001,,0)</f>
        <v>United States</v>
      </c>
      <c r="I900" t="str">
        <f>INDEX(products!$A$1:$G$49, MATCH(orders!$D900, products!$A$1:$A$49, 0), MATCH(orders!I$1, products!$A$1:$G$1, 0))</f>
        <v>Rob</v>
      </c>
      <c r="J900" t="str">
        <f>INDEX(products!$A$1:$G$49, MATCH(orders!$D900, products!$A$1:$A$49, 0), MATCH(orders!J$1, products!$A$1:$G$1, 0))</f>
        <v>L</v>
      </c>
      <c r="K900" s="4">
        <f>INDEX(products!$A$1:$G$49, MATCH(orders!$D900, products!$A$1:$A$49, 0), MATCH(orders!K$1, products!$A$1:$G$1, 0))</f>
        <v>0.5</v>
      </c>
      <c r="L900" s="5">
        <f>INDEX(products!$A$1:$G$49, MATCH(orders!$D900, products!$A$1:$A$49, 0), MATCH(orders!L$1, products!$A$1:$G$1, 0))</f>
        <v>7.169999999999999</v>
      </c>
      <c r="M900" s="5">
        <f t="shared" si="14"/>
        <v>35.849999999999994</v>
      </c>
      <c r="N900" t="str" cm="1">
        <f t="array" ref="N900">_xlfn.SWITCH(I900,
    "Rob", "Robusta",
    "Exc", "Excelsa",
    "Ara", "Arabica",
    "Lib", "Liberica",
    "")</f>
        <v>Robusta</v>
      </c>
      <c r="O900" t="str" cm="1">
        <f t="array" ref="O900">_xlfn.SWITCH(J900,"M","Medium","L","Light","D","Dark","")</f>
        <v>Light</v>
      </c>
      <c r="P900" t="str">
        <f>_xlfn.XLOOKUP(Orders_Table[[#This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N/A</v>
      </c>
      <c r="H901" s="2" t="str">
        <f>_xlfn.XLOOKUP(C901,customers!$A$1:$A$1001,customers!$G$1:$G$1001,,0)</f>
        <v>United States</v>
      </c>
      <c r="I901" t="str">
        <f>INDEX(products!$A$1:$G$49, MATCH(orders!$D901, products!$A$1:$A$49, 0), MATCH(orders!I$1, products!$A$1:$G$1, 0))</f>
        <v>Lib</v>
      </c>
      <c r="J901" t="str">
        <f>INDEX(products!$A$1:$G$49, MATCH(orders!$D901, products!$A$1:$A$49, 0), MATCH(orders!J$1, products!$A$1:$G$1, 0))</f>
        <v>M</v>
      </c>
      <c r="K901" s="4">
        <f>INDEX(products!$A$1:$G$49, MATCH(orders!$D901, products!$A$1:$A$49, 0), MATCH(orders!K$1, products!$A$1:$G$1, 0))</f>
        <v>1</v>
      </c>
      <c r="L901" s="5">
        <f>INDEX(products!$A$1:$G$49, MATCH(orders!$D901, products!$A$1:$A$49, 0), MATCH(orders!L$1, products!$A$1:$G$1, 0))</f>
        <v>14.55</v>
      </c>
      <c r="M901" s="5">
        <f t="shared" si="14"/>
        <v>72.75</v>
      </c>
      <c r="N901" t="str" cm="1">
        <f t="array" ref="N901">_xlfn.SWITCH(I901,
    "Rob", "Robusta",
    "Exc", "Excelsa",
    "Ara", "Arabica",
    "Lib", "Liberica",
    "")</f>
        <v>Liberica</v>
      </c>
      <c r="O901" t="str" cm="1">
        <f t="array" ref="O901">_xlfn.SWITCH(J901,"M","Medium","L","Light","D","Dark","")</f>
        <v>Medium</v>
      </c>
      <c r="P901" t="str">
        <f>_xlfn.XLOOKUP(Orders_Table[[#This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N/A</v>
      </c>
      <c r="H902" s="2" t="str">
        <f>_xlfn.XLOOKUP(C902,customers!$A$1:$A$1001,customers!$G$1:$G$1001,,0)</f>
        <v>Ireland</v>
      </c>
      <c r="I902" t="str">
        <f>INDEX(products!$A$1:$G$49, MATCH(orders!$D902, products!$A$1:$A$49, 0), MATCH(orders!I$1, products!$A$1:$G$1, 0))</f>
        <v>Lib</v>
      </c>
      <c r="J902" t="str">
        <f>INDEX(products!$A$1:$G$49, MATCH(orders!$D902, products!$A$1:$A$49, 0), MATCH(orders!J$1, products!$A$1:$G$1, 0))</f>
        <v>L</v>
      </c>
      <c r="K902" s="4">
        <f>INDEX(products!$A$1:$G$49, MATCH(orders!$D902, products!$A$1:$A$49, 0), MATCH(orders!K$1, products!$A$1:$G$1, 0))</f>
        <v>1</v>
      </c>
      <c r="L902" s="5">
        <f>INDEX(products!$A$1:$G$49, MATCH(orders!$D902, products!$A$1:$A$49, 0), MATCH(orders!L$1, products!$A$1:$G$1, 0))</f>
        <v>15.85</v>
      </c>
      <c r="M902" s="5">
        <f t="shared" si="14"/>
        <v>47.55</v>
      </c>
      <c r="N902" t="str" cm="1">
        <f t="array" ref="N902">_xlfn.SWITCH(I902,
    "Rob", "Robusta",
    "Exc", "Excelsa",
    "Ara", "Arabica",
    "Lib", "Liberica",
    "")</f>
        <v>Liberica</v>
      </c>
      <c r="O902" t="str" cm="1">
        <f t="array" ref="O902">_xlfn.SWITCH(J902,"M","Medium","L","Light","D","Dark","")</f>
        <v>Light</v>
      </c>
      <c r="P902" t="str">
        <f>_xlfn.XLOOKUP(Orders_Table[[#This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 MATCH(orders!$D903, products!$A$1:$A$49, 0), MATCH(orders!I$1, products!$A$1:$G$1, 0))</f>
        <v>Rob</v>
      </c>
      <c r="J903" t="str">
        <f>INDEX(products!$A$1:$G$49, MATCH(orders!$D903, products!$A$1:$A$49, 0), MATCH(orders!J$1, products!$A$1:$G$1, 0))</f>
        <v>L</v>
      </c>
      <c r="K903" s="4">
        <f>INDEX(products!$A$1:$G$49, MATCH(orders!$D903, products!$A$1:$A$49, 0), MATCH(orders!K$1, products!$A$1:$G$1, 0))</f>
        <v>0.2</v>
      </c>
      <c r="L903" s="5">
        <f>INDEX(products!$A$1:$G$49, MATCH(orders!$D903, products!$A$1:$A$49, 0), MATCH(orders!L$1, products!$A$1:$G$1, 0))</f>
        <v>3.5849999999999995</v>
      </c>
      <c r="M903" s="5">
        <f t="shared" si="14"/>
        <v>3.5849999999999995</v>
      </c>
      <c r="N903" t="str" cm="1">
        <f t="array" ref="N903">_xlfn.SWITCH(I903,
    "Rob", "Robusta",
    "Exc", "Excelsa",
    "Ara", "Arabica",
    "Lib", "Liberica",
    "")</f>
        <v>Robusta</v>
      </c>
      <c r="O903" t="str" cm="1">
        <f t="array" ref="O903">_xlfn.SWITCH(J903,"M","Medium","L","Light","D","Dark","")</f>
        <v>Light</v>
      </c>
      <c r="P903" t="str">
        <f>_xlfn.XLOOKUP(Orders_Table[[#This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 MATCH(orders!$D904, products!$A$1:$A$49, 0), MATCH(orders!I$1, products!$A$1:$G$1, 0))</f>
        <v>Exc</v>
      </c>
      <c r="J904" t="str">
        <f>INDEX(products!$A$1:$G$49, MATCH(orders!$D904, products!$A$1:$A$49, 0), MATCH(orders!J$1, products!$A$1:$G$1, 0))</f>
        <v>M</v>
      </c>
      <c r="K904" s="4">
        <f>INDEX(products!$A$1:$G$49, MATCH(orders!$D904, products!$A$1:$A$49, 0), MATCH(orders!K$1, products!$A$1:$G$1, 0))</f>
        <v>2.5</v>
      </c>
      <c r="L904" s="5">
        <f>INDEX(products!$A$1:$G$49, MATCH(orders!$D904, products!$A$1:$A$49, 0), MATCH(orders!L$1, products!$A$1:$G$1, 0))</f>
        <v>31.624999999999996</v>
      </c>
      <c r="M904" s="5">
        <f t="shared" si="14"/>
        <v>158.12499999999997</v>
      </c>
      <c r="N904" t="str" cm="1">
        <f t="array" ref="N904">_xlfn.SWITCH(I904,
    "Rob", "Robusta",
    "Exc", "Excelsa",
    "Ara", "Arabica",
    "Lib", "Liberica",
    "")</f>
        <v>Excelsa</v>
      </c>
      <c r="O904" t="str" cm="1">
        <f t="array" ref="O904">_xlfn.SWITCH(J904,"M","Medium","L","Light","D","Dark","")</f>
        <v>Medium</v>
      </c>
      <c r="P904" t="str">
        <f>_xlfn.XLOOKUP(Orders_Table[[#This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 MATCH(orders!$D905, products!$A$1:$A$49, 0), MATCH(orders!I$1, products!$A$1:$G$1, 0))</f>
        <v>Lib</v>
      </c>
      <c r="J905" t="str">
        <f>INDEX(products!$A$1:$G$49, MATCH(orders!$D905, products!$A$1:$A$49, 0), MATCH(orders!J$1, products!$A$1:$G$1, 0))</f>
        <v>M</v>
      </c>
      <c r="K905" s="4">
        <f>INDEX(products!$A$1:$G$49, MATCH(orders!$D905, products!$A$1:$A$49, 0), MATCH(orders!K$1, products!$A$1:$G$1, 0))</f>
        <v>0.5</v>
      </c>
      <c r="L905" s="5">
        <f>INDEX(products!$A$1:$G$49, MATCH(orders!$D905, products!$A$1:$A$49, 0), MATCH(orders!L$1, products!$A$1:$G$1, 0))</f>
        <v>8.73</v>
      </c>
      <c r="M905" s="5">
        <f t="shared" si="14"/>
        <v>17.46</v>
      </c>
      <c r="N905" t="str" cm="1">
        <f t="array" ref="N905">_xlfn.SWITCH(I905,
    "Rob", "Robusta",
    "Exc", "Excelsa",
    "Ara", "Arabica",
    "Lib", "Liberica",
    "")</f>
        <v>Liberica</v>
      </c>
      <c r="O905" t="str" cm="1">
        <f t="array" ref="O905">_xlfn.SWITCH(J905,"M","Medium","L","Light","D","Dark","")</f>
        <v>Medium</v>
      </c>
      <c r="P905" t="str">
        <f>_xlfn.XLOOKUP(Orders_Table[[#This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 MATCH(orders!$D906, products!$A$1:$A$49, 0), MATCH(orders!I$1, products!$A$1:$G$1, 0))</f>
        <v>Ara</v>
      </c>
      <c r="J906" t="str">
        <f>INDEX(products!$A$1:$G$49, MATCH(orders!$D906, products!$A$1:$A$49, 0), MATCH(orders!J$1, products!$A$1:$G$1, 0))</f>
        <v>L</v>
      </c>
      <c r="K906" s="4">
        <f>INDEX(products!$A$1:$G$49, MATCH(orders!$D906, products!$A$1:$A$49, 0), MATCH(orders!K$1, products!$A$1:$G$1, 0))</f>
        <v>2.5</v>
      </c>
      <c r="L906" s="5">
        <f>INDEX(products!$A$1:$G$49, MATCH(orders!$D906, products!$A$1:$A$49, 0), MATCH(orders!L$1, products!$A$1:$G$1, 0))</f>
        <v>29.784999999999997</v>
      </c>
      <c r="M906" s="5">
        <f t="shared" si="14"/>
        <v>148.92499999999998</v>
      </c>
      <c r="N906" t="str" cm="1">
        <f t="array" ref="N906">_xlfn.SWITCH(I906,
    "Rob", "Robusta",
    "Exc", "Excelsa",
    "Ara", "Arabica",
    "Lib", "Liberica",
    "")</f>
        <v>Arabica</v>
      </c>
      <c r="O906" t="str" cm="1">
        <f t="array" ref="O906">_xlfn.SWITCH(J906,"M","Medium","L","Light","D","Dark","")</f>
        <v>Light</v>
      </c>
      <c r="P906" t="str">
        <f>_xlfn.XLOOKUP(Orders_Table[[#This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N/A</v>
      </c>
      <c r="H907" s="2" t="str">
        <f>_xlfn.XLOOKUP(C907,customers!$A$1:$A$1001,customers!$G$1:$G$1001,,0)</f>
        <v>United States</v>
      </c>
      <c r="I907" t="str">
        <f>INDEX(products!$A$1:$G$49, MATCH(orders!$D907, products!$A$1:$A$49, 0), MATCH(orders!I$1, products!$A$1:$G$1, 0))</f>
        <v>Ara</v>
      </c>
      <c r="J907" t="str">
        <f>INDEX(products!$A$1:$G$49, MATCH(orders!$D907, products!$A$1:$A$49, 0), MATCH(orders!J$1, products!$A$1:$G$1, 0))</f>
        <v>M</v>
      </c>
      <c r="K907" s="4">
        <f>INDEX(products!$A$1:$G$49, MATCH(orders!$D907, products!$A$1:$A$49, 0), MATCH(orders!K$1, products!$A$1:$G$1, 0))</f>
        <v>0.5</v>
      </c>
      <c r="L907" s="5">
        <f>INDEX(products!$A$1:$G$49, MATCH(orders!$D907, products!$A$1:$A$49, 0), MATCH(orders!L$1, products!$A$1:$G$1, 0))</f>
        <v>6.75</v>
      </c>
      <c r="M907" s="5">
        <f t="shared" si="14"/>
        <v>40.5</v>
      </c>
      <c r="N907" t="str" cm="1">
        <f t="array" ref="N907">_xlfn.SWITCH(I907,
    "Rob", "Robusta",
    "Exc", "Excelsa",
    "Ara", "Arabica",
    "Lib", "Liberica",
    "")</f>
        <v>Arabica</v>
      </c>
      <c r="O907" t="str" cm="1">
        <f t="array" ref="O907">_xlfn.SWITCH(J907,"M","Medium","L","Light","D","Dark","")</f>
        <v>Medium</v>
      </c>
      <c r="P907" t="str">
        <f>_xlfn.XLOOKUP(Orders_Table[[#This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 MATCH(orders!$D908, products!$A$1:$A$49, 0), MATCH(orders!I$1, products!$A$1:$G$1, 0))</f>
        <v>Ara</v>
      </c>
      <c r="J908" t="str">
        <f>INDEX(products!$A$1:$G$49, MATCH(orders!$D908, products!$A$1:$A$49, 0), MATCH(orders!J$1, products!$A$1:$G$1, 0))</f>
        <v>M</v>
      </c>
      <c r="K908" s="4">
        <f>INDEX(products!$A$1:$G$49, MATCH(orders!$D908, products!$A$1:$A$49, 0), MATCH(orders!K$1, products!$A$1:$G$1, 0))</f>
        <v>0.5</v>
      </c>
      <c r="L908" s="5">
        <f>INDEX(products!$A$1:$G$49, MATCH(orders!$D908, products!$A$1:$A$49, 0), MATCH(orders!L$1, products!$A$1:$G$1, 0))</f>
        <v>6.75</v>
      </c>
      <c r="M908" s="5">
        <f t="shared" si="14"/>
        <v>27</v>
      </c>
      <c r="N908" t="str" cm="1">
        <f t="array" ref="N908">_xlfn.SWITCH(I908,
    "Rob", "Robusta",
    "Exc", "Excelsa",
    "Ara", "Arabica",
    "Lib", "Liberica",
    "")</f>
        <v>Arabica</v>
      </c>
      <c r="O908" t="str" cm="1">
        <f t="array" ref="O908">_xlfn.SWITCH(J908,"M","Medium","L","Light","D","Dark","")</f>
        <v>Medium</v>
      </c>
      <c r="P908" t="str">
        <f>_xlfn.XLOOKUP(Orders_Table[[#This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 MATCH(orders!$D909, products!$A$1:$A$49, 0), MATCH(orders!I$1, products!$A$1:$G$1, 0))</f>
        <v>Lib</v>
      </c>
      <c r="J909" t="str">
        <f>INDEX(products!$A$1:$G$49, MATCH(orders!$D909, products!$A$1:$A$49, 0), MATCH(orders!J$1, products!$A$1:$G$1, 0))</f>
        <v>D</v>
      </c>
      <c r="K909" s="4">
        <f>INDEX(products!$A$1:$G$49, MATCH(orders!$D909, products!$A$1:$A$49, 0), MATCH(orders!K$1, products!$A$1:$G$1, 0))</f>
        <v>1</v>
      </c>
      <c r="L909" s="5">
        <f>INDEX(products!$A$1:$G$49, MATCH(orders!$D909, products!$A$1:$A$49, 0), MATCH(orders!L$1, products!$A$1:$G$1, 0))</f>
        <v>12.95</v>
      </c>
      <c r="M909" s="5">
        <f t="shared" si="14"/>
        <v>38.849999999999994</v>
      </c>
      <c r="N909" t="str" cm="1">
        <f t="array" ref="N909">_xlfn.SWITCH(I909,
    "Rob", "Robusta",
    "Exc", "Excelsa",
    "Ara", "Arabica",
    "Lib", "Liberica",
    "")</f>
        <v>Liberica</v>
      </c>
      <c r="O909" t="str" cm="1">
        <f t="array" ref="O909">_xlfn.SWITCH(J909,"M","Medium","L","Light","D","Dark","")</f>
        <v>Dark</v>
      </c>
      <c r="P909" t="str">
        <f>_xlfn.XLOOKUP(Orders_Table[[#This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 MATCH(orders!$D910, products!$A$1:$A$49, 0), MATCH(orders!I$1, products!$A$1:$G$1, 0))</f>
        <v>Rob</v>
      </c>
      <c r="J910" t="str">
        <f>INDEX(products!$A$1:$G$49, MATCH(orders!$D910, products!$A$1:$A$49, 0), MATCH(orders!J$1, products!$A$1:$G$1, 0))</f>
        <v>L</v>
      </c>
      <c r="K910" s="4">
        <f>INDEX(products!$A$1:$G$49, MATCH(orders!$D910, products!$A$1:$A$49, 0), MATCH(orders!K$1, products!$A$1:$G$1, 0))</f>
        <v>1</v>
      </c>
      <c r="L910" s="5">
        <f>INDEX(products!$A$1:$G$49, MATCH(orders!$D910, products!$A$1:$A$49, 0), MATCH(orders!L$1, products!$A$1:$G$1, 0))</f>
        <v>11.95</v>
      </c>
      <c r="M910" s="5">
        <f t="shared" si="14"/>
        <v>59.75</v>
      </c>
      <c r="N910" t="str" cm="1">
        <f t="array" ref="N910">_xlfn.SWITCH(I910,
    "Rob", "Robusta",
    "Exc", "Excelsa",
    "Ara", "Arabica",
    "Lib", "Liberica",
    "")</f>
        <v>Robusta</v>
      </c>
      <c r="O910" t="str" cm="1">
        <f t="array" ref="O910">_xlfn.SWITCH(J910,"M","Medium","L","Light","D","Dark","")</f>
        <v>Light</v>
      </c>
      <c r="P910" t="str">
        <f>_xlfn.XLOOKUP(Orders_Table[[#This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N/A</v>
      </c>
      <c r="H911" s="2" t="str">
        <f>_xlfn.XLOOKUP(C911,customers!$A$1:$A$1001,customers!$G$1:$G$1001,,0)</f>
        <v>United States</v>
      </c>
      <c r="I911" t="str">
        <f>INDEX(products!$A$1:$G$49, MATCH(orders!$D911, products!$A$1:$A$49, 0), MATCH(orders!I$1, products!$A$1:$G$1, 0))</f>
        <v>Rob</v>
      </c>
      <c r="J911" t="str">
        <f>INDEX(products!$A$1:$G$49, MATCH(orders!$D911, products!$A$1:$A$49, 0), MATCH(orders!J$1, products!$A$1:$G$1, 0))</f>
        <v>L</v>
      </c>
      <c r="K911" s="4">
        <f>INDEX(products!$A$1:$G$49, MATCH(orders!$D911, products!$A$1:$A$49, 0), MATCH(orders!K$1, products!$A$1:$G$1, 0))</f>
        <v>0.2</v>
      </c>
      <c r="L911" s="5">
        <f>INDEX(products!$A$1:$G$49, MATCH(orders!$D911, products!$A$1:$A$49, 0), MATCH(orders!L$1, products!$A$1:$G$1, 0))</f>
        <v>3.5849999999999995</v>
      </c>
      <c r="M911" s="5">
        <f t="shared" si="14"/>
        <v>10.754999999999999</v>
      </c>
      <c r="N911" t="str" cm="1">
        <f t="array" ref="N911">_xlfn.SWITCH(I911,
    "Rob", "Robusta",
    "Exc", "Excelsa",
    "Ara", "Arabica",
    "Lib", "Liberica",
    "")</f>
        <v>Robusta</v>
      </c>
      <c r="O911" t="str" cm="1">
        <f t="array" ref="O911">_xlfn.SWITCH(J911,"M","Medium","L","Light","D","Dark","")</f>
        <v>Light</v>
      </c>
      <c r="P911" t="str">
        <f>_xlfn.XLOOKUP(Orders_Table[[#This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 MATCH(orders!$D912, products!$A$1:$A$49, 0), MATCH(orders!I$1, products!$A$1:$G$1, 0))</f>
        <v>Ara</v>
      </c>
      <c r="J912" t="str">
        <f>INDEX(products!$A$1:$G$49, MATCH(orders!$D912, products!$A$1:$A$49, 0), MATCH(orders!J$1, products!$A$1:$G$1, 0))</f>
        <v>D</v>
      </c>
      <c r="K912" s="4">
        <f>INDEX(products!$A$1:$G$49, MATCH(orders!$D912, products!$A$1:$A$49, 0), MATCH(orders!K$1, products!$A$1:$G$1, 0))</f>
        <v>2.5</v>
      </c>
      <c r="L912" s="5">
        <f>INDEX(products!$A$1:$G$49, MATCH(orders!$D912, products!$A$1:$A$49, 0), MATCH(orders!L$1, products!$A$1:$G$1, 0))</f>
        <v>22.884999999999998</v>
      </c>
      <c r="M912" s="5">
        <f t="shared" si="14"/>
        <v>91.539999999999992</v>
      </c>
      <c r="N912" t="str" cm="1">
        <f t="array" ref="N912">_xlfn.SWITCH(I912,
    "Rob", "Robusta",
    "Exc", "Excelsa",
    "Ara", "Arabica",
    "Lib", "Liberica",
    "")</f>
        <v>Arabica</v>
      </c>
      <c r="O912" t="str" cm="1">
        <f t="array" ref="O912">_xlfn.SWITCH(J912,"M","Medium","L","Light","D","Dark","")</f>
        <v>Dark</v>
      </c>
      <c r="P912" t="str">
        <f>_xlfn.XLOOKUP(Orders_Table[[#This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 MATCH(orders!$D913, products!$A$1:$A$49, 0), MATCH(orders!I$1, products!$A$1:$G$1, 0))</f>
        <v>Ara</v>
      </c>
      <c r="J913" t="str">
        <f>INDEX(products!$A$1:$G$49, MATCH(orders!$D913, products!$A$1:$A$49, 0), MATCH(orders!J$1, products!$A$1:$G$1, 0))</f>
        <v>M</v>
      </c>
      <c r="K913" s="4">
        <f>INDEX(products!$A$1:$G$49, MATCH(orders!$D913, products!$A$1:$A$49, 0), MATCH(orders!K$1, products!$A$1:$G$1, 0))</f>
        <v>1</v>
      </c>
      <c r="L913" s="5">
        <f>INDEX(products!$A$1:$G$49, MATCH(orders!$D913, products!$A$1:$A$49, 0), MATCH(orders!L$1, products!$A$1:$G$1, 0))</f>
        <v>11.25</v>
      </c>
      <c r="M913" s="5">
        <f t="shared" si="14"/>
        <v>45</v>
      </c>
      <c r="N913" t="str" cm="1">
        <f t="array" ref="N913">_xlfn.SWITCH(I913,
    "Rob", "Robusta",
    "Exc", "Excelsa",
    "Ara", "Arabica",
    "Lib", "Liberica",
    "")</f>
        <v>Arabica</v>
      </c>
      <c r="O913" t="str" cm="1">
        <f t="array" ref="O913">_xlfn.SWITCH(J913,"M","Medium","L","Light","D","Dark","")</f>
        <v>Medium</v>
      </c>
      <c r="P913" t="str">
        <f>_xlfn.XLOOKUP(Orders_Table[[#This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N/A</v>
      </c>
      <c r="H914" s="2" t="str">
        <f>_xlfn.XLOOKUP(C914,customers!$A$1:$A$1001,customers!$G$1:$G$1001,,0)</f>
        <v>United States</v>
      </c>
      <c r="I914" t="str">
        <f>INDEX(products!$A$1:$G$49, MATCH(orders!$D914, products!$A$1:$A$49, 0), MATCH(orders!I$1, products!$A$1:$G$1, 0))</f>
        <v>Rob</v>
      </c>
      <c r="J914" t="str">
        <f>INDEX(products!$A$1:$G$49, MATCH(orders!$D914, products!$A$1:$A$49, 0), MATCH(orders!J$1, products!$A$1:$G$1, 0))</f>
        <v>M</v>
      </c>
      <c r="K914" s="4">
        <f>INDEX(products!$A$1:$G$49, MATCH(orders!$D914, products!$A$1:$A$49, 0), MATCH(orders!K$1, products!$A$1:$G$1, 0))</f>
        <v>2.5</v>
      </c>
      <c r="L914" s="5">
        <f>INDEX(products!$A$1:$G$49, MATCH(orders!$D914, products!$A$1:$A$49, 0), MATCH(orders!L$1, products!$A$1:$G$1, 0))</f>
        <v>22.884999999999998</v>
      </c>
      <c r="M914" s="5">
        <f t="shared" si="14"/>
        <v>137.31</v>
      </c>
      <c r="N914" t="str" cm="1">
        <f t="array" ref="N914">_xlfn.SWITCH(I914,
    "Rob", "Robusta",
    "Exc", "Excelsa",
    "Ara", "Arabica",
    "Lib", "Liberica",
    "")</f>
        <v>Robusta</v>
      </c>
      <c r="O914" t="str" cm="1">
        <f t="array" ref="O914">_xlfn.SWITCH(J914,"M","Medium","L","Light","D","Dark","")</f>
        <v>Medium</v>
      </c>
      <c r="P914" t="str">
        <f>_xlfn.XLOOKUP(Orders_Table[[#This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 MATCH(orders!$D915, products!$A$1:$A$49, 0), MATCH(orders!I$1, products!$A$1:$G$1, 0))</f>
        <v>Ara</v>
      </c>
      <c r="J915" t="str">
        <f>INDEX(products!$A$1:$G$49, MATCH(orders!$D915, products!$A$1:$A$49, 0), MATCH(orders!J$1, products!$A$1:$G$1, 0))</f>
        <v>M</v>
      </c>
      <c r="K915" s="4">
        <f>INDEX(products!$A$1:$G$49, MATCH(orders!$D915, products!$A$1:$A$49, 0), MATCH(orders!K$1, products!$A$1:$G$1, 0))</f>
        <v>0.5</v>
      </c>
      <c r="L915" s="5">
        <f>INDEX(products!$A$1:$G$49, MATCH(orders!$D915, products!$A$1:$A$49, 0), MATCH(orders!L$1, products!$A$1:$G$1, 0))</f>
        <v>6.75</v>
      </c>
      <c r="M915" s="5">
        <f t="shared" si="14"/>
        <v>6.75</v>
      </c>
      <c r="N915" t="str" cm="1">
        <f t="array" ref="N915">_xlfn.SWITCH(I915,
    "Rob", "Robusta",
    "Exc", "Excelsa",
    "Ara", "Arabica",
    "Lib", "Liberica",
    "")</f>
        <v>Arabica</v>
      </c>
      <c r="O915" t="str" cm="1">
        <f t="array" ref="O915">_xlfn.SWITCH(J915,"M","Medium","L","Light","D","Dark","")</f>
        <v>Medium</v>
      </c>
      <c r="P915" t="str">
        <f>_xlfn.XLOOKUP(Orders_Table[[#This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 MATCH(orders!$D916, products!$A$1:$A$49, 0), MATCH(orders!I$1, products!$A$1:$G$1, 0))</f>
        <v>Ara</v>
      </c>
      <c r="J916" t="str">
        <f>INDEX(products!$A$1:$G$49, MATCH(orders!$D916, products!$A$1:$A$49, 0), MATCH(orders!J$1, products!$A$1:$G$1, 0))</f>
        <v>M</v>
      </c>
      <c r="K916" s="4">
        <f>INDEX(products!$A$1:$G$49, MATCH(orders!$D916, products!$A$1:$A$49, 0), MATCH(orders!K$1, products!$A$1:$G$1, 0))</f>
        <v>1</v>
      </c>
      <c r="L916" s="5">
        <f>INDEX(products!$A$1:$G$49, MATCH(orders!$D916, products!$A$1:$A$49, 0), MATCH(orders!L$1, products!$A$1:$G$1, 0))</f>
        <v>11.25</v>
      </c>
      <c r="M916" s="5">
        <f t="shared" si="14"/>
        <v>45</v>
      </c>
      <c r="N916" t="str" cm="1">
        <f t="array" ref="N916">_xlfn.SWITCH(I916,
    "Rob", "Robusta",
    "Exc", "Excelsa",
    "Ara", "Arabica",
    "Lib", "Liberica",
    "")</f>
        <v>Arabica</v>
      </c>
      <c r="O916" t="str" cm="1">
        <f t="array" ref="O916">_xlfn.SWITCH(J916,"M","Medium","L","Light","D","Dark","")</f>
        <v>Medium</v>
      </c>
      <c r="P916" t="str">
        <f>_xlfn.XLOOKUP(Orders_Table[[#This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 MATCH(orders!$D917, products!$A$1:$A$49, 0), MATCH(orders!I$1, products!$A$1:$G$1, 0))</f>
        <v>Exc</v>
      </c>
      <c r="J917" t="str">
        <f>INDEX(products!$A$1:$G$49, MATCH(orders!$D917, products!$A$1:$A$49, 0), MATCH(orders!J$1, products!$A$1:$G$1, 0))</f>
        <v>D</v>
      </c>
      <c r="K917" s="4">
        <f>INDEX(products!$A$1:$G$49, MATCH(orders!$D917, products!$A$1:$A$49, 0), MATCH(orders!K$1, products!$A$1:$G$1, 0))</f>
        <v>2.5</v>
      </c>
      <c r="L917" s="5">
        <f>INDEX(products!$A$1:$G$49, MATCH(orders!$D917, products!$A$1:$A$49, 0), MATCH(orders!L$1, products!$A$1:$G$1, 0))</f>
        <v>27.945</v>
      </c>
      <c r="M917" s="5">
        <f t="shared" si="14"/>
        <v>83.835000000000008</v>
      </c>
      <c r="N917" t="str" cm="1">
        <f t="array" ref="N917">_xlfn.SWITCH(I917,
    "Rob", "Robusta",
    "Exc", "Excelsa",
    "Ara", "Arabica",
    "Lib", "Liberica",
    "")</f>
        <v>Excelsa</v>
      </c>
      <c r="O917" t="str" cm="1">
        <f t="array" ref="O917">_xlfn.SWITCH(J917,"M","Medium","L","Light","D","Dark","")</f>
        <v>Dark</v>
      </c>
      <c r="P917" t="str">
        <f>_xlfn.XLOOKUP(Orders_Table[[#This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N/A</v>
      </c>
      <c r="H918" s="2" t="str">
        <f>_xlfn.XLOOKUP(C918,customers!$A$1:$A$1001,customers!$G$1:$G$1001,,0)</f>
        <v>Ireland</v>
      </c>
      <c r="I918" t="str">
        <f>INDEX(products!$A$1:$G$49, MATCH(orders!$D918, products!$A$1:$A$49, 0), MATCH(orders!I$1, products!$A$1:$G$1, 0))</f>
        <v>Exc</v>
      </c>
      <c r="J918" t="str">
        <f>INDEX(products!$A$1:$G$49, MATCH(orders!$D918, products!$A$1:$A$49, 0), MATCH(orders!J$1, products!$A$1:$G$1, 0))</f>
        <v>D</v>
      </c>
      <c r="K918" s="4">
        <f>INDEX(products!$A$1:$G$49, MATCH(orders!$D918, products!$A$1:$A$49, 0), MATCH(orders!K$1, products!$A$1:$G$1, 0))</f>
        <v>0.2</v>
      </c>
      <c r="L918" s="5">
        <f>INDEX(products!$A$1:$G$49, MATCH(orders!$D918, products!$A$1:$A$49, 0), MATCH(orders!L$1, products!$A$1:$G$1, 0))</f>
        <v>3.645</v>
      </c>
      <c r="M918" s="5">
        <f t="shared" si="14"/>
        <v>3.645</v>
      </c>
      <c r="N918" t="str" cm="1">
        <f t="array" ref="N918">_xlfn.SWITCH(I918,
    "Rob", "Robusta",
    "Exc", "Excelsa",
    "Ara", "Arabica",
    "Lib", "Liberica",
    "")</f>
        <v>Excelsa</v>
      </c>
      <c r="O918" t="str" cm="1">
        <f t="array" ref="O918">_xlfn.SWITCH(J918,"M","Medium","L","Light","D","Dark","")</f>
        <v>Dark</v>
      </c>
      <c r="P918" t="str">
        <f>_xlfn.XLOOKUP(Orders_Table[[#This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 MATCH(orders!$D919, products!$A$1:$A$49, 0), MATCH(orders!I$1, products!$A$1:$G$1, 0))</f>
        <v>Ara</v>
      </c>
      <c r="J919" t="str">
        <f>INDEX(products!$A$1:$G$49, MATCH(orders!$D919, products!$A$1:$A$49, 0), MATCH(orders!J$1, products!$A$1:$G$1, 0))</f>
        <v>M</v>
      </c>
      <c r="K919" s="4">
        <f>INDEX(products!$A$1:$G$49, MATCH(orders!$D919, products!$A$1:$A$49, 0), MATCH(orders!K$1, products!$A$1:$G$1, 0))</f>
        <v>0.5</v>
      </c>
      <c r="L919" s="5">
        <f>INDEX(products!$A$1:$G$49, MATCH(orders!$D919, products!$A$1:$A$49, 0), MATCH(orders!L$1, products!$A$1:$G$1, 0))</f>
        <v>6.75</v>
      </c>
      <c r="M919" s="5">
        <f t="shared" si="14"/>
        <v>6.75</v>
      </c>
      <c r="N919" t="str" cm="1">
        <f t="array" ref="N919">_xlfn.SWITCH(I919,
    "Rob", "Robusta",
    "Exc", "Excelsa",
    "Ara", "Arabica",
    "Lib", "Liberica",
    "")</f>
        <v>Arabica</v>
      </c>
      <c r="O919" t="str" cm="1">
        <f t="array" ref="O919">_xlfn.SWITCH(J919,"M","Medium","L","Light","D","Dark","")</f>
        <v>Medium</v>
      </c>
      <c r="P919" t="str">
        <f>_xlfn.XLOOKUP(Orders_Table[[#This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 MATCH(orders!$D920, products!$A$1:$A$49, 0), MATCH(orders!I$1, products!$A$1:$G$1, 0))</f>
        <v>Exc</v>
      </c>
      <c r="J920" t="str">
        <f>INDEX(products!$A$1:$G$49, MATCH(orders!$D920, products!$A$1:$A$49, 0), MATCH(orders!J$1, products!$A$1:$G$1, 0))</f>
        <v>D</v>
      </c>
      <c r="K920" s="4">
        <f>INDEX(products!$A$1:$G$49, MATCH(orders!$D920, products!$A$1:$A$49, 0), MATCH(orders!K$1, products!$A$1:$G$1, 0))</f>
        <v>0.5</v>
      </c>
      <c r="L920" s="5">
        <f>INDEX(products!$A$1:$G$49, MATCH(orders!$D920, products!$A$1:$A$49, 0), MATCH(orders!L$1, products!$A$1:$G$1, 0))</f>
        <v>7.29</v>
      </c>
      <c r="M920" s="5">
        <f t="shared" si="14"/>
        <v>21.87</v>
      </c>
      <c r="N920" t="str" cm="1">
        <f t="array" ref="N920">_xlfn.SWITCH(I920,
    "Rob", "Robusta",
    "Exc", "Excelsa",
    "Ara", "Arabica",
    "Lib", "Liberica",
    "")</f>
        <v>Excelsa</v>
      </c>
      <c r="O920" t="str" cm="1">
        <f t="array" ref="O920">_xlfn.SWITCH(J920,"M","Medium","L","Light","D","Dark","")</f>
        <v>Dark</v>
      </c>
      <c r="P920" t="str">
        <f>_xlfn.XLOOKUP(Orders_Table[[#This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 MATCH(orders!$D921, products!$A$1:$A$49, 0), MATCH(orders!I$1, products!$A$1:$G$1, 0))</f>
        <v>Rob</v>
      </c>
      <c r="J921" t="str">
        <f>INDEX(products!$A$1:$G$49, MATCH(orders!$D921, products!$A$1:$A$49, 0), MATCH(orders!J$1, products!$A$1:$G$1, 0))</f>
        <v>D</v>
      </c>
      <c r="K921" s="4">
        <f>INDEX(products!$A$1:$G$49, MATCH(orders!$D921, products!$A$1:$A$49, 0), MATCH(orders!K$1, products!$A$1:$G$1, 0))</f>
        <v>0.2</v>
      </c>
      <c r="L921" s="5">
        <f>INDEX(products!$A$1:$G$49, MATCH(orders!$D921, products!$A$1:$A$49, 0), MATCH(orders!L$1, products!$A$1:$G$1, 0))</f>
        <v>2.6849999999999996</v>
      </c>
      <c r="M921" s="5">
        <f t="shared" si="14"/>
        <v>13.424999999999997</v>
      </c>
      <c r="N921" t="str" cm="1">
        <f t="array" ref="N921">_xlfn.SWITCH(I921,
    "Rob", "Robusta",
    "Exc", "Excelsa",
    "Ara", "Arabica",
    "Lib", "Liberica",
    "")</f>
        <v>Robusta</v>
      </c>
      <c r="O921" t="str" cm="1">
        <f t="array" ref="O921">_xlfn.SWITCH(J921,"M","Medium","L","Light","D","Dark","")</f>
        <v>Dark</v>
      </c>
      <c r="P921" t="str">
        <f>_xlfn.XLOOKUP(Orders_Table[[#This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 MATCH(orders!$D922, products!$A$1:$A$49, 0), MATCH(orders!I$1, products!$A$1:$G$1, 0))</f>
        <v>Rob</v>
      </c>
      <c r="J922" t="str">
        <f>INDEX(products!$A$1:$G$49, MATCH(orders!$D922, products!$A$1:$A$49, 0), MATCH(orders!J$1, products!$A$1:$G$1, 0))</f>
        <v>D</v>
      </c>
      <c r="K922" s="4">
        <f>INDEX(products!$A$1:$G$49, MATCH(orders!$D922, products!$A$1:$A$49, 0), MATCH(orders!K$1, products!$A$1:$G$1, 0))</f>
        <v>2.5</v>
      </c>
      <c r="L922" s="5">
        <f>INDEX(products!$A$1:$G$49, MATCH(orders!$D922, products!$A$1:$A$49, 0), MATCH(orders!L$1, products!$A$1:$G$1, 0))</f>
        <v>20.584999999999997</v>
      </c>
      <c r="M922" s="5">
        <f t="shared" si="14"/>
        <v>123.50999999999999</v>
      </c>
      <c r="N922" t="str" cm="1">
        <f t="array" ref="N922">_xlfn.SWITCH(I922,
    "Rob", "Robusta",
    "Exc", "Excelsa",
    "Ara", "Arabica",
    "Lib", "Liberica",
    "")</f>
        <v>Robusta</v>
      </c>
      <c r="O922" t="str" cm="1">
        <f t="array" ref="O922">_xlfn.SWITCH(J922,"M","Medium","L","Light","D","Dark","")</f>
        <v>Dark</v>
      </c>
      <c r="P922" t="str">
        <f>_xlfn.XLOOKUP(Orders_Table[[#This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 MATCH(orders!$D923, products!$A$1:$A$49, 0), MATCH(orders!I$1, products!$A$1:$G$1, 0))</f>
        <v>Lib</v>
      </c>
      <c r="J923" t="str">
        <f>INDEX(products!$A$1:$G$49, MATCH(orders!$D923, products!$A$1:$A$49, 0), MATCH(orders!J$1, products!$A$1:$G$1, 0))</f>
        <v>D</v>
      </c>
      <c r="K923" s="4">
        <f>INDEX(products!$A$1:$G$49, MATCH(orders!$D923, products!$A$1:$A$49, 0), MATCH(orders!K$1, products!$A$1:$G$1, 0))</f>
        <v>0.2</v>
      </c>
      <c r="L923" s="5">
        <f>INDEX(products!$A$1:$G$49, MATCH(orders!$D923, products!$A$1:$A$49, 0), MATCH(orders!L$1, products!$A$1:$G$1, 0))</f>
        <v>3.8849999999999998</v>
      </c>
      <c r="M923" s="5">
        <f t="shared" si="14"/>
        <v>7.77</v>
      </c>
      <c r="N923" t="str" cm="1">
        <f t="array" ref="N923">_xlfn.SWITCH(I923,
    "Rob", "Robusta",
    "Exc", "Excelsa",
    "Ara", "Arabica",
    "Lib", "Liberica",
    "")</f>
        <v>Liberica</v>
      </c>
      <c r="O923" t="str" cm="1">
        <f t="array" ref="O923">_xlfn.SWITCH(J923,"M","Medium","L","Light","D","Dark","")</f>
        <v>Dark</v>
      </c>
      <c r="P923" t="str">
        <f>_xlfn.XLOOKUP(Orders_Table[[#This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N/A</v>
      </c>
      <c r="H924" s="2" t="str">
        <f>_xlfn.XLOOKUP(C924,customers!$A$1:$A$1001,customers!$G$1:$G$1001,,0)</f>
        <v>United States</v>
      </c>
      <c r="I924" t="str">
        <f>INDEX(products!$A$1:$G$49, MATCH(orders!$D924, products!$A$1:$A$49, 0), MATCH(orders!I$1, products!$A$1:$G$1, 0))</f>
        <v>Ara</v>
      </c>
      <c r="J924" t="str">
        <f>INDEX(products!$A$1:$G$49, MATCH(orders!$D924, products!$A$1:$A$49, 0), MATCH(orders!J$1, products!$A$1:$G$1, 0))</f>
        <v>M</v>
      </c>
      <c r="K924" s="4">
        <f>INDEX(products!$A$1:$G$49, MATCH(orders!$D924, products!$A$1:$A$49, 0), MATCH(orders!K$1, products!$A$1:$G$1, 0))</f>
        <v>1</v>
      </c>
      <c r="L924" s="5">
        <f>INDEX(products!$A$1:$G$49, MATCH(orders!$D924, products!$A$1:$A$49, 0), MATCH(orders!L$1, products!$A$1:$G$1, 0))</f>
        <v>11.25</v>
      </c>
      <c r="M924" s="5">
        <f t="shared" si="14"/>
        <v>67.5</v>
      </c>
      <c r="N924" t="str" cm="1">
        <f t="array" ref="N924">_xlfn.SWITCH(I924,
    "Rob", "Robusta",
    "Exc", "Excelsa",
    "Ara", "Arabica",
    "Lib", "Liberica",
    "")</f>
        <v>Arabica</v>
      </c>
      <c r="O924" t="str" cm="1">
        <f t="array" ref="O924">_xlfn.SWITCH(J924,"M","Medium","L","Light","D","Dark","")</f>
        <v>Medium</v>
      </c>
      <c r="P924" t="str">
        <f>_xlfn.XLOOKUP(Orders_Table[[#This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 MATCH(orders!$D925, products!$A$1:$A$49, 0), MATCH(orders!I$1, products!$A$1:$G$1, 0))</f>
        <v>Exc</v>
      </c>
      <c r="J925" t="str">
        <f>INDEX(products!$A$1:$G$49, MATCH(orders!$D925, products!$A$1:$A$49, 0), MATCH(orders!J$1, products!$A$1:$G$1, 0))</f>
        <v>D</v>
      </c>
      <c r="K925" s="4">
        <f>INDEX(products!$A$1:$G$49, MATCH(orders!$D925, products!$A$1:$A$49, 0), MATCH(orders!K$1, products!$A$1:$G$1, 0))</f>
        <v>2.5</v>
      </c>
      <c r="L925" s="5">
        <f>INDEX(products!$A$1:$G$49, MATCH(orders!$D925, products!$A$1:$A$49, 0), MATCH(orders!L$1, products!$A$1:$G$1, 0))</f>
        <v>27.945</v>
      </c>
      <c r="M925" s="5">
        <f t="shared" si="14"/>
        <v>27.945</v>
      </c>
      <c r="N925" t="str" cm="1">
        <f t="array" ref="N925">_xlfn.SWITCH(I925,
    "Rob", "Robusta",
    "Exc", "Excelsa",
    "Ara", "Arabica",
    "Lib", "Liberica",
    "")</f>
        <v>Excelsa</v>
      </c>
      <c r="O925" t="str" cm="1">
        <f t="array" ref="O925">_xlfn.SWITCH(J925,"M","Medium","L","Light","D","Dark","")</f>
        <v>Dark</v>
      </c>
      <c r="P925" t="str">
        <f>_xlfn.XLOOKUP(Orders_Table[[#This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 MATCH(orders!$D926, products!$A$1:$A$49, 0), MATCH(orders!I$1, products!$A$1:$G$1, 0))</f>
        <v>Ara</v>
      </c>
      <c r="J926" t="str">
        <f>INDEX(products!$A$1:$G$49, MATCH(orders!$D926, products!$A$1:$A$49, 0), MATCH(orders!J$1, products!$A$1:$G$1, 0))</f>
        <v>L</v>
      </c>
      <c r="K926" s="4">
        <f>INDEX(products!$A$1:$G$49, MATCH(orders!$D926, products!$A$1:$A$49, 0), MATCH(orders!K$1, products!$A$1:$G$1, 0))</f>
        <v>2.5</v>
      </c>
      <c r="L926" s="5">
        <f>INDEX(products!$A$1:$G$49, MATCH(orders!$D926, products!$A$1:$A$49, 0), MATCH(orders!L$1, products!$A$1:$G$1, 0))</f>
        <v>29.784999999999997</v>
      </c>
      <c r="M926" s="5">
        <f t="shared" si="14"/>
        <v>89.35499999999999</v>
      </c>
      <c r="N926" t="str" cm="1">
        <f t="array" ref="N926">_xlfn.SWITCH(I926,
    "Rob", "Robusta",
    "Exc", "Excelsa",
    "Ara", "Arabica",
    "Lib", "Liberica",
    "")</f>
        <v>Arabica</v>
      </c>
      <c r="O926" t="str" cm="1">
        <f t="array" ref="O926">_xlfn.SWITCH(J926,"M","Medium","L","Light","D","Dark","")</f>
        <v>Light</v>
      </c>
      <c r="P926" t="str">
        <f>_xlfn.XLOOKUP(Orders_Table[[#This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N/A</v>
      </c>
      <c r="H927" s="2" t="str">
        <f>_xlfn.XLOOKUP(C927,customers!$A$1:$A$1001,customers!$G$1:$G$1001,,0)</f>
        <v>United States</v>
      </c>
      <c r="I927" t="str">
        <f>INDEX(products!$A$1:$G$49, MATCH(orders!$D927, products!$A$1:$A$49, 0), MATCH(orders!I$1, products!$A$1:$G$1, 0))</f>
        <v>Ara</v>
      </c>
      <c r="J927" t="str">
        <f>INDEX(products!$A$1:$G$49, MATCH(orders!$D927, products!$A$1:$A$49, 0), MATCH(orders!J$1, products!$A$1:$G$1, 0))</f>
        <v>M</v>
      </c>
      <c r="K927" s="4">
        <f>INDEX(products!$A$1:$G$49, MATCH(orders!$D927, products!$A$1:$A$49, 0), MATCH(orders!K$1, products!$A$1:$G$1, 0))</f>
        <v>0.5</v>
      </c>
      <c r="L927" s="5">
        <f>INDEX(products!$A$1:$G$49, MATCH(orders!$D927, products!$A$1:$A$49, 0), MATCH(orders!L$1, products!$A$1:$G$1, 0))</f>
        <v>6.75</v>
      </c>
      <c r="M927" s="5">
        <f t="shared" si="14"/>
        <v>20.25</v>
      </c>
      <c r="N927" t="str" cm="1">
        <f t="array" ref="N927">_xlfn.SWITCH(I927,
    "Rob", "Robusta",
    "Exc", "Excelsa",
    "Ara", "Arabica",
    "Lib", "Liberica",
    "")</f>
        <v>Arabica</v>
      </c>
      <c r="O927" t="str" cm="1">
        <f t="array" ref="O927">_xlfn.SWITCH(J927,"M","Medium","L","Light","D","Dark","")</f>
        <v>Medium</v>
      </c>
      <c r="P927" t="str">
        <f>_xlfn.XLOOKUP(Orders_Table[[#This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 MATCH(orders!$D928, products!$A$1:$A$49, 0), MATCH(orders!I$1, products!$A$1:$G$1, 0))</f>
        <v>Ara</v>
      </c>
      <c r="J928" t="str">
        <f>INDEX(products!$A$1:$G$49, MATCH(orders!$D928, products!$A$1:$A$49, 0), MATCH(orders!J$1, products!$A$1:$G$1, 0))</f>
        <v>M</v>
      </c>
      <c r="K928" s="4">
        <f>INDEX(products!$A$1:$G$49, MATCH(orders!$D928, products!$A$1:$A$49, 0), MATCH(orders!K$1, products!$A$1:$G$1, 0))</f>
        <v>0.5</v>
      </c>
      <c r="L928" s="5">
        <f>INDEX(products!$A$1:$G$49, MATCH(orders!$D928, products!$A$1:$A$49, 0), MATCH(orders!L$1, products!$A$1:$G$1, 0))</f>
        <v>6.75</v>
      </c>
      <c r="M928" s="5">
        <f t="shared" si="14"/>
        <v>33.75</v>
      </c>
      <c r="N928" t="str" cm="1">
        <f t="array" ref="N928">_xlfn.SWITCH(I928,
    "Rob", "Robusta",
    "Exc", "Excelsa",
    "Ara", "Arabica",
    "Lib", "Liberica",
    "")</f>
        <v>Arabica</v>
      </c>
      <c r="O928" t="str" cm="1">
        <f t="array" ref="O928">_xlfn.SWITCH(J928,"M","Medium","L","Light","D","Dark","")</f>
        <v>Medium</v>
      </c>
      <c r="P928" t="str">
        <f>_xlfn.XLOOKUP(Orders_Table[[#This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 MATCH(orders!$D929, products!$A$1:$A$49, 0), MATCH(orders!I$1, products!$A$1:$G$1, 0))</f>
        <v>Exc</v>
      </c>
      <c r="J929" t="str">
        <f>INDEX(products!$A$1:$G$49, MATCH(orders!$D929, products!$A$1:$A$49, 0), MATCH(orders!J$1, products!$A$1:$G$1, 0))</f>
        <v>D</v>
      </c>
      <c r="K929" s="4">
        <f>INDEX(products!$A$1:$G$49, MATCH(orders!$D929, products!$A$1:$A$49, 0), MATCH(orders!K$1, products!$A$1:$G$1, 0))</f>
        <v>2.5</v>
      </c>
      <c r="L929" s="5">
        <f>INDEX(products!$A$1:$G$49, MATCH(orders!$D929, products!$A$1:$A$49, 0), MATCH(orders!L$1, products!$A$1:$G$1, 0))</f>
        <v>27.945</v>
      </c>
      <c r="M929" s="5">
        <f t="shared" si="14"/>
        <v>111.78</v>
      </c>
      <c r="N929" t="str" cm="1">
        <f t="array" ref="N929">_xlfn.SWITCH(I929,
    "Rob", "Robusta",
    "Exc", "Excelsa",
    "Ara", "Arabica",
    "Lib", "Liberica",
    "")</f>
        <v>Excelsa</v>
      </c>
      <c r="O929" t="str" cm="1">
        <f t="array" ref="O929">_xlfn.SWITCH(J929,"M","Medium","L","Light","D","Dark","")</f>
        <v>Dark</v>
      </c>
      <c r="P929" t="str">
        <f>_xlfn.XLOOKUP(Orders_Table[[#This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 MATCH(orders!$D930, products!$A$1:$A$49, 0), MATCH(orders!I$1, products!$A$1:$G$1, 0))</f>
        <v>Exc</v>
      </c>
      <c r="J930" t="str">
        <f>INDEX(products!$A$1:$G$49, MATCH(orders!$D930, products!$A$1:$A$49, 0), MATCH(orders!J$1, products!$A$1:$G$1, 0))</f>
        <v>M</v>
      </c>
      <c r="K930" s="4">
        <f>INDEX(products!$A$1:$G$49, MATCH(orders!$D930, products!$A$1:$A$49, 0), MATCH(orders!K$1, products!$A$1:$G$1, 0))</f>
        <v>2.5</v>
      </c>
      <c r="L930" s="5">
        <f>INDEX(products!$A$1:$G$49, MATCH(orders!$D930, products!$A$1:$A$49, 0), MATCH(orders!L$1, products!$A$1:$G$1, 0))</f>
        <v>31.624999999999996</v>
      </c>
      <c r="M930" s="5">
        <f t="shared" si="14"/>
        <v>63.249999999999993</v>
      </c>
      <c r="N930" t="str" cm="1">
        <f t="array" ref="N930">_xlfn.SWITCH(I930,
    "Rob", "Robusta",
    "Exc", "Excelsa",
    "Ara", "Arabica",
    "Lib", "Liberica",
    "")</f>
        <v>Excelsa</v>
      </c>
      <c r="O930" t="str" cm="1">
        <f t="array" ref="O930">_xlfn.SWITCH(J930,"M","Medium","L","Light","D","Dark","")</f>
        <v>Medium</v>
      </c>
      <c r="P930" t="str">
        <f>_xlfn.XLOOKUP(Orders_Table[[#This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 MATCH(orders!$D931, products!$A$1:$A$49, 0), MATCH(orders!I$1, products!$A$1:$G$1, 0))</f>
        <v>Exc</v>
      </c>
      <c r="J931" t="str">
        <f>INDEX(products!$A$1:$G$49, MATCH(orders!$D931, products!$A$1:$A$49, 0), MATCH(orders!J$1, products!$A$1:$G$1, 0))</f>
        <v>L</v>
      </c>
      <c r="K931" s="4">
        <f>INDEX(products!$A$1:$G$49, MATCH(orders!$D931, products!$A$1:$A$49, 0), MATCH(orders!K$1, products!$A$1:$G$1, 0))</f>
        <v>0.2</v>
      </c>
      <c r="L931" s="5">
        <f>INDEX(products!$A$1:$G$49, MATCH(orders!$D931, products!$A$1:$A$49, 0), MATCH(orders!L$1, products!$A$1:$G$1, 0))</f>
        <v>4.4550000000000001</v>
      </c>
      <c r="M931" s="5">
        <f t="shared" si="14"/>
        <v>8.91</v>
      </c>
      <c r="N931" t="str" cm="1">
        <f t="array" ref="N931">_xlfn.SWITCH(I931,
    "Rob", "Robusta",
    "Exc", "Excelsa",
    "Ara", "Arabica",
    "Lib", "Liberica",
    "")</f>
        <v>Excelsa</v>
      </c>
      <c r="O931" t="str" cm="1">
        <f t="array" ref="O931">_xlfn.SWITCH(J931,"M","Medium","L","Light","D","Dark","")</f>
        <v>Light</v>
      </c>
      <c r="P931" t="str">
        <f>_xlfn.XLOOKUP(Orders_Table[[#This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 MATCH(orders!$D932, products!$A$1:$A$49, 0), MATCH(orders!I$1, products!$A$1:$G$1, 0))</f>
        <v>Exc</v>
      </c>
      <c r="J932" t="str">
        <f>INDEX(products!$A$1:$G$49, MATCH(orders!$D932, products!$A$1:$A$49, 0), MATCH(orders!J$1, products!$A$1:$G$1, 0))</f>
        <v>D</v>
      </c>
      <c r="K932" s="4">
        <f>INDEX(products!$A$1:$G$49, MATCH(orders!$D932, products!$A$1:$A$49, 0), MATCH(orders!K$1, products!$A$1:$G$1, 0))</f>
        <v>1</v>
      </c>
      <c r="L932" s="5">
        <f>INDEX(products!$A$1:$G$49, MATCH(orders!$D932, products!$A$1:$A$49, 0), MATCH(orders!L$1, products!$A$1:$G$1, 0))</f>
        <v>12.15</v>
      </c>
      <c r="M932" s="5">
        <f t="shared" si="14"/>
        <v>12.15</v>
      </c>
      <c r="N932" t="str" cm="1">
        <f t="array" ref="N932">_xlfn.SWITCH(I932,
    "Rob", "Robusta",
    "Exc", "Excelsa",
    "Ara", "Arabica",
    "Lib", "Liberica",
    "")</f>
        <v>Excelsa</v>
      </c>
      <c r="O932" t="str" cm="1">
        <f t="array" ref="O932">_xlfn.SWITCH(J932,"M","Medium","L","Light","D","Dark","")</f>
        <v>Dark</v>
      </c>
      <c r="P932" t="str">
        <f>_xlfn.XLOOKUP(Orders_Table[[#This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N/A</v>
      </c>
      <c r="H933" s="2" t="str">
        <f>_xlfn.XLOOKUP(C933,customers!$A$1:$A$1001,customers!$G$1:$G$1001,,0)</f>
        <v>United States</v>
      </c>
      <c r="I933" t="str">
        <f>INDEX(products!$A$1:$G$49, MATCH(orders!$D933, products!$A$1:$A$49, 0), MATCH(orders!I$1, products!$A$1:$G$1, 0))</f>
        <v>Ara</v>
      </c>
      <c r="J933" t="str">
        <f>INDEX(products!$A$1:$G$49, MATCH(orders!$D933, products!$A$1:$A$49, 0), MATCH(orders!J$1, products!$A$1:$G$1, 0))</f>
        <v>D</v>
      </c>
      <c r="K933" s="4">
        <f>INDEX(products!$A$1:$G$49, MATCH(orders!$D933, products!$A$1:$A$49, 0), MATCH(orders!K$1, products!$A$1:$G$1, 0))</f>
        <v>0.5</v>
      </c>
      <c r="L933" s="5">
        <f>INDEX(products!$A$1:$G$49, MATCH(orders!$D933, products!$A$1:$A$49, 0), MATCH(orders!L$1, products!$A$1:$G$1, 0))</f>
        <v>5.97</v>
      </c>
      <c r="M933" s="5">
        <f t="shared" si="14"/>
        <v>23.88</v>
      </c>
      <c r="N933" t="str" cm="1">
        <f t="array" ref="N933">_xlfn.SWITCH(I933,
    "Rob", "Robusta",
    "Exc", "Excelsa",
    "Ara", "Arabica",
    "Lib", "Liberica",
    "")</f>
        <v>Arabica</v>
      </c>
      <c r="O933" t="str" cm="1">
        <f t="array" ref="O933">_xlfn.SWITCH(J933,"M","Medium","L","Light","D","Dark","")</f>
        <v>Dark</v>
      </c>
      <c r="P933" t="str">
        <f>_xlfn.XLOOKUP(Orders_Table[[#This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 MATCH(orders!$D934, products!$A$1:$A$49, 0), MATCH(orders!I$1, products!$A$1:$G$1, 0))</f>
        <v>Exc</v>
      </c>
      <c r="J934" t="str">
        <f>INDEX(products!$A$1:$G$49, MATCH(orders!$D934, products!$A$1:$A$49, 0), MATCH(orders!J$1, products!$A$1:$G$1, 0))</f>
        <v>M</v>
      </c>
      <c r="K934" s="4">
        <f>INDEX(products!$A$1:$G$49, MATCH(orders!$D934, products!$A$1:$A$49, 0), MATCH(orders!K$1, products!$A$1:$G$1, 0))</f>
        <v>1</v>
      </c>
      <c r="L934" s="5">
        <f>INDEX(products!$A$1:$G$49, MATCH(orders!$D934, products!$A$1:$A$49, 0), MATCH(orders!L$1, products!$A$1:$G$1, 0))</f>
        <v>13.75</v>
      </c>
      <c r="M934" s="5">
        <f t="shared" si="14"/>
        <v>55</v>
      </c>
      <c r="N934" t="str" cm="1">
        <f t="array" ref="N934">_xlfn.SWITCH(I934,
    "Rob", "Robusta",
    "Exc", "Excelsa",
    "Ara", "Arabica",
    "Lib", "Liberica",
    "")</f>
        <v>Excelsa</v>
      </c>
      <c r="O934" t="str" cm="1">
        <f t="array" ref="O934">_xlfn.SWITCH(J934,"M","Medium","L","Light","D","Dark","")</f>
        <v>Medium</v>
      </c>
      <c r="P934" t="str">
        <f>_xlfn.XLOOKUP(Orders_Table[[#This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N/A</v>
      </c>
      <c r="H935" s="2" t="str">
        <f>_xlfn.XLOOKUP(C935,customers!$A$1:$A$1001,customers!$G$1:$G$1001,,0)</f>
        <v>United States</v>
      </c>
      <c r="I935" t="str">
        <f>INDEX(products!$A$1:$G$49, MATCH(orders!$D935, products!$A$1:$A$49, 0), MATCH(orders!I$1, products!$A$1:$G$1, 0))</f>
        <v>Rob</v>
      </c>
      <c r="J935" t="str">
        <f>INDEX(products!$A$1:$G$49, MATCH(orders!$D935, products!$A$1:$A$49, 0), MATCH(orders!J$1, products!$A$1:$G$1, 0))</f>
        <v>D</v>
      </c>
      <c r="K935" s="4">
        <f>INDEX(products!$A$1:$G$49, MATCH(orders!$D935, products!$A$1:$A$49, 0), MATCH(orders!K$1, products!$A$1:$G$1, 0))</f>
        <v>1</v>
      </c>
      <c r="L935" s="5">
        <f>INDEX(products!$A$1:$G$49, MATCH(orders!$D935, products!$A$1:$A$49, 0), MATCH(orders!L$1, products!$A$1:$G$1, 0))</f>
        <v>8.9499999999999993</v>
      </c>
      <c r="M935" s="5">
        <f t="shared" si="14"/>
        <v>26.849999999999998</v>
      </c>
      <c r="N935" t="str" cm="1">
        <f t="array" ref="N935">_xlfn.SWITCH(I935,
    "Rob", "Robusta",
    "Exc", "Excelsa",
    "Ara", "Arabica",
    "Lib", "Liberica",
    "")</f>
        <v>Robusta</v>
      </c>
      <c r="O935" t="str" cm="1">
        <f t="array" ref="O935">_xlfn.SWITCH(J935,"M","Medium","L","Light","D","Dark","")</f>
        <v>Dark</v>
      </c>
      <c r="P935" t="str">
        <f>_xlfn.XLOOKUP(Orders_Table[[#This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 MATCH(orders!$D936, products!$A$1:$A$49, 0), MATCH(orders!I$1, products!$A$1:$G$1, 0))</f>
        <v>Rob</v>
      </c>
      <c r="J936" t="str">
        <f>INDEX(products!$A$1:$G$49, MATCH(orders!$D936, products!$A$1:$A$49, 0), MATCH(orders!J$1, products!$A$1:$G$1, 0))</f>
        <v>M</v>
      </c>
      <c r="K936" s="4">
        <f>INDEX(products!$A$1:$G$49, MATCH(orders!$D936, products!$A$1:$A$49, 0), MATCH(orders!K$1, products!$A$1:$G$1, 0))</f>
        <v>2.5</v>
      </c>
      <c r="L936" s="5">
        <f>INDEX(products!$A$1:$G$49, MATCH(orders!$D936, products!$A$1:$A$49, 0), MATCH(orders!L$1, products!$A$1:$G$1, 0))</f>
        <v>22.884999999999998</v>
      </c>
      <c r="M936" s="5">
        <f t="shared" si="14"/>
        <v>114.42499999999998</v>
      </c>
      <c r="N936" t="str" cm="1">
        <f t="array" ref="N936">_xlfn.SWITCH(I936,
    "Rob", "Robusta",
    "Exc", "Excelsa",
    "Ara", "Arabica",
    "Lib", "Liberica",
    "")</f>
        <v>Robusta</v>
      </c>
      <c r="O936" t="str" cm="1">
        <f t="array" ref="O936">_xlfn.SWITCH(J936,"M","Medium","L","Light","D","Dark","")</f>
        <v>Medium</v>
      </c>
      <c r="P936" t="str">
        <f>_xlfn.XLOOKUP(Orders_Table[[#This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 MATCH(orders!$D937, products!$A$1:$A$49, 0), MATCH(orders!I$1, products!$A$1:$G$1, 0))</f>
        <v>Ara</v>
      </c>
      <c r="J937" t="str">
        <f>INDEX(products!$A$1:$G$49, MATCH(orders!$D937, products!$A$1:$A$49, 0), MATCH(orders!J$1, products!$A$1:$G$1, 0))</f>
        <v>M</v>
      </c>
      <c r="K937" s="4">
        <f>INDEX(products!$A$1:$G$49, MATCH(orders!$D937, products!$A$1:$A$49, 0), MATCH(orders!K$1, products!$A$1:$G$1, 0))</f>
        <v>2.5</v>
      </c>
      <c r="L937" s="5">
        <f>INDEX(products!$A$1:$G$49, MATCH(orders!$D937, products!$A$1:$A$49, 0), MATCH(orders!L$1, products!$A$1:$G$1, 0))</f>
        <v>25.874999999999996</v>
      </c>
      <c r="M937" s="5">
        <f t="shared" si="14"/>
        <v>155.24999999999997</v>
      </c>
      <c r="N937" t="str" cm="1">
        <f t="array" ref="N937">_xlfn.SWITCH(I937,
    "Rob", "Robusta",
    "Exc", "Excelsa",
    "Ara", "Arabica",
    "Lib", "Liberica",
    "")</f>
        <v>Arabica</v>
      </c>
      <c r="O937" t="str" cm="1">
        <f t="array" ref="O937">_xlfn.SWITCH(J937,"M","Medium","L","Light","D","Dark","")</f>
        <v>Medium</v>
      </c>
      <c r="P937" t="str">
        <f>_xlfn.XLOOKUP(Orders_Table[[#This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 MATCH(orders!$D938, products!$A$1:$A$49, 0), MATCH(orders!I$1, products!$A$1:$G$1, 0))</f>
        <v>Lib</v>
      </c>
      <c r="J938" t="str">
        <f>INDEX(products!$A$1:$G$49, MATCH(orders!$D938, products!$A$1:$A$49, 0), MATCH(orders!J$1, products!$A$1:$G$1, 0))</f>
        <v>D</v>
      </c>
      <c r="K938" s="4">
        <f>INDEX(products!$A$1:$G$49, MATCH(orders!$D938, products!$A$1:$A$49, 0), MATCH(orders!K$1, products!$A$1:$G$1, 0))</f>
        <v>0.5</v>
      </c>
      <c r="L938" s="5">
        <f>INDEX(products!$A$1:$G$49, MATCH(orders!$D938, products!$A$1:$A$49, 0), MATCH(orders!L$1, products!$A$1:$G$1, 0))</f>
        <v>7.77</v>
      </c>
      <c r="M938" s="5">
        <f t="shared" si="14"/>
        <v>23.31</v>
      </c>
      <c r="N938" t="str" cm="1">
        <f t="array" ref="N938">_xlfn.SWITCH(I938,
    "Rob", "Robusta",
    "Exc", "Excelsa",
    "Ara", "Arabica",
    "Lib", "Liberica",
    "")</f>
        <v>Liberica</v>
      </c>
      <c r="O938" t="str" cm="1">
        <f t="array" ref="O938">_xlfn.SWITCH(J938,"M","Medium","L","Light","D","Dark","")</f>
        <v>Dark</v>
      </c>
      <c r="P938" t="str">
        <f>_xlfn.XLOOKUP(Orders_Table[[#This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 MATCH(orders!$D939, products!$A$1:$A$49, 0), MATCH(orders!I$1, products!$A$1:$G$1, 0))</f>
        <v>Rob</v>
      </c>
      <c r="J939" t="str">
        <f>INDEX(products!$A$1:$G$49, MATCH(orders!$D939, products!$A$1:$A$49, 0), MATCH(orders!J$1, products!$A$1:$G$1, 0))</f>
        <v>M</v>
      </c>
      <c r="K939" s="4">
        <f>INDEX(products!$A$1:$G$49, MATCH(orders!$D939, products!$A$1:$A$49, 0), MATCH(orders!K$1, products!$A$1:$G$1, 0))</f>
        <v>2.5</v>
      </c>
      <c r="L939" s="5">
        <f>INDEX(products!$A$1:$G$49, MATCH(orders!$D939, products!$A$1:$A$49, 0), MATCH(orders!L$1, products!$A$1:$G$1, 0))</f>
        <v>22.884999999999998</v>
      </c>
      <c r="M939" s="5">
        <f t="shared" si="14"/>
        <v>91.539999999999992</v>
      </c>
      <c r="N939" t="str" cm="1">
        <f t="array" ref="N939">_xlfn.SWITCH(I939,
    "Rob", "Robusta",
    "Exc", "Excelsa",
    "Ara", "Arabica",
    "Lib", "Liberica",
    "")</f>
        <v>Robusta</v>
      </c>
      <c r="O939" t="str" cm="1">
        <f t="array" ref="O939">_xlfn.SWITCH(J939,"M","Medium","L","Light","D","Dark","")</f>
        <v>Medium</v>
      </c>
      <c r="P939" t="str">
        <f>_xlfn.XLOOKUP(Orders_Table[[#This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 MATCH(orders!$D940, products!$A$1:$A$49, 0), MATCH(orders!I$1, products!$A$1:$G$1, 0))</f>
        <v>Exc</v>
      </c>
      <c r="J940" t="str">
        <f>INDEX(products!$A$1:$G$49, MATCH(orders!$D940, products!$A$1:$A$49, 0), MATCH(orders!J$1, products!$A$1:$G$1, 0))</f>
        <v>L</v>
      </c>
      <c r="K940" s="4">
        <f>INDEX(products!$A$1:$G$49, MATCH(orders!$D940, products!$A$1:$A$49, 0), MATCH(orders!K$1, products!$A$1:$G$1, 0))</f>
        <v>1</v>
      </c>
      <c r="L940" s="5">
        <f>INDEX(products!$A$1:$G$49, MATCH(orders!$D940, products!$A$1:$A$49, 0), MATCH(orders!L$1, products!$A$1:$G$1, 0))</f>
        <v>14.85</v>
      </c>
      <c r="M940" s="5">
        <f t="shared" si="14"/>
        <v>74.25</v>
      </c>
      <c r="N940" t="str" cm="1">
        <f t="array" ref="N940">_xlfn.SWITCH(I940,
    "Rob", "Robusta",
    "Exc", "Excelsa",
    "Ara", "Arabica",
    "Lib", "Liberica",
    "")</f>
        <v>Excelsa</v>
      </c>
      <c r="O940" t="str" cm="1">
        <f t="array" ref="O940">_xlfn.SWITCH(J940,"M","Medium","L","Light","D","Dark","")</f>
        <v>Light</v>
      </c>
      <c r="P940" t="str">
        <f>_xlfn.XLOOKUP(Orders_Table[[#This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 MATCH(orders!$D941, products!$A$1:$A$49, 0), MATCH(orders!I$1, products!$A$1:$G$1, 0))</f>
        <v>Lib</v>
      </c>
      <c r="J941" t="str">
        <f>INDEX(products!$A$1:$G$49, MATCH(orders!$D941, products!$A$1:$A$49, 0), MATCH(orders!J$1, products!$A$1:$G$1, 0))</f>
        <v>L</v>
      </c>
      <c r="K941" s="4">
        <f>INDEX(products!$A$1:$G$49, MATCH(orders!$D941, products!$A$1:$A$49, 0), MATCH(orders!K$1, products!$A$1:$G$1, 0))</f>
        <v>0.2</v>
      </c>
      <c r="L941" s="5">
        <f>INDEX(products!$A$1:$G$49, MATCH(orders!$D941, products!$A$1:$A$49, 0), MATCH(orders!L$1, products!$A$1:$G$1, 0))</f>
        <v>4.7549999999999999</v>
      </c>
      <c r="M941" s="5">
        <f t="shared" si="14"/>
        <v>28.53</v>
      </c>
      <c r="N941" t="str" cm="1">
        <f t="array" ref="N941">_xlfn.SWITCH(I941,
    "Rob", "Robusta",
    "Exc", "Excelsa",
    "Ara", "Arabica",
    "Lib", "Liberica",
    "")</f>
        <v>Liberica</v>
      </c>
      <c r="O941" t="str" cm="1">
        <f t="array" ref="O941">_xlfn.SWITCH(J941,"M","Medium","L","Light","D","Dark","")</f>
        <v>Light</v>
      </c>
      <c r="P941" t="str">
        <f>_xlfn.XLOOKUP(Orders_Table[[#This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 MATCH(orders!$D942, products!$A$1:$A$49, 0), MATCH(orders!I$1, products!$A$1:$G$1, 0))</f>
        <v>Rob</v>
      </c>
      <c r="J942" t="str">
        <f>INDEX(products!$A$1:$G$49, MATCH(orders!$D942, products!$A$1:$A$49, 0), MATCH(orders!J$1, products!$A$1:$G$1, 0))</f>
        <v>L</v>
      </c>
      <c r="K942" s="4">
        <f>INDEX(products!$A$1:$G$49, MATCH(orders!$D942, products!$A$1:$A$49, 0), MATCH(orders!K$1, products!$A$1:$G$1, 0))</f>
        <v>0.5</v>
      </c>
      <c r="L942" s="5">
        <f>INDEX(products!$A$1:$G$49, MATCH(orders!$D942, products!$A$1:$A$49, 0), MATCH(orders!L$1, products!$A$1:$G$1, 0))</f>
        <v>7.169999999999999</v>
      </c>
      <c r="M942" s="5">
        <f t="shared" si="14"/>
        <v>14.339999999999998</v>
      </c>
      <c r="N942" t="str" cm="1">
        <f t="array" ref="N942">_xlfn.SWITCH(I942,
    "Rob", "Robusta",
    "Exc", "Excelsa",
    "Ara", "Arabica",
    "Lib", "Liberica",
    "")</f>
        <v>Robusta</v>
      </c>
      <c r="O942" t="str" cm="1">
        <f t="array" ref="O942">_xlfn.SWITCH(J942,"M","Medium","L","Light","D","Dark","")</f>
        <v>Light</v>
      </c>
      <c r="P942" t="str">
        <f>_xlfn.XLOOKUP(Orders_Table[[#This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 MATCH(orders!$D943, products!$A$1:$A$49, 0), MATCH(orders!I$1, products!$A$1:$G$1, 0))</f>
        <v>Ara</v>
      </c>
      <c r="J943" t="str">
        <f>INDEX(products!$A$1:$G$49, MATCH(orders!$D943, products!$A$1:$A$49, 0), MATCH(orders!J$1, products!$A$1:$G$1, 0))</f>
        <v>L</v>
      </c>
      <c r="K943" s="4">
        <f>INDEX(products!$A$1:$G$49, MATCH(orders!$D943, products!$A$1:$A$49, 0), MATCH(orders!K$1, products!$A$1:$G$1, 0))</f>
        <v>0.5</v>
      </c>
      <c r="L943" s="5">
        <f>INDEX(products!$A$1:$G$49, MATCH(orders!$D943, products!$A$1:$A$49, 0), MATCH(orders!L$1, products!$A$1:$G$1, 0))</f>
        <v>7.77</v>
      </c>
      <c r="M943" s="5">
        <f t="shared" si="14"/>
        <v>15.54</v>
      </c>
      <c r="N943" t="str" cm="1">
        <f t="array" ref="N943">_xlfn.SWITCH(I943,
    "Rob", "Robusta",
    "Exc", "Excelsa",
    "Ara", "Arabica",
    "Lib", "Liberica",
    "")</f>
        <v>Arabica</v>
      </c>
      <c r="O943" t="str" cm="1">
        <f t="array" ref="O943">_xlfn.SWITCH(J943,"M","Medium","L","Light","D","Dark","")</f>
        <v>Light</v>
      </c>
      <c r="P943" t="str">
        <f>_xlfn.XLOOKUP(Orders_Table[[#This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 MATCH(orders!$D944, products!$A$1:$A$49, 0), MATCH(orders!I$1, products!$A$1:$G$1, 0))</f>
        <v>Rob</v>
      </c>
      <c r="J944" t="str">
        <f>INDEX(products!$A$1:$G$49, MATCH(orders!$D944, products!$A$1:$A$49, 0), MATCH(orders!J$1, products!$A$1:$G$1, 0))</f>
        <v>L</v>
      </c>
      <c r="K944" s="4">
        <f>INDEX(products!$A$1:$G$49, MATCH(orders!$D944, products!$A$1:$A$49, 0), MATCH(orders!K$1, products!$A$1:$G$1, 0))</f>
        <v>1</v>
      </c>
      <c r="L944" s="5">
        <f>INDEX(products!$A$1:$G$49, MATCH(orders!$D944, products!$A$1:$A$49, 0), MATCH(orders!L$1, products!$A$1:$G$1, 0))</f>
        <v>11.95</v>
      </c>
      <c r="M944" s="5">
        <f t="shared" si="14"/>
        <v>35.849999999999994</v>
      </c>
      <c r="N944" t="str" cm="1">
        <f t="array" ref="N944">_xlfn.SWITCH(I944,
    "Rob", "Robusta",
    "Exc", "Excelsa",
    "Ara", "Arabica",
    "Lib", "Liberica",
    "")</f>
        <v>Robusta</v>
      </c>
      <c r="O944" t="str" cm="1">
        <f t="array" ref="O944">_xlfn.SWITCH(J944,"M","Medium","L","Light","D","Dark","")</f>
        <v>Light</v>
      </c>
      <c r="P944" t="str">
        <f>_xlfn.XLOOKUP(Orders_Table[[#This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 MATCH(orders!$D945, products!$A$1:$A$49, 0), MATCH(orders!I$1, products!$A$1:$G$1, 0))</f>
        <v>Ara</v>
      </c>
      <c r="J945" t="str">
        <f>INDEX(products!$A$1:$G$49, MATCH(orders!$D945, products!$A$1:$A$49, 0), MATCH(orders!J$1, products!$A$1:$G$1, 0))</f>
        <v>L</v>
      </c>
      <c r="K945" s="4">
        <f>INDEX(products!$A$1:$G$49, MATCH(orders!$D945, products!$A$1:$A$49, 0), MATCH(orders!K$1, products!$A$1:$G$1, 0))</f>
        <v>0.5</v>
      </c>
      <c r="L945" s="5">
        <f>INDEX(products!$A$1:$G$49, MATCH(orders!$D945, products!$A$1:$A$49, 0), MATCH(orders!L$1, products!$A$1:$G$1, 0))</f>
        <v>7.77</v>
      </c>
      <c r="M945" s="5">
        <f t="shared" si="14"/>
        <v>46.62</v>
      </c>
      <c r="N945" t="str" cm="1">
        <f t="array" ref="N945">_xlfn.SWITCH(I945,
    "Rob", "Robusta",
    "Exc", "Excelsa",
    "Ara", "Arabica",
    "Lib", "Liberica",
    "")</f>
        <v>Arabica</v>
      </c>
      <c r="O945" t="str" cm="1">
        <f t="array" ref="O945">_xlfn.SWITCH(J945,"M","Medium","L","Light","D","Dark","")</f>
        <v>Light</v>
      </c>
      <c r="P945" t="str">
        <f>_xlfn.XLOOKUP(Orders_Table[[#This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 MATCH(orders!$D946, products!$A$1:$A$49, 0), MATCH(orders!I$1, products!$A$1:$G$1, 0))</f>
        <v>Rob</v>
      </c>
      <c r="J946" t="str">
        <f>INDEX(products!$A$1:$G$49, MATCH(orders!$D946, products!$A$1:$A$49, 0), MATCH(orders!J$1, products!$A$1:$G$1, 0))</f>
        <v>L</v>
      </c>
      <c r="K946" s="4">
        <f>INDEX(products!$A$1:$G$49, MATCH(orders!$D946, products!$A$1:$A$49, 0), MATCH(orders!K$1, products!$A$1:$G$1, 0))</f>
        <v>0.5</v>
      </c>
      <c r="L946" s="5">
        <f>INDEX(products!$A$1:$G$49, MATCH(orders!$D946, products!$A$1:$A$49, 0), MATCH(orders!L$1, products!$A$1:$G$1, 0))</f>
        <v>7.169999999999999</v>
      </c>
      <c r="M946" s="5">
        <f t="shared" si="14"/>
        <v>35.849999999999994</v>
      </c>
      <c r="N946" t="str" cm="1">
        <f t="array" ref="N946">_xlfn.SWITCH(I946,
    "Rob", "Robusta",
    "Exc", "Excelsa",
    "Ara", "Arabica",
    "Lib", "Liberica",
    "")</f>
        <v>Robusta</v>
      </c>
      <c r="O946" t="str" cm="1">
        <f t="array" ref="O946">_xlfn.SWITCH(J946,"M","Medium","L","Light","D","Dark","")</f>
        <v>Light</v>
      </c>
      <c r="P946" t="str">
        <f>_xlfn.XLOOKUP(Orders_Table[[#This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N/A</v>
      </c>
      <c r="H947" s="2" t="str">
        <f>_xlfn.XLOOKUP(C947,customers!$A$1:$A$1001,customers!$G$1:$G$1001,,0)</f>
        <v>United States</v>
      </c>
      <c r="I947" t="str">
        <f>INDEX(products!$A$1:$G$49, MATCH(orders!$D947, products!$A$1:$A$49, 0), MATCH(orders!I$1, products!$A$1:$G$1, 0))</f>
        <v>Lib</v>
      </c>
      <c r="J947" t="str">
        <f>INDEX(products!$A$1:$G$49, MATCH(orders!$D947, products!$A$1:$A$49, 0), MATCH(orders!J$1, products!$A$1:$G$1, 0))</f>
        <v>D</v>
      </c>
      <c r="K947" s="4">
        <f>INDEX(products!$A$1:$G$49, MATCH(orders!$D947, products!$A$1:$A$49, 0), MATCH(orders!K$1, products!$A$1:$G$1, 0))</f>
        <v>2.5</v>
      </c>
      <c r="L947" s="5">
        <f>INDEX(products!$A$1:$G$49, MATCH(orders!$D947, products!$A$1:$A$49, 0), MATCH(orders!L$1, products!$A$1:$G$1, 0))</f>
        <v>29.784999999999997</v>
      </c>
      <c r="M947" s="5">
        <f t="shared" si="14"/>
        <v>119.13999999999999</v>
      </c>
      <c r="N947" t="str" cm="1">
        <f t="array" ref="N947">_xlfn.SWITCH(I947,
    "Rob", "Robusta",
    "Exc", "Excelsa",
    "Ara", "Arabica",
    "Lib", "Liberica",
    "")</f>
        <v>Liberica</v>
      </c>
      <c r="O947" t="str" cm="1">
        <f t="array" ref="O947">_xlfn.SWITCH(J947,"M","Medium","L","Light","D","Dark","")</f>
        <v>Dark</v>
      </c>
      <c r="P947" t="str">
        <f>_xlfn.XLOOKUP(Orders_Table[[#This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N/A</v>
      </c>
      <c r="H948" s="2" t="str">
        <f>_xlfn.XLOOKUP(C948,customers!$A$1:$A$1001,customers!$G$1:$G$1001,,0)</f>
        <v>United States</v>
      </c>
      <c r="I948" t="str">
        <f>INDEX(products!$A$1:$G$49, MATCH(orders!$D948, products!$A$1:$A$49, 0), MATCH(orders!I$1, products!$A$1:$G$1, 0))</f>
        <v>Lib</v>
      </c>
      <c r="J948" t="str">
        <f>INDEX(products!$A$1:$G$49, MATCH(orders!$D948, products!$A$1:$A$49, 0), MATCH(orders!J$1, products!$A$1:$G$1, 0))</f>
        <v>D</v>
      </c>
      <c r="K948" s="4">
        <f>INDEX(products!$A$1:$G$49, MATCH(orders!$D948, products!$A$1:$A$49, 0), MATCH(orders!K$1, products!$A$1:$G$1, 0))</f>
        <v>0.5</v>
      </c>
      <c r="L948" s="5">
        <f>INDEX(products!$A$1:$G$49, MATCH(orders!$D948, products!$A$1:$A$49, 0), MATCH(orders!L$1, products!$A$1:$G$1, 0))</f>
        <v>7.77</v>
      </c>
      <c r="M948" s="5">
        <f t="shared" si="14"/>
        <v>23.31</v>
      </c>
      <c r="N948" t="str" cm="1">
        <f t="array" ref="N948">_xlfn.SWITCH(I948,
    "Rob", "Robusta",
    "Exc", "Excelsa",
    "Ara", "Arabica",
    "Lib", "Liberica",
    "")</f>
        <v>Liberica</v>
      </c>
      <c r="O948" t="str" cm="1">
        <f t="array" ref="O948">_xlfn.SWITCH(J948,"M","Medium","L","Light","D","Dark","")</f>
        <v>Dark</v>
      </c>
      <c r="P948" t="str">
        <f>_xlfn.XLOOKUP(Orders_Table[[#This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 MATCH(orders!$D949, products!$A$1:$A$49, 0), MATCH(orders!I$1, products!$A$1:$G$1, 0))</f>
        <v>Ara</v>
      </c>
      <c r="J949" t="str">
        <f>INDEX(products!$A$1:$G$49, MATCH(orders!$D949, products!$A$1:$A$49, 0), MATCH(orders!J$1, products!$A$1:$G$1, 0))</f>
        <v>M</v>
      </c>
      <c r="K949" s="4">
        <f>INDEX(products!$A$1:$G$49, MATCH(orders!$D949, products!$A$1:$A$49, 0), MATCH(orders!K$1, products!$A$1:$G$1, 0))</f>
        <v>1</v>
      </c>
      <c r="L949" s="5">
        <f>INDEX(products!$A$1:$G$49, MATCH(orders!$D949, products!$A$1:$A$49, 0), MATCH(orders!L$1, products!$A$1:$G$1, 0))</f>
        <v>11.25</v>
      </c>
      <c r="M949" s="5">
        <f t="shared" si="14"/>
        <v>11.25</v>
      </c>
      <c r="N949" t="str" cm="1">
        <f t="array" ref="N949">_xlfn.SWITCH(I949,
    "Rob", "Robusta",
    "Exc", "Excelsa",
    "Ara", "Arabica",
    "Lib", "Liberica",
    "")</f>
        <v>Arabica</v>
      </c>
      <c r="O949" t="str" cm="1">
        <f t="array" ref="O949">_xlfn.SWITCH(J949,"M","Medium","L","Light","D","Dark","")</f>
        <v>Medium</v>
      </c>
      <c r="P949" t="str">
        <f>_xlfn.XLOOKUP(Orders_Table[[#This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 MATCH(orders!$D950, products!$A$1:$A$49, 0), MATCH(orders!I$1, products!$A$1:$G$1, 0))</f>
        <v>Exc</v>
      </c>
      <c r="J950" t="str">
        <f>INDEX(products!$A$1:$G$49, MATCH(orders!$D950, products!$A$1:$A$49, 0), MATCH(orders!J$1, products!$A$1:$G$1, 0))</f>
        <v>D</v>
      </c>
      <c r="K950" s="4">
        <f>INDEX(products!$A$1:$G$49, MATCH(orders!$D950, products!$A$1:$A$49, 0), MATCH(orders!K$1, products!$A$1:$G$1, 0))</f>
        <v>2.5</v>
      </c>
      <c r="L950" s="5">
        <f>INDEX(products!$A$1:$G$49, MATCH(orders!$D950, products!$A$1:$A$49, 0), MATCH(orders!L$1, products!$A$1:$G$1, 0))</f>
        <v>27.945</v>
      </c>
      <c r="M950" s="5">
        <f t="shared" si="14"/>
        <v>83.835000000000008</v>
      </c>
      <c r="N950" t="str" cm="1">
        <f t="array" ref="N950">_xlfn.SWITCH(I950,
    "Rob", "Robusta",
    "Exc", "Excelsa",
    "Ara", "Arabica",
    "Lib", "Liberica",
    "")</f>
        <v>Excelsa</v>
      </c>
      <c r="O950" t="str" cm="1">
        <f t="array" ref="O950">_xlfn.SWITCH(J950,"M","Medium","L","Light","D","Dark","")</f>
        <v>Dark</v>
      </c>
      <c r="P950" t="str">
        <f>_xlfn.XLOOKUP(Orders_Table[[#This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 MATCH(orders!$D951, products!$A$1:$A$49, 0), MATCH(orders!I$1, products!$A$1:$G$1, 0))</f>
        <v>Rob</v>
      </c>
      <c r="J951" t="str">
        <f>INDEX(products!$A$1:$G$49, MATCH(orders!$D951, products!$A$1:$A$49, 0), MATCH(orders!J$1, products!$A$1:$G$1, 0))</f>
        <v>L</v>
      </c>
      <c r="K951" s="4">
        <f>INDEX(products!$A$1:$G$49, MATCH(orders!$D951, products!$A$1:$A$49, 0), MATCH(orders!K$1, products!$A$1:$G$1, 0))</f>
        <v>2.5</v>
      </c>
      <c r="L951" s="5">
        <f>INDEX(products!$A$1:$G$49, MATCH(orders!$D951, products!$A$1:$A$49, 0), MATCH(orders!L$1, products!$A$1:$G$1, 0))</f>
        <v>27.484999999999996</v>
      </c>
      <c r="M951" s="5">
        <f t="shared" si="14"/>
        <v>109.93999999999998</v>
      </c>
      <c r="N951" t="str" cm="1">
        <f t="array" ref="N951">_xlfn.SWITCH(I951,
    "Rob", "Robusta",
    "Exc", "Excelsa",
    "Ara", "Arabica",
    "Lib", "Liberica",
    "")</f>
        <v>Robusta</v>
      </c>
      <c r="O951" t="str" cm="1">
        <f t="array" ref="O951">_xlfn.SWITCH(J951,"M","Medium","L","Light","D","Dark","")</f>
        <v>Light</v>
      </c>
      <c r="P951" t="str">
        <f>_xlfn.XLOOKUP(Orders_Table[[#This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N/A</v>
      </c>
      <c r="H952" s="2" t="str">
        <f>_xlfn.XLOOKUP(C952,customers!$A$1:$A$1001,customers!$G$1:$G$1001,,0)</f>
        <v>United States</v>
      </c>
      <c r="I952" t="str">
        <f>INDEX(products!$A$1:$G$49, MATCH(orders!$D952, products!$A$1:$A$49, 0), MATCH(orders!I$1, products!$A$1:$G$1, 0))</f>
        <v>Rob</v>
      </c>
      <c r="J952" t="str">
        <f>INDEX(products!$A$1:$G$49, MATCH(orders!$D952, products!$A$1:$A$49, 0), MATCH(orders!J$1, products!$A$1:$G$1, 0))</f>
        <v>L</v>
      </c>
      <c r="K952" s="4">
        <f>INDEX(products!$A$1:$G$49, MATCH(orders!$D952, products!$A$1:$A$49, 0), MATCH(orders!K$1, products!$A$1:$G$1, 0))</f>
        <v>0.2</v>
      </c>
      <c r="L952" s="5">
        <f>INDEX(products!$A$1:$G$49, MATCH(orders!$D952, products!$A$1:$A$49, 0), MATCH(orders!L$1, products!$A$1:$G$1, 0))</f>
        <v>3.5849999999999995</v>
      </c>
      <c r="M952" s="5">
        <f t="shared" si="14"/>
        <v>14.339999999999998</v>
      </c>
      <c r="N952" t="str" cm="1">
        <f t="array" ref="N952">_xlfn.SWITCH(I952,
    "Rob", "Robusta",
    "Exc", "Excelsa",
    "Ara", "Arabica",
    "Lib", "Liberica",
    "")</f>
        <v>Robusta</v>
      </c>
      <c r="O952" t="str" cm="1">
        <f t="array" ref="O952">_xlfn.SWITCH(J952,"M","Medium","L","Light","D","Dark","")</f>
        <v>Light</v>
      </c>
      <c r="P952" t="str">
        <f>_xlfn.XLOOKUP(Orders_Table[[#This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 MATCH(orders!$D953, products!$A$1:$A$49, 0), MATCH(orders!I$1, products!$A$1:$G$1, 0))</f>
        <v>Rob</v>
      </c>
      <c r="J953" t="str">
        <f>INDEX(products!$A$1:$G$49, MATCH(orders!$D953, products!$A$1:$A$49, 0), MATCH(orders!J$1, products!$A$1:$G$1, 0))</f>
        <v>L</v>
      </c>
      <c r="K953" s="4">
        <f>INDEX(products!$A$1:$G$49, MATCH(orders!$D953, products!$A$1:$A$49, 0), MATCH(orders!K$1, products!$A$1:$G$1, 0))</f>
        <v>0.2</v>
      </c>
      <c r="L953" s="5">
        <f>INDEX(products!$A$1:$G$49, MATCH(orders!$D953, products!$A$1:$A$49, 0), MATCH(orders!L$1, products!$A$1:$G$1, 0))</f>
        <v>3.5849999999999995</v>
      </c>
      <c r="M953" s="5">
        <f t="shared" si="14"/>
        <v>21.509999999999998</v>
      </c>
      <c r="N953" t="str" cm="1">
        <f t="array" ref="N953">_xlfn.SWITCH(I953,
    "Rob", "Robusta",
    "Exc", "Excelsa",
    "Ara", "Arabica",
    "Lib", "Liberica",
    "")</f>
        <v>Robusta</v>
      </c>
      <c r="O953" t="str" cm="1">
        <f t="array" ref="O953">_xlfn.SWITCH(J953,"M","Medium","L","Light","D","Dark","")</f>
        <v>Light</v>
      </c>
      <c r="P953" t="str">
        <f>_xlfn.XLOOKUP(Orders_Table[[#This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 MATCH(orders!$D954, products!$A$1:$A$49, 0), MATCH(orders!I$1, products!$A$1:$G$1, 0))</f>
        <v>Ara</v>
      </c>
      <c r="J954" t="str">
        <f>INDEX(products!$A$1:$G$49, MATCH(orders!$D954, products!$A$1:$A$49, 0), MATCH(orders!J$1, products!$A$1:$G$1, 0))</f>
        <v>M</v>
      </c>
      <c r="K954" s="4">
        <f>INDEX(products!$A$1:$G$49, MATCH(orders!$D954, products!$A$1:$A$49, 0), MATCH(orders!K$1, products!$A$1:$G$1, 0))</f>
        <v>1</v>
      </c>
      <c r="L954" s="5">
        <f>INDEX(products!$A$1:$G$49, MATCH(orders!$D954, products!$A$1:$A$49, 0), MATCH(orders!L$1, products!$A$1:$G$1, 0))</f>
        <v>11.25</v>
      </c>
      <c r="M954" s="5">
        <f t="shared" si="14"/>
        <v>22.5</v>
      </c>
      <c r="N954" t="str" cm="1">
        <f t="array" ref="N954">_xlfn.SWITCH(I954,
    "Rob", "Robusta",
    "Exc", "Excelsa",
    "Ara", "Arabica",
    "Lib", "Liberica",
    "")</f>
        <v>Arabica</v>
      </c>
      <c r="O954" t="str" cm="1">
        <f t="array" ref="O954">_xlfn.SWITCH(J954,"M","Medium","L","Light","D","Dark","")</f>
        <v>Medium</v>
      </c>
      <c r="P954" t="str">
        <f>_xlfn.XLOOKUP(Orders_Table[[#This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N/A</v>
      </c>
      <c r="H955" s="2" t="str">
        <f>_xlfn.XLOOKUP(C955,customers!$A$1:$A$1001,customers!$G$1:$G$1001,,0)</f>
        <v>United States</v>
      </c>
      <c r="I955" t="str">
        <f>INDEX(products!$A$1:$G$49, MATCH(orders!$D955, products!$A$1:$A$49, 0), MATCH(orders!I$1, products!$A$1:$G$1, 0))</f>
        <v>Ara</v>
      </c>
      <c r="J955" t="str">
        <f>INDEX(products!$A$1:$G$49, MATCH(orders!$D955, products!$A$1:$A$49, 0), MATCH(orders!J$1, products!$A$1:$G$1, 0))</f>
        <v>L</v>
      </c>
      <c r="K955" s="4">
        <f>INDEX(products!$A$1:$G$49, MATCH(orders!$D955, products!$A$1:$A$49, 0), MATCH(orders!K$1, products!$A$1:$G$1, 0))</f>
        <v>0.2</v>
      </c>
      <c r="L955" s="5">
        <f>INDEX(products!$A$1:$G$49, MATCH(orders!$D955, products!$A$1:$A$49, 0), MATCH(orders!L$1, products!$A$1:$G$1, 0))</f>
        <v>3.8849999999999998</v>
      </c>
      <c r="M955" s="5">
        <f t="shared" si="14"/>
        <v>3.8849999999999998</v>
      </c>
      <c r="N955" t="str" cm="1">
        <f t="array" ref="N955">_xlfn.SWITCH(I955,
    "Rob", "Robusta",
    "Exc", "Excelsa",
    "Ara", "Arabica",
    "Lib", "Liberica",
    "")</f>
        <v>Arabica</v>
      </c>
      <c r="O955" t="str" cm="1">
        <f t="array" ref="O955">_xlfn.SWITCH(J955,"M","Medium","L","Light","D","Dark","")</f>
        <v>Light</v>
      </c>
      <c r="P955" t="str">
        <f>_xlfn.XLOOKUP(Orders_Table[[#This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N/A</v>
      </c>
      <c r="H956" s="2" t="str">
        <f>_xlfn.XLOOKUP(C956,customers!$A$1:$A$1001,customers!$G$1:$G$1001,,0)</f>
        <v>United States</v>
      </c>
      <c r="I956" t="str">
        <f>INDEX(products!$A$1:$G$49, MATCH(orders!$D956, products!$A$1:$A$49, 0), MATCH(orders!I$1, products!$A$1:$G$1, 0))</f>
        <v>Exc</v>
      </c>
      <c r="J956" t="str">
        <f>INDEX(products!$A$1:$G$49, MATCH(orders!$D956, products!$A$1:$A$49, 0), MATCH(orders!J$1, products!$A$1:$G$1, 0))</f>
        <v>D</v>
      </c>
      <c r="K956" s="4">
        <f>INDEX(products!$A$1:$G$49, MATCH(orders!$D956, products!$A$1:$A$49, 0), MATCH(orders!K$1, products!$A$1:$G$1, 0))</f>
        <v>2.5</v>
      </c>
      <c r="L956" s="5">
        <f>INDEX(products!$A$1:$G$49, MATCH(orders!$D956, products!$A$1:$A$49, 0), MATCH(orders!L$1, products!$A$1:$G$1, 0))</f>
        <v>27.945</v>
      </c>
      <c r="M956" s="5">
        <f t="shared" si="14"/>
        <v>27.945</v>
      </c>
      <c r="N956" t="str" cm="1">
        <f t="array" ref="N956">_xlfn.SWITCH(I956,
    "Rob", "Robusta",
    "Exc", "Excelsa",
    "Ara", "Arabica",
    "Lib", "Liberica",
    "")</f>
        <v>Excelsa</v>
      </c>
      <c r="O956" t="str" cm="1">
        <f t="array" ref="O956">_xlfn.SWITCH(J956,"M","Medium","L","Light","D","Dark","")</f>
        <v>Dark</v>
      </c>
      <c r="P956" t="str">
        <f>_xlfn.XLOOKUP(Orders_Table[[#This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N/A</v>
      </c>
      <c r="H957" s="2" t="str">
        <f>_xlfn.XLOOKUP(C957,customers!$A$1:$A$1001,customers!$G$1:$G$1001,,0)</f>
        <v>United States</v>
      </c>
      <c r="I957" t="str">
        <f>INDEX(products!$A$1:$G$49, MATCH(orders!$D957, products!$A$1:$A$49, 0), MATCH(orders!I$1, products!$A$1:$G$1, 0))</f>
        <v>Exc</v>
      </c>
      <c r="J957" t="str">
        <f>INDEX(products!$A$1:$G$49, MATCH(orders!$D957, products!$A$1:$A$49, 0), MATCH(orders!J$1, products!$A$1:$G$1, 0))</f>
        <v>L</v>
      </c>
      <c r="K957" s="4">
        <f>INDEX(products!$A$1:$G$49, MATCH(orders!$D957, products!$A$1:$A$49, 0), MATCH(orders!K$1, products!$A$1:$G$1, 0))</f>
        <v>2.5</v>
      </c>
      <c r="L957" s="5">
        <f>INDEX(products!$A$1:$G$49, MATCH(orders!$D957, products!$A$1:$A$49, 0), MATCH(orders!L$1, products!$A$1:$G$1, 0))</f>
        <v>34.154999999999994</v>
      </c>
      <c r="M957" s="5">
        <f t="shared" si="14"/>
        <v>170.77499999999998</v>
      </c>
      <c r="N957" t="str" cm="1">
        <f t="array" ref="N957">_xlfn.SWITCH(I957,
    "Rob", "Robusta",
    "Exc", "Excelsa",
    "Ara", "Arabica",
    "Lib", "Liberica",
    "")</f>
        <v>Excelsa</v>
      </c>
      <c r="O957" t="str" cm="1">
        <f t="array" ref="O957">_xlfn.SWITCH(J957,"M","Medium","L","Light","D","Dark","")</f>
        <v>Light</v>
      </c>
      <c r="P957" t="str">
        <f>_xlfn.XLOOKUP(Orders_Table[[#This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N/A</v>
      </c>
      <c r="H958" s="2" t="str">
        <f>_xlfn.XLOOKUP(C958,customers!$A$1:$A$1001,customers!$G$1:$G$1001,,0)</f>
        <v>United States</v>
      </c>
      <c r="I958" t="str">
        <f>INDEX(products!$A$1:$G$49, MATCH(orders!$D958, products!$A$1:$A$49, 0), MATCH(orders!I$1, products!$A$1:$G$1, 0))</f>
        <v>Rob</v>
      </c>
      <c r="J958" t="str">
        <f>INDEX(products!$A$1:$G$49, MATCH(orders!$D958, products!$A$1:$A$49, 0), MATCH(orders!J$1, products!$A$1:$G$1, 0))</f>
        <v>L</v>
      </c>
      <c r="K958" s="4">
        <f>INDEX(products!$A$1:$G$49, MATCH(orders!$D958, products!$A$1:$A$49, 0), MATCH(orders!K$1, products!$A$1:$G$1, 0))</f>
        <v>2.5</v>
      </c>
      <c r="L958" s="5">
        <f>INDEX(products!$A$1:$G$49, MATCH(orders!$D958, products!$A$1:$A$49, 0), MATCH(orders!L$1, products!$A$1:$G$1, 0))</f>
        <v>27.484999999999996</v>
      </c>
      <c r="M958" s="5">
        <f t="shared" si="14"/>
        <v>54.969999999999992</v>
      </c>
      <c r="N958" t="str" cm="1">
        <f t="array" ref="N958">_xlfn.SWITCH(I958,
    "Rob", "Robusta",
    "Exc", "Excelsa",
    "Ara", "Arabica",
    "Lib", "Liberica",
    "")</f>
        <v>Robusta</v>
      </c>
      <c r="O958" t="str" cm="1">
        <f t="array" ref="O958">_xlfn.SWITCH(J958,"M","Medium","L","Light","D","Dark","")</f>
        <v>Light</v>
      </c>
      <c r="P958" t="str">
        <f>_xlfn.XLOOKUP(Orders_Table[[#This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N/A</v>
      </c>
      <c r="H959" s="2" t="str">
        <f>_xlfn.XLOOKUP(C959,customers!$A$1:$A$1001,customers!$G$1:$G$1001,,0)</f>
        <v>United States</v>
      </c>
      <c r="I959" t="str">
        <f>INDEX(products!$A$1:$G$49, MATCH(orders!$D959, products!$A$1:$A$49, 0), MATCH(orders!I$1, products!$A$1:$G$1, 0))</f>
        <v>Exc</v>
      </c>
      <c r="J959" t="str">
        <f>INDEX(products!$A$1:$G$49, MATCH(orders!$D959, products!$A$1:$A$49, 0), MATCH(orders!J$1, products!$A$1:$G$1, 0))</f>
        <v>L</v>
      </c>
      <c r="K959" s="4">
        <f>INDEX(products!$A$1:$G$49, MATCH(orders!$D959, products!$A$1:$A$49, 0), MATCH(orders!K$1, products!$A$1:$G$1, 0))</f>
        <v>1</v>
      </c>
      <c r="L959" s="5">
        <f>INDEX(products!$A$1:$G$49, MATCH(orders!$D959, products!$A$1:$A$49, 0), MATCH(orders!L$1, products!$A$1:$G$1, 0))</f>
        <v>14.85</v>
      </c>
      <c r="M959" s="5">
        <f t="shared" si="14"/>
        <v>14.85</v>
      </c>
      <c r="N959" t="str" cm="1">
        <f t="array" ref="N959">_xlfn.SWITCH(I959,
    "Rob", "Robusta",
    "Exc", "Excelsa",
    "Ara", "Arabica",
    "Lib", "Liberica",
    "")</f>
        <v>Excelsa</v>
      </c>
      <c r="O959" t="str" cm="1">
        <f t="array" ref="O959">_xlfn.SWITCH(J959,"M","Medium","L","Light","D","Dark","")</f>
        <v>Light</v>
      </c>
      <c r="P959" t="str">
        <f>_xlfn.XLOOKUP(Orders_Table[[#This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N/A</v>
      </c>
      <c r="H960" s="2" t="str">
        <f>_xlfn.XLOOKUP(C960,customers!$A$1:$A$1001,customers!$G$1:$G$1001,,0)</f>
        <v>United States</v>
      </c>
      <c r="I960" t="str">
        <f>INDEX(products!$A$1:$G$49, MATCH(orders!$D960, products!$A$1:$A$49, 0), MATCH(orders!I$1, products!$A$1:$G$1, 0))</f>
        <v>Ara</v>
      </c>
      <c r="J960" t="str">
        <f>INDEX(products!$A$1:$G$49, MATCH(orders!$D960, products!$A$1:$A$49, 0), MATCH(orders!J$1, products!$A$1:$G$1, 0))</f>
        <v>L</v>
      </c>
      <c r="K960" s="4">
        <f>INDEX(products!$A$1:$G$49, MATCH(orders!$D960, products!$A$1:$A$49, 0), MATCH(orders!K$1, products!$A$1:$G$1, 0))</f>
        <v>0.2</v>
      </c>
      <c r="L960" s="5">
        <f>INDEX(products!$A$1:$G$49, MATCH(orders!$D960, products!$A$1:$A$49, 0), MATCH(orders!L$1, products!$A$1:$G$1, 0))</f>
        <v>3.8849999999999998</v>
      </c>
      <c r="M960" s="5">
        <f t="shared" si="14"/>
        <v>7.77</v>
      </c>
      <c r="N960" t="str" cm="1">
        <f t="array" ref="N960">_xlfn.SWITCH(I960,
    "Rob", "Robusta",
    "Exc", "Excelsa",
    "Ara", "Arabica",
    "Lib", "Liberica",
    "")</f>
        <v>Arabica</v>
      </c>
      <c r="O960" t="str" cm="1">
        <f t="array" ref="O960">_xlfn.SWITCH(J960,"M","Medium","L","Light","D","Dark","")</f>
        <v>Light</v>
      </c>
      <c r="P960" t="str">
        <f>_xlfn.XLOOKUP(Orders_Table[[#This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 MATCH(orders!$D961, products!$A$1:$A$49, 0), MATCH(orders!I$1, products!$A$1:$G$1, 0))</f>
        <v>Lib</v>
      </c>
      <c r="J961" t="str">
        <f>INDEX(products!$A$1:$G$49, MATCH(orders!$D961, products!$A$1:$A$49, 0), MATCH(orders!J$1, products!$A$1:$G$1, 0))</f>
        <v>L</v>
      </c>
      <c r="K961" s="4">
        <f>INDEX(products!$A$1:$G$49, MATCH(orders!$D961, products!$A$1:$A$49, 0), MATCH(orders!K$1, products!$A$1:$G$1, 0))</f>
        <v>0.2</v>
      </c>
      <c r="L961" s="5">
        <f>INDEX(products!$A$1:$G$49, MATCH(orders!$D961, products!$A$1:$A$49, 0), MATCH(orders!L$1, products!$A$1:$G$1, 0))</f>
        <v>4.7549999999999999</v>
      </c>
      <c r="M961" s="5">
        <f t="shared" si="14"/>
        <v>23.774999999999999</v>
      </c>
      <c r="N961" t="str" cm="1">
        <f t="array" ref="N961">_xlfn.SWITCH(I961,
    "Rob", "Robusta",
    "Exc", "Excelsa",
    "Ara", "Arabica",
    "Lib", "Liberica",
    "")</f>
        <v>Liberica</v>
      </c>
      <c r="O961" t="str" cm="1">
        <f t="array" ref="O961">_xlfn.SWITCH(J961,"M","Medium","L","Light","D","Dark","")</f>
        <v>Light</v>
      </c>
      <c r="P961" t="str">
        <f>_xlfn.XLOOKUP(Orders_Table[[#This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 MATCH(orders!$D962, products!$A$1:$A$49, 0), MATCH(orders!I$1, products!$A$1:$G$1, 0))</f>
        <v>Lib</v>
      </c>
      <c r="J962" t="str">
        <f>INDEX(products!$A$1:$G$49, MATCH(orders!$D962, products!$A$1:$A$49, 0), MATCH(orders!J$1, products!$A$1:$G$1, 0))</f>
        <v>L</v>
      </c>
      <c r="K962" s="4">
        <f>INDEX(products!$A$1:$G$49, MATCH(orders!$D962, products!$A$1:$A$49, 0), MATCH(orders!K$1, products!$A$1:$G$1, 0))</f>
        <v>1</v>
      </c>
      <c r="L962" s="5">
        <f>INDEX(products!$A$1:$G$49, MATCH(orders!$D962, products!$A$1:$A$49, 0), MATCH(orders!L$1, products!$A$1:$G$1, 0))</f>
        <v>15.85</v>
      </c>
      <c r="M962" s="5">
        <f t="shared" si="14"/>
        <v>79.25</v>
      </c>
      <c r="N962" t="str" cm="1">
        <f t="array" ref="N962">_xlfn.SWITCH(I962,
    "Rob", "Robusta",
    "Exc", "Excelsa",
    "Ara", "Arabica",
    "Lib", "Liberica",
    "")</f>
        <v>Liberica</v>
      </c>
      <c r="O962" t="str" cm="1">
        <f t="array" ref="O962">_xlfn.SWITCH(J962,"M","Medium","L","Light","D","Dark","")</f>
        <v>Light</v>
      </c>
      <c r="P962" t="str">
        <f>_xlfn.XLOOKUP(Orders_Table[[#This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N/A</v>
      </c>
      <c r="H963" s="2" t="str">
        <f>_xlfn.XLOOKUP(C963,customers!$A$1:$A$1001,customers!$G$1:$G$1001,,0)</f>
        <v>United States</v>
      </c>
      <c r="I963" t="str">
        <f>INDEX(products!$A$1:$G$49, MATCH(orders!$D963, products!$A$1:$A$49, 0), MATCH(orders!I$1, products!$A$1:$G$1, 0))</f>
        <v>Ara</v>
      </c>
      <c r="J963" t="str">
        <f>INDEX(products!$A$1:$G$49, MATCH(orders!$D963, products!$A$1:$A$49, 0), MATCH(orders!J$1, products!$A$1:$G$1, 0))</f>
        <v>D</v>
      </c>
      <c r="K963" s="4">
        <f>INDEX(products!$A$1:$G$49, MATCH(orders!$D963, products!$A$1:$A$49, 0), MATCH(orders!K$1, products!$A$1:$G$1, 0))</f>
        <v>2.5</v>
      </c>
      <c r="L963" s="5">
        <f>INDEX(products!$A$1:$G$49, MATCH(orders!$D963, products!$A$1:$A$49, 0), MATCH(orders!L$1, products!$A$1:$G$1, 0))</f>
        <v>22.884999999999998</v>
      </c>
      <c r="M963" s="5">
        <f t="shared" ref="M963:M1001" si="15">L963*E963</f>
        <v>45.769999999999996</v>
      </c>
      <c r="N963" t="str" cm="1">
        <f t="array" ref="N963">_xlfn.SWITCH(I963,
    "Rob", "Robusta",
    "Exc", "Excelsa",
    "Ara", "Arabica",
    "Lib", "Liberica",
    "")</f>
        <v>Arabica</v>
      </c>
      <c r="O963" t="str" cm="1">
        <f t="array" ref="O963">_xlfn.SWITCH(J963,"M","Medium","L","Light","D","Dark","")</f>
        <v>Dark</v>
      </c>
      <c r="P963" t="str">
        <f>_xlfn.XLOOKUP(Orders_Table[[#This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 MATCH(orders!$D964, products!$A$1:$A$49, 0), MATCH(orders!I$1, products!$A$1:$G$1, 0))</f>
        <v>Rob</v>
      </c>
      <c r="J964" t="str">
        <f>INDEX(products!$A$1:$G$49, MATCH(orders!$D964, products!$A$1:$A$49, 0), MATCH(orders!J$1, products!$A$1:$G$1, 0))</f>
        <v>D</v>
      </c>
      <c r="K964" s="4">
        <f>INDEX(products!$A$1:$G$49, MATCH(orders!$D964, products!$A$1:$A$49, 0), MATCH(orders!K$1, products!$A$1:$G$1, 0))</f>
        <v>1</v>
      </c>
      <c r="L964" s="5">
        <f>INDEX(products!$A$1:$G$49, MATCH(orders!$D964, products!$A$1:$A$49, 0), MATCH(orders!L$1, products!$A$1:$G$1, 0))</f>
        <v>8.9499999999999993</v>
      </c>
      <c r="M964" s="5">
        <f t="shared" si="15"/>
        <v>8.9499999999999993</v>
      </c>
      <c r="N964" t="str" cm="1">
        <f t="array" ref="N964">_xlfn.SWITCH(I964,
    "Rob", "Robusta",
    "Exc", "Excelsa",
    "Ara", "Arabica",
    "Lib", "Liberica",
    "")</f>
        <v>Robusta</v>
      </c>
      <c r="O964" t="str" cm="1">
        <f t="array" ref="O964">_xlfn.SWITCH(J964,"M","Medium","L","Light","D","Dark","")</f>
        <v>Dark</v>
      </c>
      <c r="P964" t="str">
        <f>_xlfn.XLOOKUP(Orders_Table[[#This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 MATCH(orders!$D965, products!$A$1:$A$49, 0), MATCH(orders!I$1, products!$A$1:$G$1, 0))</f>
        <v>Rob</v>
      </c>
      <c r="J965" t="str">
        <f>INDEX(products!$A$1:$G$49, MATCH(orders!$D965, products!$A$1:$A$49, 0), MATCH(orders!J$1, products!$A$1:$G$1, 0))</f>
        <v>M</v>
      </c>
      <c r="K965" s="4">
        <f>INDEX(products!$A$1:$G$49, MATCH(orders!$D965, products!$A$1:$A$49, 0), MATCH(orders!K$1, products!$A$1:$G$1, 0))</f>
        <v>0.5</v>
      </c>
      <c r="L965" s="5">
        <f>INDEX(products!$A$1:$G$49, MATCH(orders!$D965, products!$A$1:$A$49, 0), MATCH(orders!L$1, products!$A$1:$G$1, 0))</f>
        <v>5.97</v>
      </c>
      <c r="M965" s="5">
        <f t="shared" si="15"/>
        <v>23.88</v>
      </c>
      <c r="N965" t="str" cm="1">
        <f t="array" ref="N965">_xlfn.SWITCH(I965,
    "Rob", "Robusta",
    "Exc", "Excelsa",
    "Ara", "Arabica",
    "Lib", "Liberica",
    "")</f>
        <v>Robusta</v>
      </c>
      <c r="O965" t="str" cm="1">
        <f t="array" ref="O965">_xlfn.SWITCH(J965,"M","Medium","L","Light","D","Dark","")</f>
        <v>Medium</v>
      </c>
      <c r="P965" t="str">
        <f>_xlfn.XLOOKUP(Orders_Table[[#This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 MATCH(orders!$D966, products!$A$1:$A$49, 0), MATCH(orders!I$1, products!$A$1:$G$1, 0))</f>
        <v>Exc</v>
      </c>
      <c r="J966" t="str">
        <f>INDEX(products!$A$1:$G$49, MATCH(orders!$D966, products!$A$1:$A$49, 0), MATCH(orders!J$1, products!$A$1:$G$1, 0))</f>
        <v>L</v>
      </c>
      <c r="K966" s="4">
        <f>INDEX(products!$A$1:$G$49, MATCH(orders!$D966, products!$A$1:$A$49, 0), MATCH(orders!K$1, products!$A$1:$G$1, 0))</f>
        <v>0.2</v>
      </c>
      <c r="L966" s="5">
        <f>INDEX(products!$A$1:$G$49, MATCH(orders!$D966, products!$A$1:$A$49, 0), MATCH(orders!L$1, products!$A$1:$G$1, 0))</f>
        <v>4.4550000000000001</v>
      </c>
      <c r="M966" s="5">
        <f t="shared" si="15"/>
        <v>22.274999999999999</v>
      </c>
      <c r="N966" t="str" cm="1">
        <f t="array" ref="N966">_xlfn.SWITCH(I966,
    "Rob", "Robusta",
    "Exc", "Excelsa",
    "Ara", "Arabica",
    "Lib", "Liberica",
    "")</f>
        <v>Excelsa</v>
      </c>
      <c r="O966" t="str" cm="1">
        <f t="array" ref="O966">_xlfn.SWITCH(J966,"M","Medium","L","Light","D","Dark","")</f>
        <v>Light</v>
      </c>
      <c r="P966" t="str">
        <f>_xlfn.XLOOKUP(Orders_Table[[#This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 MATCH(orders!$D967, products!$A$1:$A$49, 0), MATCH(orders!I$1, products!$A$1:$G$1, 0))</f>
        <v>Rob</v>
      </c>
      <c r="J967" t="str">
        <f>INDEX(products!$A$1:$G$49, MATCH(orders!$D967, products!$A$1:$A$49, 0), MATCH(orders!J$1, products!$A$1:$G$1, 0))</f>
        <v>M</v>
      </c>
      <c r="K967" s="4">
        <f>INDEX(products!$A$1:$G$49, MATCH(orders!$D967, products!$A$1:$A$49, 0), MATCH(orders!K$1, products!$A$1:$G$1, 0))</f>
        <v>1</v>
      </c>
      <c r="L967" s="5">
        <f>INDEX(products!$A$1:$G$49, MATCH(orders!$D967, products!$A$1:$A$49, 0), MATCH(orders!L$1, products!$A$1:$G$1, 0))</f>
        <v>9.9499999999999993</v>
      </c>
      <c r="M967" s="5">
        <f t="shared" si="15"/>
        <v>29.849999999999998</v>
      </c>
      <c r="N967" t="str" cm="1">
        <f t="array" ref="N967">_xlfn.SWITCH(I967,
    "Rob", "Robusta",
    "Exc", "Excelsa",
    "Ara", "Arabica",
    "Lib", "Liberica",
    "")</f>
        <v>Robusta</v>
      </c>
      <c r="O967" t="str" cm="1">
        <f t="array" ref="O967">_xlfn.SWITCH(J967,"M","Medium","L","Light","D","Dark","")</f>
        <v>Medium</v>
      </c>
      <c r="P967" t="str">
        <f>_xlfn.XLOOKUP(Orders_Table[[#This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 MATCH(orders!$D968, products!$A$1:$A$49, 0), MATCH(orders!I$1, products!$A$1:$G$1, 0))</f>
        <v>Exc</v>
      </c>
      <c r="J968" t="str">
        <f>INDEX(products!$A$1:$G$49, MATCH(orders!$D968, products!$A$1:$A$49, 0), MATCH(orders!J$1, products!$A$1:$G$1, 0))</f>
        <v>L</v>
      </c>
      <c r="K968" s="4">
        <f>INDEX(products!$A$1:$G$49, MATCH(orders!$D968, products!$A$1:$A$49, 0), MATCH(orders!K$1, products!$A$1:$G$1, 0))</f>
        <v>0.5</v>
      </c>
      <c r="L968" s="5">
        <f>INDEX(products!$A$1:$G$49, MATCH(orders!$D968, products!$A$1:$A$49, 0), MATCH(orders!L$1, products!$A$1:$G$1, 0))</f>
        <v>8.91</v>
      </c>
      <c r="M968" s="5">
        <f t="shared" si="15"/>
        <v>53.46</v>
      </c>
      <c r="N968" t="str" cm="1">
        <f t="array" ref="N968">_xlfn.SWITCH(I968,
    "Rob", "Robusta",
    "Exc", "Excelsa",
    "Ara", "Arabica",
    "Lib", "Liberica",
    "")</f>
        <v>Excelsa</v>
      </c>
      <c r="O968" t="str" cm="1">
        <f t="array" ref="O968">_xlfn.SWITCH(J968,"M","Medium","L","Light","D","Dark","")</f>
        <v>Light</v>
      </c>
      <c r="P968" t="str">
        <f>_xlfn.XLOOKUP(Orders_Table[[#This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 MATCH(orders!$D969, products!$A$1:$A$49, 0), MATCH(orders!I$1, products!$A$1:$G$1, 0))</f>
        <v>Rob</v>
      </c>
      <c r="J969" t="str">
        <f>INDEX(products!$A$1:$G$49, MATCH(orders!$D969, products!$A$1:$A$49, 0), MATCH(orders!J$1, products!$A$1:$G$1, 0))</f>
        <v>D</v>
      </c>
      <c r="K969" s="4">
        <f>INDEX(products!$A$1:$G$49, MATCH(orders!$D969, products!$A$1:$A$49, 0), MATCH(orders!K$1, products!$A$1:$G$1, 0))</f>
        <v>0.2</v>
      </c>
      <c r="L969" s="5">
        <f>INDEX(products!$A$1:$G$49, MATCH(orders!$D969, products!$A$1:$A$49, 0), MATCH(orders!L$1, products!$A$1:$G$1, 0))</f>
        <v>2.6849999999999996</v>
      </c>
      <c r="M969" s="5">
        <f t="shared" si="15"/>
        <v>2.6849999999999996</v>
      </c>
      <c r="N969" t="str" cm="1">
        <f t="array" ref="N969">_xlfn.SWITCH(I969,
    "Rob", "Robusta",
    "Exc", "Excelsa",
    "Ara", "Arabica",
    "Lib", "Liberica",
    "")</f>
        <v>Robusta</v>
      </c>
      <c r="O969" t="str" cm="1">
        <f t="array" ref="O969">_xlfn.SWITCH(J969,"M","Medium","L","Light","D","Dark","")</f>
        <v>Dark</v>
      </c>
      <c r="P969" t="str">
        <f>_xlfn.XLOOKUP(Orders_Table[[#This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 MATCH(orders!$D970, products!$A$1:$A$49, 0), MATCH(orders!I$1, products!$A$1:$G$1, 0))</f>
        <v>Rob</v>
      </c>
      <c r="J970" t="str">
        <f>INDEX(products!$A$1:$G$49, MATCH(orders!$D970, products!$A$1:$A$49, 0), MATCH(orders!J$1, products!$A$1:$G$1, 0))</f>
        <v>M</v>
      </c>
      <c r="K970" s="4">
        <f>INDEX(products!$A$1:$G$49, MATCH(orders!$D970, products!$A$1:$A$49, 0), MATCH(orders!K$1, products!$A$1:$G$1, 0))</f>
        <v>0.2</v>
      </c>
      <c r="L970" s="5">
        <f>INDEX(products!$A$1:$G$49, MATCH(orders!$D970, products!$A$1:$A$49, 0), MATCH(orders!L$1, products!$A$1:$G$1, 0))</f>
        <v>2.9849999999999999</v>
      </c>
      <c r="M970" s="5">
        <f t="shared" si="15"/>
        <v>5.97</v>
      </c>
      <c r="N970" t="str" cm="1">
        <f t="array" ref="N970">_xlfn.SWITCH(I970,
    "Rob", "Robusta",
    "Exc", "Excelsa",
    "Ara", "Arabica",
    "Lib", "Liberica",
    "")</f>
        <v>Robusta</v>
      </c>
      <c r="O970" t="str" cm="1">
        <f t="array" ref="O970">_xlfn.SWITCH(J970,"M","Medium","L","Light","D","Dark","")</f>
        <v>Medium</v>
      </c>
      <c r="P970" t="str">
        <f>_xlfn.XLOOKUP(Orders_Table[[#This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 MATCH(orders!$D971, products!$A$1:$A$49, 0), MATCH(orders!I$1, products!$A$1:$G$1, 0))</f>
        <v>Lib</v>
      </c>
      <c r="J971" t="str">
        <f>INDEX(products!$A$1:$G$49, MATCH(orders!$D971, products!$A$1:$A$49, 0), MATCH(orders!J$1, products!$A$1:$G$1, 0))</f>
        <v>D</v>
      </c>
      <c r="K971" s="4">
        <f>INDEX(products!$A$1:$G$49, MATCH(orders!$D971, products!$A$1:$A$49, 0), MATCH(orders!K$1, products!$A$1:$G$1, 0))</f>
        <v>1</v>
      </c>
      <c r="L971" s="5">
        <f>INDEX(products!$A$1:$G$49, MATCH(orders!$D971, products!$A$1:$A$49, 0), MATCH(orders!L$1, products!$A$1:$G$1, 0))</f>
        <v>12.95</v>
      </c>
      <c r="M971" s="5">
        <f t="shared" si="15"/>
        <v>12.95</v>
      </c>
      <c r="N971" t="str" cm="1">
        <f t="array" ref="N971">_xlfn.SWITCH(I971,
    "Rob", "Robusta",
    "Exc", "Excelsa",
    "Ara", "Arabica",
    "Lib", "Liberica",
    "")</f>
        <v>Liberica</v>
      </c>
      <c r="O971" t="str" cm="1">
        <f t="array" ref="O971">_xlfn.SWITCH(J971,"M","Medium","L","Light","D","Dark","")</f>
        <v>Dark</v>
      </c>
      <c r="P971" t="str">
        <f>_xlfn.XLOOKUP(Orders_Table[[#This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N/A</v>
      </c>
      <c r="H972" s="2" t="str">
        <f>_xlfn.XLOOKUP(C972,customers!$A$1:$A$1001,customers!$G$1:$G$1001,,0)</f>
        <v>United States</v>
      </c>
      <c r="I972" t="str">
        <f>INDEX(products!$A$1:$G$49, MATCH(orders!$D972, products!$A$1:$A$49, 0), MATCH(orders!I$1, products!$A$1:$G$1, 0))</f>
        <v>Exc</v>
      </c>
      <c r="J972" t="str">
        <f>INDEX(products!$A$1:$G$49, MATCH(orders!$D972, products!$A$1:$A$49, 0), MATCH(orders!J$1, products!$A$1:$G$1, 0))</f>
        <v>M</v>
      </c>
      <c r="K972" s="4">
        <f>INDEX(products!$A$1:$G$49, MATCH(orders!$D972, products!$A$1:$A$49, 0), MATCH(orders!K$1, products!$A$1:$G$1, 0))</f>
        <v>0.5</v>
      </c>
      <c r="L972" s="5">
        <f>INDEX(products!$A$1:$G$49, MATCH(orders!$D972, products!$A$1:$A$49, 0), MATCH(orders!L$1, products!$A$1:$G$1, 0))</f>
        <v>8.25</v>
      </c>
      <c r="M972" s="5">
        <f t="shared" si="15"/>
        <v>8.25</v>
      </c>
      <c r="N972" t="str" cm="1">
        <f t="array" ref="N972">_xlfn.SWITCH(I972,
    "Rob", "Robusta",
    "Exc", "Excelsa",
    "Ara", "Arabica",
    "Lib", "Liberica",
    "")</f>
        <v>Excelsa</v>
      </c>
      <c r="O972" t="str" cm="1">
        <f t="array" ref="O972">_xlfn.SWITCH(J972,"M","Medium","L","Light","D","Dark","")</f>
        <v>Medium</v>
      </c>
      <c r="P972" t="str">
        <f>_xlfn.XLOOKUP(Orders_Table[[#This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 MATCH(orders!$D973, products!$A$1:$A$49, 0), MATCH(orders!I$1, products!$A$1:$G$1, 0))</f>
        <v>Ara</v>
      </c>
      <c r="J973" t="str">
        <f>INDEX(products!$A$1:$G$49, MATCH(orders!$D973, products!$A$1:$A$49, 0), MATCH(orders!J$1, products!$A$1:$G$1, 0))</f>
        <v>L</v>
      </c>
      <c r="K973" s="4">
        <f>INDEX(products!$A$1:$G$49, MATCH(orders!$D973, products!$A$1:$A$49, 0), MATCH(orders!K$1, products!$A$1:$G$1, 0))</f>
        <v>2.5</v>
      </c>
      <c r="L973" s="5">
        <f>INDEX(products!$A$1:$G$49, MATCH(orders!$D973, products!$A$1:$A$49, 0), MATCH(orders!L$1, products!$A$1:$G$1, 0))</f>
        <v>29.784999999999997</v>
      </c>
      <c r="M973" s="5">
        <f t="shared" si="15"/>
        <v>148.92499999999998</v>
      </c>
      <c r="N973" t="str" cm="1">
        <f t="array" ref="N973">_xlfn.SWITCH(I973,
    "Rob", "Robusta",
    "Exc", "Excelsa",
    "Ara", "Arabica",
    "Lib", "Liberica",
    "")</f>
        <v>Arabica</v>
      </c>
      <c r="O973" t="str" cm="1">
        <f t="array" ref="O973">_xlfn.SWITCH(J973,"M","Medium","L","Light","D","Dark","")</f>
        <v>Light</v>
      </c>
      <c r="P973" t="str">
        <f>_xlfn.XLOOKUP(Orders_Table[[#This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N/A</v>
      </c>
      <c r="H974" s="2" t="str">
        <f>_xlfn.XLOOKUP(C974,customers!$A$1:$A$1001,customers!$G$1:$G$1001,,0)</f>
        <v>Ireland</v>
      </c>
      <c r="I974" t="str">
        <f>INDEX(products!$A$1:$G$49, MATCH(orders!$D974, products!$A$1:$A$49, 0), MATCH(orders!I$1, products!$A$1:$G$1, 0))</f>
        <v>Ara</v>
      </c>
      <c r="J974" t="str">
        <f>INDEX(products!$A$1:$G$49, MATCH(orders!$D974, products!$A$1:$A$49, 0), MATCH(orders!J$1, products!$A$1:$G$1, 0))</f>
        <v>L</v>
      </c>
      <c r="K974" s="4">
        <f>INDEX(products!$A$1:$G$49, MATCH(orders!$D974, products!$A$1:$A$49, 0), MATCH(orders!K$1, products!$A$1:$G$1, 0))</f>
        <v>2.5</v>
      </c>
      <c r="L974" s="5">
        <f>INDEX(products!$A$1:$G$49, MATCH(orders!$D974, products!$A$1:$A$49, 0), MATCH(orders!L$1, products!$A$1:$G$1, 0))</f>
        <v>29.784999999999997</v>
      </c>
      <c r="M974" s="5">
        <f t="shared" si="15"/>
        <v>89.35499999999999</v>
      </c>
      <c r="N974" t="str" cm="1">
        <f t="array" ref="N974">_xlfn.SWITCH(I974,
    "Rob", "Robusta",
    "Exc", "Excelsa",
    "Ara", "Arabica",
    "Lib", "Liberica",
    "")</f>
        <v>Arabica</v>
      </c>
      <c r="O974" t="str" cm="1">
        <f t="array" ref="O974">_xlfn.SWITCH(J974,"M","Medium","L","Light","D","Dark","")</f>
        <v>Light</v>
      </c>
      <c r="P974" t="str">
        <f>_xlfn.XLOOKUP(Orders_Table[[#This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 MATCH(orders!$D975, products!$A$1:$A$49, 0), MATCH(orders!I$1, products!$A$1:$G$1, 0))</f>
        <v>Lib</v>
      </c>
      <c r="J975" t="str">
        <f>INDEX(products!$A$1:$G$49, MATCH(orders!$D975, products!$A$1:$A$49, 0), MATCH(orders!J$1, products!$A$1:$G$1, 0))</f>
        <v>M</v>
      </c>
      <c r="K975" s="4">
        <f>INDEX(products!$A$1:$G$49, MATCH(orders!$D975, products!$A$1:$A$49, 0), MATCH(orders!K$1, products!$A$1:$G$1, 0))</f>
        <v>1</v>
      </c>
      <c r="L975" s="5">
        <f>INDEX(products!$A$1:$G$49, MATCH(orders!$D975, products!$A$1:$A$49, 0), MATCH(orders!L$1, products!$A$1:$G$1, 0))</f>
        <v>14.55</v>
      </c>
      <c r="M975" s="5">
        <f t="shared" si="15"/>
        <v>87.300000000000011</v>
      </c>
      <c r="N975" t="str" cm="1">
        <f t="array" ref="N975">_xlfn.SWITCH(I975,
    "Rob", "Robusta",
    "Exc", "Excelsa",
    "Ara", "Arabica",
    "Lib", "Liberica",
    "")</f>
        <v>Liberica</v>
      </c>
      <c r="O975" t="str" cm="1">
        <f t="array" ref="O975">_xlfn.SWITCH(J975,"M","Medium","L","Light","D","Dark","")</f>
        <v>Medium</v>
      </c>
      <c r="P975" t="str">
        <f>_xlfn.XLOOKUP(Orders_Table[[#This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 MATCH(orders!$D976, products!$A$1:$A$49, 0), MATCH(orders!I$1, products!$A$1:$G$1, 0))</f>
        <v>Rob</v>
      </c>
      <c r="J976" t="str">
        <f>INDEX(products!$A$1:$G$49, MATCH(orders!$D976, products!$A$1:$A$49, 0), MATCH(orders!J$1, products!$A$1:$G$1, 0))</f>
        <v>D</v>
      </c>
      <c r="K976" s="4">
        <f>INDEX(products!$A$1:$G$49, MATCH(orders!$D976, products!$A$1:$A$49, 0), MATCH(orders!K$1, products!$A$1:$G$1, 0))</f>
        <v>0.5</v>
      </c>
      <c r="L976" s="5">
        <f>INDEX(products!$A$1:$G$49, MATCH(orders!$D976, products!$A$1:$A$49, 0), MATCH(orders!L$1, products!$A$1:$G$1, 0))</f>
        <v>5.3699999999999992</v>
      </c>
      <c r="M976" s="5">
        <f t="shared" si="15"/>
        <v>5.3699999999999992</v>
      </c>
      <c r="N976" t="str" cm="1">
        <f t="array" ref="N976">_xlfn.SWITCH(I976,
    "Rob", "Robusta",
    "Exc", "Excelsa",
    "Ara", "Arabica",
    "Lib", "Liberica",
    "")</f>
        <v>Robusta</v>
      </c>
      <c r="O976" t="str" cm="1">
        <f t="array" ref="O976">_xlfn.SWITCH(J976,"M","Medium","L","Light","D","Dark","")</f>
        <v>Dark</v>
      </c>
      <c r="P976" t="str">
        <f>_xlfn.XLOOKUP(Orders_Table[[#This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 MATCH(orders!$D977, products!$A$1:$A$49, 0), MATCH(orders!I$1, products!$A$1:$G$1, 0))</f>
        <v>Ara</v>
      </c>
      <c r="J977" t="str">
        <f>INDEX(products!$A$1:$G$49, MATCH(orders!$D977, products!$A$1:$A$49, 0), MATCH(orders!J$1, products!$A$1:$G$1, 0))</f>
        <v>D</v>
      </c>
      <c r="K977" s="4">
        <f>INDEX(products!$A$1:$G$49, MATCH(orders!$D977, products!$A$1:$A$49, 0), MATCH(orders!K$1, products!$A$1:$G$1, 0))</f>
        <v>0.2</v>
      </c>
      <c r="L977" s="5">
        <f>INDEX(products!$A$1:$G$49, MATCH(orders!$D977, products!$A$1:$A$49, 0), MATCH(orders!L$1, products!$A$1:$G$1, 0))</f>
        <v>2.9849999999999999</v>
      </c>
      <c r="M977" s="5">
        <f t="shared" si="15"/>
        <v>8.9550000000000001</v>
      </c>
      <c r="N977" t="str" cm="1">
        <f t="array" ref="N977">_xlfn.SWITCH(I977,
    "Rob", "Robusta",
    "Exc", "Excelsa",
    "Ara", "Arabica",
    "Lib", "Liberica",
    "")</f>
        <v>Arabica</v>
      </c>
      <c r="O977" t="str" cm="1">
        <f t="array" ref="O977">_xlfn.SWITCH(J977,"M","Medium","L","Light","D","Dark","")</f>
        <v>Dark</v>
      </c>
      <c r="P977" t="str">
        <f>_xlfn.XLOOKUP(Orders_Table[[#This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 MATCH(orders!$D978, products!$A$1:$A$49, 0), MATCH(orders!I$1, products!$A$1:$G$1, 0))</f>
        <v>Rob</v>
      </c>
      <c r="J978" t="str">
        <f>INDEX(products!$A$1:$G$49, MATCH(orders!$D978, products!$A$1:$A$49, 0), MATCH(orders!J$1, products!$A$1:$G$1, 0))</f>
        <v>L</v>
      </c>
      <c r="K978" s="4">
        <f>INDEX(products!$A$1:$G$49, MATCH(orders!$D978, products!$A$1:$A$49, 0), MATCH(orders!K$1, products!$A$1:$G$1, 0))</f>
        <v>2.5</v>
      </c>
      <c r="L978" s="5">
        <f>INDEX(products!$A$1:$G$49, MATCH(orders!$D978, products!$A$1:$A$49, 0), MATCH(orders!L$1, products!$A$1:$G$1, 0))</f>
        <v>27.484999999999996</v>
      </c>
      <c r="M978" s="5">
        <f t="shared" si="15"/>
        <v>137.42499999999998</v>
      </c>
      <c r="N978" t="str" cm="1">
        <f t="array" ref="N978">_xlfn.SWITCH(I978,
    "Rob", "Robusta",
    "Exc", "Excelsa",
    "Ara", "Arabica",
    "Lib", "Liberica",
    "")</f>
        <v>Robusta</v>
      </c>
      <c r="O978" t="str" cm="1">
        <f t="array" ref="O978">_xlfn.SWITCH(J978,"M","Medium","L","Light","D","Dark","")</f>
        <v>Light</v>
      </c>
      <c r="P978" t="str">
        <f>_xlfn.XLOOKUP(Orders_Table[[#This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 MATCH(orders!$D979, products!$A$1:$A$49, 0), MATCH(orders!I$1, products!$A$1:$G$1, 0))</f>
        <v>Rob</v>
      </c>
      <c r="J979" t="str">
        <f>INDEX(products!$A$1:$G$49, MATCH(orders!$D979, products!$A$1:$A$49, 0), MATCH(orders!J$1, products!$A$1:$G$1, 0))</f>
        <v>L</v>
      </c>
      <c r="K979" s="4">
        <f>INDEX(products!$A$1:$G$49, MATCH(orders!$D979, products!$A$1:$A$49, 0), MATCH(orders!K$1, products!$A$1:$G$1, 0))</f>
        <v>1</v>
      </c>
      <c r="L979" s="5">
        <f>INDEX(products!$A$1:$G$49, MATCH(orders!$D979, products!$A$1:$A$49, 0), MATCH(orders!L$1, products!$A$1:$G$1, 0))</f>
        <v>11.95</v>
      </c>
      <c r="M979" s="5">
        <f t="shared" si="15"/>
        <v>59.75</v>
      </c>
      <c r="N979" t="str" cm="1">
        <f t="array" ref="N979">_xlfn.SWITCH(I979,
    "Rob", "Robusta",
    "Exc", "Excelsa",
    "Ara", "Arabica",
    "Lib", "Liberica",
    "")</f>
        <v>Robusta</v>
      </c>
      <c r="O979" t="str" cm="1">
        <f t="array" ref="O979">_xlfn.SWITCH(J979,"M","Medium","L","Light","D","Dark","")</f>
        <v>Light</v>
      </c>
      <c r="P979" t="str">
        <f>_xlfn.XLOOKUP(Orders_Table[[#This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 MATCH(orders!$D980, products!$A$1:$A$49, 0), MATCH(orders!I$1, products!$A$1:$G$1, 0))</f>
        <v>Ara</v>
      </c>
      <c r="J980" t="str">
        <f>INDEX(products!$A$1:$G$49, MATCH(orders!$D980, products!$A$1:$A$49, 0), MATCH(orders!J$1, products!$A$1:$G$1, 0))</f>
        <v>L</v>
      </c>
      <c r="K980" s="4">
        <f>INDEX(products!$A$1:$G$49, MATCH(orders!$D980, products!$A$1:$A$49, 0), MATCH(orders!K$1, products!$A$1:$G$1, 0))</f>
        <v>0.5</v>
      </c>
      <c r="L980" s="5">
        <f>INDEX(products!$A$1:$G$49, MATCH(orders!$D980, products!$A$1:$A$49, 0), MATCH(orders!L$1, products!$A$1:$G$1, 0))</f>
        <v>7.77</v>
      </c>
      <c r="M980" s="5">
        <f t="shared" si="15"/>
        <v>23.31</v>
      </c>
      <c r="N980" t="str" cm="1">
        <f t="array" ref="N980">_xlfn.SWITCH(I980,
    "Rob", "Robusta",
    "Exc", "Excelsa",
    "Ara", "Arabica",
    "Lib", "Liberica",
    "")</f>
        <v>Arabica</v>
      </c>
      <c r="O980" t="str" cm="1">
        <f t="array" ref="O980">_xlfn.SWITCH(J980,"M","Medium","L","Light","D","Dark","")</f>
        <v>Light</v>
      </c>
      <c r="P980" t="str">
        <f>_xlfn.XLOOKUP(Orders_Table[[#This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N/A</v>
      </c>
      <c r="H981" s="2" t="str">
        <f>_xlfn.XLOOKUP(C981,customers!$A$1:$A$1001,customers!$G$1:$G$1001,,0)</f>
        <v>United States</v>
      </c>
      <c r="I981" t="str">
        <f>INDEX(products!$A$1:$G$49, MATCH(orders!$D981, products!$A$1:$A$49, 0), MATCH(orders!I$1, products!$A$1:$G$1, 0))</f>
        <v>Rob</v>
      </c>
      <c r="J981" t="str">
        <f>INDEX(products!$A$1:$G$49, MATCH(orders!$D981, products!$A$1:$A$49, 0), MATCH(orders!J$1, products!$A$1:$G$1, 0))</f>
        <v>D</v>
      </c>
      <c r="K981" s="4">
        <f>INDEX(products!$A$1:$G$49, MATCH(orders!$D981, products!$A$1:$A$49, 0), MATCH(orders!K$1, products!$A$1:$G$1, 0))</f>
        <v>0.5</v>
      </c>
      <c r="L981" s="5">
        <f>INDEX(products!$A$1:$G$49, MATCH(orders!$D981, products!$A$1:$A$49, 0), MATCH(orders!L$1, products!$A$1:$G$1, 0))</f>
        <v>5.3699999999999992</v>
      </c>
      <c r="M981" s="5">
        <f t="shared" si="15"/>
        <v>10.739999999999998</v>
      </c>
      <c r="N981" t="str" cm="1">
        <f t="array" ref="N981">_xlfn.SWITCH(I981,
    "Rob", "Robusta",
    "Exc", "Excelsa",
    "Ara", "Arabica",
    "Lib", "Liberica",
    "")</f>
        <v>Robusta</v>
      </c>
      <c r="O981" t="str" cm="1">
        <f t="array" ref="O981">_xlfn.SWITCH(J981,"M","Medium","L","Light","D","Dark","")</f>
        <v>Dark</v>
      </c>
      <c r="P981" t="str">
        <f>_xlfn.XLOOKUP(Orders_Table[[#This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N/A</v>
      </c>
      <c r="H982" s="2" t="str">
        <f>_xlfn.XLOOKUP(C982,customers!$A$1:$A$1001,customers!$G$1:$G$1001,,0)</f>
        <v>United States</v>
      </c>
      <c r="I982" t="str">
        <f>INDEX(products!$A$1:$G$49, MATCH(orders!$D982, products!$A$1:$A$49, 0), MATCH(orders!I$1, products!$A$1:$G$1, 0))</f>
        <v>Exc</v>
      </c>
      <c r="J982" t="str">
        <f>INDEX(products!$A$1:$G$49, MATCH(orders!$D982, products!$A$1:$A$49, 0), MATCH(orders!J$1, products!$A$1:$G$1, 0))</f>
        <v>D</v>
      </c>
      <c r="K982" s="4">
        <f>INDEX(products!$A$1:$G$49, MATCH(orders!$D982, products!$A$1:$A$49, 0), MATCH(orders!K$1, products!$A$1:$G$1, 0))</f>
        <v>2.5</v>
      </c>
      <c r="L982" s="5">
        <f>INDEX(products!$A$1:$G$49, MATCH(orders!$D982, products!$A$1:$A$49, 0), MATCH(orders!L$1, products!$A$1:$G$1, 0))</f>
        <v>27.945</v>
      </c>
      <c r="M982" s="5">
        <f t="shared" si="15"/>
        <v>167.67000000000002</v>
      </c>
      <c r="N982" t="str" cm="1">
        <f t="array" ref="N982">_xlfn.SWITCH(I982,
    "Rob", "Robusta",
    "Exc", "Excelsa",
    "Ara", "Arabica",
    "Lib", "Liberica",
    "")</f>
        <v>Excelsa</v>
      </c>
      <c r="O982" t="str" cm="1">
        <f t="array" ref="O982">_xlfn.SWITCH(J982,"M","Medium","L","Light","D","Dark","")</f>
        <v>Dark</v>
      </c>
      <c r="P982" t="str">
        <f>_xlfn.XLOOKUP(Orders_Table[[#This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 MATCH(orders!$D983, products!$A$1:$A$49, 0), MATCH(orders!I$1, products!$A$1:$G$1, 0))</f>
        <v>Exc</v>
      </c>
      <c r="J983" t="str">
        <f>INDEX(products!$A$1:$G$49, MATCH(orders!$D983, products!$A$1:$A$49, 0), MATCH(orders!J$1, products!$A$1:$G$1, 0))</f>
        <v>D</v>
      </c>
      <c r="K983" s="4">
        <f>INDEX(products!$A$1:$G$49, MATCH(orders!$D983, products!$A$1:$A$49, 0), MATCH(orders!K$1, products!$A$1:$G$1, 0))</f>
        <v>0.2</v>
      </c>
      <c r="L983" s="5">
        <f>INDEX(products!$A$1:$G$49, MATCH(orders!$D983, products!$A$1:$A$49, 0), MATCH(orders!L$1, products!$A$1:$G$1, 0))</f>
        <v>3.645</v>
      </c>
      <c r="M983" s="5">
        <f t="shared" si="15"/>
        <v>21.87</v>
      </c>
      <c r="N983" t="str" cm="1">
        <f t="array" ref="N983">_xlfn.SWITCH(I983,
    "Rob", "Robusta",
    "Exc", "Excelsa",
    "Ara", "Arabica",
    "Lib", "Liberica",
    "")</f>
        <v>Excelsa</v>
      </c>
      <c r="O983" t="str" cm="1">
        <f t="array" ref="O983">_xlfn.SWITCH(J983,"M","Medium","L","Light","D","Dark","")</f>
        <v>Dark</v>
      </c>
      <c r="P983" t="str">
        <f>_xlfn.XLOOKUP(Orders_Table[[#This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 MATCH(orders!$D984, products!$A$1:$A$49, 0), MATCH(orders!I$1, products!$A$1:$G$1, 0))</f>
        <v>Rob</v>
      </c>
      <c r="J984" t="str">
        <f>INDEX(products!$A$1:$G$49, MATCH(orders!$D984, products!$A$1:$A$49, 0), MATCH(orders!J$1, products!$A$1:$G$1, 0))</f>
        <v>L</v>
      </c>
      <c r="K984" s="4">
        <f>INDEX(products!$A$1:$G$49, MATCH(orders!$D984, products!$A$1:$A$49, 0), MATCH(orders!K$1, products!$A$1:$G$1, 0))</f>
        <v>1</v>
      </c>
      <c r="L984" s="5">
        <f>INDEX(products!$A$1:$G$49, MATCH(orders!$D984, products!$A$1:$A$49, 0), MATCH(orders!L$1, products!$A$1:$G$1, 0))</f>
        <v>11.95</v>
      </c>
      <c r="M984" s="5">
        <f t="shared" si="15"/>
        <v>23.9</v>
      </c>
      <c r="N984" t="str" cm="1">
        <f t="array" ref="N984">_xlfn.SWITCH(I984,
    "Rob", "Robusta",
    "Exc", "Excelsa",
    "Ara", "Arabica",
    "Lib", "Liberica",
    "")</f>
        <v>Robusta</v>
      </c>
      <c r="O984" t="str" cm="1">
        <f t="array" ref="O984">_xlfn.SWITCH(J984,"M","Medium","L","Light","D","Dark","")</f>
        <v>Light</v>
      </c>
      <c r="P984" t="str">
        <f>_xlfn.XLOOKUP(Orders_Table[[#This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 MATCH(orders!$D985, products!$A$1:$A$49, 0), MATCH(orders!I$1, products!$A$1:$G$1, 0))</f>
        <v>Ara</v>
      </c>
      <c r="J985" t="str">
        <f>INDEX(products!$A$1:$G$49, MATCH(orders!$D985, products!$A$1:$A$49, 0), MATCH(orders!J$1, products!$A$1:$G$1, 0))</f>
        <v>M</v>
      </c>
      <c r="K985" s="4">
        <f>INDEX(products!$A$1:$G$49, MATCH(orders!$D985, products!$A$1:$A$49, 0), MATCH(orders!K$1, products!$A$1:$G$1, 0))</f>
        <v>0.2</v>
      </c>
      <c r="L985" s="5">
        <f>INDEX(products!$A$1:$G$49, MATCH(orders!$D985, products!$A$1:$A$49, 0), MATCH(orders!L$1, products!$A$1:$G$1, 0))</f>
        <v>3.375</v>
      </c>
      <c r="M985" s="5">
        <f t="shared" si="15"/>
        <v>6.75</v>
      </c>
      <c r="N985" t="str" cm="1">
        <f t="array" ref="N985">_xlfn.SWITCH(I985,
    "Rob", "Robusta",
    "Exc", "Excelsa",
    "Ara", "Arabica",
    "Lib", "Liberica",
    "")</f>
        <v>Arabica</v>
      </c>
      <c r="O985" t="str" cm="1">
        <f t="array" ref="O985">_xlfn.SWITCH(J985,"M","Medium","L","Light","D","Dark","")</f>
        <v>Medium</v>
      </c>
      <c r="P985" t="str">
        <f>_xlfn.XLOOKUP(Orders_Table[[#This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 MATCH(orders!$D986, products!$A$1:$A$49, 0), MATCH(orders!I$1, products!$A$1:$G$1, 0))</f>
        <v>Exc</v>
      </c>
      <c r="J986" t="str">
        <f>INDEX(products!$A$1:$G$49, MATCH(orders!$D986, products!$A$1:$A$49, 0), MATCH(orders!J$1, products!$A$1:$G$1, 0))</f>
        <v>M</v>
      </c>
      <c r="K986" s="4">
        <f>INDEX(products!$A$1:$G$49, MATCH(orders!$D986, products!$A$1:$A$49, 0), MATCH(orders!K$1, products!$A$1:$G$1, 0))</f>
        <v>2.5</v>
      </c>
      <c r="L986" s="5">
        <f>INDEX(products!$A$1:$G$49, MATCH(orders!$D986, products!$A$1:$A$49, 0), MATCH(orders!L$1, products!$A$1:$G$1, 0))</f>
        <v>31.624999999999996</v>
      </c>
      <c r="M986" s="5">
        <f t="shared" si="15"/>
        <v>31.624999999999996</v>
      </c>
      <c r="N986" t="str" cm="1">
        <f t="array" ref="N986">_xlfn.SWITCH(I986,
    "Rob", "Robusta",
    "Exc", "Excelsa",
    "Ara", "Arabica",
    "Lib", "Liberica",
    "")</f>
        <v>Excelsa</v>
      </c>
      <c r="O986" t="str" cm="1">
        <f t="array" ref="O986">_xlfn.SWITCH(J986,"M","Medium","L","Light","D","Dark","")</f>
        <v>Medium</v>
      </c>
      <c r="P986" t="str">
        <f>_xlfn.XLOOKUP(Orders_Table[[#This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 MATCH(orders!$D987, products!$A$1:$A$49, 0), MATCH(orders!I$1, products!$A$1:$G$1, 0))</f>
        <v>Rob</v>
      </c>
      <c r="J987" t="str">
        <f>INDEX(products!$A$1:$G$49, MATCH(orders!$D987, products!$A$1:$A$49, 0), MATCH(orders!J$1, products!$A$1:$G$1, 0))</f>
        <v>L</v>
      </c>
      <c r="K987" s="4">
        <f>INDEX(products!$A$1:$G$49, MATCH(orders!$D987, products!$A$1:$A$49, 0), MATCH(orders!K$1, products!$A$1:$G$1, 0))</f>
        <v>1</v>
      </c>
      <c r="L987" s="5">
        <f>INDEX(products!$A$1:$G$49, MATCH(orders!$D987, products!$A$1:$A$49, 0), MATCH(orders!L$1, products!$A$1:$G$1, 0))</f>
        <v>11.95</v>
      </c>
      <c r="M987" s="5">
        <f t="shared" si="15"/>
        <v>47.8</v>
      </c>
      <c r="N987" t="str" cm="1">
        <f t="array" ref="N987">_xlfn.SWITCH(I987,
    "Rob", "Robusta",
    "Exc", "Excelsa",
    "Ara", "Arabica",
    "Lib", "Liberica",
    "")</f>
        <v>Robusta</v>
      </c>
      <c r="O987" t="str" cm="1">
        <f t="array" ref="O987">_xlfn.SWITCH(J987,"M","Medium","L","Light","D","Dark","")</f>
        <v>Light</v>
      </c>
      <c r="P987" t="str">
        <f>_xlfn.XLOOKUP(Orders_Table[[#This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 MATCH(orders!$D988, products!$A$1:$A$49, 0), MATCH(orders!I$1, products!$A$1:$G$1, 0))</f>
        <v>Lib</v>
      </c>
      <c r="J988" t="str">
        <f>INDEX(products!$A$1:$G$49, MATCH(orders!$D988, products!$A$1:$A$49, 0), MATCH(orders!J$1, products!$A$1:$G$1, 0))</f>
        <v>M</v>
      </c>
      <c r="K988" s="4">
        <f>INDEX(products!$A$1:$G$49, MATCH(orders!$D988, products!$A$1:$A$49, 0), MATCH(orders!K$1, products!$A$1:$G$1, 0))</f>
        <v>2.5</v>
      </c>
      <c r="L988" s="5">
        <f>INDEX(products!$A$1:$G$49, MATCH(orders!$D988, products!$A$1:$A$49, 0), MATCH(orders!L$1, products!$A$1:$G$1, 0))</f>
        <v>33.464999999999996</v>
      </c>
      <c r="M988" s="5">
        <f t="shared" si="15"/>
        <v>33.464999999999996</v>
      </c>
      <c r="N988" t="str" cm="1">
        <f t="array" ref="N988">_xlfn.SWITCH(I988,
    "Rob", "Robusta",
    "Exc", "Excelsa",
    "Ara", "Arabica",
    "Lib", "Liberica",
    "")</f>
        <v>Liberica</v>
      </c>
      <c r="O988" t="str" cm="1">
        <f t="array" ref="O988">_xlfn.SWITCH(J988,"M","Medium","L","Light","D","Dark","")</f>
        <v>Medium</v>
      </c>
      <c r="P988" t="str">
        <f>_xlfn.XLOOKUP(Orders_Table[[#This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 MATCH(orders!$D989, products!$A$1:$A$49, 0), MATCH(orders!I$1, products!$A$1:$G$1, 0))</f>
        <v>Ara</v>
      </c>
      <c r="J989" t="str">
        <f>INDEX(products!$A$1:$G$49, MATCH(orders!$D989, products!$A$1:$A$49, 0), MATCH(orders!J$1, products!$A$1:$G$1, 0))</f>
        <v>D</v>
      </c>
      <c r="K989" s="4">
        <f>INDEX(products!$A$1:$G$49, MATCH(orders!$D989, products!$A$1:$A$49, 0), MATCH(orders!K$1, products!$A$1:$G$1, 0))</f>
        <v>0.5</v>
      </c>
      <c r="L989" s="5">
        <f>INDEX(products!$A$1:$G$49, MATCH(orders!$D989, products!$A$1:$A$49, 0), MATCH(orders!L$1, products!$A$1:$G$1, 0))</f>
        <v>5.97</v>
      </c>
      <c r="M989" s="5">
        <f t="shared" si="15"/>
        <v>29.849999999999998</v>
      </c>
      <c r="N989" t="str" cm="1">
        <f t="array" ref="N989">_xlfn.SWITCH(I989,
    "Rob", "Robusta",
    "Exc", "Excelsa",
    "Ara", "Arabica",
    "Lib", "Liberica",
    "")</f>
        <v>Arabica</v>
      </c>
      <c r="O989" t="str" cm="1">
        <f t="array" ref="O989">_xlfn.SWITCH(J989,"M","Medium","L","Light","D","Dark","")</f>
        <v>Dark</v>
      </c>
      <c r="P989" t="str">
        <f>_xlfn.XLOOKUP(Orders_Table[[#This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N/A</v>
      </c>
      <c r="H990" s="2" t="str">
        <f>_xlfn.XLOOKUP(C990,customers!$A$1:$A$1001,customers!$G$1:$G$1001,,0)</f>
        <v>United Kingdom</v>
      </c>
      <c r="I990" t="str">
        <f>INDEX(products!$A$1:$G$49, MATCH(orders!$D990, products!$A$1:$A$49, 0), MATCH(orders!I$1, products!$A$1:$G$1, 0))</f>
        <v>Rob</v>
      </c>
      <c r="J990" t="str">
        <f>INDEX(products!$A$1:$G$49, MATCH(orders!$D990, products!$A$1:$A$49, 0), MATCH(orders!J$1, products!$A$1:$G$1, 0))</f>
        <v>M</v>
      </c>
      <c r="K990" s="4">
        <f>INDEX(products!$A$1:$G$49, MATCH(orders!$D990, products!$A$1:$A$49, 0), MATCH(orders!K$1, products!$A$1:$G$1, 0))</f>
        <v>1</v>
      </c>
      <c r="L990" s="5">
        <f>INDEX(products!$A$1:$G$49, MATCH(orders!$D990, products!$A$1:$A$49, 0), MATCH(orders!L$1, products!$A$1:$G$1, 0))</f>
        <v>9.9499999999999993</v>
      </c>
      <c r="M990" s="5">
        <f t="shared" si="15"/>
        <v>29.849999999999998</v>
      </c>
      <c r="N990" t="str" cm="1">
        <f t="array" ref="N990">_xlfn.SWITCH(I990,
    "Rob", "Robusta",
    "Exc", "Excelsa",
    "Ara", "Arabica",
    "Lib", "Liberica",
    "")</f>
        <v>Robusta</v>
      </c>
      <c r="O990" t="str" cm="1">
        <f t="array" ref="O990">_xlfn.SWITCH(J990,"M","Medium","L","Light","D","Dark","")</f>
        <v>Medium</v>
      </c>
      <c r="P990" t="str">
        <f>_xlfn.XLOOKUP(Orders_Table[[#This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N/A</v>
      </c>
      <c r="H991" s="2" t="str">
        <f>_xlfn.XLOOKUP(C991,customers!$A$1:$A$1001,customers!$G$1:$G$1001,,0)</f>
        <v>United States</v>
      </c>
      <c r="I991" t="str">
        <f>INDEX(products!$A$1:$G$49, MATCH(orders!$D991, products!$A$1:$A$49, 0), MATCH(orders!I$1, products!$A$1:$G$1, 0))</f>
        <v>Ara</v>
      </c>
      <c r="J991" t="str">
        <f>INDEX(products!$A$1:$G$49, MATCH(orders!$D991, products!$A$1:$A$49, 0), MATCH(orders!J$1, products!$A$1:$G$1, 0))</f>
        <v>M</v>
      </c>
      <c r="K991" s="4">
        <f>INDEX(products!$A$1:$G$49, MATCH(orders!$D991, products!$A$1:$A$49, 0), MATCH(orders!K$1, products!$A$1:$G$1, 0))</f>
        <v>2.5</v>
      </c>
      <c r="L991" s="5">
        <f>INDEX(products!$A$1:$G$49, MATCH(orders!$D991, products!$A$1:$A$49, 0), MATCH(orders!L$1, products!$A$1:$G$1, 0))</f>
        <v>25.874999999999996</v>
      </c>
      <c r="M991" s="5">
        <f t="shared" si="15"/>
        <v>155.24999999999997</v>
      </c>
      <c r="N991" t="str" cm="1">
        <f t="array" ref="N991">_xlfn.SWITCH(I991,
    "Rob", "Robusta",
    "Exc", "Excelsa",
    "Ara", "Arabica",
    "Lib", "Liberica",
    "")</f>
        <v>Arabica</v>
      </c>
      <c r="O991" t="str" cm="1">
        <f t="array" ref="O991">_xlfn.SWITCH(J991,"M","Medium","L","Light","D","Dark","")</f>
        <v>Medium</v>
      </c>
      <c r="P991" t="str">
        <f>_xlfn.XLOOKUP(Orders_Table[[#This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N/A</v>
      </c>
      <c r="H992" s="2" t="str">
        <f>_xlfn.XLOOKUP(C992,customers!$A$1:$A$1001,customers!$G$1:$G$1001,,0)</f>
        <v>United States</v>
      </c>
      <c r="I992" t="str">
        <f>INDEX(products!$A$1:$G$49, MATCH(orders!$D992, products!$A$1:$A$49, 0), MATCH(orders!I$1, products!$A$1:$G$1, 0))</f>
        <v>Exc</v>
      </c>
      <c r="J992" t="str">
        <f>INDEX(products!$A$1:$G$49, MATCH(orders!$D992, products!$A$1:$A$49, 0), MATCH(orders!J$1, products!$A$1:$G$1, 0))</f>
        <v>D</v>
      </c>
      <c r="K992" s="4">
        <f>INDEX(products!$A$1:$G$49, MATCH(orders!$D992, products!$A$1:$A$49, 0), MATCH(orders!K$1, products!$A$1:$G$1, 0))</f>
        <v>0.2</v>
      </c>
      <c r="L992" s="5">
        <f>INDEX(products!$A$1:$G$49, MATCH(orders!$D992, products!$A$1:$A$49, 0), MATCH(orders!L$1, products!$A$1:$G$1, 0))</f>
        <v>3.645</v>
      </c>
      <c r="M992" s="5">
        <f t="shared" si="15"/>
        <v>18.225000000000001</v>
      </c>
      <c r="N992" t="str" cm="1">
        <f t="array" ref="N992">_xlfn.SWITCH(I992,
    "Rob", "Robusta",
    "Exc", "Excelsa",
    "Ara", "Arabica",
    "Lib", "Liberica",
    "")</f>
        <v>Excelsa</v>
      </c>
      <c r="O992" t="str" cm="1">
        <f t="array" ref="O992">_xlfn.SWITCH(J992,"M","Medium","L","Light","D","Dark","")</f>
        <v>Dark</v>
      </c>
      <c r="P992" t="str">
        <f>_xlfn.XLOOKUP(Orders_Table[[#This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N/A</v>
      </c>
      <c r="H993" s="2" t="str">
        <f>_xlfn.XLOOKUP(C993,customers!$A$1:$A$1001,customers!$G$1:$G$1001,,0)</f>
        <v>United States</v>
      </c>
      <c r="I993" t="str">
        <f>INDEX(products!$A$1:$G$49, MATCH(orders!$D993, products!$A$1:$A$49, 0), MATCH(orders!I$1, products!$A$1:$G$1, 0))</f>
        <v>Lib</v>
      </c>
      <c r="J993" t="str">
        <f>INDEX(products!$A$1:$G$49, MATCH(orders!$D993, products!$A$1:$A$49, 0), MATCH(orders!J$1, products!$A$1:$G$1, 0))</f>
        <v>D</v>
      </c>
      <c r="K993" s="4">
        <f>INDEX(products!$A$1:$G$49, MATCH(orders!$D993, products!$A$1:$A$49, 0), MATCH(orders!K$1, products!$A$1:$G$1, 0))</f>
        <v>0.5</v>
      </c>
      <c r="L993" s="5">
        <f>INDEX(products!$A$1:$G$49, MATCH(orders!$D993, products!$A$1:$A$49, 0), MATCH(orders!L$1, products!$A$1:$G$1, 0))</f>
        <v>7.77</v>
      </c>
      <c r="M993" s="5">
        <f t="shared" si="15"/>
        <v>15.54</v>
      </c>
      <c r="N993" t="str" cm="1">
        <f t="array" ref="N993">_xlfn.SWITCH(I993,
    "Rob", "Robusta",
    "Exc", "Excelsa",
    "Ara", "Arabica",
    "Lib", "Liberica",
    "")</f>
        <v>Liberica</v>
      </c>
      <c r="O993" t="str" cm="1">
        <f t="array" ref="O993">_xlfn.SWITCH(J993,"M","Medium","L","Light","D","Dark","")</f>
        <v>Dark</v>
      </c>
      <c r="P993" t="str">
        <f>_xlfn.XLOOKUP(Orders_Table[[#This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N/A</v>
      </c>
      <c r="H994" s="2" t="str">
        <f>_xlfn.XLOOKUP(C994,customers!$A$1:$A$1001,customers!$G$1:$G$1001,,0)</f>
        <v>Ireland</v>
      </c>
      <c r="I994" t="str">
        <f>INDEX(products!$A$1:$G$49, MATCH(orders!$D994, products!$A$1:$A$49, 0), MATCH(orders!I$1, products!$A$1:$G$1, 0))</f>
        <v>Lib</v>
      </c>
      <c r="J994" t="str">
        <f>INDEX(products!$A$1:$G$49, MATCH(orders!$D994, products!$A$1:$A$49, 0), MATCH(orders!J$1, products!$A$1:$G$1, 0))</f>
        <v>L</v>
      </c>
      <c r="K994" s="4">
        <f>INDEX(products!$A$1:$G$49, MATCH(orders!$D994, products!$A$1:$A$49, 0), MATCH(orders!K$1, products!$A$1:$G$1, 0))</f>
        <v>2.5</v>
      </c>
      <c r="L994" s="5">
        <f>INDEX(products!$A$1:$G$49, MATCH(orders!$D994, products!$A$1:$A$49, 0), MATCH(orders!L$1, products!$A$1:$G$1, 0))</f>
        <v>36.454999999999998</v>
      </c>
      <c r="M994" s="5">
        <f t="shared" si="15"/>
        <v>109.36499999999999</v>
      </c>
      <c r="N994" t="str" cm="1">
        <f t="array" ref="N994">_xlfn.SWITCH(I994,
    "Rob", "Robusta",
    "Exc", "Excelsa",
    "Ara", "Arabica",
    "Lib", "Liberica",
    "")</f>
        <v>Liberica</v>
      </c>
      <c r="O994" t="str" cm="1">
        <f t="array" ref="O994">_xlfn.SWITCH(J994,"M","Medium","L","Light","D","Dark","")</f>
        <v>Light</v>
      </c>
      <c r="P994" t="str">
        <f>_xlfn.XLOOKUP(Orders_Table[[#This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N/A</v>
      </c>
      <c r="H995" s="2" t="str">
        <f>_xlfn.XLOOKUP(C995,customers!$A$1:$A$1001,customers!$G$1:$G$1001,,0)</f>
        <v>United States</v>
      </c>
      <c r="I995" t="str">
        <f>INDEX(products!$A$1:$G$49, MATCH(orders!$D995, products!$A$1:$A$49, 0), MATCH(orders!I$1, products!$A$1:$G$1, 0))</f>
        <v>Ara</v>
      </c>
      <c r="J995" t="str">
        <f>INDEX(products!$A$1:$G$49, MATCH(orders!$D995, products!$A$1:$A$49, 0), MATCH(orders!J$1, products!$A$1:$G$1, 0))</f>
        <v>L</v>
      </c>
      <c r="K995" s="4">
        <f>INDEX(products!$A$1:$G$49, MATCH(orders!$D995, products!$A$1:$A$49, 0), MATCH(orders!K$1, products!$A$1:$G$1, 0))</f>
        <v>1</v>
      </c>
      <c r="L995" s="5">
        <f>INDEX(products!$A$1:$G$49, MATCH(orders!$D995, products!$A$1:$A$49, 0), MATCH(orders!L$1, products!$A$1:$G$1, 0))</f>
        <v>12.95</v>
      </c>
      <c r="M995" s="5">
        <f t="shared" si="15"/>
        <v>77.699999999999989</v>
      </c>
      <c r="N995" t="str" cm="1">
        <f t="array" ref="N995">_xlfn.SWITCH(I995,
    "Rob", "Robusta",
    "Exc", "Excelsa",
    "Ara", "Arabica",
    "Lib", "Liberica",
    "")</f>
        <v>Arabica</v>
      </c>
      <c r="O995" t="str" cm="1">
        <f t="array" ref="O995">_xlfn.SWITCH(J995,"M","Medium","L","Light","D","Dark","")</f>
        <v>Light</v>
      </c>
      <c r="P995" t="str">
        <f>_xlfn.XLOOKUP(Orders_Table[[#This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N/A</v>
      </c>
      <c r="H996" s="2" t="str">
        <f>_xlfn.XLOOKUP(C996,customers!$A$1:$A$1001,customers!$G$1:$G$1001,,0)</f>
        <v>Ireland</v>
      </c>
      <c r="I996" t="str">
        <f>INDEX(products!$A$1:$G$49, MATCH(orders!$D996, products!$A$1:$A$49, 0), MATCH(orders!I$1, products!$A$1:$G$1, 0))</f>
        <v>Ara</v>
      </c>
      <c r="J996" t="str">
        <f>INDEX(products!$A$1:$G$49, MATCH(orders!$D996, products!$A$1:$A$49, 0), MATCH(orders!J$1, products!$A$1:$G$1, 0))</f>
        <v>D</v>
      </c>
      <c r="K996" s="4">
        <f>INDEX(products!$A$1:$G$49, MATCH(orders!$D996, products!$A$1:$A$49, 0), MATCH(orders!K$1, products!$A$1:$G$1, 0))</f>
        <v>0.2</v>
      </c>
      <c r="L996" s="5">
        <f>INDEX(products!$A$1:$G$49, MATCH(orders!$D996, products!$A$1:$A$49, 0), MATCH(orders!L$1, products!$A$1:$G$1, 0))</f>
        <v>2.9849999999999999</v>
      </c>
      <c r="M996" s="5">
        <f t="shared" si="15"/>
        <v>8.9550000000000001</v>
      </c>
      <c r="N996" t="str" cm="1">
        <f t="array" ref="N996">_xlfn.SWITCH(I996,
    "Rob", "Robusta",
    "Exc", "Excelsa",
    "Ara", "Arabica",
    "Lib", "Liberica",
    "")</f>
        <v>Arabica</v>
      </c>
      <c r="O996" t="str" cm="1">
        <f t="array" ref="O996">_xlfn.SWITCH(J996,"M","Medium","L","Light","D","Dark","")</f>
        <v>Dark</v>
      </c>
      <c r="P996" t="str">
        <f>_xlfn.XLOOKUP(Orders_Table[[#This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 MATCH(orders!$D997, products!$A$1:$A$49, 0), MATCH(orders!I$1, products!$A$1:$G$1, 0))</f>
        <v>Rob</v>
      </c>
      <c r="J997" t="str">
        <f>INDEX(products!$A$1:$G$49, MATCH(orders!$D997, products!$A$1:$A$49, 0), MATCH(orders!J$1, products!$A$1:$G$1, 0))</f>
        <v>L</v>
      </c>
      <c r="K997" s="4">
        <f>INDEX(products!$A$1:$G$49, MATCH(orders!$D997, products!$A$1:$A$49, 0), MATCH(orders!K$1, products!$A$1:$G$1, 0))</f>
        <v>2.5</v>
      </c>
      <c r="L997" s="5">
        <f>INDEX(products!$A$1:$G$49, MATCH(orders!$D997, products!$A$1:$A$49, 0), MATCH(orders!L$1, products!$A$1:$G$1, 0))</f>
        <v>27.484999999999996</v>
      </c>
      <c r="M997" s="5">
        <f t="shared" si="15"/>
        <v>27.484999999999996</v>
      </c>
      <c r="N997" t="str" cm="1">
        <f t="array" ref="N997">_xlfn.SWITCH(I997,
    "Rob", "Robusta",
    "Exc", "Excelsa",
    "Ara", "Arabica",
    "Lib", "Liberica",
    "")</f>
        <v>Robusta</v>
      </c>
      <c r="O997" t="str" cm="1">
        <f t="array" ref="O997">_xlfn.SWITCH(J997,"M","Medium","L","Light","D","Dark","")</f>
        <v>Light</v>
      </c>
      <c r="P997" t="str">
        <f>_xlfn.XLOOKUP(Orders_Table[[#This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N/A</v>
      </c>
      <c r="H998" s="2" t="str">
        <f>_xlfn.XLOOKUP(C998,customers!$A$1:$A$1001,customers!$G$1:$G$1001,,0)</f>
        <v>United States</v>
      </c>
      <c r="I998" t="str">
        <f>INDEX(products!$A$1:$G$49, MATCH(orders!$D998, products!$A$1:$A$49, 0), MATCH(orders!I$1, products!$A$1:$G$1, 0))</f>
        <v>Rob</v>
      </c>
      <c r="J998" t="str">
        <f>INDEX(products!$A$1:$G$49, MATCH(orders!$D998, products!$A$1:$A$49, 0), MATCH(orders!J$1, products!$A$1:$G$1, 0))</f>
        <v>M</v>
      </c>
      <c r="K998" s="4">
        <f>INDEX(products!$A$1:$G$49, MATCH(orders!$D998, products!$A$1:$A$49, 0), MATCH(orders!K$1, products!$A$1:$G$1, 0))</f>
        <v>0.5</v>
      </c>
      <c r="L998" s="5">
        <f>INDEX(products!$A$1:$G$49, MATCH(orders!$D998, products!$A$1:$A$49, 0), MATCH(orders!L$1, products!$A$1:$G$1, 0))</f>
        <v>5.97</v>
      </c>
      <c r="M998" s="5">
        <f t="shared" si="15"/>
        <v>29.849999999999998</v>
      </c>
      <c r="N998" t="str" cm="1">
        <f t="array" ref="N998">_xlfn.SWITCH(I998,
    "Rob", "Robusta",
    "Exc", "Excelsa",
    "Ara", "Arabica",
    "Lib", "Liberica",
    "")</f>
        <v>Robusta</v>
      </c>
      <c r="O998" t="str" cm="1">
        <f t="array" ref="O998">_xlfn.SWITCH(J998,"M","Medium","L","Light","D","Dark","")</f>
        <v>Medium</v>
      </c>
      <c r="P998" t="str">
        <f>_xlfn.XLOOKUP(Orders_Table[[#This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N/A</v>
      </c>
      <c r="H999" s="2" t="str">
        <f>_xlfn.XLOOKUP(C999,customers!$A$1:$A$1001,customers!$G$1:$G$1001,,0)</f>
        <v>United States</v>
      </c>
      <c r="I999" t="str">
        <f>INDEX(products!$A$1:$G$49, MATCH(orders!$D999, products!$A$1:$A$49, 0), MATCH(orders!I$1, products!$A$1:$G$1, 0))</f>
        <v>Ara</v>
      </c>
      <c r="J999" t="str">
        <f>INDEX(products!$A$1:$G$49, MATCH(orders!$D999, products!$A$1:$A$49, 0), MATCH(orders!J$1, products!$A$1:$G$1, 0))</f>
        <v>M</v>
      </c>
      <c r="K999" s="4">
        <f>INDEX(products!$A$1:$G$49, MATCH(orders!$D999, products!$A$1:$A$49, 0), MATCH(orders!K$1, products!$A$1:$G$1, 0))</f>
        <v>0.5</v>
      </c>
      <c r="L999" s="5">
        <f>INDEX(products!$A$1:$G$49, MATCH(orders!$D999, products!$A$1:$A$49, 0), MATCH(orders!L$1, products!$A$1:$G$1, 0))</f>
        <v>6.75</v>
      </c>
      <c r="M999" s="5">
        <f t="shared" si="15"/>
        <v>27</v>
      </c>
      <c r="N999" t="str" cm="1">
        <f t="array" ref="N999">_xlfn.SWITCH(I999,
    "Rob", "Robusta",
    "Exc", "Excelsa",
    "Ara", "Arabica",
    "Lib", "Liberica",
    "")</f>
        <v>Arabica</v>
      </c>
      <c r="O999" t="str" cm="1">
        <f t="array" ref="O999">_xlfn.SWITCH(J999,"M","Medium","L","Light","D","Dark","")</f>
        <v>Medium</v>
      </c>
      <c r="P999" t="str">
        <f>_xlfn.XLOOKUP(Orders_Table[[#This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 MATCH(orders!$D1000, products!$A$1:$A$49, 0), MATCH(orders!I$1, products!$A$1:$G$1, 0))</f>
        <v>Ara</v>
      </c>
      <c r="J1000" t="str">
        <f>INDEX(products!$A$1:$G$49, MATCH(orders!$D1000, products!$A$1:$A$49, 0), MATCH(orders!J$1, products!$A$1:$G$1, 0))</f>
        <v>D</v>
      </c>
      <c r="K1000" s="4">
        <f>INDEX(products!$A$1:$G$49, MATCH(orders!$D1000, products!$A$1:$A$49, 0), MATCH(orders!K$1, products!$A$1:$G$1, 0))</f>
        <v>1</v>
      </c>
      <c r="L1000" s="5">
        <f>INDEX(products!$A$1:$G$49, MATCH(orders!$D1000, products!$A$1:$A$49, 0), MATCH(orders!L$1, products!$A$1:$G$1, 0))</f>
        <v>9.9499999999999993</v>
      </c>
      <c r="M1000" s="5">
        <f t="shared" si="15"/>
        <v>9.9499999999999993</v>
      </c>
      <c r="N1000" t="str" cm="1">
        <f t="array" ref="N1000">_xlfn.SWITCH(I1000,
    "Rob", "Robusta",
    "Exc", "Excelsa",
    "Ara", "Arabica",
    "Lib", "Liberica",
    "")</f>
        <v>Arabica</v>
      </c>
      <c r="O1000" t="str" cm="1">
        <f t="array" ref="O1000">_xlfn.SWITCH(J1000,"M","Medium","L","Light","D","Dark","")</f>
        <v>Dark</v>
      </c>
      <c r="P1000" t="str">
        <f>_xlfn.XLOOKUP(Orders_Table[[#This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N/A</v>
      </c>
      <c r="H1001" s="2" t="str">
        <f>_xlfn.XLOOKUP(C1001,customers!$A$1:$A$1001,customers!$G$1:$G$1001,,0)</f>
        <v>United Kingdom</v>
      </c>
      <c r="I1001" t="str">
        <f>INDEX(products!$A$1:$G$49, MATCH(orders!$D1001, products!$A$1:$A$49, 0), MATCH(orders!I$1, products!$A$1:$G$1, 0))</f>
        <v>Exc</v>
      </c>
      <c r="J1001" t="str">
        <f>INDEX(products!$A$1:$G$49, MATCH(orders!$D1001, products!$A$1:$A$49, 0), MATCH(orders!J$1, products!$A$1:$G$1, 0))</f>
        <v>M</v>
      </c>
      <c r="K1001" s="4">
        <f>INDEX(products!$A$1:$G$49, MATCH(orders!$D1001, products!$A$1:$A$49, 0), MATCH(orders!K$1, products!$A$1:$G$1, 0))</f>
        <v>0.2</v>
      </c>
      <c r="L1001" s="5">
        <f>INDEX(products!$A$1:$G$49, MATCH(orders!$D1001, products!$A$1:$A$49, 0), MATCH(orders!L$1, products!$A$1:$G$1, 0))</f>
        <v>4.125</v>
      </c>
      <c r="M1001" s="5">
        <f t="shared" si="15"/>
        <v>12.375</v>
      </c>
      <c r="N1001" t="str" cm="1">
        <f t="array" ref="N1001">_xlfn.SWITCH(I1001,
    "Rob", "Robusta",
    "Exc", "Excelsa",
    "Ara", "Arabica",
    "Lib", "Liberica",
    "")</f>
        <v>Excelsa</v>
      </c>
      <c r="O1001" t="str" cm="1">
        <f t="array" ref="O1001">_xlfn.SWITCH(J1001,"M","Medium","L","Light","D","Dark","")</f>
        <v>Medium</v>
      </c>
      <c r="P1001" t="str">
        <f>_xlfn.XLOOKUP(Orders_Table[[#This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761" zoomScale="125"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t="s">
        <v>6196</v>
      </c>
      <c r="D6" s="2" t="s">
        <v>515</v>
      </c>
      <c r="E6" s="2" t="s">
        <v>516</v>
      </c>
      <c r="F6" s="2" t="s">
        <v>517</v>
      </c>
      <c r="G6" s="2" t="s">
        <v>318</v>
      </c>
      <c r="H6" s="2" t="s">
        <v>518</v>
      </c>
      <c r="I6" t="s">
        <v>6191</v>
      </c>
    </row>
    <row r="7" spans="1:9" x14ac:dyDescent="0.2">
      <c r="A7" s="2" t="s">
        <v>520</v>
      </c>
      <c r="B7" s="2" t="s">
        <v>521</v>
      </c>
      <c r="C7" s="2" t="s">
        <v>6196</v>
      </c>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t="s">
        <v>6196</v>
      </c>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t="s">
        <v>6196</v>
      </c>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t="s">
        <v>6196</v>
      </c>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t="s">
        <v>6196</v>
      </c>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t="s">
        <v>6196</v>
      </c>
      <c r="D41" s="2"/>
      <c r="E41" s="2" t="s">
        <v>714</v>
      </c>
      <c r="F41" s="2" t="s">
        <v>126</v>
      </c>
      <c r="G41" s="2" t="s">
        <v>19</v>
      </c>
      <c r="H41" s="2">
        <v>85715</v>
      </c>
      <c r="I41" t="s">
        <v>6190</v>
      </c>
    </row>
    <row r="42" spans="1:9" x14ac:dyDescent="0.2">
      <c r="A42" s="2" t="s">
        <v>716</v>
      </c>
      <c r="B42" s="2" t="s">
        <v>717</v>
      </c>
      <c r="C42" s="2" t="s">
        <v>6196</v>
      </c>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t="s">
        <v>6196</v>
      </c>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t="s">
        <v>6196</v>
      </c>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t="s">
        <v>6196</v>
      </c>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t="s">
        <v>6196</v>
      </c>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t="s">
        <v>6196</v>
      </c>
      <c r="D63" s="2" t="s">
        <v>836</v>
      </c>
      <c r="E63" s="2" t="s">
        <v>837</v>
      </c>
      <c r="F63" s="2" t="s">
        <v>151</v>
      </c>
      <c r="G63" s="2" t="s">
        <v>28</v>
      </c>
      <c r="H63" s="2" t="s">
        <v>152</v>
      </c>
      <c r="I63" t="s">
        <v>6190</v>
      </c>
    </row>
    <row r="64" spans="1:9" x14ac:dyDescent="0.2">
      <c r="A64" s="2" t="s">
        <v>839</v>
      </c>
      <c r="B64" s="2" t="s">
        <v>840</v>
      </c>
      <c r="C64" s="2" t="s">
        <v>6196</v>
      </c>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t="s">
        <v>6196</v>
      </c>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t="s">
        <v>6196</v>
      </c>
      <c r="D74" s="2" t="s">
        <v>900</v>
      </c>
      <c r="E74" s="2" t="s">
        <v>901</v>
      </c>
      <c r="F74" s="2" t="s">
        <v>69</v>
      </c>
      <c r="G74" s="2" t="s">
        <v>19</v>
      </c>
      <c r="H74" s="2">
        <v>70183</v>
      </c>
      <c r="I74" t="s">
        <v>6191</v>
      </c>
    </row>
    <row r="75" spans="1:9" x14ac:dyDescent="0.2">
      <c r="A75" s="2" t="s">
        <v>903</v>
      </c>
      <c r="B75" s="2" t="s">
        <v>904</v>
      </c>
      <c r="C75" s="2" t="s">
        <v>6196</v>
      </c>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t="s">
        <v>6196</v>
      </c>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t="s">
        <v>6196</v>
      </c>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t="s">
        <v>6196</v>
      </c>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t="s">
        <v>6196</v>
      </c>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t="s">
        <v>6196</v>
      </c>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t="s">
        <v>6196</v>
      </c>
      <c r="D100" s="2" t="s">
        <v>1041</v>
      </c>
      <c r="E100" s="2" t="s">
        <v>1042</v>
      </c>
      <c r="F100" s="2" t="s">
        <v>384</v>
      </c>
      <c r="G100" s="2" t="s">
        <v>318</v>
      </c>
      <c r="H100" s="2" t="s">
        <v>369</v>
      </c>
      <c r="I100" t="s">
        <v>6191</v>
      </c>
    </row>
    <row r="101" spans="1:9" x14ac:dyDescent="0.2">
      <c r="A101" s="2" t="s">
        <v>1044</v>
      </c>
      <c r="B101" s="2" t="s">
        <v>1045</v>
      </c>
      <c r="C101" s="2" t="s">
        <v>6196</v>
      </c>
      <c r="D101" s="2" t="s">
        <v>1046</v>
      </c>
      <c r="E101" s="2" t="s">
        <v>1047</v>
      </c>
      <c r="F101" s="2" t="s">
        <v>39</v>
      </c>
      <c r="G101" s="2" t="s">
        <v>19</v>
      </c>
      <c r="H101" s="2">
        <v>43210</v>
      </c>
      <c r="I101" t="s">
        <v>6190</v>
      </c>
    </row>
    <row r="102" spans="1:9" x14ac:dyDescent="0.2">
      <c r="A102" s="2" t="s">
        <v>1049</v>
      </c>
      <c r="B102" s="2" t="s">
        <v>1050</v>
      </c>
      <c r="C102" s="2" t="s">
        <v>6196</v>
      </c>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t="s">
        <v>6196</v>
      </c>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t="s">
        <v>6196</v>
      </c>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t="s">
        <v>6196</v>
      </c>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t="s">
        <v>6196</v>
      </c>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t="s">
        <v>6196</v>
      </c>
      <c r="D139" s="2" t="s">
        <v>1264</v>
      </c>
      <c r="E139" s="2" t="s">
        <v>1265</v>
      </c>
      <c r="F139" s="2" t="s">
        <v>349</v>
      </c>
      <c r="G139" s="2" t="s">
        <v>318</v>
      </c>
      <c r="H139" s="2" t="s">
        <v>350</v>
      </c>
      <c r="I139" t="s">
        <v>6191</v>
      </c>
    </row>
    <row r="140" spans="1:9" x14ac:dyDescent="0.2">
      <c r="A140" s="2" t="s">
        <v>1267</v>
      </c>
      <c r="B140" s="2" t="s">
        <v>1268</v>
      </c>
      <c r="C140" s="2" t="s">
        <v>6196</v>
      </c>
      <c r="D140" s="2" t="s">
        <v>1269</v>
      </c>
      <c r="E140" s="2" t="s">
        <v>1270</v>
      </c>
      <c r="F140" s="2" t="s">
        <v>73</v>
      </c>
      <c r="G140" s="2" t="s">
        <v>19</v>
      </c>
      <c r="H140" s="2">
        <v>96805</v>
      </c>
      <c r="I140" t="s">
        <v>6191</v>
      </c>
    </row>
    <row r="141" spans="1:9" x14ac:dyDescent="0.2">
      <c r="A141" s="2" t="s">
        <v>1272</v>
      </c>
      <c r="B141" s="2" t="s">
        <v>1273</v>
      </c>
      <c r="C141" s="2" t="s">
        <v>6196</v>
      </c>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t="s">
        <v>6196</v>
      </c>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t="s">
        <v>6196</v>
      </c>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t="s">
        <v>6196</v>
      </c>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t="s">
        <v>6196</v>
      </c>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t="s">
        <v>6196</v>
      </c>
      <c r="D160" s="2" t="s">
        <v>1382</v>
      </c>
      <c r="E160" s="2" t="s">
        <v>1383</v>
      </c>
      <c r="F160" s="2" t="s">
        <v>65</v>
      </c>
      <c r="G160" s="2" t="s">
        <v>19</v>
      </c>
      <c r="H160" s="2">
        <v>37416</v>
      </c>
      <c r="I160" t="s">
        <v>6190</v>
      </c>
    </row>
    <row r="161" spans="1:9" x14ac:dyDescent="0.2">
      <c r="A161" s="2" t="s">
        <v>1385</v>
      </c>
      <c r="B161" s="2" t="s">
        <v>1386</v>
      </c>
      <c r="C161" s="2" t="s">
        <v>6196</v>
      </c>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t="s">
        <v>6196</v>
      </c>
      <c r="D167" s="2" t="s">
        <v>1423</v>
      </c>
      <c r="E167" s="2" t="s">
        <v>1424</v>
      </c>
      <c r="F167" s="2" t="s">
        <v>163</v>
      </c>
      <c r="G167" s="2" t="s">
        <v>19</v>
      </c>
      <c r="H167" s="2">
        <v>53405</v>
      </c>
      <c r="I167" t="s">
        <v>6190</v>
      </c>
    </row>
    <row r="168" spans="1:9" x14ac:dyDescent="0.2">
      <c r="A168" s="2" t="s">
        <v>1426</v>
      </c>
      <c r="B168" s="2" t="s">
        <v>1427</v>
      </c>
      <c r="C168" s="2" t="s">
        <v>6196</v>
      </c>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t="s">
        <v>6196</v>
      </c>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t="s">
        <v>6196</v>
      </c>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t="s">
        <v>6196</v>
      </c>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t="s">
        <v>6196</v>
      </c>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t="s">
        <v>6196</v>
      </c>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t="s">
        <v>6196</v>
      </c>
      <c r="D206" s="2" t="s">
        <v>1641</v>
      </c>
      <c r="E206" s="2" t="s">
        <v>1642</v>
      </c>
      <c r="F206" s="2" t="s">
        <v>302</v>
      </c>
      <c r="G206" s="2" t="s">
        <v>19</v>
      </c>
      <c r="H206" s="2">
        <v>10310</v>
      </c>
      <c r="I206" t="s">
        <v>6191</v>
      </c>
    </row>
    <row r="207" spans="1:9" x14ac:dyDescent="0.2">
      <c r="A207" s="2" t="s">
        <v>1644</v>
      </c>
      <c r="B207" s="2" t="s">
        <v>1645</v>
      </c>
      <c r="C207" s="2" t="s">
        <v>6196</v>
      </c>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t="s">
        <v>6196</v>
      </c>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t="s">
        <v>6196</v>
      </c>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t="s">
        <v>6196</v>
      </c>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t="s">
        <v>6196</v>
      </c>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t="s">
        <v>6196</v>
      </c>
      <c r="D242" s="2"/>
      <c r="E242" s="2" t="s">
        <v>1848</v>
      </c>
      <c r="F242" s="2" t="s">
        <v>84</v>
      </c>
      <c r="G242" s="2" t="s">
        <v>19</v>
      </c>
      <c r="H242" s="2">
        <v>31119</v>
      </c>
      <c r="I242" t="s">
        <v>6190</v>
      </c>
    </row>
    <row r="243" spans="1:9" x14ac:dyDescent="0.2">
      <c r="A243" s="2" t="s">
        <v>1850</v>
      </c>
      <c r="B243" s="2" t="s">
        <v>1851</v>
      </c>
      <c r="C243" s="2" t="s">
        <v>6196</v>
      </c>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t="s">
        <v>6196</v>
      </c>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t="s">
        <v>6196</v>
      </c>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t="s">
        <v>6196</v>
      </c>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t="s">
        <v>6196</v>
      </c>
      <c r="D265" s="2" t="s">
        <v>1978</v>
      </c>
      <c r="E265" s="2" t="s">
        <v>1979</v>
      </c>
      <c r="F265" s="2" t="s">
        <v>38</v>
      </c>
      <c r="G265" s="2" t="s">
        <v>19</v>
      </c>
      <c r="H265" s="2">
        <v>23277</v>
      </c>
      <c r="I265" t="s">
        <v>6191</v>
      </c>
    </row>
    <row r="266" spans="1:9" x14ac:dyDescent="0.2">
      <c r="A266" s="2" t="s">
        <v>1981</v>
      </c>
      <c r="B266" s="2" t="s">
        <v>1982</v>
      </c>
      <c r="C266" s="2" t="s">
        <v>6196</v>
      </c>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t="s">
        <v>6196</v>
      </c>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t="s">
        <v>6196</v>
      </c>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t="s">
        <v>6196</v>
      </c>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t="s">
        <v>6196</v>
      </c>
      <c r="D286" s="2" t="s">
        <v>2100</v>
      </c>
      <c r="E286" s="2" t="s">
        <v>2101</v>
      </c>
      <c r="F286" s="2" t="s">
        <v>44</v>
      </c>
      <c r="G286" s="2" t="s">
        <v>19</v>
      </c>
      <c r="H286" s="2">
        <v>40298</v>
      </c>
      <c r="I286" t="s">
        <v>6191</v>
      </c>
    </row>
    <row r="287" spans="1:9" x14ac:dyDescent="0.2">
      <c r="A287" s="2" t="s">
        <v>2103</v>
      </c>
      <c r="B287" s="2" t="s">
        <v>2104</v>
      </c>
      <c r="C287" s="2" t="s">
        <v>6196</v>
      </c>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t="s">
        <v>6196</v>
      </c>
      <c r="D290" s="2" t="s">
        <v>2121</v>
      </c>
      <c r="E290" s="2" t="s">
        <v>2122</v>
      </c>
      <c r="F290" s="2" t="s">
        <v>403</v>
      </c>
      <c r="G290" s="2" t="s">
        <v>318</v>
      </c>
      <c r="H290" s="2" t="s">
        <v>404</v>
      </c>
      <c r="I290" t="s">
        <v>6190</v>
      </c>
    </row>
    <row r="291" spans="1:9" x14ac:dyDescent="0.2">
      <c r="A291" s="2" t="s">
        <v>2124</v>
      </c>
      <c r="B291" s="2" t="s">
        <v>2125</v>
      </c>
      <c r="C291" s="2" t="s">
        <v>6196</v>
      </c>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t="s">
        <v>6196</v>
      </c>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t="s">
        <v>6196</v>
      </c>
      <c r="D296" s="2" t="s">
        <v>2151</v>
      </c>
      <c r="E296" s="2" t="s">
        <v>2152</v>
      </c>
      <c r="F296" s="2" t="s">
        <v>170</v>
      </c>
      <c r="G296" s="2" t="s">
        <v>19</v>
      </c>
      <c r="H296" s="2">
        <v>6816</v>
      </c>
      <c r="I296" t="s">
        <v>6191</v>
      </c>
    </row>
    <row r="297" spans="1:9" x14ac:dyDescent="0.2">
      <c r="A297" s="2" t="s">
        <v>2154</v>
      </c>
      <c r="B297" s="2" t="s">
        <v>2155</v>
      </c>
      <c r="C297" s="2" t="s">
        <v>6196</v>
      </c>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t="s">
        <v>6196</v>
      </c>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t="s">
        <v>6196</v>
      </c>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t="s">
        <v>6196</v>
      </c>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t="s">
        <v>6196</v>
      </c>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t="s">
        <v>6196</v>
      </c>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t="s">
        <v>6196</v>
      </c>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t="s">
        <v>6196</v>
      </c>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t="s">
        <v>6196</v>
      </c>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t="s">
        <v>6196</v>
      </c>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t="s">
        <v>6196</v>
      </c>
      <c r="D368" s="2" t="s">
        <v>2557</v>
      </c>
      <c r="E368" s="2" t="s">
        <v>2558</v>
      </c>
      <c r="F368" s="2" t="s">
        <v>311</v>
      </c>
      <c r="G368" s="2" t="s">
        <v>19</v>
      </c>
      <c r="H368" s="2">
        <v>23605</v>
      </c>
      <c r="I368" t="s">
        <v>6191</v>
      </c>
    </row>
    <row r="369" spans="1:9" x14ac:dyDescent="0.2">
      <c r="A369" s="2" t="s">
        <v>2560</v>
      </c>
      <c r="B369" s="2" t="s">
        <v>2561</v>
      </c>
      <c r="C369" s="2" t="s">
        <v>6196</v>
      </c>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t="s">
        <v>6196</v>
      </c>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t="s">
        <v>6196</v>
      </c>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t="s">
        <v>6196</v>
      </c>
      <c r="D385" s="2" t="s">
        <v>2653</v>
      </c>
      <c r="E385" s="2" t="s">
        <v>2654</v>
      </c>
      <c r="F385" s="2" t="s">
        <v>172</v>
      </c>
      <c r="G385" s="2" t="s">
        <v>19</v>
      </c>
      <c r="H385" s="2">
        <v>17126</v>
      </c>
      <c r="I385" t="s">
        <v>6190</v>
      </c>
    </row>
    <row r="386" spans="1:9" x14ac:dyDescent="0.2">
      <c r="A386" s="2" t="s">
        <v>2656</v>
      </c>
      <c r="B386" s="2" t="s">
        <v>2657</v>
      </c>
      <c r="C386" s="2" t="s">
        <v>6196</v>
      </c>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t="s">
        <v>6196</v>
      </c>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t="s">
        <v>6196</v>
      </c>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t="s">
        <v>6196</v>
      </c>
      <c r="D411" s="2" t="s">
        <v>2801</v>
      </c>
      <c r="E411" s="2" t="s">
        <v>2802</v>
      </c>
      <c r="F411" s="2" t="s">
        <v>486</v>
      </c>
      <c r="G411" s="2" t="s">
        <v>318</v>
      </c>
      <c r="H411" s="2" t="s">
        <v>487</v>
      </c>
      <c r="I411" t="s">
        <v>6190</v>
      </c>
    </row>
    <row r="412" spans="1:9" x14ac:dyDescent="0.2">
      <c r="A412" s="2" t="s">
        <v>2804</v>
      </c>
      <c r="B412" s="2" t="s">
        <v>2805</v>
      </c>
      <c r="C412" s="2" t="s">
        <v>6196</v>
      </c>
      <c r="D412" s="2" t="s">
        <v>2806</v>
      </c>
      <c r="E412" s="2" t="s">
        <v>2807</v>
      </c>
      <c r="F412" s="2" t="s">
        <v>150</v>
      </c>
      <c r="G412" s="2" t="s">
        <v>19</v>
      </c>
      <c r="H412" s="2">
        <v>94132</v>
      </c>
      <c r="I412" t="s">
        <v>6191</v>
      </c>
    </row>
    <row r="413" spans="1:9" x14ac:dyDescent="0.2">
      <c r="A413" s="2" t="s">
        <v>2809</v>
      </c>
      <c r="B413" s="2" t="s">
        <v>2810</v>
      </c>
      <c r="C413" s="2" t="s">
        <v>6196</v>
      </c>
      <c r="D413" s="2" t="s">
        <v>2811</v>
      </c>
      <c r="E413" s="2" t="s">
        <v>2812</v>
      </c>
      <c r="F413" s="2" t="s">
        <v>292</v>
      </c>
      <c r="G413" s="2" t="s">
        <v>19</v>
      </c>
      <c r="H413" s="2">
        <v>70505</v>
      </c>
      <c r="I413" t="s">
        <v>6190</v>
      </c>
    </row>
    <row r="414" spans="1:9" x14ac:dyDescent="0.2">
      <c r="A414" s="2" t="s">
        <v>2814</v>
      </c>
      <c r="B414" s="2" t="s">
        <v>2815</v>
      </c>
      <c r="C414" s="2" t="s">
        <v>6196</v>
      </c>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t="s">
        <v>6196</v>
      </c>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t="s">
        <v>6196</v>
      </c>
      <c r="D418" s="2" t="s">
        <v>2837</v>
      </c>
      <c r="E418" s="2" t="s">
        <v>2838</v>
      </c>
      <c r="F418" s="2" t="s">
        <v>203</v>
      </c>
      <c r="G418" s="2" t="s">
        <v>19</v>
      </c>
      <c r="H418" s="2">
        <v>45426</v>
      </c>
      <c r="I418" t="s">
        <v>6190</v>
      </c>
    </row>
    <row r="419" spans="1:9" x14ac:dyDescent="0.2">
      <c r="A419" s="2" t="s">
        <v>2840</v>
      </c>
      <c r="B419" s="2" t="s">
        <v>2841</v>
      </c>
      <c r="C419" s="2" t="s">
        <v>6196</v>
      </c>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t="s">
        <v>6196</v>
      </c>
      <c r="D424" s="2" t="s">
        <v>2869</v>
      </c>
      <c r="E424" s="2" t="s">
        <v>2870</v>
      </c>
      <c r="F424" s="2" t="s">
        <v>231</v>
      </c>
      <c r="G424" s="2" t="s">
        <v>19</v>
      </c>
      <c r="H424" s="2">
        <v>53726</v>
      </c>
      <c r="I424" t="s">
        <v>6191</v>
      </c>
    </row>
    <row r="425" spans="1:9" x14ac:dyDescent="0.2">
      <c r="A425" s="2" t="s">
        <v>2872</v>
      </c>
      <c r="B425" s="2" t="s">
        <v>2873</v>
      </c>
      <c r="C425" s="2" t="s">
        <v>6196</v>
      </c>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t="s">
        <v>6196</v>
      </c>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t="s">
        <v>6196</v>
      </c>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t="s">
        <v>6196</v>
      </c>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t="s">
        <v>6196</v>
      </c>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t="s">
        <v>6196</v>
      </c>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t="s">
        <v>6196</v>
      </c>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t="s">
        <v>6196</v>
      </c>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t="s">
        <v>6196</v>
      </c>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t="s">
        <v>6196</v>
      </c>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t="s">
        <v>6196</v>
      </c>
      <c r="D501" s="2" t="s">
        <v>3316</v>
      </c>
      <c r="E501" s="2" t="s">
        <v>3317</v>
      </c>
      <c r="F501" s="2" t="s">
        <v>1700</v>
      </c>
      <c r="G501" s="2" t="s">
        <v>318</v>
      </c>
      <c r="H501" s="2" t="s">
        <v>348</v>
      </c>
      <c r="I501" t="s">
        <v>6190</v>
      </c>
    </row>
    <row r="502" spans="1:9" x14ac:dyDescent="0.2">
      <c r="A502" s="2" t="s">
        <v>3319</v>
      </c>
      <c r="B502" s="2" t="s">
        <v>3320</v>
      </c>
      <c r="C502" s="2" t="s">
        <v>6196</v>
      </c>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t="s">
        <v>6196</v>
      </c>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t="s">
        <v>6196</v>
      </c>
      <c r="D518" s="2" t="s">
        <v>3411</v>
      </c>
      <c r="E518" s="2" t="s">
        <v>3412</v>
      </c>
      <c r="F518" s="2" t="s">
        <v>283</v>
      </c>
      <c r="G518" s="2" t="s">
        <v>19</v>
      </c>
      <c r="H518" s="2">
        <v>12305</v>
      </c>
      <c r="I518" t="s">
        <v>6190</v>
      </c>
    </row>
    <row r="519" spans="1:9" x14ac:dyDescent="0.2">
      <c r="A519" s="2" t="s">
        <v>3414</v>
      </c>
      <c r="B519" s="2" t="s">
        <v>3415</v>
      </c>
      <c r="C519" s="2" t="s">
        <v>6196</v>
      </c>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t="s">
        <v>6196</v>
      </c>
      <c r="D526" s="2" t="s">
        <v>3456</v>
      </c>
      <c r="E526" s="2" t="s">
        <v>3457</v>
      </c>
      <c r="F526" s="2" t="s">
        <v>83</v>
      </c>
      <c r="G526" s="2" t="s">
        <v>19</v>
      </c>
      <c r="H526" s="2">
        <v>62723</v>
      </c>
      <c r="I526" t="s">
        <v>6191</v>
      </c>
    </row>
    <row r="527" spans="1:9" x14ac:dyDescent="0.2">
      <c r="A527" s="2" t="s">
        <v>3459</v>
      </c>
      <c r="B527" s="2" t="s">
        <v>3460</v>
      </c>
      <c r="C527" s="2" t="s">
        <v>6196</v>
      </c>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t="s">
        <v>6196</v>
      </c>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t="s">
        <v>6196</v>
      </c>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t="s">
        <v>6196</v>
      </c>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t="s">
        <v>6196</v>
      </c>
      <c r="D548" s="2" t="s">
        <v>3580</v>
      </c>
      <c r="E548" s="2" t="s">
        <v>3581</v>
      </c>
      <c r="F548" s="2" t="s">
        <v>375</v>
      </c>
      <c r="G548" s="2" t="s">
        <v>318</v>
      </c>
      <c r="H548" s="2" t="s">
        <v>376</v>
      </c>
      <c r="I548" t="s">
        <v>6191</v>
      </c>
    </row>
    <row r="549" spans="1:9" x14ac:dyDescent="0.2">
      <c r="A549" s="2" t="s">
        <v>3583</v>
      </c>
      <c r="B549" s="2" t="s">
        <v>3584</v>
      </c>
      <c r="C549" s="2" t="s">
        <v>6196</v>
      </c>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t="s">
        <v>6196</v>
      </c>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t="s">
        <v>6196</v>
      </c>
      <c r="D559" s="2" t="s">
        <v>3641</v>
      </c>
      <c r="E559" s="2" t="s">
        <v>3642</v>
      </c>
      <c r="F559" s="2" t="s">
        <v>80</v>
      </c>
      <c r="G559" s="2" t="s">
        <v>19</v>
      </c>
      <c r="H559" s="2">
        <v>32835</v>
      </c>
      <c r="I559" t="s">
        <v>6191</v>
      </c>
    </row>
    <row r="560" spans="1:9" x14ac:dyDescent="0.2">
      <c r="A560" s="2" t="s">
        <v>3644</v>
      </c>
      <c r="B560" s="2" t="s">
        <v>3645</v>
      </c>
      <c r="C560" s="2" t="s">
        <v>6196</v>
      </c>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t="s">
        <v>6196</v>
      </c>
      <c r="D562" s="2" t="s">
        <v>3657</v>
      </c>
      <c r="E562" s="2" t="s">
        <v>3658</v>
      </c>
      <c r="F562" s="2" t="s">
        <v>240</v>
      </c>
      <c r="G562" s="2" t="s">
        <v>19</v>
      </c>
      <c r="H562" s="2">
        <v>79176</v>
      </c>
      <c r="I562" t="s">
        <v>6190</v>
      </c>
    </row>
    <row r="563" spans="1:9" x14ac:dyDescent="0.2">
      <c r="A563" s="2" t="s">
        <v>3660</v>
      </c>
      <c r="B563" s="2" t="s">
        <v>3661</v>
      </c>
      <c r="C563" s="2" t="s">
        <v>6196</v>
      </c>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t="s">
        <v>6196</v>
      </c>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t="s">
        <v>6196</v>
      </c>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t="s">
        <v>6196</v>
      </c>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t="s">
        <v>6196</v>
      </c>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t="s">
        <v>6196</v>
      </c>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t="s">
        <v>6196</v>
      </c>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t="s">
        <v>6196</v>
      </c>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t="s">
        <v>6196</v>
      </c>
      <c r="D614" s="2" t="s">
        <v>3948</v>
      </c>
      <c r="E614" s="2" t="s">
        <v>3949</v>
      </c>
      <c r="F614" s="2" t="s">
        <v>289</v>
      </c>
      <c r="G614" s="2" t="s">
        <v>318</v>
      </c>
      <c r="H614" s="2" t="s">
        <v>444</v>
      </c>
      <c r="I614" t="s">
        <v>6191</v>
      </c>
    </row>
    <row r="615" spans="1:9" x14ac:dyDescent="0.2">
      <c r="A615" s="2" t="s">
        <v>3951</v>
      </c>
      <c r="B615" s="2" t="s">
        <v>3952</v>
      </c>
      <c r="C615" s="2" t="s">
        <v>6196</v>
      </c>
      <c r="D615" s="2" t="s">
        <v>3953</v>
      </c>
      <c r="E615" s="2" t="s">
        <v>3954</v>
      </c>
      <c r="F615" s="2" t="s">
        <v>131</v>
      </c>
      <c r="G615" s="2" t="s">
        <v>19</v>
      </c>
      <c r="H615" s="2">
        <v>94207</v>
      </c>
      <c r="I615" t="s">
        <v>6191</v>
      </c>
    </row>
    <row r="616" spans="1:9" x14ac:dyDescent="0.2">
      <c r="A616" s="2" t="s">
        <v>3956</v>
      </c>
      <c r="B616" s="2" t="s">
        <v>3957</v>
      </c>
      <c r="C616" s="2" t="s">
        <v>6196</v>
      </c>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t="s">
        <v>6196</v>
      </c>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t="s">
        <v>6196</v>
      </c>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t="s">
        <v>6196</v>
      </c>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t="s">
        <v>6196</v>
      </c>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t="s">
        <v>6196</v>
      </c>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t="s">
        <v>6196</v>
      </c>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t="s">
        <v>6196</v>
      </c>
      <c r="D677" s="2" t="s">
        <v>4306</v>
      </c>
      <c r="E677" s="2" t="s">
        <v>4307</v>
      </c>
      <c r="F677" s="2" t="s">
        <v>313</v>
      </c>
      <c r="G677" s="2" t="s">
        <v>19</v>
      </c>
      <c r="H677" s="2">
        <v>18105</v>
      </c>
      <c r="I677" t="s">
        <v>6190</v>
      </c>
    </row>
    <row r="678" spans="1:9" x14ac:dyDescent="0.2">
      <c r="A678" s="2" t="s">
        <v>4309</v>
      </c>
      <c r="B678" s="2" t="s">
        <v>4310</v>
      </c>
      <c r="C678" s="2" t="s">
        <v>6196</v>
      </c>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t="s">
        <v>6196</v>
      </c>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t="s">
        <v>6196</v>
      </c>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t="s">
        <v>6196</v>
      </c>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t="s">
        <v>6196</v>
      </c>
      <c r="D705" s="2" t="s">
        <v>4464</v>
      </c>
      <c r="E705" s="2" t="s">
        <v>4465</v>
      </c>
      <c r="F705" s="2" t="s">
        <v>1282</v>
      </c>
      <c r="G705" s="2" t="s">
        <v>318</v>
      </c>
      <c r="H705" s="2" t="s">
        <v>444</v>
      </c>
      <c r="I705" t="s">
        <v>6190</v>
      </c>
    </row>
    <row r="706" spans="1:9" x14ac:dyDescent="0.2">
      <c r="A706" s="2" t="s">
        <v>4467</v>
      </c>
      <c r="B706" s="2" t="s">
        <v>4468</v>
      </c>
      <c r="C706" s="2" t="s">
        <v>6196</v>
      </c>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t="s">
        <v>6196</v>
      </c>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t="s">
        <v>6196</v>
      </c>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t="s">
        <v>6196</v>
      </c>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t="s">
        <v>6196</v>
      </c>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t="s">
        <v>6196</v>
      </c>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t="s">
        <v>6196</v>
      </c>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t="s">
        <v>6196</v>
      </c>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t="s">
        <v>6196</v>
      </c>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t="s">
        <v>6196</v>
      </c>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t="s">
        <v>6196</v>
      </c>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t="s">
        <v>6196</v>
      </c>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t="s">
        <v>6196</v>
      </c>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t="s">
        <v>6196</v>
      </c>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t="s">
        <v>6196</v>
      </c>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t="s">
        <v>6196</v>
      </c>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t="s">
        <v>6196</v>
      </c>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t="s">
        <v>6196</v>
      </c>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t="s">
        <v>6196</v>
      </c>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t="s">
        <v>6196</v>
      </c>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t="s">
        <v>6196</v>
      </c>
      <c r="D806" s="2" t="s">
        <v>5038</v>
      </c>
      <c r="E806" s="2" t="s">
        <v>5039</v>
      </c>
      <c r="F806" s="2" t="s">
        <v>280</v>
      </c>
      <c r="G806" s="2" t="s">
        <v>28</v>
      </c>
      <c r="H806" s="2" t="s">
        <v>310</v>
      </c>
      <c r="I806" t="s">
        <v>6191</v>
      </c>
    </row>
    <row r="807" spans="1:9" x14ac:dyDescent="0.2">
      <c r="A807" s="2" t="s">
        <v>5041</v>
      </c>
      <c r="B807" s="2" t="s">
        <v>5042</v>
      </c>
      <c r="C807" s="2" t="s">
        <v>6196</v>
      </c>
      <c r="D807" s="2" t="s">
        <v>5043</v>
      </c>
      <c r="E807" s="2" t="s">
        <v>5044</v>
      </c>
      <c r="F807" s="2" t="s">
        <v>5045</v>
      </c>
      <c r="G807" s="2" t="s">
        <v>19</v>
      </c>
      <c r="H807" s="2">
        <v>55590</v>
      </c>
      <c r="I807" t="s">
        <v>6191</v>
      </c>
    </row>
    <row r="808" spans="1:9" x14ac:dyDescent="0.2">
      <c r="A808" s="2" t="s">
        <v>5047</v>
      </c>
      <c r="B808" s="2" t="s">
        <v>5048</v>
      </c>
      <c r="C808" s="2" t="s">
        <v>6196</v>
      </c>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t="s">
        <v>6196</v>
      </c>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t="s">
        <v>6196</v>
      </c>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t="s">
        <v>6196</v>
      </c>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t="s">
        <v>6196</v>
      </c>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t="s">
        <v>6196</v>
      </c>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t="s">
        <v>6196</v>
      </c>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t="s">
        <v>6196</v>
      </c>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t="s">
        <v>6196</v>
      </c>
      <c r="D880" s="2" t="s">
        <v>5459</v>
      </c>
      <c r="E880" s="2" t="s">
        <v>5460</v>
      </c>
      <c r="F880" s="2" t="s">
        <v>105</v>
      </c>
      <c r="G880" s="2" t="s">
        <v>19</v>
      </c>
      <c r="H880" s="2">
        <v>98195</v>
      </c>
      <c r="I880" t="s">
        <v>6190</v>
      </c>
    </row>
    <row r="881" spans="1:9" x14ac:dyDescent="0.2">
      <c r="A881" s="2" t="s">
        <v>5462</v>
      </c>
      <c r="B881" s="2" t="s">
        <v>5463</v>
      </c>
      <c r="C881" s="2" t="s">
        <v>6196</v>
      </c>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t="s">
        <v>6196</v>
      </c>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t="s">
        <v>6196</v>
      </c>
      <c r="D896" s="2" t="s">
        <v>5551</v>
      </c>
      <c r="E896" s="2" t="s">
        <v>5552</v>
      </c>
      <c r="F896" s="2" t="s">
        <v>481</v>
      </c>
      <c r="G896" s="2" t="s">
        <v>318</v>
      </c>
      <c r="H896" s="2" t="s">
        <v>361</v>
      </c>
      <c r="I896" t="s">
        <v>6190</v>
      </c>
    </row>
    <row r="897" spans="1:9" x14ac:dyDescent="0.2">
      <c r="A897" s="2" t="s">
        <v>5554</v>
      </c>
      <c r="B897" s="2" t="s">
        <v>5555</v>
      </c>
      <c r="C897" s="2" t="s">
        <v>6196</v>
      </c>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t="s">
        <v>6196</v>
      </c>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t="s">
        <v>6196</v>
      </c>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t="s">
        <v>6196</v>
      </c>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t="s">
        <v>6196</v>
      </c>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t="s">
        <v>6196</v>
      </c>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t="s">
        <v>6196</v>
      </c>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t="s">
        <v>6196</v>
      </c>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t="s">
        <v>6196</v>
      </c>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t="s">
        <v>6196</v>
      </c>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t="s">
        <v>6196</v>
      </c>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t="s">
        <v>6196</v>
      </c>
      <c r="D947" s="2" t="s">
        <v>5837</v>
      </c>
      <c r="E947" s="2" t="s">
        <v>5838</v>
      </c>
      <c r="F947" s="2" t="s">
        <v>50</v>
      </c>
      <c r="G947" s="2" t="s">
        <v>19</v>
      </c>
      <c r="H947" s="2">
        <v>79934</v>
      </c>
      <c r="I947" t="s">
        <v>6191</v>
      </c>
    </row>
    <row r="948" spans="1:9" x14ac:dyDescent="0.2">
      <c r="A948" s="2" t="s">
        <v>5840</v>
      </c>
      <c r="B948" s="2" t="s">
        <v>5841</v>
      </c>
      <c r="C948" s="2" t="s">
        <v>6196</v>
      </c>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t="s">
        <v>6196</v>
      </c>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t="s">
        <v>6196</v>
      </c>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t="s">
        <v>6196</v>
      </c>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t="s">
        <v>6196</v>
      </c>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t="s">
        <v>6196</v>
      </c>
      <c r="D981" s="2" t="s">
        <v>6028</v>
      </c>
      <c r="E981" s="2" t="s">
        <v>6029</v>
      </c>
      <c r="F981" s="2" t="s">
        <v>312</v>
      </c>
      <c r="G981" s="2" t="s">
        <v>19</v>
      </c>
      <c r="H981" s="2">
        <v>20910</v>
      </c>
      <c r="I981" t="s">
        <v>6191</v>
      </c>
    </row>
    <row r="982" spans="1:9" x14ac:dyDescent="0.2">
      <c r="A982" s="2" t="s">
        <v>6031</v>
      </c>
      <c r="B982" s="2" t="s">
        <v>6032</v>
      </c>
      <c r="C982" s="2" t="s">
        <v>6196</v>
      </c>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t="s">
        <v>6196</v>
      </c>
      <c r="D990" s="2" t="s">
        <v>6079</v>
      </c>
      <c r="E990" s="2" t="s">
        <v>6080</v>
      </c>
      <c r="F990" s="2" t="s">
        <v>367</v>
      </c>
      <c r="G990" s="2" t="s">
        <v>28</v>
      </c>
      <c r="H990" s="2" t="s">
        <v>368</v>
      </c>
      <c r="I990" t="s">
        <v>6190</v>
      </c>
    </row>
    <row r="991" spans="1:9" x14ac:dyDescent="0.2">
      <c r="A991" s="2" t="s">
        <v>6082</v>
      </c>
      <c r="B991" s="2" t="s">
        <v>6083</v>
      </c>
      <c r="C991" s="2" t="s">
        <v>6196</v>
      </c>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t="s">
        <v>6196</v>
      </c>
      <c r="D993" s="2" t="s">
        <v>6094</v>
      </c>
      <c r="E993" s="2" t="s">
        <v>6095</v>
      </c>
      <c r="F993" s="2" t="s">
        <v>65</v>
      </c>
      <c r="G993" s="2" t="s">
        <v>19</v>
      </c>
      <c r="H993" s="2">
        <v>37416</v>
      </c>
      <c r="I993" t="s">
        <v>6190</v>
      </c>
    </row>
    <row r="994" spans="1:9" x14ac:dyDescent="0.2">
      <c r="A994" s="2" t="s">
        <v>6097</v>
      </c>
      <c r="B994" s="2" t="s">
        <v>6098</v>
      </c>
      <c r="C994" s="2" t="s">
        <v>6196</v>
      </c>
      <c r="D994" s="2" t="s">
        <v>6099</v>
      </c>
      <c r="E994" s="2" t="s">
        <v>6100</v>
      </c>
      <c r="F994" s="2" t="s">
        <v>488</v>
      </c>
      <c r="G994" s="2" t="s">
        <v>318</v>
      </c>
      <c r="H994" s="2" t="s">
        <v>363</v>
      </c>
      <c r="I994" t="s">
        <v>6191</v>
      </c>
    </row>
    <row r="995" spans="1:9" x14ac:dyDescent="0.2">
      <c r="A995" s="2" t="s">
        <v>6102</v>
      </c>
      <c r="B995" s="2" t="s">
        <v>6103</v>
      </c>
      <c r="C995" s="2" t="s">
        <v>6196</v>
      </c>
      <c r="D995" s="2" t="s">
        <v>6104</v>
      </c>
      <c r="E995" s="2" t="s">
        <v>6105</v>
      </c>
      <c r="F995" s="2" t="s">
        <v>46</v>
      </c>
      <c r="G995" s="2" t="s">
        <v>19</v>
      </c>
      <c r="H995" s="2">
        <v>19125</v>
      </c>
      <c r="I995" t="s">
        <v>6191</v>
      </c>
    </row>
    <row r="996" spans="1:9" x14ac:dyDescent="0.2">
      <c r="A996" s="2" t="s">
        <v>6107</v>
      </c>
      <c r="B996" s="2" t="s">
        <v>6108</v>
      </c>
      <c r="C996" s="2" t="s">
        <v>6196</v>
      </c>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t="s">
        <v>6196</v>
      </c>
      <c r="D998" s="2" t="s">
        <v>6120</v>
      </c>
      <c r="E998" s="2" t="s">
        <v>6121</v>
      </c>
      <c r="F998" s="2" t="s">
        <v>4511</v>
      </c>
      <c r="G998" s="2" t="s">
        <v>19</v>
      </c>
      <c r="H998" s="2">
        <v>72905</v>
      </c>
      <c r="I998" t="s">
        <v>6191</v>
      </c>
    </row>
    <row r="999" spans="1:9" x14ac:dyDescent="0.2">
      <c r="A999" s="2" t="s">
        <v>6123</v>
      </c>
      <c r="B999" s="2" t="s">
        <v>6124</v>
      </c>
      <c r="C999" s="2" t="s">
        <v>6196</v>
      </c>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t="s">
        <v>6196</v>
      </c>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Daniella Iwagoh</cp:lastModifiedBy>
  <cp:revision/>
  <dcterms:created xsi:type="dcterms:W3CDTF">2022-11-26T09:51:45Z</dcterms:created>
  <dcterms:modified xsi:type="dcterms:W3CDTF">2025-02-05T20:26:08Z</dcterms:modified>
  <cp:category/>
  <cp:contentStatus/>
</cp:coreProperties>
</file>