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C\Github\Assets\"/>
    </mc:Choice>
  </mc:AlternateContent>
  <xr:revisionPtr revIDLastSave="0" documentId="13_ncr:1_{6B57EE9A-2ED6-4386-8B55-25A029FBF071}" xr6:coauthVersionLast="41" xr6:coauthVersionMax="41" xr10:uidLastSave="{00000000-0000-0000-0000-000000000000}"/>
  <bookViews>
    <workbookView xWindow="-120" yWindow="-120" windowWidth="20730" windowHeight="11160" activeTab="4" xr2:uid="{AF43AAE6-7847-48AD-9B0B-B4D0E99A783D}"/>
  </bookViews>
  <sheets>
    <sheet name="CH4" sheetId="1" r:id="rId1"/>
    <sheet name="CO2" sheetId="2" r:id="rId2"/>
    <sheet name="CO" sheetId="3" r:id="rId3"/>
    <sheet name="H2O" sheetId="4" r:id="rId4"/>
    <sheet name="H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D2" i="4" l="1"/>
  <c r="D3" i="4"/>
  <c r="D4" i="4"/>
  <c r="D5" i="4"/>
  <c r="D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D2" i="3"/>
  <c r="D3" i="3"/>
  <c r="D4" i="3"/>
  <c r="D5" i="3"/>
  <c r="D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8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1" i="2"/>
  <c r="D3" i="1"/>
  <c r="D2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25" i="2" l="1"/>
  <c r="C26" i="2"/>
  <c r="C27" i="2"/>
  <c r="C28" i="2"/>
  <c r="C29" i="2"/>
  <c r="C30" i="2"/>
  <c r="C31" i="2"/>
  <c r="C32" i="2"/>
  <c r="C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0" i="2"/>
  <c r="A7" i="4"/>
  <c r="A7" i="3"/>
  <c r="A8" i="3" l="1"/>
  <c r="D7" i="3"/>
  <c r="A8" i="4"/>
  <c r="D7" i="4"/>
  <c r="A32" i="2"/>
  <c r="D30" i="2"/>
  <c r="A33" i="2" l="1"/>
  <c r="D33" i="2" s="1"/>
  <c r="D32" i="2"/>
  <c r="A9" i="3"/>
  <c r="D8" i="3"/>
  <c r="A9" i="4"/>
  <c r="D8" i="4"/>
  <c r="A10" i="3" l="1"/>
  <c r="D9" i="3"/>
  <c r="A10" i="4"/>
  <c r="D9" i="4"/>
  <c r="A11" i="4" l="1"/>
  <c r="D10" i="4"/>
  <c r="A11" i="3"/>
  <c r="D10" i="3"/>
  <c r="A12" i="3" l="1"/>
  <c r="D11" i="3"/>
  <c r="A12" i="4"/>
  <c r="D11" i="4"/>
  <c r="A13" i="4" l="1"/>
  <c r="D12" i="4"/>
  <c r="A13" i="3"/>
  <c r="D12" i="3"/>
  <c r="A14" i="3" l="1"/>
  <c r="D13" i="3"/>
  <c r="A14" i="4"/>
  <c r="D13" i="4"/>
  <c r="A15" i="4" l="1"/>
  <c r="D14" i="4"/>
  <c r="A15" i="3"/>
  <c r="D14" i="3"/>
  <c r="A16" i="3" l="1"/>
  <c r="D15" i="3"/>
  <c r="A16" i="4"/>
  <c r="D15" i="4"/>
  <c r="A17" i="4" l="1"/>
  <c r="D16" i="4"/>
  <c r="A17" i="3"/>
  <c r="D16" i="3"/>
  <c r="A18" i="3" l="1"/>
  <c r="D17" i="3"/>
  <c r="A18" i="4"/>
  <c r="D17" i="4"/>
  <c r="A19" i="4" l="1"/>
  <c r="D18" i="4"/>
  <c r="A19" i="3"/>
  <c r="D18" i="3"/>
  <c r="A20" i="3" l="1"/>
  <c r="D19" i="3"/>
  <c r="A20" i="4"/>
  <c r="D19" i="4"/>
  <c r="A21" i="4" l="1"/>
  <c r="D20" i="4"/>
  <c r="A21" i="3"/>
  <c r="D20" i="3"/>
  <c r="A22" i="3" l="1"/>
  <c r="D21" i="3"/>
  <c r="A22" i="4"/>
  <c r="D21" i="4"/>
  <c r="A23" i="4" l="1"/>
  <c r="D22" i="4"/>
  <c r="A23" i="3"/>
  <c r="D22" i="3"/>
  <c r="A24" i="3" l="1"/>
  <c r="D23" i="3"/>
  <c r="A24" i="4"/>
  <c r="D23" i="4"/>
  <c r="A25" i="4" l="1"/>
  <c r="D24" i="4"/>
  <c r="A25" i="3"/>
  <c r="D24" i="3"/>
  <c r="A26" i="3" l="1"/>
  <c r="D25" i="3"/>
  <c r="A26" i="4"/>
  <c r="D25" i="4"/>
  <c r="A27" i="4" l="1"/>
  <c r="D26" i="4"/>
  <c r="A27" i="3"/>
  <c r="D26" i="3"/>
  <c r="A28" i="3" l="1"/>
  <c r="D27" i="3"/>
  <c r="A28" i="4"/>
  <c r="D27" i="4"/>
  <c r="A29" i="4" l="1"/>
  <c r="D28" i="4"/>
  <c r="A29" i="3"/>
  <c r="D28" i="3"/>
  <c r="A30" i="3" l="1"/>
  <c r="D29" i="3"/>
  <c r="A30" i="4"/>
  <c r="D29" i="4"/>
  <c r="A31" i="4" l="1"/>
  <c r="D30" i="4"/>
  <c r="A31" i="3"/>
  <c r="D30" i="3"/>
  <c r="A32" i="3" l="1"/>
  <c r="D31" i="3"/>
  <c r="A32" i="4"/>
  <c r="D31" i="4"/>
  <c r="A33" i="3" l="1"/>
  <c r="D33" i="3" s="1"/>
  <c r="D32" i="3"/>
  <c r="A33" i="4"/>
  <c r="D33" i="4" s="1"/>
  <c r="D32" i="4"/>
</calcChain>
</file>

<file path=xl/sharedStrings.xml><?xml version="1.0" encoding="utf-8"?>
<sst xmlns="http://schemas.openxmlformats.org/spreadsheetml/2006/main" count="19" uniqueCount="5">
  <si>
    <t>Polynomial</t>
  </si>
  <si>
    <t>Column2</t>
  </si>
  <si>
    <t>fGo(J/mol)</t>
  </si>
  <si>
    <t>Temperature(K)</t>
  </si>
  <si>
    <t>fGo(kJ/mol)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</si>
</sst>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</cellXfs>
  <cellStyles count="1">
    <cellStyle name="Normal" xfId="0" builtinId="0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'CH4'!$C$1</c:f>
              <c:strCache>
                <c:ptCount val="1"/>
                <c:pt idx="0">
                  <c:v>fGo(J/mol)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1183070866141734E-2"/>
                  <c:y val="-8.2901356080489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298.14999999999998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2200</c:v>
                </c:pt>
                <c:pt idx="27">
                  <c:v>2300</c:v>
                </c:pt>
                <c:pt idx="28">
                  <c:v>2400</c:v>
                </c:pt>
                <c:pt idx="29">
                  <c:v>2500</c:v>
                </c:pt>
                <c:pt idx="30">
                  <c:v>2600</c:v>
                </c:pt>
                <c:pt idx="31">
                  <c:v>2700</c:v>
                </c:pt>
                <c:pt idx="32">
                  <c:v>2800</c:v>
                </c:pt>
                <c:pt idx="33">
                  <c:v>2900</c:v>
                </c:pt>
                <c:pt idx="34">
                  <c:v>3000</c:v>
                </c:pt>
              </c:numCache>
            </c:numRef>
          </c:xVal>
          <c:yVal>
            <c:numRef>
              <c:f>'CH4'!$C$2:$C$36</c:f>
              <c:numCache>
                <c:formatCode>General</c:formatCode>
                <c:ptCount val="35"/>
                <c:pt idx="0">
                  <c:v>-66911</c:v>
                </c:pt>
                <c:pt idx="1">
                  <c:v>-64352.999999999993</c:v>
                </c:pt>
                <c:pt idx="2">
                  <c:v>-58161</c:v>
                </c:pt>
                <c:pt idx="3">
                  <c:v>-54536</c:v>
                </c:pt>
                <c:pt idx="4">
                  <c:v>-50768</c:v>
                </c:pt>
                <c:pt idx="5">
                  <c:v>-50618</c:v>
                </c:pt>
                <c:pt idx="6">
                  <c:v>-46445</c:v>
                </c:pt>
                <c:pt idx="7">
                  <c:v>-42054</c:v>
                </c:pt>
                <c:pt idx="8">
                  <c:v>-37476</c:v>
                </c:pt>
                <c:pt idx="9">
                  <c:v>-32741</c:v>
                </c:pt>
                <c:pt idx="10">
                  <c:v>-22887</c:v>
                </c:pt>
                <c:pt idx="11">
                  <c:v>-12643</c:v>
                </c:pt>
                <c:pt idx="12">
                  <c:v>-2115</c:v>
                </c:pt>
                <c:pt idx="13">
                  <c:v>8616</c:v>
                </c:pt>
                <c:pt idx="14">
                  <c:v>19492</c:v>
                </c:pt>
                <c:pt idx="15">
                  <c:v>30472</c:v>
                </c:pt>
                <c:pt idx="16">
                  <c:v>41524</c:v>
                </c:pt>
                <c:pt idx="17">
                  <c:v>52626</c:v>
                </c:pt>
                <c:pt idx="18">
                  <c:v>63761</c:v>
                </c:pt>
                <c:pt idx="19">
                  <c:v>74918</c:v>
                </c:pt>
                <c:pt idx="20">
                  <c:v>86088</c:v>
                </c:pt>
                <c:pt idx="21">
                  <c:v>97265</c:v>
                </c:pt>
                <c:pt idx="22">
                  <c:v>108445</c:v>
                </c:pt>
                <c:pt idx="23">
                  <c:v>119624</c:v>
                </c:pt>
                <c:pt idx="24">
                  <c:v>130801.99999999999</c:v>
                </c:pt>
                <c:pt idx="25">
                  <c:v>141975</c:v>
                </c:pt>
                <c:pt idx="26">
                  <c:v>153144</c:v>
                </c:pt>
                <c:pt idx="27">
                  <c:v>164308</c:v>
                </c:pt>
                <c:pt idx="28">
                  <c:v>175467</c:v>
                </c:pt>
                <c:pt idx="29">
                  <c:v>186622</c:v>
                </c:pt>
                <c:pt idx="30">
                  <c:v>197771</c:v>
                </c:pt>
                <c:pt idx="31">
                  <c:v>208916</c:v>
                </c:pt>
                <c:pt idx="32">
                  <c:v>220058</c:v>
                </c:pt>
                <c:pt idx="33">
                  <c:v>231196</c:v>
                </c:pt>
                <c:pt idx="34">
                  <c:v>242332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3-401E-8D8C-EE60A4AF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92512"/>
        <c:axId val="517991528"/>
      </c:scatterChart>
      <c:valAx>
        <c:axId val="5179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1528"/>
        <c:crosses val="autoZero"/>
        <c:crossBetween val="midCat"/>
      </c:valAx>
      <c:valAx>
        <c:axId val="5179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'CO2'!$C$1</c:f>
              <c:strCache>
                <c:ptCount val="1"/>
                <c:pt idx="0">
                  <c:v>fGo(J/mol)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634973753280841"/>
                  <c:y val="-0.3070242782152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'CO2'!$A$2:$A$33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298.14999999999998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</c:numCache>
            </c:numRef>
          </c:xVal>
          <c:yVal>
            <c:numRef>
              <c:f>'CO2'!$C$2:$C$33</c:f>
              <c:numCache>
                <c:formatCode>General</c:formatCode>
                <c:ptCount val="32"/>
                <c:pt idx="0">
                  <c:v>-393151</c:v>
                </c:pt>
                <c:pt idx="1">
                  <c:v>-393683</c:v>
                </c:pt>
                <c:pt idx="2">
                  <c:v>-394085</c:v>
                </c:pt>
                <c:pt idx="3">
                  <c:v>-394389</c:v>
                </c:pt>
                <c:pt idx="4">
                  <c:v>-394394</c:v>
                </c:pt>
                <c:pt idx="5">
                  <c:v>-394675</c:v>
                </c:pt>
                <c:pt idx="6">
                  <c:v>-394939</c:v>
                </c:pt>
                <c:pt idx="7">
                  <c:v>-395182</c:v>
                </c:pt>
                <c:pt idx="8">
                  <c:v>-395398</c:v>
                </c:pt>
                <c:pt idx="9">
                  <c:v>-395586</c:v>
                </c:pt>
                <c:pt idx="10">
                  <c:v>-395748</c:v>
                </c:pt>
                <c:pt idx="11">
                  <c:v>-395886</c:v>
                </c:pt>
                <c:pt idx="12">
                  <c:v>-396001</c:v>
                </c:pt>
                <c:pt idx="13">
                  <c:v>-396098</c:v>
                </c:pt>
                <c:pt idx="14">
                  <c:v>-396177</c:v>
                </c:pt>
                <c:pt idx="15">
                  <c:v>-396240</c:v>
                </c:pt>
                <c:pt idx="16">
                  <c:v>-396288</c:v>
                </c:pt>
                <c:pt idx="17">
                  <c:v>-396323</c:v>
                </c:pt>
                <c:pt idx="18">
                  <c:v>-396344</c:v>
                </c:pt>
                <c:pt idx="19">
                  <c:v>-396353</c:v>
                </c:pt>
                <c:pt idx="20">
                  <c:v>-396349</c:v>
                </c:pt>
                <c:pt idx="21">
                  <c:v>-396333</c:v>
                </c:pt>
                <c:pt idx="22">
                  <c:v>-396304</c:v>
                </c:pt>
                <c:pt idx="23">
                  <c:v>-396262</c:v>
                </c:pt>
                <c:pt idx="24">
                  <c:v>-396209</c:v>
                </c:pt>
                <c:pt idx="25">
                  <c:v>-396142</c:v>
                </c:pt>
                <c:pt idx="26">
                  <c:v>-396062</c:v>
                </c:pt>
                <c:pt idx="27">
                  <c:v>-395969</c:v>
                </c:pt>
                <c:pt idx="28">
                  <c:v>-395862</c:v>
                </c:pt>
                <c:pt idx="29">
                  <c:v>-395742</c:v>
                </c:pt>
                <c:pt idx="30">
                  <c:v>-395609</c:v>
                </c:pt>
                <c:pt idx="31">
                  <c:v>-395461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536-8AF8-78EA1314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94048"/>
        <c:axId val="522591096"/>
      </c:scatterChart>
      <c:valAx>
        <c:axId val="5225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1096"/>
        <c:crosses val="autoZero"/>
        <c:crossBetween val="midCat"/>
      </c:valAx>
      <c:valAx>
        <c:axId val="5225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CO!$C$1</c:f>
              <c:strCache>
                <c:ptCount val="1"/>
                <c:pt idx="0">
                  <c:v>fGo(J/mol)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7055796150481189"/>
                  <c:y val="-0.55810914260717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CO!$A$2:$A$33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298.14999999999998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</c:numCache>
            </c:numRef>
          </c:xVal>
          <c:yVal>
            <c:numRef>
              <c:f>CO!$C$2:$C$33</c:f>
              <c:numCache>
                <c:formatCode>General</c:formatCode>
                <c:ptCount val="32"/>
                <c:pt idx="0">
                  <c:v>-113805</c:v>
                </c:pt>
                <c:pt idx="1">
                  <c:v>-120239</c:v>
                </c:pt>
                <c:pt idx="2">
                  <c:v>-128526.00000000001</c:v>
                </c:pt>
                <c:pt idx="3">
                  <c:v>-137163</c:v>
                </c:pt>
                <c:pt idx="4">
                  <c:v>-137328</c:v>
                </c:pt>
                <c:pt idx="5">
                  <c:v>-146338</c:v>
                </c:pt>
                <c:pt idx="6">
                  <c:v>-155414</c:v>
                </c:pt>
                <c:pt idx="7">
                  <c:v>-164486</c:v>
                </c:pt>
                <c:pt idx="8">
                  <c:v>-173518</c:v>
                </c:pt>
                <c:pt idx="9">
                  <c:v>-182497</c:v>
                </c:pt>
                <c:pt idx="10">
                  <c:v>-191416</c:v>
                </c:pt>
                <c:pt idx="11">
                  <c:v>-200275</c:v>
                </c:pt>
                <c:pt idx="12">
                  <c:v>-209075</c:v>
                </c:pt>
                <c:pt idx="13">
                  <c:v>-217819</c:v>
                </c:pt>
                <c:pt idx="14">
                  <c:v>-226509</c:v>
                </c:pt>
                <c:pt idx="15">
                  <c:v>-235149</c:v>
                </c:pt>
                <c:pt idx="16">
                  <c:v>-243740</c:v>
                </c:pt>
                <c:pt idx="17">
                  <c:v>-252284</c:v>
                </c:pt>
                <c:pt idx="18">
                  <c:v>-260784</c:v>
                </c:pt>
                <c:pt idx="19">
                  <c:v>-269242</c:v>
                </c:pt>
                <c:pt idx="20">
                  <c:v>-277658</c:v>
                </c:pt>
                <c:pt idx="21">
                  <c:v>-286034</c:v>
                </c:pt>
                <c:pt idx="22">
                  <c:v>-294372</c:v>
                </c:pt>
                <c:pt idx="23">
                  <c:v>-302672</c:v>
                </c:pt>
                <c:pt idx="24">
                  <c:v>-310936</c:v>
                </c:pt>
                <c:pt idx="25">
                  <c:v>-319165</c:v>
                </c:pt>
                <c:pt idx="26">
                  <c:v>-327358</c:v>
                </c:pt>
                <c:pt idx="27">
                  <c:v>-335517</c:v>
                </c:pt>
                <c:pt idx="28">
                  <c:v>-343643</c:v>
                </c:pt>
                <c:pt idx="29">
                  <c:v>-351736</c:v>
                </c:pt>
                <c:pt idx="30">
                  <c:v>-359797</c:v>
                </c:pt>
                <c:pt idx="31">
                  <c:v>-367826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4AEA-8033-E685818A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90944"/>
        <c:axId val="358996520"/>
      </c:scatterChart>
      <c:valAx>
        <c:axId val="3589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6520"/>
        <c:crosses val="autoZero"/>
        <c:crossBetween val="midCat"/>
      </c:valAx>
      <c:valAx>
        <c:axId val="3589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0048118985127"/>
          <c:y val="7.6423519976669588E-2"/>
          <c:w val="0.81921062992125981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H2O!$C$1</c:f>
              <c:strCache>
                <c:ptCount val="1"/>
                <c:pt idx="0">
                  <c:v>fGo(J/mol)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280796150481189"/>
                  <c:y val="-0.25173702245552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H2O!$A$2:$A$33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298.14999999999998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</c:numCache>
            </c:numRef>
          </c:xVal>
          <c:yVal>
            <c:numRef>
              <c:f>H2O!$C$2:$C$33</c:f>
              <c:numCache>
                <c:formatCode>General</c:formatCode>
                <c:ptCount val="32"/>
                <c:pt idx="0">
                  <c:v>-238921</c:v>
                </c:pt>
                <c:pt idx="1">
                  <c:v>-236584</c:v>
                </c:pt>
                <c:pt idx="2">
                  <c:v>-232766</c:v>
                </c:pt>
                <c:pt idx="3">
                  <c:v>-228582</c:v>
                </c:pt>
                <c:pt idx="4">
                  <c:v>-228500</c:v>
                </c:pt>
                <c:pt idx="5">
                  <c:v>-223901</c:v>
                </c:pt>
                <c:pt idx="6">
                  <c:v>-219051</c:v>
                </c:pt>
                <c:pt idx="7">
                  <c:v>-214007</c:v>
                </c:pt>
                <c:pt idx="8">
                  <c:v>-208812</c:v>
                </c:pt>
                <c:pt idx="9">
                  <c:v>-203496</c:v>
                </c:pt>
                <c:pt idx="10">
                  <c:v>-198083</c:v>
                </c:pt>
                <c:pt idx="11">
                  <c:v>-192590</c:v>
                </c:pt>
                <c:pt idx="12">
                  <c:v>-187033</c:v>
                </c:pt>
                <c:pt idx="13">
                  <c:v>-181425</c:v>
                </c:pt>
                <c:pt idx="14">
                  <c:v>-175774</c:v>
                </c:pt>
                <c:pt idx="15">
                  <c:v>-170089</c:v>
                </c:pt>
                <c:pt idx="16">
                  <c:v>-164376</c:v>
                </c:pt>
                <c:pt idx="17">
                  <c:v>-158639</c:v>
                </c:pt>
                <c:pt idx="18">
                  <c:v>-152883</c:v>
                </c:pt>
                <c:pt idx="19">
                  <c:v>-147111</c:v>
                </c:pt>
                <c:pt idx="20">
                  <c:v>-141325</c:v>
                </c:pt>
                <c:pt idx="21">
                  <c:v>-135528</c:v>
                </c:pt>
                <c:pt idx="22">
                  <c:v>-129721</c:v>
                </c:pt>
                <c:pt idx="23">
                  <c:v>-123905</c:v>
                </c:pt>
                <c:pt idx="24">
                  <c:v>-118082</c:v>
                </c:pt>
                <c:pt idx="25">
                  <c:v>-112252</c:v>
                </c:pt>
                <c:pt idx="26">
                  <c:v>-106416</c:v>
                </c:pt>
                <c:pt idx="27">
                  <c:v>-100575</c:v>
                </c:pt>
                <c:pt idx="28">
                  <c:v>-94729</c:v>
                </c:pt>
                <c:pt idx="29">
                  <c:v>-88878</c:v>
                </c:pt>
                <c:pt idx="30">
                  <c:v>-83023</c:v>
                </c:pt>
                <c:pt idx="31">
                  <c:v>-77163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B-42A8-B41C-A1A8EEF9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57824"/>
        <c:axId val="353663400"/>
      </c:scatterChart>
      <c:valAx>
        <c:axId val="3536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63400"/>
        <c:crosses val="autoZero"/>
        <c:crossBetween val="midCat"/>
      </c:valAx>
      <c:valAx>
        <c:axId val="3536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33337</xdr:rowOff>
    </xdr:from>
    <xdr:to>
      <xdr:col>13</xdr:col>
      <xdr:colOff>333375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B812F-5FC4-45BE-A12E-1A012180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33337</xdr:rowOff>
    </xdr:from>
    <xdr:to>
      <xdr:col>13</xdr:col>
      <xdr:colOff>333375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8D54A-D856-4A00-B433-50D487D9B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33337</xdr:rowOff>
    </xdr:from>
    <xdr:to>
      <xdr:col>12</xdr:col>
      <xdr:colOff>333375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4A1F7-E51A-421A-AB21-8665280AA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33337</xdr:rowOff>
    </xdr:from>
    <xdr:to>
      <xdr:col>12</xdr:col>
      <xdr:colOff>333375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E9222-9451-4724-9A54-0A81D29F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B0B9E-9080-4CC8-9886-665C6835FC17}" name="Table14" displayName="Table14" ref="A1:D36" totalsRowShown="0">
  <autoFilter ref="A1:D36" xr:uid="{63A1B1A6-780B-4C7D-A3F7-0668A3853B39}"/>
  <tableColumns count="4">
    <tableColumn id="1" xr3:uid="{1610C785-BE7F-428C-ACDA-6CD578409081}" name="Temperature(K)" dataDxfId="15"/>
    <tableColumn id="2" xr3:uid="{FBC6C7FE-D21B-4BBB-8D84-C0A2A298D6F4}" name="fGo(kJ/mol)"/>
    <tableColumn id="3" xr3:uid="{7DD3F6FA-4E64-4AD9-9A24-DB0C03AB4B1F}" name="fGo(J/mol)" dataDxfId="14">
      <calculatedColumnFormula>Table14[[#This Row],[fGo(kJ/mol)]]*1000</calculatedColumnFormula>
    </tableColumn>
    <tableColumn id="4" xr3:uid="{5B2D4BFF-596F-4064-93A6-F1FCE5D5BFD3}" name="Polynomial" dataDxfId="13">
      <calculatedColumnFormula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A6B3E-AFBA-4A2F-BFED-5D031FE03920}" name="Table1" displayName="Table1" ref="A1:D33" totalsRowShown="0">
  <autoFilter ref="A1:D33" xr:uid="{E76611B5-55E8-4DB2-B5F7-29B5A1345946}"/>
  <tableColumns count="4">
    <tableColumn id="1" xr3:uid="{B70906FB-54E3-4C61-B3EB-9974E5D2854B}" name="Temperature(K)" dataDxfId="12" totalsRowDxfId="11"/>
    <tableColumn id="2" xr3:uid="{BCC8AFB5-1C92-4E88-AF29-0E3FBFD27D6E}" name="fGo(kJ/mol)" totalsRowDxfId="10"/>
    <tableColumn id="3" xr3:uid="{77865D4D-726A-43C6-933A-2898D613A3D1}" name="fGo(J/mol)" dataDxfId="9">
      <calculatedColumnFormula>Table1[[#This Row],[fGo(kJ/mol)]]*1000</calculatedColumnFormula>
    </tableColumn>
    <tableColumn id="4" xr3:uid="{128F7D00-5595-4129-80B3-692ECF709927}" name="Polynomial" dataDxfId="8">
      <calculatedColumnFormula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C34D4A-7EFE-4B8A-9C2E-8994256EDDE3}" name="Table146" displayName="Table146" ref="A1:D33" totalsRowShown="0">
  <autoFilter ref="A1:D33" xr:uid="{E42C3566-837C-47CE-AD94-124790119FEB}"/>
  <tableColumns count="4">
    <tableColumn id="1" xr3:uid="{3CA2F7C5-01B4-4B0C-ACC8-C7A8CF56C290}" name="Temperature(K)" dataDxfId="7"/>
    <tableColumn id="2" xr3:uid="{B6C8E8F6-55E6-4A31-9A9C-C66F7A178ECB}" name="fGo(kJ/mol)"/>
    <tableColumn id="3" xr3:uid="{5E8EBC43-1CF8-4124-B94C-C4C65C78ED55}" name="fGo(J/mol)" dataDxfId="6">
      <calculatedColumnFormula>Table146[[#This Row],[fGo(kJ/mol)]]*1000</calculatedColumnFormula>
    </tableColumn>
    <tableColumn id="4" xr3:uid="{7BBC1998-F18B-4F26-A16B-5798A66C832E}" name="Column2" dataDxfId="5">
      <calculatedColumnFormula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08CDD9-1797-4470-BFD2-BB327CB2047D}" name="Table1468" displayName="Table1468" ref="A1:D33" totalsRowShown="0">
  <autoFilter ref="A1:D33" xr:uid="{CA4817A8-3482-4565-96F4-817B36C59BA5}"/>
  <tableColumns count="4">
    <tableColumn id="1" xr3:uid="{DF3B71CD-4C45-49BA-949A-BA5848E0E8B3}" name="Temperature(K)" dataDxfId="4"/>
    <tableColumn id="2" xr3:uid="{3F0BBDE2-F42C-4082-9A0A-8F2A5333E6B5}" name="fGo(kJ/mol)"/>
    <tableColumn id="3" xr3:uid="{9A423A79-5BA0-4E06-AACD-092683B06A95}" name="fGo(J/mol)" dataDxfId="3">
      <calculatedColumnFormula>Table1468[[#This Row],[fGo(kJ/mol)]]*1000</calculatedColumnFormula>
    </tableColumn>
    <tableColumn id="4" xr3:uid="{11ECD7F6-0915-4096-9A65-BF0066FA038C}" name="Polynomial" dataDxfId="2">
      <calculatedColumnFormula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3D50E6-FFB6-4119-9BBA-A59B37734C6A}" name="Table149" displayName="Table149" ref="A1:C36" totalsRowShown="0">
  <autoFilter ref="A1:C36" xr:uid="{37332959-D1C6-4784-AC23-889927AF2379}"/>
  <tableColumns count="3">
    <tableColumn id="1" xr3:uid="{DFA565D4-2DAF-4C36-91C1-FDADA4BC6640}" name="Temperature(K)" dataDxfId="1"/>
    <tableColumn id="2" xr3:uid="{79A6B5C2-6871-4FB8-9DBD-483563E5FAA0}" name="fGo(kJ/mol)"/>
    <tableColumn id="3" xr3:uid="{DDF1FED3-2317-408A-AF96-9EB100670E20}" name="fGo(J/mol)" dataDxfId="0">
      <calculatedColumnFormula>Table149[[#This Row],[fGo(kJ/mol)]]*1000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334F-3648-4CC2-9167-E3C9AD714ED5}">
  <dimension ref="A1:D36"/>
  <sheetViews>
    <sheetView workbookViewId="0">
      <selection activeCell="D2" sqref="D2"/>
    </sheetView>
  </sheetViews>
  <sheetFormatPr defaultRowHeight="15" x14ac:dyDescent="0.25"/>
  <cols>
    <col min="1" max="1" width="17.7109375" customWidth="1"/>
    <col min="2" max="2" width="14.28515625" customWidth="1"/>
  </cols>
  <sheetData>
    <row r="1" spans="1:4" x14ac:dyDescent="0.25">
      <c r="A1" t="s">
        <v>3</v>
      </c>
      <c r="B1" t="s">
        <v>4</v>
      </c>
      <c r="C1" t="s">
        <v>2</v>
      </c>
      <c r="D1" t="s">
        <v>0</v>
      </c>
    </row>
    <row r="2" spans="1:4" x14ac:dyDescent="0.25">
      <c r="A2" s="1">
        <v>0</v>
      </c>
      <c r="B2">
        <v>-66.911000000000001</v>
      </c>
      <c r="C2">
        <f>Table14[[#This Row],[fGo(kJ/mol)]]*1000</f>
        <v>-66911</v>
      </c>
      <c r="D2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-67378</v>
      </c>
    </row>
    <row r="3" spans="1:4" x14ac:dyDescent="0.25">
      <c r="A3" s="2">
        <v>100</v>
      </c>
      <c r="B3">
        <v>-64.352999999999994</v>
      </c>
      <c r="C3">
        <f>Table14[[#This Row],[fGo(kJ/mol)]]*1000</f>
        <v>-64352.999999999993</v>
      </c>
      <c r="D3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-63668.898999999998</v>
      </c>
    </row>
    <row r="4" spans="1:4" x14ac:dyDescent="0.25">
      <c r="A4" s="1">
        <v>200</v>
      </c>
      <c r="B4">
        <v>-58.161000000000001</v>
      </c>
      <c r="C4">
        <f>Table14[[#This Row],[fGo(kJ/mol)]]*1000</f>
        <v>-58161</v>
      </c>
      <c r="D4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-57896.736000000004</v>
      </c>
    </row>
    <row r="5" spans="1:4" x14ac:dyDescent="0.25">
      <c r="A5" s="1">
        <v>250</v>
      </c>
      <c r="B5">
        <v>-54.536000000000001</v>
      </c>
      <c r="C5">
        <f>Table14[[#This Row],[fGo(kJ/mol)]]*1000</f>
        <v>-54536</v>
      </c>
      <c r="D5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-54376.708984375</v>
      </c>
    </row>
    <row r="6" spans="1:4" x14ac:dyDescent="0.25">
      <c r="A6" s="2">
        <v>298.14999999999998</v>
      </c>
      <c r="B6">
        <v>-50.768000000000001</v>
      </c>
      <c r="C6">
        <f>Table14[[#This Row],[fGo(kJ/mol)]]*1000</f>
        <v>-50768</v>
      </c>
      <c r="D6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-50645.511317659737</v>
      </c>
    </row>
    <row r="7" spans="1:4" x14ac:dyDescent="0.25">
      <c r="A7" s="1">
        <v>300</v>
      </c>
      <c r="B7">
        <v>-50.618000000000002</v>
      </c>
      <c r="C7">
        <f>Table14[[#This Row],[fGo(kJ/mol)]]*1000</f>
        <v>-50618</v>
      </c>
      <c r="D7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-50495.970999999998</v>
      </c>
    </row>
    <row r="8" spans="1:4" x14ac:dyDescent="0.25">
      <c r="A8" s="1">
        <v>350</v>
      </c>
      <c r="B8">
        <v>-46.445</v>
      </c>
      <c r="C8">
        <f>Table14[[#This Row],[fGo(kJ/mol)]]*1000</f>
        <v>-46445</v>
      </c>
      <c r="D8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-46293.671109374998</v>
      </c>
    </row>
    <row r="9" spans="1:4" x14ac:dyDescent="0.25">
      <c r="A9" s="2">
        <v>400</v>
      </c>
      <c r="B9">
        <v>-42.054000000000002</v>
      </c>
      <c r="C9">
        <f>Table14[[#This Row],[fGo(kJ/mol)]]*1000</f>
        <v>-42054</v>
      </c>
      <c r="D9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-41803.504000000001</v>
      </c>
    </row>
    <row r="10" spans="1:4" x14ac:dyDescent="0.25">
      <c r="A10" s="1">
        <v>450</v>
      </c>
      <c r="B10">
        <v>-37.475999999999999</v>
      </c>
      <c r="C10">
        <f>Table14[[#This Row],[fGo(kJ/mol)]]*1000</f>
        <v>-37476</v>
      </c>
      <c r="D10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-37054.011859375001</v>
      </c>
    </row>
    <row r="11" spans="1:4" x14ac:dyDescent="0.25">
      <c r="A11" s="1">
        <v>500</v>
      </c>
      <c r="B11">
        <v>-32.741</v>
      </c>
      <c r="C11">
        <f>Table14[[#This Row],[fGo(kJ/mol)]]*1000</f>
        <v>-32741</v>
      </c>
      <c r="D11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-32068.875</v>
      </c>
    </row>
    <row r="12" spans="1:4" x14ac:dyDescent="0.25">
      <c r="A12" s="2">
        <v>600</v>
      </c>
      <c r="B12">
        <v>-22.887</v>
      </c>
      <c r="C12">
        <f>Table14[[#This Row],[fGo(kJ/mol)]]*1000</f>
        <v>-22887</v>
      </c>
      <c r="D12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-21463.743999999999</v>
      </c>
    </row>
    <row r="13" spans="1:4" x14ac:dyDescent="0.25">
      <c r="A13" s="1">
        <v>700</v>
      </c>
      <c r="B13">
        <v>-12.643000000000001</v>
      </c>
      <c r="C13">
        <f>Table14[[#This Row],[fGo(kJ/mol)]]*1000</f>
        <v>-12643</v>
      </c>
      <c r="D13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-10090.650999999998</v>
      </c>
    </row>
    <row r="14" spans="1:4" x14ac:dyDescent="0.25">
      <c r="A14" s="2">
        <v>800</v>
      </c>
      <c r="B14">
        <v>-2.1150000000000002</v>
      </c>
      <c r="C14">
        <f>Table14[[#This Row],[fGo(kJ/mol)]]*1000</f>
        <v>-2115</v>
      </c>
      <c r="D14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2008.9440000000031</v>
      </c>
    </row>
    <row r="15" spans="1:4" x14ac:dyDescent="0.25">
      <c r="A15" s="1">
        <v>900</v>
      </c>
      <c r="B15">
        <v>8.6159999999999997</v>
      </c>
      <c r="C15">
        <f>Table14[[#This Row],[fGo(kJ/mol)]]*1000</f>
        <v>8616</v>
      </c>
      <c r="D15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14847.341</v>
      </c>
    </row>
    <row r="16" spans="1:4" x14ac:dyDescent="0.25">
      <c r="A16" s="2">
        <v>1000</v>
      </c>
      <c r="B16">
        <v>19.492000000000001</v>
      </c>
      <c r="C16">
        <f>Table14[[#This Row],[fGo(kJ/mol)]]*1000</f>
        <v>19492</v>
      </c>
      <c r="D16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28484</v>
      </c>
    </row>
    <row r="17" spans="1:4" x14ac:dyDescent="0.25">
      <c r="A17" s="1">
        <v>1100</v>
      </c>
      <c r="B17">
        <v>30.472000000000001</v>
      </c>
      <c r="C17">
        <f>Table14[[#This Row],[fGo(kJ/mol)]]*1000</f>
        <v>30472</v>
      </c>
      <c r="D17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43019.661000000007</v>
      </c>
    </row>
    <row r="18" spans="1:4" x14ac:dyDescent="0.25">
      <c r="A18" s="1">
        <v>1200</v>
      </c>
      <c r="B18">
        <v>41.524000000000001</v>
      </c>
      <c r="C18">
        <f>Table14[[#This Row],[fGo(kJ/mol)]]*1000</f>
        <v>41524</v>
      </c>
      <c r="D18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58591.184000000008</v>
      </c>
    </row>
    <row r="19" spans="1:4" x14ac:dyDescent="0.25">
      <c r="A19" s="2">
        <v>1300</v>
      </c>
      <c r="B19">
        <v>52.625999999999998</v>
      </c>
      <c r="C19">
        <f>Table14[[#This Row],[fGo(kJ/mol)]]*1000</f>
        <v>52626</v>
      </c>
      <c r="D19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75367.108999999997</v>
      </c>
    </row>
    <row r="20" spans="1:4" x14ac:dyDescent="0.25">
      <c r="A20" s="1">
        <v>1400</v>
      </c>
      <c r="B20">
        <v>63.761000000000003</v>
      </c>
      <c r="C20">
        <f>Table14[[#This Row],[fGo(kJ/mol)]]*1000</f>
        <v>63761</v>
      </c>
      <c r="D20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93543.935999999987</v>
      </c>
    </row>
    <row r="21" spans="1:4" x14ac:dyDescent="0.25">
      <c r="A21" s="2">
        <v>1500</v>
      </c>
      <c r="B21">
        <v>74.918000000000006</v>
      </c>
      <c r="C21">
        <f>Table14[[#This Row],[fGo(kJ/mol)]]*1000</f>
        <v>74918</v>
      </c>
      <c r="D21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113343.125</v>
      </c>
    </row>
    <row r="22" spans="1:4" x14ac:dyDescent="0.25">
      <c r="A22" s="1">
        <v>1600</v>
      </c>
      <c r="B22">
        <v>86.087999999999994</v>
      </c>
      <c r="C22">
        <f>Table14[[#This Row],[fGo(kJ/mol)]]*1000</f>
        <v>86088</v>
      </c>
      <c r="D22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135008.81600000002</v>
      </c>
    </row>
    <row r="23" spans="1:4" x14ac:dyDescent="0.25">
      <c r="A23" s="2">
        <v>1700</v>
      </c>
      <c r="B23">
        <v>97.265000000000001</v>
      </c>
      <c r="C23">
        <f>Table14[[#This Row],[fGo(kJ/mol)]]*1000</f>
        <v>97265</v>
      </c>
      <c r="D23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158806.269</v>
      </c>
    </row>
    <row r="24" spans="1:4" x14ac:dyDescent="0.25">
      <c r="A24" s="1">
        <v>1800</v>
      </c>
      <c r="B24">
        <v>108.44499999999999</v>
      </c>
      <c r="C24">
        <f>Table14[[#This Row],[fGo(kJ/mol)]]*1000</f>
        <v>108445</v>
      </c>
      <c r="D24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185021.024</v>
      </c>
    </row>
    <row r="25" spans="1:4" x14ac:dyDescent="0.25">
      <c r="A25" s="2">
        <v>1900</v>
      </c>
      <c r="B25">
        <v>119.624</v>
      </c>
      <c r="C25">
        <f>Table14[[#This Row],[fGo(kJ/mol)]]*1000</f>
        <v>119624</v>
      </c>
      <c r="D25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213958.78100000002</v>
      </c>
    </row>
    <row r="26" spans="1:4" x14ac:dyDescent="0.25">
      <c r="A26" s="1">
        <v>2000</v>
      </c>
      <c r="B26">
        <v>130.80199999999999</v>
      </c>
      <c r="C26">
        <f>Table14[[#This Row],[fGo(kJ/mol)]]*1000</f>
        <v>130801.99999999999</v>
      </c>
      <c r="D26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245946</v>
      </c>
    </row>
    <row r="27" spans="1:4" x14ac:dyDescent="0.25">
      <c r="A27" s="3">
        <v>2100</v>
      </c>
      <c r="B27" s="4">
        <v>141.97499999999999</v>
      </c>
      <c r="C27">
        <f>Table14[[#This Row],[fGo(kJ/mol)]]*1000</f>
        <v>141975</v>
      </c>
      <c r="D27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281331.22099999996</v>
      </c>
    </row>
    <row r="28" spans="1:4" x14ac:dyDescent="0.25">
      <c r="A28" s="3">
        <v>2200</v>
      </c>
      <c r="B28" s="4">
        <v>153.14400000000001</v>
      </c>
      <c r="C28">
        <f>Table14[[#This Row],[fGo(kJ/mol)]]*1000</f>
        <v>153144</v>
      </c>
      <c r="D28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320487.10400000005</v>
      </c>
    </row>
    <row r="29" spans="1:4" x14ac:dyDescent="0.25">
      <c r="A29" s="3">
        <v>2300</v>
      </c>
      <c r="B29" s="4">
        <v>164.30799999999999</v>
      </c>
      <c r="C29">
        <f>Table14[[#This Row],[fGo(kJ/mol)]]*1000</f>
        <v>164308</v>
      </c>
      <c r="D29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363813.18900000001</v>
      </c>
    </row>
    <row r="30" spans="1:4" x14ac:dyDescent="0.25">
      <c r="A30" s="3">
        <v>2400</v>
      </c>
      <c r="B30" s="4">
        <v>175.46700000000001</v>
      </c>
      <c r="C30">
        <f>Table14[[#This Row],[fGo(kJ/mol)]]*1000</f>
        <v>175467</v>
      </c>
      <c r="D30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411739.37600000011</v>
      </c>
    </row>
    <row r="31" spans="1:4" x14ac:dyDescent="0.25">
      <c r="A31" s="3">
        <v>2500</v>
      </c>
      <c r="B31" s="4">
        <v>186.62200000000001</v>
      </c>
      <c r="C31">
        <f>Table14[[#This Row],[fGo(kJ/mol)]]*1000</f>
        <v>186622</v>
      </c>
      <c r="D31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464730.125</v>
      </c>
    </row>
    <row r="32" spans="1:4" x14ac:dyDescent="0.25">
      <c r="A32" s="3">
        <v>2600</v>
      </c>
      <c r="B32" s="4">
        <v>197.77099999999999</v>
      </c>
      <c r="C32">
        <f>Table14[[#This Row],[fGo(kJ/mol)]]*1000</f>
        <v>197771</v>
      </c>
      <c r="D32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523289.37600000016</v>
      </c>
    </row>
    <row r="33" spans="1:4" x14ac:dyDescent="0.25">
      <c r="A33" s="3">
        <v>2700</v>
      </c>
      <c r="B33" s="4">
        <v>208.916</v>
      </c>
      <c r="C33">
        <f>Table14[[#This Row],[fGo(kJ/mol)]]*1000</f>
        <v>208916</v>
      </c>
      <c r="D33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587966.18900000013</v>
      </c>
    </row>
    <row r="34" spans="1:4" x14ac:dyDescent="0.25">
      <c r="A34" s="3">
        <v>2800</v>
      </c>
      <c r="B34" s="4">
        <v>220.05799999999999</v>
      </c>
      <c r="C34">
        <f>Table14[[#This Row],[fGo(kJ/mol)]]*1000</f>
        <v>220058</v>
      </c>
      <c r="D34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659361.10400000017</v>
      </c>
    </row>
    <row r="35" spans="1:4" x14ac:dyDescent="0.25">
      <c r="A35" s="3">
        <v>2900</v>
      </c>
      <c r="B35" s="4">
        <v>231.196</v>
      </c>
      <c r="C35">
        <f>Table14[[#This Row],[fGo(kJ/mol)]]*1000</f>
        <v>231196</v>
      </c>
      <c r="D35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738133.22100000014</v>
      </c>
    </row>
    <row r="36" spans="1:4" x14ac:dyDescent="0.25">
      <c r="A36" s="3">
        <v>3000</v>
      </c>
      <c r="B36" s="4">
        <v>242.33199999999999</v>
      </c>
      <c r="C36">
        <f>Table14[[#This Row],[fGo(kJ/mol)]]*1000</f>
        <v>242332</v>
      </c>
      <c r="D36" s="5">
        <f>1*10^(-15)*Table14[[#This Row],[Temperature(K)]]^6 - 1*10^(-11)*Table14[[#This Row],[Temperature(K)]]^5 +5*10^(-8)*Table14[[#This Row],[Temperature(K)]]^4 - 0.0001*Table14[[#This Row],[Temperature(K)]]^3 + 0.1298*Table14[[#This Row],[Temperature(K)]]^2 +25.062*Table14[[#This Row],[Temperature(K)]] - 67378</f>
        <v>825008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0995-858F-4C93-B293-D33042EDF17A}">
  <dimension ref="A1:D33"/>
  <sheetViews>
    <sheetView workbookViewId="0">
      <selection activeCell="D1" sqref="D1"/>
    </sheetView>
  </sheetViews>
  <sheetFormatPr defaultRowHeight="15" x14ac:dyDescent="0.25"/>
  <cols>
    <col min="1" max="1" width="17.7109375" customWidth="1"/>
    <col min="2" max="2" width="14.28515625" customWidth="1"/>
  </cols>
  <sheetData>
    <row r="1" spans="1:4" x14ac:dyDescent="0.25">
      <c r="A1" t="s">
        <v>3</v>
      </c>
      <c r="B1" t="s">
        <v>4</v>
      </c>
      <c r="C1" t="s">
        <v>2</v>
      </c>
      <c r="D1" t="s">
        <v>0</v>
      </c>
    </row>
    <row r="2" spans="1:4" x14ac:dyDescent="0.25">
      <c r="A2" s="1">
        <v>0</v>
      </c>
      <c r="B2">
        <v>-393.15100000000001</v>
      </c>
      <c r="C2">
        <f>Table1[[#This Row],[fGo(kJ/mol)]]*1000</f>
        <v>-393151</v>
      </c>
      <c r="D2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-393181</v>
      </c>
    </row>
    <row r="3" spans="1:4" x14ac:dyDescent="0.25">
      <c r="A3" s="2">
        <v>100</v>
      </c>
      <c r="B3">
        <v>-393.68299999999999</v>
      </c>
      <c r="C3">
        <f>Table1[[#This Row],[fGo(kJ/mol)]]*1000</f>
        <v>-393683</v>
      </c>
      <c r="D3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-393648.93297000002</v>
      </c>
    </row>
    <row r="4" spans="1:4" x14ac:dyDescent="0.25">
      <c r="A4" s="1">
        <v>200</v>
      </c>
      <c r="B4">
        <v>-394.08499999999998</v>
      </c>
      <c r="C4">
        <f>Table1[[#This Row],[fGo(kJ/mol)]]*1000</f>
        <v>-394085</v>
      </c>
      <c r="D4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-394053.55407999997</v>
      </c>
    </row>
    <row r="5" spans="1:4" x14ac:dyDescent="0.25">
      <c r="A5" s="2">
        <v>298.14999999999998</v>
      </c>
      <c r="B5">
        <v>-394.38900000000001</v>
      </c>
      <c r="C5">
        <f>Table1[[#This Row],[fGo(kJ/mol)]]*1000</f>
        <v>-394389</v>
      </c>
      <c r="D5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-394403.46766102669</v>
      </c>
    </row>
    <row r="6" spans="1:4" x14ac:dyDescent="0.25">
      <c r="A6" s="1">
        <v>300</v>
      </c>
      <c r="B6">
        <v>-394.39400000000001</v>
      </c>
      <c r="C6">
        <f>Table1[[#This Row],[fGo(kJ/mol)]]*1000</f>
        <v>-394394</v>
      </c>
      <c r="D6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-394409.69712999999</v>
      </c>
    </row>
    <row r="7" spans="1:4" x14ac:dyDescent="0.25">
      <c r="A7" s="2">
        <v>400</v>
      </c>
      <c r="B7">
        <v>-394.67500000000001</v>
      </c>
      <c r="C7">
        <f>Table1[[#This Row],[fGo(kJ/mol)]]*1000</f>
        <v>-394675</v>
      </c>
      <c r="D7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-394730.46912000002</v>
      </c>
    </row>
    <row r="8" spans="1:4" x14ac:dyDescent="0.25">
      <c r="A8" s="1">
        <v>500</v>
      </c>
      <c r="B8">
        <v>-394.93900000000002</v>
      </c>
      <c r="C8">
        <f>Table1[[#This Row],[fGo(kJ/mol)]]*1000</f>
        <v>-394939</v>
      </c>
      <c r="D8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-395027.55625000002</v>
      </c>
    </row>
    <row r="9" spans="1:4" x14ac:dyDescent="0.25">
      <c r="A9" s="2">
        <v>600</v>
      </c>
      <c r="B9">
        <v>-395.18200000000002</v>
      </c>
      <c r="C9">
        <f>Table1[[#This Row],[fGo(kJ/mol)]]*1000</f>
        <v>-395182</v>
      </c>
      <c r="D9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-395311.50832000002</v>
      </c>
    </row>
    <row r="10" spans="1:4" x14ac:dyDescent="0.25">
      <c r="A10" s="1">
        <v>700</v>
      </c>
      <c r="B10">
        <v>-395.39800000000002</v>
      </c>
      <c r="C10">
        <f>Table1[[#This Row],[fGo(kJ/mol)]]*1000</f>
        <v>-395398</v>
      </c>
      <c r="D10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-395592.00153000001</v>
      </c>
    </row>
    <row r="11" spans="1:4" x14ac:dyDescent="0.25">
      <c r="A11" s="2">
        <v>800</v>
      </c>
      <c r="B11">
        <v>-395.58600000000001</v>
      </c>
      <c r="C11">
        <f>Table1[[#This Row],[fGo(kJ/mol)]]*1000</f>
        <v>-395586</v>
      </c>
      <c r="D11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-395878.07968000002</v>
      </c>
    </row>
    <row r="12" spans="1:4" x14ac:dyDescent="0.25">
      <c r="A12" s="1">
        <v>900</v>
      </c>
      <c r="B12">
        <v>-395.74799999999999</v>
      </c>
      <c r="C12">
        <f>Table1[[#This Row],[fGo(kJ/mol)]]*1000</f>
        <v>-395748</v>
      </c>
      <c r="D12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-396178.37377000001</v>
      </c>
    </row>
    <row r="13" spans="1:4" x14ac:dyDescent="0.25">
      <c r="A13" s="2">
        <v>1000</v>
      </c>
      <c r="B13">
        <v>-395.88600000000002</v>
      </c>
      <c r="C13">
        <f>Table1[[#This Row],[fGo(kJ/mol)]]*1000</f>
        <v>-395886</v>
      </c>
      <c r="D13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-396501.3</v>
      </c>
    </row>
    <row r="14" spans="1:4" x14ac:dyDescent="0.25">
      <c r="A14" s="1">
        <v>1100</v>
      </c>
      <c r="B14">
        <v>-396.00099999999998</v>
      </c>
      <c r="C14">
        <f>Table1[[#This Row],[fGo(kJ/mol)]]*1000</f>
        <v>-396001</v>
      </c>
      <c r="D14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-396855.23616999999</v>
      </c>
    </row>
    <row r="15" spans="1:4" x14ac:dyDescent="0.25">
      <c r="A15" s="1">
        <v>1200</v>
      </c>
      <c r="B15">
        <v>-396.09800000000001</v>
      </c>
      <c r="C15">
        <f>Table1[[#This Row],[fGo(kJ/mol)]]*1000</f>
        <v>-396098</v>
      </c>
      <c r="D15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-397248.67648000002</v>
      </c>
    </row>
    <row r="16" spans="1:4" x14ac:dyDescent="0.25">
      <c r="A16" s="2">
        <v>1300</v>
      </c>
      <c r="B16">
        <v>-396.17700000000002</v>
      </c>
      <c r="C16">
        <f>Table1[[#This Row],[fGo(kJ/mol)]]*1000</f>
        <v>-396177</v>
      </c>
      <c r="D16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-397690.36472999997</v>
      </c>
    </row>
    <row r="17" spans="1:4" x14ac:dyDescent="0.25">
      <c r="A17" s="1">
        <v>1400</v>
      </c>
      <c r="B17">
        <v>-396.24</v>
      </c>
      <c r="C17">
        <f>Table1[[#This Row],[fGo(kJ/mol)]]*1000</f>
        <v>-396240</v>
      </c>
      <c r="D17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-398189.40591999999</v>
      </c>
    </row>
    <row r="18" spans="1:4" x14ac:dyDescent="0.25">
      <c r="A18" s="2">
        <v>1500</v>
      </c>
      <c r="B18">
        <v>-396.28800000000001</v>
      </c>
      <c r="C18">
        <f>Table1[[#This Row],[fGo(kJ/mol)]]*1000</f>
        <v>-396288</v>
      </c>
      <c r="D18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-398755.35625000001</v>
      </c>
    </row>
    <row r="19" spans="1:4" x14ac:dyDescent="0.25">
      <c r="A19" s="1">
        <v>1600</v>
      </c>
      <c r="B19">
        <v>-396.32299999999998</v>
      </c>
      <c r="C19">
        <f>Table1[[#This Row],[fGo(kJ/mol)]]*1000</f>
        <v>-396323</v>
      </c>
      <c r="D19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-399398.29151999997</v>
      </c>
    </row>
    <row r="20" spans="1:4" x14ac:dyDescent="0.25">
      <c r="A20" s="2">
        <v>1700</v>
      </c>
      <c r="B20">
        <v>-396.34399999999999</v>
      </c>
      <c r="C20">
        <f>Table1[[#This Row],[fGo(kJ/mol)]]*1000</f>
        <v>-396344</v>
      </c>
      <c r="D20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-400128.85392999998</v>
      </c>
    </row>
    <row r="21" spans="1:4" x14ac:dyDescent="0.25">
      <c r="A21" s="1">
        <v>1800</v>
      </c>
      <c r="B21">
        <v>-396.35300000000001</v>
      </c>
      <c r="C21">
        <f>Table1[[#This Row],[fGo(kJ/mol)]]*1000</f>
        <v>-396353</v>
      </c>
      <c r="D21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-400958.27727999998</v>
      </c>
    </row>
    <row r="22" spans="1:4" x14ac:dyDescent="0.25">
      <c r="A22" s="2">
        <v>1900</v>
      </c>
      <c r="B22">
        <v>-396.34899999999999</v>
      </c>
      <c r="C22">
        <f>Table1[[#This Row],[fGo(kJ/mol)]]*1000</f>
        <v>-396349</v>
      </c>
      <c r="D22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-401898.39056999999</v>
      </c>
    </row>
    <row r="23" spans="1:4" x14ac:dyDescent="0.25">
      <c r="A23" s="1">
        <v>2000</v>
      </c>
      <c r="B23">
        <v>-396.33300000000003</v>
      </c>
      <c r="C23">
        <f>Table1[[#This Row],[fGo(kJ/mol)]]*1000</f>
        <v>-396333</v>
      </c>
      <c r="D23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-402961.6</v>
      </c>
    </row>
    <row r="24" spans="1:4" x14ac:dyDescent="0.25">
      <c r="A24" s="3">
        <v>2100</v>
      </c>
      <c r="B24" s="4">
        <v>-396.30399999999997</v>
      </c>
      <c r="C24">
        <f>Table1[[#This Row],[fGo(kJ/mol)]]*1000</f>
        <v>-396304</v>
      </c>
      <c r="D24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-404160.84937000001</v>
      </c>
    </row>
    <row r="25" spans="1:4" x14ac:dyDescent="0.25">
      <c r="A25" s="1">
        <v>2200</v>
      </c>
      <c r="B25">
        <v>-396.262</v>
      </c>
      <c r="C25" s="5">
        <f>Table1[[#This Row],[fGo(kJ/mol)]]*1000</f>
        <v>-396262</v>
      </c>
      <c r="D25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-405509.55888000003</v>
      </c>
    </row>
    <row r="26" spans="1:4" x14ac:dyDescent="0.25">
      <c r="A26" s="1">
        <v>2300</v>
      </c>
      <c r="B26">
        <v>-396.209</v>
      </c>
      <c r="C26" s="5">
        <f>Table1[[#This Row],[fGo(kJ/mol)]]*1000</f>
        <v>-396209</v>
      </c>
      <c r="D26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-407021.54233000003</v>
      </c>
    </row>
    <row r="27" spans="1:4" x14ac:dyDescent="0.25">
      <c r="A27" s="1">
        <v>2400</v>
      </c>
      <c r="B27">
        <v>-396.142</v>
      </c>
      <c r="C27" s="5">
        <f>Table1[[#This Row],[fGo(kJ/mol)]]*1000</f>
        <v>-396142</v>
      </c>
      <c r="D27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-408710.90272000001</v>
      </c>
    </row>
    <row r="28" spans="1:4" x14ac:dyDescent="0.25">
      <c r="A28" s="1">
        <v>2500</v>
      </c>
      <c r="B28">
        <v>-396.06200000000001</v>
      </c>
      <c r="C28" s="5">
        <f>Table1[[#This Row],[fGo(kJ/mol)]]*1000</f>
        <v>-396062</v>
      </c>
      <c r="D28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-410591.90625</v>
      </c>
    </row>
    <row r="29" spans="1:4" x14ac:dyDescent="0.25">
      <c r="A29" s="1">
        <v>2600</v>
      </c>
      <c r="B29">
        <v>-395.96899999999999</v>
      </c>
      <c r="C29" s="5">
        <f>Table1[[#This Row],[fGo(kJ/mol)]]*1000</f>
        <v>-395969</v>
      </c>
      <c r="D29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-412678.83471999998</v>
      </c>
    </row>
    <row r="30" spans="1:4" x14ac:dyDescent="0.25">
      <c r="A30" s="1">
        <f t="shared" ref="A30:A32" si="0">A29+100</f>
        <v>2700</v>
      </c>
      <c r="B30">
        <v>-395.86200000000002</v>
      </c>
      <c r="C30" s="5">
        <f>Table1[[#This Row],[fGo(kJ/mol)]]*1000</f>
        <v>-395862</v>
      </c>
      <c r="D30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-414985.81633</v>
      </c>
    </row>
    <row r="31" spans="1:4" x14ac:dyDescent="0.25">
      <c r="A31" s="1">
        <v>2800</v>
      </c>
      <c r="B31">
        <v>-395.74200000000002</v>
      </c>
      <c r="C31" s="5">
        <f>Table1[[#This Row],[fGo(kJ/mol)]]*1000</f>
        <v>-395742</v>
      </c>
      <c r="D31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-417526.63488000003</v>
      </c>
    </row>
    <row r="32" spans="1:4" x14ac:dyDescent="0.25">
      <c r="A32" s="1">
        <f t="shared" si="0"/>
        <v>2900</v>
      </c>
      <c r="B32">
        <v>-395.60899999999998</v>
      </c>
      <c r="C32" s="5">
        <f>Table1[[#This Row],[fGo(kJ/mol)]]*1000</f>
        <v>-395609</v>
      </c>
      <c r="D32" s="5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-420314.51737000002</v>
      </c>
    </row>
    <row r="33" spans="1:4" x14ac:dyDescent="0.25">
      <c r="A33" s="3">
        <f>A32+100</f>
        <v>3000</v>
      </c>
      <c r="B33" s="4">
        <v>-395.46100000000001</v>
      </c>
      <c r="C33" s="6">
        <f>Table1[[#This Row],[fGo(kJ/mol)]]*1000</f>
        <v>-395461</v>
      </c>
      <c r="D33" s="6">
        <f>3*10^(-17)*Table1[[#This Row],[Temperature(K)]]^6 - 3*10^(-13)*Table1[[#This Row],[Temperature(K)]]^5 + 1*10^(-9)*Table1[[#This Row],[Temperature(K)]]^4 -3*10^(-6)*Table1[[#This Row],[Temperature(K)]]^3+0.004*Table1[[#This Row],[Temperature(K)]]^2-5.0503*Table1[[#This Row],[Temperature(K)]]-393181</f>
        <v>-423361.9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2541-4197-4421-B1A2-21146E93D008}">
  <dimension ref="A1:D33"/>
  <sheetViews>
    <sheetView workbookViewId="0">
      <selection activeCell="D1" sqref="D1"/>
    </sheetView>
  </sheetViews>
  <sheetFormatPr defaultRowHeight="15" x14ac:dyDescent="0.25"/>
  <cols>
    <col min="1" max="1" width="17.7109375" customWidth="1"/>
    <col min="2" max="2" width="14.28515625" customWidth="1"/>
  </cols>
  <sheetData>
    <row r="1" spans="1:4" x14ac:dyDescent="0.25">
      <c r="A1" t="s">
        <v>3</v>
      </c>
      <c r="B1" t="s">
        <v>4</v>
      </c>
      <c r="C1" t="s">
        <v>2</v>
      </c>
      <c r="D1" t="s">
        <v>1</v>
      </c>
    </row>
    <row r="2" spans="1:4" x14ac:dyDescent="0.25">
      <c r="A2" s="1">
        <v>0</v>
      </c>
      <c r="B2">
        <v>-113.80500000000001</v>
      </c>
      <c r="C2">
        <f>Table146[[#This Row],[fGo(kJ/mol)]]*1000</f>
        <v>-113805</v>
      </c>
      <c r="D2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-113460</v>
      </c>
    </row>
    <row r="3" spans="1:4" x14ac:dyDescent="0.25">
      <c r="A3" s="2">
        <v>100</v>
      </c>
      <c r="B3">
        <v>-120.239</v>
      </c>
      <c r="C3">
        <f>Table146[[#This Row],[fGo(kJ/mol)]]*1000</f>
        <v>-120239</v>
      </c>
      <c r="D3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-120714.22930000001</v>
      </c>
    </row>
    <row r="4" spans="1:4" x14ac:dyDescent="0.25">
      <c r="A4" s="1">
        <v>200</v>
      </c>
      <c r="B4">
        <v>-128.52600000000001</v>
      </c>
      <c r="C4">
        <f>Table146[[#This Row],[fGo(kJ/mol)]]*1000</f>
        <v>-128526.00000000001</v>
      </c>
      <c r="D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-128722.3152</v>
      </c>
    </row>
    <row r="5" spans="1:4" x14ac:dyDescent="0.25">
      <c r="A5" s="2">
        <v>298.14999999999998</v>
      </c>
      <c r="B5">
        <v>-137.16300000000001</v>
      </c>
      <c r="C5">
        <f>Table146[[#This Row],[fGo(kJ/mol)]]*1000</f>
        <v>-137163</v>
      </c>
      <c r="D5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-137061.01535870048</v>
      </c>
    </row>
    <row r="6" spans="1:4" x14ac:dyDescent="0.25">
      <c r="A6" s="2">
        <v>300</v>
      </c>
      <c r="B6">
        <v>-137.328</v>
      </c>
      <c r="C6">
        <f>Table146[[#This Row],[fGo(kJ/mol)]]*1000</f>
        <v>-137328</v>
      </c>
      <c r="D6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-137221.37969999999</v>
      </c>
    </row>
    <row r="7" spans="1:4" x14ac:dyDescent="0.25">
      <c r="A7" s="1">
        <f>A6+100</f>
        <v>400</v>
      </c>
      <c r="B7">
        <v>-146.33799999999999</v>
      </c>
      <c r="C7">
        <f>Table146[[#This Row],[fGo(kJ/mol)]]*1000</f>
        <v>-146338</v>
      </c>
      <c r="D7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-146002.65279999998</v>
      </c>
    </row>
    <row r="8" spans="1:4" x14ac:dyDescent="0.25">
      <c r="A8" s="1">
        <f t="shared" ref="A8:A33" si="0">A7+100</f>
        <v>500</v>
      </c>
      <c r="B8">
        <v>-155.41399999999999</v>
      </c>
      <c r="C8">
        <f>Table146[[#This Row],[fGo(kJ/mol)]]*1000</f>
        <v>-155414</v>
      </c>
      <c r="D8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-154901.8125</v>
      </c>
    </row>
    <row r="9" spans="1:4" x14ac:dyDescent="0.25">
      <c r="A9" s="1">
        <f t="shared" si="0"/>
        <v>600</v>
      </c>
      <c r="B9">
        <v>-164.48599999999999</v>
      </c>
      <c r="C9">
        <f>Table146[[#This Row],[fGo(kJ/mol)]]*1000</f>
        <v>-164486</v>
      </c>
      <c r="D9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-163788.82079999999</v>
      </c>
    </row>
    <row r="10" spans="1:4" x14ac:dyDescent="0.25">
      <c r="A10" s="1">
        <f t="shared" si="0"/>
        <v>700</v>
      </c>
      <c r="B10">
        <v>-173.518</v>
      </c>
      <c r="C10">
        <f>Table146[[#This Row],[fGo(kJ/mol)]]*1000</f>
        <v>-173518</v>
      </c>
      <c r="D10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-172557.25569999998</v>
      </c>
    </row>
    <row r="11" spans="1:4" x14ac:dyDescent="0.25">
      <c r="A11" s="1">
        <f t="shared" si="0"/>
        <v>800</v>
      </c>
      <c r="B11">
        <v>-182.49700000000001</v>
      </c>
      <c r="C11">
        <f>Table146[[#This Row],[fGo(kJ/mol)]]*1000</f>
        <v>-182497</v>
      </c>
      <c r="D11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-181113.13919999998</v>
      </c>
    </row>
    <row r="12" spans="1:4" x14ac:dyDescent="0.25">
      <c r="A12" s="1">
        <f t="shared" si="0"/>
        <v>900</v>
      </c>
      <c r="B12">
        <v>-191.416</v>
      </c>
      <c r="C12">
        <f>Table146[[#This Row],[fGo(kJ/mol)]]*1000</f>
        <v>-191416</v>
      </c>
      <c r="D12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-189363.26129999998</v>
      </c>
    </row>
    <row r="13" spans="1:4" x14ac:dyDescent="0.25">
      <c r="A13" s="1">
        <f t="shared" si="0"/>
        <v>1000</v>
      </c>
      <c r="B13">
        <v>-200.27500000000001</v>
      </c>
      <c r="C13">
        <f>Table146[[#This Row],[fGo(kJ/mol)]]*1000</f>
        <v>-200275</v>
      </c>
      <c r="D13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-197203</v>
      </c>
    </row>
    <row r="14" spans="1:4" x14ac:dyDescent="0.25">
      <c r="A14" s="1">
        <f t="shared" si="0"/>
        <v>1100</v>
      </c>
      <c r="B14">
        <v>-209.07499999999999</v>
      </c>
      <c r="C14">
        <f>Table146[[#This Row],[fGo(kJ/mol)]]*1000</f>
        <v>-209075</v>
      </c>
      <c r="D1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-204503.63729999997</v>
      </c>
    </row>
    <row r="15" spans="1:4" x14ac:dyDescent="0.25">
      <c r="A15" s="1">
        <f t="shared" si="0"/>
        <v>1200</v>
      </c>
      <c r="B15">
        <v>-217.81899999999999</v>
      </c>
      <c r="C15">
        <f>Table146[[#This Row],[fGo(kJ/mol)]]*1000</f>
        <v>-217819</v>
      </c>
      <c r="D15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-211099.17119999998</v>
      </c>
    </row>
    <row r="16" spans="1:4" x14ac:dyDescent="0.25">
      <c r="A16" s="1">
        <f t="shared" si="0"/>
        <v>1300</v>
      </c>
      <c r="B16">
        <v>-226.50899999999999</v>
      </c>
      <c r="C16">
        <f>Table146[[#This Row],[fGo(kJ/mol)]]*1000</f>
        <v>-226509</v>
      </c>
      <c r="D16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-216772.6237</v>
      </c>
    </row>
    <row r="17" spans="1:4" x14ac:dyDescent="0.25">
      <c r="A17" s="1">
        <f t="shared" si="0"/>
        <v>1400</v>
      </c>
      <c r="B17">
        <v>-235.149</v>
      </c>
      <c r="C17">
        <f>Table146[[#This Row],[fGo(kJ/mol)]]*1000</f>
        <v>-235149</v>
      </c>
      <c r="D17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-221241.84479999996</v>
      </c>
    </row>
    <row r="18" spans="1:4" x14ac:dyDescent="0.25">
      <c r="A18" s="1">
        <f t="shared" si="0"/>
        <v>1500</v>
      </c>
      <c r="B18">
        <v>-243.74</v>
      </c>
      <c r="C18">
        <f>Table146[[#This Row],[fGo(kJ/mol)]]*1000</f>
        <v>-243740</v>
      </c>
      <c r="D18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-224144.8125</v>
      </c>
    </row>
    <row r="19" spans="1:4" x14ac:dyDescent="0.25">
      <c r="A19" s="1">
        <f t="shared" si="0"/>
        <v>1600</v>
      </c>
      <c r="B19">
        <v>-252.28399999999999</v>
      </c>
      <c r="C19">
        <f>Table146[[#This Row],[fGo(kJ/mol)]]*1000</f>
        <v>-252284</v>
      </c>
      <c r="D19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-225024.42879999999</v>
      </c>
    </row>
    <row r="20" spans="1:4" x14ac:dyDescent="0.25">
      <c r="A20" s="1">
        <f t="shared" si="0"/>
        <v>1700</v>
      </c>
      <c r="B20">
        <v>-260.78399999999999</v>
      </c>
      <c r="C20">
        <f>Table146[[#This Row],[fGo(kJ/mol)]]*1000</f>
        <v>-260784</v>
      </c>
      <c r="D20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-223312.81169999996</v>
      </c>
    </row>
    <row r="21" spans="1:4" x14ac:dyDescent="0.25">
      <c r="A21" s="1">
        <f t="shared" si="0"/>
        <v>1800</v>
      </c>
      <c r="B21">
        <v>-269.24200000000002</v>
      </c>
      <c r="C21">
        <f>Table146[[#This Row],[fGo(kJ/mol)]]*1000</f>
        <v>-269242</v>
      </c>
      <c r="D21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-218315.08319999999</v>
      </c>
    </row>
    <row r="22" spans="1:4" x14ac:dyDescent="0.25">
      <c r="A22" s="1">
        <f t="shared" si="0"/>
        <v>1900</v>
      </c>
      <c r="B22">
        <v>-277.65800000000002</v>
      </c>
      <c r="C22">
        <f>Table146[[#This Row],[fGo(kJ/mol)]]*1000</f>
        <v>-277658</v>
      </c>
      <c r="D22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-209192.65330000001</v>
      </c>
    </row>
    <row r="23" spans="1:4" x14ac:dyDescent="0.25">
      <c r="A23" s="1">
        <f t="shared" si="0"/>
        <v>2000</v>
      </c>
      <c r="B23">
        <v>-286.03399999999999</v>
      </c>
      <c r="C23">
        <f>Table146[[#This Row],[fGo(kJ/mol)]]*1000</f>
        <v>-286034</v>
      </c>
      <c r="D23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-194946</v>
      </c>
    </row>
    <row r="24" spans="1:4" x14ac:dyDescent="0.25">
      <c r="A24" s="1">
        <f t="shared" si="0"/>
        <v>2100</v>
      </c>
      <c r="B24">
        <v>-294.37200000000001</v>
      </c>
      <c r="C24">
        <f>Table146[[#This Row],[fGo(kJ/mol)]]*1000</f>
        <v>-294372</v>
      </c>
      <c r="D2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-174396.94529999996</v>
      </c>
    </row>
    <row r="25" spans="1:4" x14ac:dyDescent="0.25">
      <c r="A25" s="1">
        <f t="shared" si="0"/>
        <v>2200</v>
      </c>
      <c r="B25">
        <v>-302.67200000000003</v>
      </c>
      <c r="C25">
        <f>Table146[[#This Row],[fGo(kJ/mol)]]*1000</f>
        <v>-302672</v>
      </c>
      <c r="D25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-146170.42719999998</v>
      </c>
    </row>
    <row r="26" spans="1:4" x14ac:dyDescent="0.25">
      <c r="A26" s="1">
        <f t="shared" si="0"/>
        <v>2300</v>
      </c>
      <c r="B26">
        <v>-310.93599999999998</v>
      </c>
      <c r="C26">
        <f>Table146[[#This Row],[fGo(kJ/mol)]]*1000</f>
        <v>-310936</v>
      </c>
      <c r="D26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-108675.76770000005</v>
      </c>
    </row>
    <row r="27" spans="1:4" x14ac:dyDescent="0.25">
      <c r="A27" s="1">
        <f t="shared" si="0"/>
        <v>2400</v>
      </c>
      <c r="B27" s="4">
        <v>-319.16500000000002</v>
      </c>
      <c r="C27" s="4">
        <f>Table146[[#This Row],[fGo(kJ/mol)]]*1000</f>
        <v>-319165</v>
      </c>
      <c r="D27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-60087.436799999938</v>
      </c>
    </row>
    <row r="28" spans="1:4" x14ac:dyDescent="0.25">
      <c r="A28" s="1">
        <f t="shared" si="0"/>
        <v>2500</v>
      </c>
      <c r="B28" s="4">
        <v>-327.358</v>
      </c>
      <c r="C28" s="4">
        <f>Table146[[#This Row],[fGo(kJ/mol)]]*1000</f>
        <v>-327358</v>
      </c>
      <c r="D28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1674.6874999998836</v>
      </c>
    </row>
    <row r="29" spans="1:4" x14ac:dyDescent="0.25">
      <c r="A29" s="1">
        <f t="shared" si="0"/>
        <v>2600</v>
      </c>
      <c r="B29" s="4">
        <v>-335.517</v>
      </c>
      <c r="C29" s="4">
        <f>Table146[[#This Row],[fGo(kJ/mol)]]*1000</f>
        <v>-335517</v>
      </c>
      <c r="D29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78965.563200000033</v>
      </c>
    </row>
    <row r="30" spans="1:4" x14ac:dyDescent="0.25">
      <c r="A30" s="1">
        <f t="shared" si="0"/>
        <v>2700</v>
      </c>
      <c r="B30" s="4">
        <v>-343.64299999999997</v>
      </c>
      <c r="C30" s="4">
        <f>Table146[[#This Row],[fGo(kJ/mol)]]*1000</f>
        <v>-343643</v>
      </c>
      <c r="D30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174435.73229999992</v>
      </c>
    </row>
    <row r="31" spans="1:4" x14ac:dyDescent="0.25">
      <c r="A31" s="1">
        <f t="shared" si="0"/>
        <v>2800</v>
      </c>
      <c r="B31" s="4">
        <v>-351.73599999999999</v>
      </c>
      <c r="C31" s="4">
        <f>Table146[[#This Row],[fGo(kJ/mol)]]*1000</f>
        <v>-351736</v>
      </c>
      <c r="D31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291052.57280000008</v>
      </c>
    </row>
    <row r="32" spans="1:4" x14ac:dyDescent="0.25">
      <c r="A32" s="1">
        <f t="shared" si="0"/>
        <v>2900</v>
      </c>
      <c r="B32" s="4">
        <v>-359.79700000000003</v>
      </c>
      <c r="C32" s="4">
        <f>Table146[[#This Row],[fGo(kJ/mol)]]*1000</f>
        <v>-359797</v>
      </c>
      <c r="D32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432122.05469999975</v>
      </c>
    </row>
    <row r="33" spans="1:4" x14ac:dyDescent="0.25">
      <c r="A33" s="1">
        <f t="shared" si="0"/>
        <v>3000</v>
      </c>
      <c r="B33" s="4">
        <v>-367.82600000000002</v>
      </c>
      <c r="C33" s="4">
        <f>Table146[[#This Row],[fGo(kJ/mol)]]*1000</f>
        <v>-367826</v>
      </c>
      <c r="D33" s="4">
        <f>7*10^(-16)*Table146[[#This Row],[Temperature(K)]]^6 +7*10^(-12)*Table146[[#This Row],[Temperature(K)]]^5-3*10^(-8)*Table146[[#This Row],[Temperature(K)]]^4+6*10^(-5)*Table146[[#This Row],[Temperature(K)]]^3 - 0.0537*Table146[[#This Row],[Temperature(K)]]^2-67.743*Table146[[#This Row],[Temperature(K)]]-113460</f>
        <v>601310.99999999977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CD3-15C8-427D-9379-DF903C1989EA}">
  <dimension ref="A1:D33"/>
  <sheetViews>
    <sheetView workbookViewId="0">
      <selection activeCell="B13" sqref="B13"/>
    </sheetView>
  </sheetViews>
  <sheetFormatPr defaultRowHeight="15" x14ac:dyDescent="0.25"/>
  <cols>
    <col min="1" max="1" width="17.7109375" customWidth="1"/>
    <col min="2" max="2" width="14.28515625" customWidth="1"/>
  </cols>
  <sheetData>
    <row r="1" spans="1:4" x14ac:dyDescent="0.25">
      <c r="A1" t="s">
        <v>3</v>
      </c>
      <c r="B1" t="s">
        <v>4</v>
      </c>
      <c r="C1" t="s">
        <v>2</v>
      </c>
      <c r="D1" t="s">
        <v>0</v>
      </c>
    </row>
    <row r="2" spans="1:4" x14ac:dyDescent="0.25">
      <c r="A2" s="1">
        <v>0</v>
      </c>
      <c r="B2">
        <v>-238.92099999999999</v>
      </c>
      <c r="C2">
        <f>Table1468[[#This Row],[fGo(kJ/mol)]]*1000</f>
        <v>-238921</v>
      </c>
      <c r="D2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-239134</v>
      </c>
    </row>
    <row r="3" spans="1:4" x14ac:dyDescent="0.25">
      <c r="A3" s="2">
        <v>100</v>
      </c>
      <c r="B3">
        <v>-236.584</v>
      </c>
      <c r="C3">
        <f>Table1468[[#This Row],[fGo(kJ/mol)]]*1000</f>
        <v>-236584</v>
      </c>
      <c r="D3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-236260.13959999999</v>
      </c>
    </row>
    <row r="4" spans="1:4" x14ac:dyDescent="0.25">
      <c r="A4" s="1">
        <v>200</v>
      </c>
      <c r="B4">
        <v>-232.76599999999999</v>
      </c>
      <c r="C4">
        <f>Table1468[[#This Row],[fGo(kJ/mol)]]*1000</f>
        <v>-232766</v>
      </c>
      <c r="D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-232699.45439999999</v>
      </c>
    </row>
    <row r="5" spans="1:4" x14ac:dyDescent="0.25">
      <c r="A5" s="2">
        <v>298.14999999999998</v>
      </c>
      <c r="B5">
        <v>-228.58199999999999</v>
      </c>
      <c r="C5">
        <f>Table1468[[#This Row],[fGo(kJ/mol)]]*1000</f>
        <v>-228582</v>
      </c>
      <c r="D5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-228704.88628076389</v>
      </c>
    </row>
    <row r="6" spans="1:4" x14ac:dyDescent="0.25">
      <c r="A6" s="2">
        <v>300</v>
      </c>
      <c r="B6">
        <v>-228.5</v>
      </c>
      <c r="C6">
        <f>Table1468[[#This Row],[fGo(kJ/mol)]]*1000</f>
        <v>-228500</v>
      </c>
      <c r="D6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-228625.72839999999</v>
      </c>
    </row>
    <row r="7" spans="1:4" x14ac:dyDescent="0.25">
      <c r="A7" s="1">
        <f>A6+100</f>
        <v>400</v>
      </c>
      <c r="B7">
        <v>-223.90100000000001</v>
      </c>
      <c r="C7">
        <f>Table1468[[#This Row],[fGo(kJ/mol)]]*1000</f>
        <v>-223901</v>
      </c>
      <c r="D7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-224173.72159999999</v>
      </c>
    </row>
    <row r="8" spans="1:4" x14ac:dyDescent="0.25">
      <c r="A8" s="1">
        <f t="shared" ref="A8:A33" si="0">A7+100</f>
        <v>500</v>
      </c>
      <c r="B8">
        <v>-219.05099999999999</v>
      </c>
      <c r="C8">
        <f>Table1468[[#This Row],[fGo(kJ/mol)]]*1000</f>
        <v>-219051</v>
      </c>
      <c r="D8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-219443.25</v>
      </c>
    </row>
    <row r="9" spans="1:4" x14ac:dyDescent="0.25">
      <c r="A9" s="1">
        <f t="shared" si="0"/>
        <v>600</v>
      </c>
      <c r="B9">
        <v>-214.00700000000001</v>
      </c>
      <c r="C9">
        <f>Table1468[[#This Row],[fGo(kJ/mol)]]*1000</f>
        <v>-214007</v>
      </c>
      <c r="D9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-214502.97759999998</v>
      </c>
    </row>
    <row r="10" spans="1:4" x14ac:dyDescent="0.25">
      <c r="A10" s="1">
        <f t="shared" si="0"/>
        <v>700</v>
      </c>
      <c r="B10">
        <v>-208.81200000000001</v>
      </c>
      <c r="C10">
        <f>Table1468[[#This Row],[fGo(kJ/mol)]]*1000</f>
        <v>-208812</v>
      </c>
      <c r="D10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-209393.9204</v>
      </c>
    </row>
    <row r="11" spans="1:4" x14ac:dyDescent="0.25">
      <c r="A11" s="1">
        <f t="shared" si="0"/>
        <v>800</v>
      </c>
      <c r="B11">
        <v>-203.49600000000001</v>
      </c>
      <c r="C11">
        <f>Table1468[[#This Row],[fGo(kJ/mol)]]*1000</f>
        <v>-203496</v>
      </c>
      <c r="D11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-204132.6624</v>
      </c>
    </row>
    <row r="12" spans="1:4" x14ac:dyDescent="0.25">
      <c r="A12" s="1">
        <f t="shared" si="0"/>
        <v>900</v>
      </c>
      <c r="B12">
        <v>-198.083</v>
      </c>
      <c r="C12">
        <f>Table1468[[#This Row],[fGo(kJ/mol)]]*1000</f>
        <v>-198083</v>
      </c>
      <c r="D12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-198714.28360000002</v>
      </c>
    </row>
    <row r="13" spans="1:4" x14ac:dyDescent="0.25">
      <c r="A13" s="1">
        <f t="shared" si="0"/>
        <v>1000</v>
      </c>
      <c r="B13">
        <v>-192.59</v>
      </c>
      <c r="C13">
        <f>Table1468[[#This Row],[fGo(kJ/mol)]]*1000</f>
        <v>-192590</v>
      </c>
      <c r="D13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-193115</v>
      </c>
    </row>
    <row r="14" spans="1:4" x14ac:dyDescent="0.25">
      <c r="A14" s="1">
        <f t="shared" si="0"/>
        <v>1100</v>
      </c>
      <c r="B14">
        <v>-187.03299999999999</v>
      </c>
      <c r="C14">
        <f>Table1468[[#This Row],[fGo(kJ/mol)]]*1000</f>
        <v>-187033</v>
      </c>
      <c r="D1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-187294.51560000001</v>
      </c>
    </row>
    <row r="15" spans="1:4" x14ac:dyDescent="0.25">
      <c r="A15" s="1">
        <f t="shared" si="0"/>
        <v>1200</v>
      </c>
      <c r="B15">
        <v>-181.42500000000001</v>
      </c>
      <c r="C15">
        <f>Table1468[[#This Row],[fGo(kJ/mol)]]*1000</f>
        <v>-181425</v>
      </c>
      <c r="D15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-181198.0864</v>
      </c>
    </row>
    <row r="16" spans="1:4" x14ac:dyDescent="0.25">
      <c r="A16" s="1">
        <f t="shared" si="0"/>
        <v>1300</v>
      </c>
      <c r="B16">
        <v>-175.774</v>
      </c>
      <c r="C16">
        <f>Table1468[[#This Row],[fGo(kJ/mol)]]*1000</f>
        <v>-175774</v>
      </c>
      <c r="D16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-174758.29639999999</v>
      </c>
    </row>
    <row r="17" spans="1:4" x14ac:dyDescent="0.25">
      <c r="A17" s="1">
        <f t="shared" si="0"/>
        <v>1400</v>
      </c>
      <c r="B17">
        <v>-170.089</v>
      </c>
      <c r="C17">
        <f>Table1468[[#This Row],[fGo(kJ/mol)]]*1000</f>
        <v>-170089</v>
      </c>
      <c r="D17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-167896.54560000001</v>
      </c>
    </row>
    <row r="18" spans="1:4" x14ac:dyDescent="0.25">
      <c r="A18" s="1">
        <f t="shared" si="0"/>
        <v>1500</v>
      </c>
      <c r="B18">
        <v>-164.376</v>
      </c>
      <c r="C18">
        <f>Table1468[[#This Row],[fGo(kJ/mol)]]*1000</f>
        <v>-164376</v>
      </c>
      <c r="D18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-160524.25</v>
      </c>
    </row>
    <row r="19" spans="1:4" x14ac:dyDescent="0.25">
      <c r="A19" s="1">
        <f t="shared" si="0"/>
        <v>1600</v>
      </c>
      <c r="B19">
        <v>-158.63900000000001</v>
      </c>
      <c r="C19">
        <f>Table1468[[#This Row],[fGo(kJ/mol)]]*1000</f>
        <v>-158639</v>
      </c>
      <c r="D19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-152543.7536</v>
      </c>
    </row>
    <row r="20" spans="1:4" x14ac:dyDescent="0.25">
      <c r="A20" s="1">
        <f t="shared" si="0"/>
        <v>1700</v>
      </c>
      <c r="B20">
        <v>-152.88300000000001</v>
      </c>
      <c r="C20">
        <f>Table1468[[#This Row],[fGo(kJ/mol)]]*1000</f>
        <v>-152883</v>
      </c>
      <c r="D20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-143848.95240000001</v>
      </c>
    </row>
    <row r="21" spans="1:4" x14ac:dyDescent="0.25">
      <c r="A21" s="1">
        <f t="shared" si="0"/>
        <v>1800</v>
      </c>
      <c r="B21">
        <v>-147.11099999999999</v>
      </c>
      <c r="C21">
        <f>Table1468[[#This Row],[fGo(kJ/mol)]]*1000</f>
        <v>-147111</v>
      </c>
      <c r="D21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-134325.63040000002</v>
      </c>
    </row>
    <row r="22" spans="1:4" x14ac:dyDescent="0.25">
      <c r="A22" s="1">
        <f t="shared" si="0"/>
        <v>1900</v>
      </c>
      <c r="B22">
        <v>-141.32499999999999</v>
      </c>
      <c r="C22">
        <f>Table1468[[#This Row],[fGo(kJ/mol)]]*1000</f>
        <v>-141325</v>
      </c>
      <c r="D22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-123851.50759999998</v>
      </c>
    </row>
    <row r="23" spans="1:4" x14ac:dyDescent="0.25">
      <c r="A23" s="1">
        <f t="shared" si="0"/>
        <v>2000</v>
      </c>
      <c r="B23">
        <v>-135.52799999999999</v>
      </c>
      <c r="C23">
        <f>Table1468[[#This Row],[fGo(kJ/mol)]]*1000</f>
        <v>-135528</v>
      </c>
      <c r="D23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-112296</v>
      </c>
    </row>
    <row r="24" spans="1:4" x14ac:dyDescent="0.25">
      <c r="A24" s="1">
        <f t="shared" si="0"/>
        <v>2100</v>
      </c>
      <c r="B24">
        <v>-129.721</v>
      </c>
      <c r="C24">
        <f>Table1468[[#This Row],[fGo(kJ/mol)]]*1000</f>
        <v>-129721</v>
      </c>
      <c r="D2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-99519.691600000078</v>
      </c>
    </row>
    <row r="25" spans="1:4" x14ac:dyDescent="0.25">
      <c r="A25" s="1">
        <f t="shared" si="0"/>
        <v>2200</v>
      </c>
      <c r="B25">
        <v>-123.905</v>
      </c>
      <c r="C25">
        <f>Table1468[[#This Row],[fGo(kJ/mol)]]*1000</f>
        <v>-123905</v>
      </c>
      <c r="D25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-85373.518400000059</v>
      </c>
    </row>
    <row r="26" spans="1:4" x14ac:dyDescent="0.25">
      <c r="A26" s="1">
        <f t="shared" si="0"/>
        <v>2300</v>
      </c>
      <c r="B26">
        <v>-118.08199999999999</v>
      </c>
      <c r="C26">
        <f>Table1468[[#This Row],[fGo(kJ/mol)]]*1000</f>
        <v>-118082</v>
      </c>
      <c r="D26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-69697.664400000067</v>
      </c>
    </row>
    <row r="27" spans="1:4" x14ac:dyDescent="0.25">
      <c r="A27" s="1">
        <f t="shared" si="0"/>
        <v>2400</v>
      </c>
      <c r="B27" s="4">
        <v>-112.252</v>
      </c>
      <c r="C27" s="4">
        <f>Table1468[[#This Row],[fGo(kJ/mol)]]*1000</f>
        <v>-112252</v>
      </c>
      <c r="D27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-52320.169599999994</v>
      </c>
    </row>
    <row r="28" spans="1:4" x14ac:dyDescent="0.25">
      <c r="A28" s="1">
        <f t="shared" si="0"/>
        <v>2500</v>
      </c>
      <c r="B28" s="4">
        <v>-106.416</v>
      </c>
      <c r="C28" s="4">
        <f>Table1468[[#This Row],[fGo(kJ/mol)]]*1000</f>
        <v>-106416</v>
      </c>
      <c r="D28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-33055.25</v>
      </c>
    </row>
    <row r="29" spans="1:4" x14ac:dyDescent="0.25">
      <c r="A29" s="1">
        <f t="shared" si="0"/>
        <v>2600</v>
      </c>
      <c r="B29" s="4">
        <v>-100.575</v>
      </c>
      <c r="C29" s="4">
        <f>Table1468[[#This Row],[fGo(kJ/mol)]]*1000</f>
        <v>-100575</v>
      </c>
      <c r="D29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-11701.329599999968</v>
      </c>
    </row>
    <row r="30" spans="1:4" x14ac:dyDescent="0.25">
      <c r="A30" s="1">
        <f t="shared" si="0"/>
        <v>2700</v>
      </c>
      <c r="B30" s="4">
        <v>-94.728999999999999</v>
      </c>
      <c r="C30" s="4">
        <f>Table1468[[#This Row],[fGo(kJ/mol)]]*1000</f>
        <v>-94729</v>
      </c>
      <c r="D30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11961.215599999821</v>
      </c>
    </row>
    <row r="31" spans="1:4" x14ac:dyDescent="0.25">
      <c r="A31" s="1">
        <f t="shared" si="0"/>
        <v>2800</v>
      </c>
      <c r="B31" s="4">
        <v>-88.878</v>
      </c>
      <c r="C31" s="4">
        <f>Table1468[[#This Row],[fGo(kJ/mol)]]*1000</f>
        <v>-88878</v>
      </c>
      <c r="D31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38172.601599999878</v>
      </c>
    </row>
    <row r="32" spans="1:4" x14ac:dyDescent="0.25">
      <c r="A32" s="1">
        <f t="shared" si="0"/>
        <v>2900</v>
      </c>
      <c r="B32" s="4">
        <v>-83.022999999999996</v>
      </c>
      <c r="C32" s="4">
        <f>Table1468[[#This Row],[fGo(kJ/mol)]]*1000</f>
        <v>-83023</v>
      </c>
      <c r="D32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67196.468399999896</v>
      </c>
    </row>
    <row r="33" spans="1:4" x14ac:dyDescent="0.25">
      <c r="A33" s="1">
        <f t="shared" si="0"/>
        <v>3000</v>
      </c>
      <c r="B33" s="4">
        <v>-77.162999999999997</v>
      </c>
      <c r="C33" s="4">
        <f>Table1468[[#This Row],[fGo(kJ/mol)]]*1000</f>
        <v>-77163</v>
      </c>
      <c r="D33" s="4">
        <f>4*10^(-16)*Table1468[[#This Row],[Temperature(K)]]^6 -4*10^(-12)*Table1468[[#This Row],[Temperature(K)]]^5 + 2*10^(-8)*Table1468[[#This Row],[Temperature(K)]]^4-4*10^(-5)*Table1468[[#This Row],[Temperature(K)]]^3 +0.045*Table1468[[#This Row],[Temperature(K)]]^2 + 24.619*Table1468[[#This Row],[Temperature(K)]] - 239134</f>
        <v>99323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4B81-3637-4E68-B16E-3CD5D664B411}">
  <dimension ref="A1:C36"/>
  <sheetViews>
    <sheetView tabSelected="1" workbookViewId="0">
      <selection activeCell="C3" sqref="C3"/>
    </sheetView>
  </sheetViews>
  <sheetFormatPr defaultRowHeight="15" x14ac:dyDescent="0.25"/>
  <cols>
    <col min="1" max="1" width="17.7109375" customWidth="1"/>
    <col min="2" max="2" width="14.28515625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s="1">
        <v>0</v>
      </c>
      <c r="B2">
        <v>0</v>
      </c>
      <c r="C2">
        <f>Table149[[#This Row],[fGo(kJ/mol)]]*1000</f>
        <v>0</v>
      </c>
    </row>
    <row r="3" spans="1:3" x14ac:dyDescent="0.25">
      <c r="A3" s="2">
        <v>100</v>
      </c>
      <c r="B3">
        <v>0</v>
      </c>
      <c r="C3">
        <f>Table149[[#This Row],[fGo(kJ/mol)]]*1000</f>
        <v>0</v>
      </c>
    </row>
    <row r="4" spans="1:3" x14ac:dyDescent="0.25">
      <c r="A4" s="1">
        <v>200</v>
      </c>
      <c r="B4">
        <v>0</v>
      </c>
      <c r="C4">
        <f>Table149[[#This Row],[fGo(kJ/mol)]]*1000</f>
        <v>0</v>
      </c>
    </row>
    <row r="5" spans="1:3" x14ac:dyDescent="0.25">
      <c r="A5" s="1">
        <v>250</v>
      </c>
      <c r="B5">
        <v>0</v>
      </c>
      <c r="C5">
        <f>Table149[[#This Row],[fGo(kJ/mol)]]*1000</f>
        <v>0</v>
      </c>
    </row>
    <row r="6" spans="1:3" x14ac:dyDescent="0.25">
      <c r="A6" s="2">
        <v>298.14999999999998</v>
      </c>
      <c r="B6">
        <v>0</v>
      </c>
      <c r="C6">
        <f>Table149[[#This Row],[fGo(kJ/mol)]]*1000</f>
        <v>0</v>
      </c>
    </row>
    <row r="7" spans="1:3" x14ac:dyDescent="0.25">
      <c r="A7" s="1">
        <v>300</v>
      </c>
      <c r="B7">
        <v>0</v>
      </c>
      <c r="C7">
        <f>Table149[[#This Row],[fGo(kJ/mol)]]*1000</f>
        <v>0</v>
      </c>
    </row>
    <row r="8" spans="1:3" x14ac:dyDescent="0.25">
      <c r="A8" s="1">
        <v>350</v>
      </c>
      <c r="B8">
        <v>0</v>
      </c>
      <c r="C8">
        <f>Table149[[#This Row],[fGo(kJ/mol)]]*1000</f>
        <v>0</v>
      </c>
    </row>
    <row r="9" spans="1:3" x14ac:dyDescent="0.25">
      <c r="A9" s="2">
        <v>400</v>
      </c>
      <c r="B9">
        <v>0</v>
      </c>
      <c r="C9">
        <f>Table149[[#This Row],[fGo(kJ/mol)]]*1000</f>
        <v>0</v>
      </c>
    </row>
    <row r="10" spans="1:3" x14ac:dyDescent="0.25">
      <c r="A10" s="1">
        <v>450</v>
      </c>
      <c r="B10">
        <v>0</v>
      </c>
      <c r="C10">
        <f>Table149[[#This Row],[fGo(kJ/mol)]]*1000</f>
        <v>0</v>
      </c>
    </row>
    <row r="11" spans="1:3" x14ac:dyDescent="0.25">
      <c r="A11" s="1">
        <v>500</v>
      </c>
      <c r="B11">
        <v>0</v>
      </c>
      <c r="C11">
        <f>Table149[[#This Row],[fGo(kJ/mol)]]*1000</f>
        <v>0</v>
      </c>
    </row>
    <row r="12" spans="1:3" x14ac:dyDescent="0.25">
      <c r="A12" s="2">
        <v>600</v>
      </c>
      <c r="B12">
        <v>0</v>
      </c>
      <c r="C12">
        <f>Table149[[#This Row],[fGo(kJ/mol)]]*1000</f>
        <v>0</v>
      </c>
    </row>
    <row r="13" spans="1:3" x14ac:dyDescent="0.25">
      <c r="A13" s="1">
        <v>700</v>
      </c>
      <c r="B13">
        <v>0</v>
      </c>
      <c r="C13">
        <f>Table149[[#This Row],[fGo(kJ/mol)]]*1000</f>
        <v>0</v>
      </c>
    </row>
    <row r="14" spans="1:3" x14ac:dyDescent="0.25">
      <c r="A14" s="2">
        <v>800</v>
      </c>
      <c r="B14">
        <v>0</v>
      </c>
      <c r="C14">
        <f>Table149[[#This Row],[fGo(kJ/mol)]]*1000</f>
        <v>0</v>
      </c>
    </row>
    <row r="15" spans="1:3" x14ac:dyDescent="0.25">
      <c r="A15" s="1">
        <v>900</v>
      </c>
      <c r="B15">
        <v>0</v>
      </c>
      <c r="C15">
        <f>Table149[[#This Row],[fGo(kJ/mol)]]*1000</f>
        <v>0</v>
      </c>
    </row>
    <row r="16" spans="1:3" x14ac:dyDescent="0.25">
      <c r="A16" s="2">
        <v>1000</v>
      </c>
      <c r="B16">
        <v>0</v>
      </c>
      <c r="C16">
        <f>Table149[[#This Row],[fGo(kJ/mol)]]*1000</f>
        <v>0</v>
      </c>
    </row>
    <row r="17" spans="1:3" x14ac:dyDescent="0.25">
      <c r="A17" s="1">
        <v>1100</v>
      </c>
      <c r="B17">
        <v>0</v>
      </c>
      <c r="C17">
        <f>Table149[[#This Row],[fGo(kJ/mol)]]*1000</f>
        <v>0</v>
      </c>
    </row>
    <row r="18" spans="1:3" x14ac:dyDescent="0.25">
      <c r="A18" s="1">
        <v>1200</v>
      </c>
      <c r="B18">
        <v>0</v>
      </c>
      <c r="C18">
        <f>Table149[[#This Row],[fGo(kJ/mol)]]*1000</f>
        <v>0</v>
      </c>
    </row>
    <row r="19" spans="1:3" x14ac:dyDescent="0.25">
      <c r="A19" s="2">
        <v>1300</v>
      </c>
      <c r="B19">
        <v>0</v>
      </c>
      <c r="C19">
        <f>Table149[[#This Row],[fGo(kJ/mol)]]*1000</f>
        <v>0</v>
      </c>
    </row>
    <row r="20" spans="1:3" x14ac:dyDescent="0.25">
      <c r="A20" s="1">
        <v>1400</v>
      </c>
      <c r="B20">
        <v>0</v>
      </c>
      <c r="C20">
        <f>Table149[[#This Row],[fGo(kJ/mol)]]*1000</f>
        <v>0</v>
      </c>
    </row>
    <row r="21" spans="1:3" x14ac:dyDescent="0.25">
      <c r="A21" s="2">
        <v>1500</v>
      </c>
      <c r="B21">
        <v>0</v>
      </c>
      <c r="C21">
        <f>Table149[[#This Row],[fGo(kJ/mol)]]*1000</f>
        <v>0</v>
      </c>
    </row>
    <row r="22" spans="1:3" x14ac:dyDescent="0.25">
      <c r="A22" s="1">
        <v>1600</v>
      </c>
      <c r="B22">
        <v>0</v>
      </c>
      <c r="C22">
        <f>Table149[[#This Row],[fGo(kJ/mol)]]*1000</f>
        <v>0</v>
      </c>
    </row>
    <row r="23" spans="1:3" x14ac:dyDescent="0.25">
      <c r="A23" s="2">
        <v>1700</v>
      </c>
      <c r="B23">
        <v>0</v>
      </c>
      <c r="C23">
        <f>Table149[[#This Row],[fGo(kJ/mol)]]*1000</f>
        <v>0</v>
      </c>
    </row>
    <row r="24" spans="1:3" x14ac:dyDescent="0.25">
      <c r="A24" s="1">
        <v>1800</v>
      </c>
      <c r="B24">
        <v>0</v>
      </c>
      <c r="C24">
        <f>Table149[[#This Row],[fGo(kJ/mol)]]*1000</f>
        <v>0</v>
      </c>
    </row>
    <row r="25" spans="1:3" x14ac:dyDescent="0.25">
      <c r="A25" s="2">
        <v>1900</v>
      </c>
      <c r="B25">
        <v>0</v>
      </c>
      <c r="C25">
        <f>Table149[[#This Row],[fGo(kJ/mol)]]*1000</f>
        <v>0</v>
      </c>
    </row>
    <row r="26" spans="1:3" x14ac:dyDescent="0.25">
      <c r="A26" s="1">
        <v>2000</v>
      </c>
      <c r="B26">
        <v>0</v>
      </c>
      <c r="C26">
        <f>Table149[[#This Row],[fGo(kJ/mol)]]*1000</f>
        <v>0</v>
      </c>
    </row>
    <row r="27" spans="1:3" x14ac:dyDescent="0.25">
      <c r="A27" s="3">
        <v>2100</v>
      </c>
      <c r="B27">
        <v>0</v>
      </c>
      <c r="C27">
        <f>Table149[[#This Row],[fGo(kJ/mol)]]*1000</f>
        <v>0</v>
      </c>
    </row>
    <row r="28" spans="1:3" x14ac:dyDescent="0.25">
      <c r="A28" s="3">
        <v>2200</v>
      </c>
      <c r="B28">
        <v>0</v>
      </c>
      <c r="C28">
        <f>Table149[[#This Row],[fGo(kJ/mol)]]*1000</f>
        <v>0</v>
      </c>
    </row>
    <row r="29" spans="1:3" x14ac:dyDescent="0.25">
      <c r="A29" s="3">
        <v>2300</v>
      </c>
      <c r="B29">
        <v>0</v>
      </c>
      <c r="C29">
        <f>Table149[[#This Row],[fGo(kJ/mol)]]*1000</f>
        <v>0</v>
      </c>
    </row>
    <row r="30" spans="1:3" x14ac:dyDescent="0.25">
      <c r="A30" s="3">
        <v>2400</v>
      </c>
      <c r="B30">
        <v>0</v>
      </c>
      <c r="C30">
        <f>Table149[[#This Row],[fGo(kJ/mol)]]*1000</f>
        <v>0</v>
      </c>
    </row>
    <row r="31" spans="1:3" x14ac:dyDescent="0.25">
      <c r="A31" s="3">
        <v>2500</v>
      </c>
      <c r="B31">
        <v>0</v>
      </c>
      <c r="C31">
        <f>Table149[[#This Row],[fGo(kJ/mol)]]*1000</f>
        <v>0</v>
      </c>
    </row>
    <row r="32" spans="1:3" x14ac:dyDescent="0.25">
      <c r="A32" s="3">
        <v>2600</v>
      </c>
      <c r="B32">
        <v>0</v>
      </c>
      <c r="C32">
        <f>Table149[[#This Row],[fGo(kJ/mol)]]*1000</f>
        <v>0</v>
      </c>
    </row>
    <row r="33" spans="1:3" x14ac:dyDescent="0.25">
      <c r="A33" s="3">
        <v>2700</v>
      </c>
      <c r="B33">
        <v>0</v>
      </c>
      <c r="C33">
        <f>Table149[[#This Row],[fGo(kJ/mol)]]*1000</f>
        <v>0</v>
      </c>
    </row>
    <row r="34" spans="1:3" x14ac:dyDescent="0.25">
      <c r="A34" s="3">
        <v>2800</v>
      </c>
      <c r="B34">
        <v>0</v>
      </c>
      <c r="C34">
        <f>Table149[[#This Row],[fGo(kJ/mol)]]*1000</f>
        <v>0</v>
      </c>
    </row>
    <row r="35" spans="1:3" x14ac:dyDescent="0.25">
      <c r="A35" s="3">
        <v>2900</v>
      </c>
      <c r="B35">
        <v>0</v>
      </c>
      <c r="C35">
        <f>Table149[[#This Row],[fGo(kJ/mol)]]*1000</f>
        <v>0</v>
      </c>
    </row>
    <row r="36" spans="1:3" x14ac:dyDescent="0.25">
      <c r="A36" s="3">
        <v>3000</v>
      </c>
      <c r="B36">
        <v>0</v>
      </c>
      <c r="C36">
        <f>Table149[[#This Row],[fGo(kJ/mol)]]*1000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</vt:lpstr>
      <vt:lpstr>CO2</vt:lpstr>
      <vt:lpstr>CO</vt:lpstr>
      <vt:lpstr>H2O</vt:lpstr>
      <vt:lpstr>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coetz</dc:creator>
  <cp:lastModifiedBy>coetz</cp:lastModifiedBy>
  <dcterms:created xsi:type="dcterms:W3CDTF">2019-03-17T16:15:14Z</dcterms:created>
  <dcterms:modified xsi:type="dcterms:W3CDTF">2019-09-19T00:20:37Z</dcterms:modified>
</cp:coreProperties>
</file>