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.sharepoint.com/sites/DSEGroup16TheIonicDrone/Gedeelde documenten/General/1-Phase D/"/>
    </mc:Choice>
  </mc:AlternateContent>
  <xr:revisionPtr revIDLastSave="451" documentId="11_9253E0A7BB43F5D56E0331EF5CBCD3F07200318D" xr6:coauthVersionLast="47" xr6:coauthVersionMax="47" xr10:uidLastSave="{5E73F7D6-B198-4C37-8152-3BF2A6E5E2BB}"/>
  <bookViews>
    <workbookView xWindow="-108" yWindow="-108" windowWidth="23256" windowHeight="12576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8" i="2" l="1"/>
  <c r="B19" i="2" s="1"/>
  <c r="B20" i="2" s="1"/>
  <c r="B21" i="2" s="1"/>
  <c r="B14" i="2"/>
  <c r="B22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7" i="2" l="1"/>
  <c r="B12" i="2"/>
  <c r="P7" i="1"/>
  <c r="P11" i="1" s="1"/>
  <c r="P10" i="1"/>
  <c r="P12" i="1" s="1"/>
</calcChain>
</file>

<file path=xl/sharedStrings.xml><?xml version="1.0" encoding="utf-8"?>
<sst xmlns="http://schemas.openxmlformats.org/spreadsheetml/2006/main" count="120" uniqueCount="108">
  <si>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</si>
  <si>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</si>
  <si>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</si>
  <si>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</si>
  <si>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</si>
  <si>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</si>
  <si>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</si>
  <si>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</si>
  <si>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</si>
  <si>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</si>
  <si>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</si>
  <si>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</si>
  <si>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</si>
  <si>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</si>
  <si>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</si>
  <si>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</si>
  <si>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</si>
  <si>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</si>
  <si>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</si>
  <si>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</si>
  <si>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</si>
  <si>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</si>
  <si>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</si>
  <si>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</si>
  <si>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</si>
  <si>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</si>
  <si>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</si>
  <si>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</si>
  <si>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</si>
  <si>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</si>
  <si>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</si>
  <si>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</si>
  <si>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</si>
  <si>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</si>
  <si>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</si>
  <si>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</si>
  <si>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</si>
  <si>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</si>
  <si>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</si>
  <si>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</si>
  <si>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</si>
  <si>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</si>
  <si>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</si>
  <si>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</si>
  <si>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</si>
  <si>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</si>
  <si>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</si>
  <si>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</si>
  <si>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</si>
  <si>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</si>
  <si>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</si>
  <si>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</si>
  <si>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</si>
  <si>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</si>
  <si>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</si>
  <si>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</si>
  <si>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</si>
  <si>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</si>
  <si>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</si>
  <si>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</si>
  <si>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</si>
  <si>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</si>
  <si>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</si>
  <si>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</si>
  <si>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</si>
  <si>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</si>
  <si>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</si>
  <si>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</si>
  <si>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</si>
  <si>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</si>
  <si>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</si>
  <si>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</si>
  <si>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</si>
  <si>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Speed [m/s]</t>
  </si>
  <si>
    <t>Flight time [min]</t>
  </si>
  <si>
    <t>Wing span [m]</t>
  </si>
  <si>
    <t>LiPo energy density [Wh/kg]</t>
  </si>
  <si>
    <t>Total power efficiency</t>
  </si>
  <si>
    <t>Electronics weight [g]</t>
  </si>
  <si>
    <t>Misc structural components [g]</t>
  </si>
  <si>
    <t>Wing Area[m2]</t>
  </si>
  <si>
    <t>Total Weight[g]</t>
  </si>
  <si>
    <t>Cl cruise speed</t>
  </si>
  <si>
    <t>Cd at cruise speed</t>
  </si>
  <si>
    <t>MAC[m]</t>
  </si>
  <si>
    <t>P_req[W]</t>
  </si>
  <si>
    <t>Total Energy[Wh]</t>
  </si>
  <si>
    <t>Total Energy with eff[Wh]</t>
  </si>
  <si>
    <t>Weight of Battery[kg]</t>
  </si>
  <si>
    <t>Iteration 1</t>
  </si>
  <si>
    <t>Wing loading [kg/m2]</t>
  </si>
  <si>
    <t>Payload[g]</t>
  </si>
  <si>
    <t>payload</t>
  </si>
  <si>
    <t>p_req</t>
  </si>
  <si>
    <t>V</t>
  </si>
  <si>
    <t>T</t>
  </si>
  <si>
    <t>b</t>
  </si>
  <si>
    <t>cl_cruise</t>
  </si>
  <si>
    <t>cd_cruise</t>
  </si>
  <si>
    <t>e_density</t>
  </si>
  <si>
    <t>tot_eff</t>
  </si>
  <si>
    <t>wing_loading</t>
  </si>
  <si>
    <t>tot_weight</t>
  </si>
  <si>
    <t>wing_area</t>
  </si>
  <si>
    <t>elec_weight</t>
  </si>
  <si>
    <t>tot_energy</t>
  </si>
  <si>
    <t>tot_energy_eff</t>
  </si>
  <si>
    <t>batt_weight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</si>
</sst>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0" fillId="0" borderId="0" xfId="0" applyFill="1"/>
    <xf numFmtId="0" fontId="3" fillId="0" borderId="0" xfId="0" applyFont="1" applyFill="1"/>
    <xf numFmtId="0" fontId="4" fillId="0" borderId="1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opLeftCell="A7" zoomScale="102" workbookViewId="0">
      <selection activeCell="C16" sqref="C16"/>
    </sheetView>
  </sheetViews>
  <sheetFormatPr defaultRowHeight="14.4" x14ac:dyDescent="0.3"/>
  <cols>
    <col min="1" max="1" width="19.109375" bestFit="1" customWidth="1"/>
    <col min="2" max="2" width="12" bestFit="1" customWidth="1"/>
    <col min="4" max="4" width="8" customWidth="1"/>
    <col min="7" max="7" width="10.44140625" bestFit="1" customWidth="1"/>
    <col min="8" max="8" width="16.6640625" bestFit="1" customWidth="1"/>
    <col min="11" max="11" width="13.44140625" bestFit="1" customWidth="1"/>
    <col min="24" max="24" width="12" bestFit="1" customWidth="1"/>
  </cols>
  <sheetData>
    <row r="1" spans="1:27" x14ac:dyDescent="0.3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3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3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3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3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3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3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3">
      <c r="A8" s="4" t="s">
        <v>58</v>
      </c>
      <c r="B8">
        <f>B7*9.81</f>
        <v>64.304550000000006</v>
      </c>
    </row>
    <row r="9" spans="1:27" x14ac:dyDescent="0.3">
      <c r="A9" s="4" t="s">
        <v>68</v>
      </c>
      <c r="B9">
        <f>(B7-B3)*9.81</f>
        <v>54.494549999999997</v>
      </c>
    </row>
    <row r="10" spans="1:27" x14ac:dyDescent="0.3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3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3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3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3">
      <c r="A14" t="s">
        <v>6</v>
      </c>
    </row>
    <row r="15" spans="1:27" x14ac:dyDescent="0.3">
      <c r="A15" t="s">
        <v>7</v>
      </c>
      <c r="B15">
        <f>B23/B24</f>
        <v>8.6904456994100716</v>
      </c>
    </row>
    <row r="16" spans="1:27" x14ac:dyDescent="0.3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3">
      <c r="A17" t="s">
        <v>8</v>
      </c>
    </row>
    <row r="18" spans="1:23" x14ac:dyDescent="0.3">
      <c r="A18" t="s">
        <v>9</v>
      </c>
      <c r="W18" t="s">
        <v>67</v>
      </c>
    </row>
    <row r="19" spans="1:23" x14ac:dyDescent="0.3">
      <c r="A19" t="s">
        <v>10</v>
      </c>
      <c r="B19">
        <v>7.4999999999999997E-2</v>
      </c>
      <c r="D19">
        <f>B16/B19</f>
        <v>14.666666666666668</v>
      </c>
    </row>
    <row r="20" spans="1:23" x14ac:dyDescent="0.3">
      <c r="A20" t="s">
        <v>11</v>
      </c>
    </row>
    <row r="21" spans="1:23" x14ac:dyDescent="0.3">
      <c r="A21" t="s">
        <v>12</v>
      </c>
    </row>
    <row r="22" spans="1:23" x14ac:dyDescent="0.3">
      <c r="A22" t="s">
        <v>20</v>
      </c>
      <c r="B22">
        <f>B2*9.81/(0.5*1.225*B5^2*B16)</f>
        <v>0.66279684601113176</v>
      </c>
      <c r="C22" t="s">
        <v>21</v>
      </c>
    </row>
    <row r="23" spans="1:23" x14ac:dyDescent="0.3">
      <c r="A23" t="s">
        <v>22</v>
      </c>
      <c r="B23">
        <v>2.4</v>
      </c>
      <c r="C23" t="s">
        <v>17</v>
      </c>
      <c r="D23" t="s">
        <v>24</v>
      </c>
    </row>
    <row r="24" spans="1:23" x14ac:dyDescent="0.3">
      <c r="A24" t="s">
        <v>23</v>
      </c>
      <c r="B24">
        <f>B22/B23</f>
        <v>0.27616535250463825</v>
      </c>
      <c r="C24" t="s">
        <v>17</v>
      </c>
    </row>
    <row r="25" spans="1:23" x14ac:dyDescent="0.3">
      <c r="A25" t="s">
        <v>26</v>
      </c>
      <c r="B25">
        <v>0.6</v>
      </c>
    </row>
    <row r="26" spans="1:23" x14ac:dyDescent="0.3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3:E29"/>
  <sheetViews>
    <sheetView tabSelected="1" topLeftCell="A3" workbookViewId="0">
      <selection activeCell="F24" sqref="F24"/>
    </sheetView>
  </sheetViews>
  <sheetFormatPr defaultRowHeight="14.4" x14ac:dyDescent="0.3"/>
  <cols>
    <col min="1" max="1" width="26.21875" bestFit="1" customWidth="1"/>
    <col min="2" max="2" width="34.44140625" customWidth="1"/>
    <col min="3" max="3" width="18.21875" bestFit="1" customWidth="1"/>
  </cols>
  <sheetData>
    <row r="3" spans="1:5" ht="15" thickBot="1" x14ac:dyDescent="0.35">
      <c r="B3" t="s">
        <v>89</v>
      </c>
    </row>
    <row r="4" spans="1:5" ht="15" thickBot="1" x14ac:dyDescent="0.35">
      <c r="A4" s="11" t="s">
        <v>91</v>
      </c>
      <c r="B4">
        <v>1000</v>
      </c>
      <c r="C4" s="6" t="s">
        <v>92</v>
      </c>
      <c r="D4" s="6"/>
      <c r="E4" s="6"/>
    </row>
    <row r="5" spans="1:5" ht="15" thickBot="1" x14ac:dyDescent="0.35">
      <c r="A5" s="11" t="s">
        <v>73</v>
      </c>
      <c r="B5">
        <v>12</v>
      </c>
      <c r="C5" s="6" t="s">
        <v>94</v>
      </c>
      <c r="D5" s="6"/>
      <c r="E5" s="6"/>
    </row>
    <row r="6" spans="1:5" ht="15" thickBot="1" x14ac:dyDescent="0.35">
      <c r="A6" s="11" t="s">
        <v>74</v>
      </c>
      <c r="B6">
        <v>120</v>
      </c>
      <c r="C6" s="6" t="s">
        <v>95</v>
      </c>
      <c r="D6" s="6"/>
      <c r="E6" s="6"/>
    </row>
    <row r="7" spans="1:5" ht="15" thickBot="1" x14ac:dyDescent="0.35">
      <c r="A7" s="11" t="s">
        <v>75</v>
      </c>
      <c r="B7">
        <v>2.4</v>
      </c>
      <c r="C7" s="6" t="s">
        <v>96</v>
      </c>
      <c r="D7" s="6"/>
      <c r="E7" s="6"/>
    </row>
    <row r="8" spans="1:5" ht="15" thickBot="1" x14ac:dyDescent="0.35">
      <c r="A8" s="11" t="s">
        <v>82</v>
      </c>
      <c r="B8">
        <v>1.1000000000000001</v>
      </c>
      <c r="C8" s="6" t="s">
        <v>97</v>
      </c>
      <c r="D8" s="6"/>
      <c r="E8" s="6"/>
    </row>
    <row r="9" spans="1:5" ht="15" thickBot="1" x14ac:dyDescent="0.35">
      <c r="A9" s="11" t="s">
        <v>83</v>
      </c>
      <c r="B9">
        <v>7.4999999999999997E-2</v>
      </c>
      <c r="C9" s="6" t="s">
        <v>98</v>
      </c>
      <c r="D9" s="6"/>
      <c r="E9" s="6"/>
    </row>
    <row r="10" spans="1:5" ht="15" thickBot="1" x14ac:dyDescent="0.35">
      <c r="A10" s="12" t="s">
        <v>76</v>
      </c>
      <c r="B10">
        <v>170</v>
      </c>
      <c r="C10" s="6" t="s">
        <v>99</v>
      </c>
      <c r="D10" s="6"/>
      <c r="E10" s="6"/>
    </row>
    <row r="11" spans="1:5" ht="15" thickBot="1" x14ac:dyDescent="0.35">
      <c r="A11" s="12" t="s">
        <v>77</v>
      </c>
      <c r="B11">
        <v>0.6</v>
      </c>
      <c r="C11" s="6" t="s">
        <v>100</v>
      </c>
      <c r="D11" s="6"/>
      <c r="E11" s="6"/>
    </row>
    <row r="12" spans="1:5" ht="15" thickBot="1" x14ac:dyDescent="0.35">
      <c r="A12" s="8" t="s">
        <v>90</v>
      </c>
      <c r="B12">
        <f>B13*9.81/1000/B14</f>
        <v>97.020000000000024</v>
      </c>
      <c r="C12" s="7" t="s">
        <v>101</v>
      </c>
      <c r="D12" s="6"/>
      <c r="E12" s="6"/>
    </row>
    <row r="13" spans="1:5" ht="15" thickBot="1" x14ac:dyDescent="0.35">
      <c r="A13" s="8" t="s">
        <v>81</v>
      </c>
      <c r="B13">
        <v>6555</v>
      </c>
      <c r="C13" s="7" t="s">
        <v>102</v>
      </c>
      <c r="D13" s="6"/>
      <c r="E13" s="6"/>
    </row>
    <row r="14" spans="1:5" ht="15" thickBot="1" x14ac:dyDescent="0.35">
      <c r="A14" s="8" t="s">
        <v>80</v>
      </c>
      <c r="B14">
        <f>B13*9.81/1000/B8/0.5/1.225/B5^2</f>
        <v>0.66279684601113165</v>
      </c>
      <c r="C14" s="7" t="s">
        <v>103</v>
      </c>
      <c r="D14" s="6"/>
      <c r="E14" s="6"/>
    </row>
    <row r="15" spans="1:5" x14ac:dyDescent="0.3">
      <c r="A15" s="9" t="s">
        <v>78</v>
      </c>
      <c r="C15" s="7" t="s">
        <v>104</v>
      </c>
      <c r="D15" s="6"/>
      <c r="E15" s="6"/>
    </row>
    <row r="16" spans="1:5" x14ac:dyDescent="0.3">
      <c r="A16" s="9" t="s">
        <v>79</v>
      </c>
      <c r="C16" s="6"/>
      <c r="D16" s="6"/>
      <c r="E16" s="6"/>
    </row>
    <row r="17" spans="1:5" x14ac:dyDescent="0.3">
      <c r="A17" s="10" t="s">
        <v>84</v>
      </c>
      <c r="B17">
        <f>B14/B7</f>
        <v>0.2761653525046382</v>
      </c>
      <c r="C17" s="7" t="s">
        <v>23</v>
      </c>
      <c r="D17" s="6"/>
      <c r="E17" s="6"/>
    </row>
    <row r="18" spans="1:5" x14ac:dyDescent="0.3">
      <c r="A18" s="10" t="s">
        <v>85</v>
      </c>
      <c r="B18">
        <f>B5*B9/B8*B13*9.81/1000</f>
        <v>52.612813636363633</v>
      </c>
      <c r="C18" s="7" t="s">
        <v>93</v>
      </c>
      <c r="D18" s="6"/>
      <c r="E18" s="6"/>
    </row>
    <row r="19" spans="1:5" x14ac:dyDescent="0.3">
      <c r="A19" s="10" t="s">
        <v>86</v>
      </c>
      <c r="B19">
        <f>B18*B6/60</f>
        <v>105.22562727272727</v>
      </c>
      <c r="C19" s="7" t="s">
        <v>105</v>
      </c>
      <c r="D19" s="6"/>
      <c r="E19" s="6"/>
    </row>
    <row r="20" spans="1:5" x14ac:dyDescent="0.3">
      <c r="A20" s="10" t="s">
        <v>87</v>
      </c>
      <c r="B20">
        <f>B19/B11</f>
        <v>175.37604545454545</v>
      </c>
      <c r="C20" s="7" t="s">
        <v>106</v>
      </c>
      <c r="D20" s="6"/>
      <c r="E20" s="6"/>
    </row>
    <row r="21" spans="1:5" x14ac:dyDescent="0.3">
      <c r="A21" s="10" t="s">
        <v>88</v>
      </c>
      <c r="B21">
        <f>B20/B10</f>
        <v>1.0316237967914439</v>
      </c>
      <c r="C21" s="7" t="s">
        <v>107</v>
      </c>
      <c r="D21" s="6"/>
      <c r="E21" s="6"/>
    </row>
    <row r="22" spans="1:5" x14ac:dyDescent="0.3">
      <c r="A22" s="10" t="s">
        <v>7</v>
      </c>
      <c r="B22">
        <f>B7^2/B14</f>
        <v>8.6904456994100734</v>
      </c>
      <c r="C22" s="7" t="s">
        <v>7</v>
      </c>
      <c r="D22" s="6"/>
      <c r="E22" s="6"/>
    </row>
    <row r="23" spans="1:5" x14ac:dyDescent="0.3">
      <c r="A23" s="10"/>
      <c r="C23" s="6"/>
      <c r="D23" s="6"/>
      <c r="E23" s="6"/>
    </row>
    <row r="24" spans="1:5" x14ac:dyDescent="0.3">
      <c r="A24" s="10"/>
      <c r="C24" s="6"/>
      <c r="D24" s="6"/>
      <c r="E24" s="6"/>
    </row>
    <row r="25" spans="1:5" x14ac:dyDescent="0.3">
      <c r="C25" s="6"/>
      <c r="D25" s="6"/>
      <c r="E25" s="6"/>
    </row>
    <row r="26" spans="1:5" x14ac:dyDescent="0.3">
      <c r="C26" s="6"/>
      <c r="D26" s="6"/>
      <c r="E26" s="6"/>
    </row>
    <row r="27" spans="1:5" x14ac:dyDescent="0.3">
      <c r="C27" s="6"/>
      <c r="D27" s="6"/>
      <c r="E27" s="6"/>
    </row>
    <row r="28" spans="1:5" x14ac:dyDescent="0.3">
      <c r="C28" s="6"/>
      <c r="D28" s="6"/>
      <c r="E28" s="6"/>
    </row>
    <row r="29" spans="1:5" x14ac:dyDescent="0.3">
      <c r="C29" s="6"/>
      <c r="D29" s="6"/>
      <c r="E29" s="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customXml/itemProps2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Archisman Acharya</cp:lastModifiedBy>
  <cp:revision/>
  <dcterms:created xsi:type="dcterms:W3CDTF">2023-05-22T07:17:34Z</dcterms:created>
  <dcterms:modified xsi:type="dcterms:W3CDTF">2023-05-23T09:03:56Z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