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/>
  <xr:revisionPtr revIDLastSave="0" documentId="8_{24696B5B-5524-46F5-9CDE-73F6EFB90821}" xr6:coauthVersionLast="47" xr6:coauthVersionMax="47" xr10:uidLastSave="{00000000-0000-0000-0000-000000000000}"/>
  <bookViews>
    <workbookView xWindow="0" yWindow="0" windowWidth="0" windowHeight="0" activeTab="1" xr2:uid="{00000000-000D-0000-FFFF-FFFF00000000}"/>
  </bookViews>
  <sheets>
    <sheet name="Template" sheetId="1" r:id="rId1"/>
    <sheet name="Polarimetry_Da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J2" i="2"/>
  <c r="K7" i="2"/>
  <c r="J7" i="2"/>
  <c r="K6" i="2"/>
  <c r="J6" i="2"/>
  <c r="K5" i="2"/>
  <c r="J5" i="2"/>
  <c r="K4" i="2"/>
  <c r="J4" i="2"/>
  <c r="M3" i="2"/>
  <c r="K3" i="2"/>
  <c r="J3" i="2"/>
  <c r="M2" i="2"/>
  <c r="M1" i="2"/>
  <c r="M5" i="2" l="1"/>
  <c r="M4" i="2"/>
</calcChain>
</file>

<file path=xl/sharedStrings.xml><?xml version="1.0" encoding="utf-8"?>
<sst xmlns="http://schemas.openxmlformats.org/spreadsheetml/2006/main" count="104" uniqueCount="90">
  <si>
    <t>N.p.k.</t>
  </si>
  <si>
    <t>h±δh, m</t>
  </si>
  <si>
    <t>(h-hvid)²</t>
  </si>
  <si>
    <t>H±δH, m</t>
  </si>
  <si>
    <t>(H-Hvid)²</t>
  </si>
  <si>
    <t>m, kg</t>
  </si>
  <si>
    <t>t1±δt1, s</t>
  </si>
  <si>
    <t>t2±δt2, s</t>
  </si>
  <si>
    <t>t3±δt3, s</t>
  </si>
  <si>
    <t>t4±δt4, s</t>
  </si>
  <si>
    <t>t5±δt5, s</t>
  </si>
  <si>
    <t>tvid, s</t>
  </si>
  <si>
    <t>(ti-tvid)²</t>
  </si>
  <si>
    <t>v̅t, m/s</t>
  </si>
  <si>
    <t>v², m²/s²</t>
  </si>
  <si>
    <t>a̅t, m/s²</t>
  </si>
  <si>
    <t>a̅e, m/s²</t>
  </si>
  <si>
    <t>g, m/s²</t>
  </si>
  <si>
    <t>2ah</t>
  </si>
  <si>
    <t>Unnamed: 19</t>
  </si>
  <si>
    <t>(hi-hvid)2, m</t>
  </si>
  <si>
    <t>(Hi-Hvid)2, m</t>
  </si>
  <si>
    <t>(ti-tvid)2, s</t>
  </si>
  <si>
    <t>vt2, m/s</t>
  </si>
  <si>
    <t>ve2, m/s</t>
  </si>
  <si>
    <t>at, m/s2</t>
  </si>
  <si>
    <t>ae, m/s2</t>
  </si>
  <si>
    <t>g, m/s2</t>
  </si>
  <si>
    <t>v2 ?= 2ah</t>
  </si>
  <si>
    <t>sakrīt</t>
  </si>
  <si>
    <t>M, kg</t>
  </si>
  <si>
    <t>hvid</t>
  </si>
  <si>
    <t>Hvid</t>
  </si>
  <si>
    <t>vtvid</t>
  </si>
  <si>
    <t>vevid</t>
  </si>
  <si>
    <t>āt</t>
  </si>
  <si>
    <t>āe</t>
  </si>
  <si>
    <t>gvid</t>
  </si>
  <si>
    <t>Vid. kvadratiskā kļūda</t>
  </si>
  <si>
    <t>Gadījuma kļūda</t>
  </si>
  <si>
    <t>Sistemātiskā kļūda</t>
  </si>
  <si>
    <t>Absolūta kļūda</t>
  </si>
  <si>
    <t>Sh</t>
  </si>
  <si>
    <t>SH</t>
  </si>
  <si>
    <t>St</t>
  </si>
  <si>
    <t>δhs</t>
  </si>
  <si>
    <t>δHs</t>
  </si>
  <si>
    <t>δts</t>
  </si>
  <si>
    <t>δhδ</t>
  </si>
  <si>
    <t>δHδ</t>
  </si>
  <si>
    <t>δtδ</t>
  </si>
  <si>
    <t>Δh</t>
  </si>
  <si>
    <t>ΔH</t>
  </si>
  <si>
    <t>Δt</t>
  </si>
  <si>
    <t>Δv</t>
  </si>
  <si>
    <t>Δa</t>
  </si>
  <si>
    <t>Δg</t>
  </si>
  <si>
    <t>Relatīva kļūda</t>
  </si>
  <si>
    <t>Rezultāts</t>
  </si>
  <si>
    <t>εh</t>
  </si>
  <si>
    <t>εH</t>
  </si>
  <si>
    <t>εt</t>
  </si>
  <si>
    <t>εv</t>
  </si>
  <si>
    <t>εa</t>
  </si>
  <si>
    <t>εg</t>
  </si>
  <si>
    <t>g = 8.70 ± 1.11 m/s², pie β = 0.95 un εg = 11.31%</t>
  </si>
  <si>
    <t>C (mg/cm³)</t>
  </si>
  <si>
    <t>β (°)</t>
  </si>
  <si>
    <t>Δβvid</t>
  </si>
  <si>
    <t>σΔβ</t>
  </si>
  <si>
    <t>Δβ/√n</t>
  </si>
  <si>
    <t>βvid</t>
  </si>
  <si>
    <t>φ (°)</t>
  </si>
  <si>
    <t>Δφ (°)</t>
  </si>
  <si>
    <t>φ/l (deg/cm)</t>
  </si>
  <si>
    <t>[α] (deg·cm²/mg)</t>
  </si>
  <si>
    <t>[α] (formula)</t>
  </si>
  <si>
    <t>Slope k</t>
  </si>
  <si>
    <t>-0.2,-0.3,-0.2,-0.3,-0.3</t>
  </si>
  <si>
    <t>Intercept b</t>
  </si>
  <si>
    <t>-2.0,-2.1,-2.1,-2.0,-2.0</t>
  </si>
  <si>
    <t>R²</t>
  </si>
  <si>
    <t>-3.1,-3.0,-3.2,-3.1,-3.0</t>
  </si>
  <si>
    <t>[α] (no regresijas)</t>
  </si>
  <si>
    <t>-5.1,-5.2,-5.0,-5.2,-5.2</t>
  </si>
  <si>
    <t>Cx (no regresijas)</t>
  </si>
  <si>
    <t>-6.0,-6.7,-6.6,-6.5,-6.5</t>
  </si>
  <si>
    <t>-7.5,-7.6,-7.5,-7.6,-7.7</t>
  </si>
  <si>
    <t>X</t>
  </si>
  <si>
    <t>-6.7,-6.6,-6.7,-6.6,-6.5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</si>
</sst>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2" borderId="2" xfId="0" applyFont="1" applyFill="1" applyBorder="1" applyAlignment="1">
      <alignment horizontal="center" vertical="top"/>
    </xf>
    <xf numFmtId="0" fontId="0" fillId="2" borderId="2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Polarimetry: </a:t>
            </a:r>
            <a:r>
              <a:rPr lang="el-GR"/>
              <a:t>φ </a:t>
            </a:r>
            <a:r>
              <a:rPr lang="en-US"/>
              <a:t>vs Concentration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 φ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Polarimetry_Data!$A$2:$A$7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Polarimetry_Data!$H$2:$H$7</c:f>
              <c:numCache>
                <c:formatCode>General</c:formatCode>
                <c:ptCount val="6"/>
                <c:pt idx="0">
                  <c:v>0.1414213562373095</c:v>
                </c:pt>
                <c:pt idx="1">
                  <c:v>0.1414213562373095</c:v>
                </c:pt>
                <c:pt idx="2">
                  <c:v>0.1414213562373095</c:v>
                </c:pt>
                <c:pt idx="3">
                  <c:v>0.1414213562373095</c:v>
                </c:pt>
                <c:pt idx="4">
                  <c:v>0.15684387141358119</c:v>
                </c:pt>
                <c:pt idx="5">
                  <c:v>0.1414213562373095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A5-4A56-A00C-68399C74F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C (mg/cm³)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φ (</a:t>
                </a:r>
                <a:r>
                  <a:rPr lang="en-US"/>
                  <a:t>deg)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10</xdr:row>
      <xdr:rowOff>47625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"/>
  <sheetViews>
    <sheetView workbookViewId="0">
      <selection activeCell="F10" sqref="F10"/>
    </sheetView>
  </sheetViews>
  <sheetFormatPr defaultRowHeight="15"/>
  <cols>
    <col min="1" max="1" width="6.140625" customWidth="1"/>
    <col min="2" max="2" width="9" customWidth="1"/>
  </cols>
  <sheetData>
    <row r="1" spans="1:2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s="4" t="s">
        <v>0</v>
      </c>
      <c r="B2" s="4" t="s">
        <v>1</v>
      </c>
      <c r="C2" s="4" t="s">
        <v>20</v>
      </c>
      <c r="D2" s="4" t="s">
        <v>3</v>
      </c>
      <c r="E2" s="4" t="s">
        <v>21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22</v>
      </c>
      <c r="N2" s="4" t="s">
        <v>23</v>
      </c>
      <c r="O2" s="4" t="s">
        <v>24</v>
      </c>
      <c r="P2" s="4" t="s">
        <v>25</v>
      </c>
      <c r="Q2" s="4" t="s">
        <v>26</v>
      </c>
      <c r="R2" s="4" t="s">
        <v>27</v>
      </c>
      <c r="S2" s="4" t="s">
        <v>28</v>
      </c>
      <c r="T2" s="4"/>
    </row>
    <row r="3" spans="1:20">
      <c r="A3">
        <v>1</v>
      </c>
      <c r="B3">
        <v>0.30499999999999999</v>
      </c>
      <c r="C3">
        <v>8.4099999999999995E-4</v>
      </c>
      <c r="D3">
        <v>0.155</v>
      </c>
      <c r="E3">
        <v>8.4099999999999995E-4</v>
      </c>
      <c r="F3">
        <v>6.9000000000000008E-3</v>
      </c>
      <c r="G3">
        <v>0.29899999999999999</v>
      </c>
      <c r="H3">
        <v>0.30499999999999999</v>
      </c>
      <c r="I3">
        <v>0.29799999999999999</v>
      </c>
      <c r="J3">
        <v>0.29599999999999999</v>
      </c>
      <c r="K3">
        <v>0.29899999999999999</v>
      </c>
      <c r="L3">
        <v>0.29899999999999999</v>
      </c>
      <c r="M3">
        <v>4.6000000000000081E-5</v>
      </c>
      <c r="N3">
        <v>0.316</v>
      </c>
      <c r="O3">
        <v>0.26900000000000002</v>
      </c>
      <c r="P3">
        <v>0.51800000000000002</v>
      </c>
      <c r="Q3">
        <v>0.441</v>
      </c>
      <c r="R3">
        <v>8.34</v>
      </c>
      <c r="S3">
        <v>0.26900000000000002</v>
      </c>
      <c r="T3" t="s">
        <v>29</v>
      </c>
    </row>
    <row r="4" spans="1:20">
      <c r="A4">
        <v>2</v>
      </c>
      <c r="B4">
        <v>0.30499999999999999</v>
      </c>
      <c r="C4">
        <v>8.4099999999999995E-4</v>
      </c>
      <c r="D4">
        <v>0.155</v>
      </c>
      <c r="E4">
        <v>8.4099999999999995E-4</v>
      </c>
      <c r="F4">
        <v>1.093E-2</v>
      </c>
      <c r="G4">
        <v>0.23499999999999999</v>
      </c>
      <c r="H4">
        <v>0.23300000000000001</v>
      </c>
      <c r="I4">
        <v>0.23699999999999999</v>
      </c>
      <c r="J4">
        <v>0.23400000000000001</v>
      </c>
      <c r="K4">
        <v>0.23599999999999999</v>
      </c>
      <c r="L4">
        <v>0.23499999999999999</v>
      </c>
      <c r="M4">
        <v>9.9999999999998517E-6</v>
      </c>
      <c r="N4">
        <v>0.48499999999999999</v>
      </c>
      <c r="O4">
        <v>0.435</v>
      </c>
      <c r="P4">
        <v>0.79600000000000004</v>
      </c>
      <c r="Q4">
        <v>0.71299999999999997</v>
      </c>
      <c r="R4">
        <v>8.7899999999999991</v>
      </c>
      <c r="S4">
        <v>0.435</v>
      </c>
      <c r="T4" t="s">
        <v>29</v>
      </c>
    </row>
    <row r="5" spans="1:20">
      <c r="A5">
        <v>3</v>
      </c>
      <c r="B5">
        <v>0.30499999999999999</v>
      </c>
      <c r="C5">
        <v>8.4099999999999995E-4</v>
      </c>
      <c r="D5">
        <v>0.155</v>
      </c>
      <c r="E5">
        <v>8.4099999999999995E-4</v>
      </c>
      <c r="F5">
        <v>1.7829999999999999E-2</v>
      </c>
      <c r="G5">
        <v>0.188</v>
      </c>
      <c r="H5">
        <v>0.186</v>
      </c>
      <c r="I5">
        <v>0.188</v>
      </c>
      <c r="J5">
        <v>0.187</v>
      </c>
      <c r="K5">
        <v>0.186</v>
      </c>
      <c r="L5">
        <v>0.187</v>
      </c>
      <c r="M5">
        <v>4.0000000000000066E-6</v>
      </c>
      <c r="N5">
        <v>0.753</v>
      </c>
      <c r="O5">
        <v>0.68700000000000006</v>
      </c>
      <c r="P5">
        <v>1.2350000000000001</v>
      </c>
      <c r="Q5">
        <v>1.1259999999999999</v>
      </c>
      <c r="R5">
        <v>8.9499999999999993</v>
      </c>
      <c r="S5">
        <v>0.68700000000000006</v>
      </c>
      <c r="T5" t="s">
        <v>29</v>
      </c>
    </row>
    <row r="6" spans="1:20">
      <c r="A6">
        <v>4</v>
      </c>
      <c r="B6">
        <v>0.26</v>
      </c>
      <c r="C6">
        <v>2.5599999999999999E-4</v>
      </c>
      <c r="D6">
        <v>0.2</v>
      </c>
      <c r="E6">
        <v>2.5599999999999999E-4</v>
      </c>
      <c r="F6">
        <v>1.093E-2</v>
      </c>
      <c r="G6">
        <v>0.33300000000000002</v>
      </c>
      <c r="H6">
        <v>0.33300000000000002</v>
      </c>
      <c r="I6">
        <v>0.33100000000000002</v>
      </c>
      <c r="J6">
        <v>0.33200000000000002</v>
      </c>
      <c r="K6">
        <v>0.33100000000000002</v>
      </c>
      <c r="L6">
        <v>0.33200000000000002</v>
      </c>
      <c r="M6">
        <v>4.0000000000000066E-6</v>
      </c>
      <c r="N6">
        <v>0.41399999999999998</v>
      </c>
      <c r="O6">
        <v>0.36299999999999999</v>
      </c>
      <c r="P6">
        <v>0.79600000000000004</v>
      </c>
      <c r="Q6">
        <v>0.69799999999999995</v>
      </c>
      <c r="R6">
        <v>8.6</v>
      </c>
      <c r="S6">
        <v>0.36299999999999999</v>
      </c>
      <c r="T6" t="s">
        <v>29</v>
      </c>
    </row>
    <row r="7" spans="1:20">
      <c r="A7">
        <v>5</v>
      </c>
      <c r="B7">
        <v>0.20499999999999999</v>
      </c>
      <c r="C7">
        <v>5.0410000000000003E-3</v>
      </c>
      <c r="D7">
        <v>0.255</v>
      </c>
      <c r="E7">
        <v>5.0410000000000003E-3</v>
      </c>
      <c r="F7">
        <v>1.7829999999999999E-2</v>
      </c>
      <c r="G7">
        <v>0.375</v>
      </c>
      <c r="H7">
        <v>0.377</v>
      </c>
      <c r="I7">
        <v>0.38300000000000001</v>
      </c>
      <c r="J7">
        <v>0.38200000000000001</v>
      </c>
      <c r="K7">
        <v>0.375</v>
      </c>
      <c r="L7">
        <v>0.378</v>
      </c>
      <c r="M7">
        <v>6.000000000000011E-5</v>
      </c>
      <c r="N7">
        <v>0.50600000000000001</v>
      </c>
      <c r="O7">
        <v>0.45500000000000002</v>
      </c>
      <c r="P7">
        <v>1.2350000000000001</v>
      </c>
      <c r="Q7">
        <v>1.1100000000000001</v>
      </c>
      <c r="R7">
        <v>8.82</v>
      </c>
      <c r="S7">
        <v>0.45500000000000002</v>
      </c>
      <c r="T7" t="s">
        <v>29</v>
      </c>
    </row>
    <row r="9" spans="1:20">
      <c r="B9">
        <v>0.27600000000000002</v>
      </c>
      <c r="D9">
        <v>0.184</v>
      </c>
      <c r="F9" t="s">
        <v>30</v>
      </c>
      <c r="N9">
        <v>0.70340000000000003</v>
      </c>
      <c r="O9">
        <v>0.66469999999999996</v>
      </c>
      <c r="P9">
        <v>0.91600000000000004</v>
      </c>
      <c r="Q9">
        <v>0.81759999999999999</v>
      </c>
      <c r="R9">
        <v>8.6999999999999993</v>
      </c>
    </row>
    <row r="10" spans="1:20">
      <c r="B10" t="s">
        <v>31</v>
      </c>
      <c r="D10" t="s">
        <v>32</v>
      </c>
      <c r="F10">
        <v>6.1899999999999997E-2</v>
      </c>
      <c r="N10" t="s">
        <v>33</v>
      </c>
      <c r="O10" t="s">
        <v>34</v>
      </c>
      <c r="P10" t="s">
        <v>35</v>
      </c>
      <c r="Q10" t="s">
        <v>36</v>
      </c>
      <c r="R10" t="s">
        <v>37</v>
      </c>
    </row>
    <row r="12" spans="1:20">
      <c r="B12" s="2" t="s">
        <v>38</v>
      </c>
      <c r="C12" s="2"/>
      <c r="D12" s="2"/>
      <c r="E12" s="2" t="s">
        <v>39</v>
      </c>
      <c r="F12" s="2"/>
      <c r="G12" s="2"/>
      <c r="H12" s="2" t="s">
        <v>40</v>
      </c>
      <c r="I12" s="2"/>
      <c r="J12" s="2"/>
      <c r="K12" s="2" t="s">
        <v>41</v>
      </c>
      <c r="L12" s="2"/>
      <c r="M12" s="2"/>
      <c r="N12" s="2"/>
      <c r="O12" s="2"/>
      <c r="P12" s="2"/>
    </row>
    <row r="13" spans="1:20">
      <c r="B13" t="s">
        <v>42</v>
      </c>
      <c r="C13" t="s">
        <v>43</v>
      </c>
      <c r="D13" t="s">
        <v>44</v>
      </c>
      <c r="E13" t="s">
        <v>45</v>
      </c>
      <c r="F13" t="s">
        <v>46</v>
      </c>
      <c r="G13" t="s">
        <v>47</v>
      </c>
      <c r="H13" t="s">
        <v>48</v>
      </c>
      <c r="I13" t="s">
        <v>49</v>
      </c>
      <c r="J13" t="s">
        <v>50</v>
      </c>
      <c r="K13" t="s">
        <v>51</v>
      </c>
      <c r="L13" t="s">
        <v>52</v>
      </c>
      <c r="M13" t="s">
        <v>53</v>
      </c>
      <c r="N13" t="s">
        <v>54</v>
      </c>
      <c r="O13" t="s">
        <v>55</v>
      </c>
      <c r="P13" t="s">
        <v>56</v>
      </c>
    </row>
    <row r="14" spans="1:20">
      <c r="B14">
        <v>1.9769999999999999E-2</v>
      </c>
      <c r="C14">
        <v>1.9769999999999999E-2</v>
      </c>
      <c r="D14">
        <v>2.49E-3</v>
      </c>
      <c r="E14">
        <v>5.4960000000000002E-2</v>
      </c>
      <c r="F14">
        <v>5.4960000000000002E-2</v>
      </c>
      <c r="G14">
        <v>6.9221999999999999E-3</v>
      </c>
      <c r="H14">
        <v>6.5329999999999999E-2</v>
      </c>
      <c r="I14">
        <v>6.5329999999999999E-2</v>
      </c>
      <c r="J14">
        <v>6.4999999999999997E-4</v>
      </c>
      <c r="K14">
        <v>8.5370000000000001E-2</v>
      </c>
      <c r="L14">
        <v>8.5370000000000001E-2</v>
      </c>
      <c r="M14">
        <v>6.9499999999999996E-3</v>
      </c>
      <c r="N14">
        <v>3.8700000000000068E-2</v>
      </c>
      <c r="O14">
        <v>9.8400000000000043E-2</v>
      </c>
      <c r="P14">
        <v>1.110000000000001</v>
      </c>
    </row>
    <row r="16" spans="1:20">
      <c r="B16" s="2" t="s">
        <v>57</v>
      </c>
      <c r="C16" s="2"/>
      <c r="D16" s="2"/>
      <c r="E16" s="2"/>
      <c r="F16" s="2"/>
      <c r="G16" s="2"/>
      <c r="I16" s="2" t="s">
        <v>58</v>
      </c>
      <c r="J16" s="2"/>
      <c r="K16" s="2"/>
      <c r="L16" s="2"/>
      <c r="M16" s="2"/>
    </row>
    <row r="17" spans="2:9">
      <c r="B17" t="s">
        <v>59</v>
      </c>
      <c r="C17" t="s">
        <v>60</v>
      </c>
      <c r="D17" t="s">
        <v>61</v>
      </c>
      <c r="E17" t="s">
        <v>62</v>
      </c>
      <c r="F17" t="s">
        <v>63</v>
      </c>
      <c r="G17" t="s">
        <v>64</v>
      </c>
      <c r="I17" t="s">
        <v>65</v>
      </c>
    </row>
    <row r="18" spans="2:9">
      <c r="B18">
        <v>0.30931159420289861</v>
      </c>
      <c r="C18">
        <v>0.46396739130434778</v>
      </c>
      <c r="D18">
        <v>2.428371767994409E-2</v>
      </c>
      <c r="E18">
        <v>5.5018481660506213E-2</v>
      </c>
      <c r="F18">
        <v>0.10742358078602619</v>
      </c>
      <c r="G18">
        <v>0.1131498470948013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"/>
  <sheetViews>
    <sheetView tabSelected="1" workbookViewId="0">
      <selection activeCell="J2" sqref="J2"/>
    </sheetView>
  </sheetViews>
  <sheetFormatPr defaultRowHeight="15"/>
  <cols>
    <col min="1" max="1" width="10.5703125" customWidth="1"/>
    <col min="2" max="2" width="20.85546875" customWidth="1"/>
    <col min="8" max="8" width="12.85546875" customWidth="1"/>
    <col min="9" max="9" width="14.5703125" customWidth="1"/>
    <col min="10" max="10" width="15.42578125" customWidth="1"/>
    <col min="11" max="11" width="12.85546875" customWidth="1"/>
    <col min="12" max="12" width="15.5703125" customWidth="1"/>
  </cols>
  <sheetData>
    <row r="1" spans="1:13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t="s">
        <v>76</v>
      </c>
      <c r="L1" t="s">
        <v>77</v>
      </c>
      <c r="M1">
        <f>INDEX(LINEST(H2:H7,A2:A7),1)</f>
        <v>6.6096493612592937E-5</v>
      </c>
    </row>
    <row r="2" spans="1:13">
      <c r="A2">
        <v>0</v>
      </c>
      <c r="B2" t="s">
        <v>78</v>
      </c>
      <c r="C2">
        <v>-0.26</v>
      </c>
      <c r="D2">
        <v>5.4772255750516613E-2</v>
      </c>
      <c r="E2">
        <v>2.4494897427831779E-2</v>
      </c>
      <c r="F2">
        <v>0.1</v>
      </c>
      <c r="G2">
        <v>0</v>
      </c>
      <c r="H2">
        <v>0.1414213562373095</v>
      </c>
      <c r="J2" t="e">
        <f>H2/(A2*9.504)</f>
        <v>#DIV/0!</v>
      </c>
      <c r="K2" t="e">
        <f>H2/(A2*9.504)</f>
        <v>#DIV/0!</v>
      </c>
      <c r="L2" t="s">
        <v>79</v>
      </c>
      <c r="M2">
        <f>INDEX(LINEST(H2:H7,A2:A7),2)</f>
        <v>0.14068695075272511</v>
      </c>
    </row>
    <row r="3" spans="1:13">
      <c r="A3">
        <v>20</v>
      </c>
      <c r="B3" t="s">
        <v>80</v>
      </c>
      <c r="C3">
        <v>-2.04</v>
      </c>
      <c r="D3">
        <v>5.4772255750516662E-2</v>
      </c>
      <c r="E3">
        <v>2.4494897427831799E-2</v>
      </c>
      <c r="F3">
        <v>0.1</v>
      </c>
      <c r="G3">
        <v>-1.78</v>
      </c>
      <c r="H3">
        <v>0.1414213562373095</v>
      </c>
      <c r="I3">
        <v>-9.3644781144781152E-3</v>
      </c>
      <c r="J3">
        <f>H3/(A3*9.504)</f>
        <v>7.4400966033938084E-4</v>
      </c>
      <c r="K3">
        <f>H3/(A3*9.504)</f>
        <v>7.4400966033938084E-4</v>
      </c>
      <c r="L3" t="s">
        <v>81</v>
      </c>
      <c r="M3">
        <f>RSQ(H2:H7,A2:A7)</f>
        <v>0.15428571428571433</v>
      </c>
    </row>
    <row r="4" spans="1:13">
      <c r="A4">
        <v>40</v>
      </c>
      <c r="B4" t="s">
        <v>82</v>
      </c>
      <c r="C4">
        <v>-3.08</v>
      </c>
      <c r="D4">
        <v>8.3666002653407637E-2</v>
      </c>
      <c r="E4">
        <v>3.7416573867739451E-2</v>
      </c>
      <c r="F4">
        <v>0.1</v>
      </c>
      <c r="G4">
        <v>-2.82</v>
      </c>
      <c r="H4">
        <v>0.1414213562373095</v>
      </c>
      <c r="I4">
        <v>-7.4179292929292947E-3</v>
      </c>
      <c r="J4">
        <f>H4/(A4*9.504)</f>
        <v>3.7200483016969042E-4</v>
      </c>
      <c r="K4">
        <f>H4/(A4*9.504)</f>
        <v>3.7200483016969042E-4</v>
      </c>
      <c r="L4" t="s">
        <v>83</v>
      </c>
      <c r="M4">
        <f>M1/9.504</f>
        <v>6.954597391897405E-6</v>
      </c>
    </row>
    <row r="5" spans="1:13">
      <c r="A5">
        <v>60</v>
      </c>
      <c r="B5" t="s">
        <v>84</v>
      </c>
      <c r="C5">
        <v>-5.14</v>
      </c>
      <c r="D5">
        <v>8.9442719099991713E-2</v>
      </c>
      <c r="E5">
        <v>4.0000000000000063E-2</v>
      </c>
      <c r="F5">
        <v>0.1</v>
      </c>
      <c r="G5">
        <v>-4.88</v>
      </c>
      <c r="H5">
        <v>0.1414213562373095</v>
      </c>
      <c r="I5">
        <v>-8.5578002244668903E-3</v>
      </c>
      <c r="J5">
        <f>H5/(A5*9.504)</f>
        <v>2.4800322011312695E-4</v>
      </c>
      <c r="K5">
        <f>H5/(A5*9.504)</f>
        <v>2.4800322011312695E-4</v>
      </c>
      <c r="L5" t="s">
        <v>85</v>
      </c>
      <c r="M5">
        <f>H8/M1</f>
        <v>2139.6196455777708</v>
      </c>
    </row>
    <row r="6" spans="1:13">
      <c r="A6">
        <v>80</v>
      </c>
      <c r="B6" t="s">
        <v>86</v>
      </c>
      <c r="C6">
        <v>-6.4599999999999991</v>
      </c>
      <c r="D6">
        <v>0.27018512172212589</v>
      </c>
      <c r="E6">
        <v>0.12083045973594569</v>
      </c>
      <c r="F6">
        <v>0.12083045973594569</v>
      </c>
      <c r="G6">
        <v>-6.1999999999999993</v>
      </c>
      <c r="H6">
        <v>0.15684387141358119</v>
      </c>
      <c r="I6">
        <v>-8.1544612794612788E-3</v>
      </c>
      <c r="J6">
        <f>H6/(A6*9.504)</f>
        <v>2.0628665747787932E-4</v>
      </c>
      <c r="K6">
        <f>H6/(A6*9.504)</f>
        <v>2.0628665747787932E-4</v>
      </c>
    </row>
    <row r="7" spans="1:13">
      <c r="A7">
        <v>100</v>
      </c>
      <c r="B7" t="s">
        <v>87</v>
      </c>
      <c r="C7">
        <v>-7.580000000000001</v>
      </c>
      <c r="D7">
        <v>8.3666002653407581E-2</v>
      </c>
      <c r="E7">
        <v>3.7416573867739417E-2</v>
      </c>
      <c r="F7">
        <v>0.1</v>
      </c>
      <c r="G7">
        <v>-7.3200000000000012</v>
      </c>
      <c r="H7">
        <v>0.1414213562373095</v>
      </c>
      <c r="I7">
        <v>-7.702020202020203E-3</v>
      </c>
      <c r="J7">
        <f>H7/(A7*9.504)</f>
        <v>1.4880193206787617E-4</v>
      </c>
      <c r="K7">
        <f>H7/(A7*9.504)</f>
        <v>1.4880193206787617E-4</v>
      </c>
    </row>
    <row r="8" spans="1:13">
      <c r="A8" t="s">
        <v>88</v>
      </c>
      <c r="B8" t="s">
        <v>89</v>
      </c>
      <c r="C8">
        <v>-6.62</v>
      </c>
      <c r="D8">
        <v>8.3666002653407678E-2</v>
      </c>
      <c r="E8">
        <v>3.7416573867739472E-2</v>
      </c>
      <c r="F8">
        <v>0.1</v>
      </c>
      <c r="G8">
        <v>-6.36</v>
      </c>
      <c r="H8">
        <v>0.1414213562373095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2025-09-30T04:13:23Z</dcterms:created>
  <dcterms:modified xsi:type="dcterms:W3CDTF">2025-09-30T04:32:07Z</dcterms:modified>
  <cp:category/>
  <cp:contentStatus/>
</cp:coreProperties>
</file>