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muel Cordoba\Desktop\estudio\SENA\SENATechnology\excel\"/>
    </mc:Choice>
  </mc:AlternateContent>
  <bookViews>
    <workbookView xWindow="0" yWindow="0" windowWidth="24000" windowHeight="9135" activeTab="2"/>
  </bookViews>
  <sheets>
    <sheet name="Hoja1" sheetId="1" r:id="rId1"/>
    <sheet name="Hoja2" sheetId="2" r:id="rId2"/>
    <sheet name="Hoja3" sheetId="3" r:id="rId3"/>
    <sheet name="Hoja4" sheetId="4" r:id="rId4"/>
    <sheet name="Hoja5" sheetId="5" r:id="rId5"/>
    <sheet name="Hoja6" sheetId="6" r:id="rId6"/>
    <sheet name="Hoja7" sheetId="7" r:id="rId7"/>
    <sheet name="Hoja8" sheetId="8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3" l="1"/>
  <c r="D11" i="3"/>
  <c r="E13" i="3"/>
  <c r="D12" i="3"/>
  <c r="E7" i="3"/>
  <c r="E8" i="3"/>
  <c r="E9" i="3"/>
  <c r="E10" i="3"/>
  <c r="E11" i="3"/>
  <c r="E6" i="3"/>
  <c r="D7" i="3"/>
  <c r="D8" i="3"/>
  <c r="D9" i="3"/>
  <c r="D10" i="3"/>
  <c r="D6" i="3"/>
  <c r="E4" i="2" l="1"/>
  <c r="G4" i="2" s="1"/>
  <c r="I6" i="1"/>
  <c r="I5" i="1"/>
  <c r="I4" i="1"/>
  <c r="I3" i="1"/>
  <c r="I7" i="1"/>
  <c r="I8" i="1"/>
  <c r="H7" i="1"/>
  <c r="H5" i="1"/>
  <c r="H3" i="1"/>
  <c r="G3" i="1"/>
  <c r="F4" i="1"/>
  <c r="F5" i="1"/>
  <c r="F6" i="1"/>
  <c r="F7" i="1"/>
  <c r="G7" i="1" s="1"/>
  <c r="F8" i="1"/>
  <c r="F3" i="1"/>
  <c r="E3" i="1"/>
  <c r="G4" i="1"/>
  <c r="H4" i="1" s="1"/>
  <c r="G5" i="1"/>
  <c r="G6" i="1"/>
  <c r="H6" i="1" s="1"/>
  <c r="G8" i="1"/>
  <c r="H8" i="1" s="1"/>
  <c r="E8" i="1"/>
  <c r="E5" i="1"/>
  <c r="E4" i="1"/>
  <c r="E6" i="1"/>
  <c r="E7" i="1"/>
  <c r="J3" i="8" l="1"/>
  <c r="G3" i="8"/>
  <c r="D3" i="8"/>
  <c r="C17" i="7" l="1"/>
  <c r="D17" i="7" s="1"/>
  <c r="C11" i="7"/>
  <c r="D11" i="7" s="1"/>
  <c r="E11" i="7" l="1"/>
  <c r="E17" i="7"/>
  <c r="F17" i="7" l="1"/>
  <c r="F11" i="7"/>
  <c r="G11" i="7" l="1"/>
  <c r="H11" i="7"/>
  <c r="G17" i="7"/>
  <c r="H17" i="7" l="1"/>
</calcChain>
</file>

<file path=xl/comments1.xml><?xml version="1.0" encoding="utf-8"?>
<comments xmlns="http://schemas.openxmlformats.org/spreadsheetml/2006/main">
  <authors>
    <author>Un usuario de Microsoft Office satisfecho</author>
  </authors>
  <commentList>
    <comment ref="H6" authorId="0" shapeId="0">
      <text>
        <r>
          <rPr>
            <sz val="8"/>
            <color indexed="81"/>
            <rFont val="Tahoma"/>
            <family val="2"/>
          </rPr>
          <t>Suma de columnas C a F</t>
        </r>
      </text>
    </comment>
    <comment ref="I6" authorId="0" shapeId="0">
      <text>
        <r>
          <rPr>
            <sz val="8"/>
            <color indexed="81"/>
            <rFont val="Tahoma"/>
            <family val="2"/>
          </rPr>
          <t xml:space="preserve">
Sueldo (columna B) - total de descuentos (G)</t>
        </r>
      </text>
    </comment>
  </commentList>
</comments>
</file>

<file path=xl/sharedStrings.xml><?xml version="1.0" encoding="utf-8"?>
<sst xmlns="http://schemas.openxmlformats.org/spreadsheetml/2006/main" count="167" uniqueCount="150">
  <si>
    <t>codigo</t>
  </si>
  <si>
    <t>cantidad</t>
  </si>
  <si>
    <t>descripcion</t>
  </si>
  <si>
    <t>bruto</t>
  </si>
  <si>
    <t>Descuento</t>
  </si>
  <si>
    <t>Neto</t>
  </si>
  <si>
    <t>Iva</t>
  </si>
  <si>
    <t>total</t>
  </si>
  <si>
    <t>c1250</t>
  </si>
  <si>
    <t>basculas</t>
  </si>
  <si>
    <t>c1540</t>
  </si>
  <si>
    <t>termometros</t>
  </si>
  <si>
    <t>reglas</t>
  </si>
  <si>
    <t>compases</t>
  </si>
  <si>
    <t>collares</t>
  </si>
  <si>
    <t>cuadernos</t>
  </si>
  <si>
    <t>Articulos</t>
  </si>
  <si>
    <t>Precio</t>
  </si>
  <si>
    <t>dcto base</t>
  </si>
  <si>
    <t xml:space="preserve">Utilizar referencias Absolutas o Relativas según la formula que deba utilizar.
Calcular con los datos que tenemos en la hoja las siguientes columnas:
Bruto
Descuento
Neto
IVA
Total
Calcular los totales de las siguientes columnas:
Unidades
Bruto
Neto
IVA
Total
</t>
  </si>
  <si>
    <t>vendedor</t>
  </si>
  <si>
    <t>auto</t>
  </si>
  <si>
    <t>ganancia vendedor</t>
  </si>
  <si>
    <t>Precio Compra</t>
  </si>
  <si>
    <t>Datos Basico</t>
  </si>
  <si>
    <t>precio venta</t>
  </si>
  <si>
    <t>Utilidad</t>
  </si>
  <si>
    <t>Registrar vendedor, marca del vehiculo, precio de compre y precio de venta. Calcular la ganancia del vendedor y la utilidad final obtenida. Al final dar el total de las ventas y el total de la comision a vendedores.</t>
  </si>
  <si>
    <t>Recargo</t>
  </si>
  <si>
    <t>Nombre del producto</t>
  </si>
  <si>
    <t xml:space="preserve">Cantidad </t>
  </si>
  <si>
    <t>Unitario</t>
  </si>
  <si>
    <t>Contado</t>
  </si>
  <si>
    <t>Tarjeta</t>
  </si>
  <si>
    <t>Té Dharamsala</t>
  </si>
  <si>
    <t>Cerveza tibetana Barley</t>
  </si>
  <si>
    <t>Sirope de regaliz</t>
  </si>
  <si>
    <t>Especias Cajun del chef Anton</t>
  </si>
  <si>
    <t>Mezcla Gumbo del chef Anton</t>
  </si>
  <si>
    <t>Mermelada de grosellas de la abuela</t>
  </si>
  <si>
    <t>Total a pagar contado</t>
  </si>
  <si>
    <t>Total a pagar con tarjeta</t>
  </si>
  <si>
    <t>Diferencia</t>
  </si>
  <si>
    <t>Ultimos ejercicios de referencias relativas y absoutas</t>
  </si>
  <si>
    <t>Jubilación</t>
  </si>
  <si>
    <t>O.Social</t>
  </si>
  <si>
    <t>INSSJP</t>
  </si>
  <si>
    <t>Sindicato</t>
  </si>
  <si>
    <t xml:space="preserve">Total </t>
  </si>
  <si>
    <t>Neto a</t>
  </si>
  <si>
    <t>Empleados</t>
  </si>
  <si>
    <t>Sueldo</t>
  </si>
  <si>
    <t>Descuentos</t>
  </si>
  <si>
    <t>Cobrar</t>
  </si>
  <si>
    <t>Cardone</t>
  </si>
  <si>
    <t>Muriel</t>
  </si>
  <si>
    <t>Mansilla</t>
  </si>
  <si>
    <t>Benítez</t>
  </si>
  <si>
    <t>Mendieta</t>
  </si>
  <si>
    <t>Arriola</t>
  </si>
  <si>
    <t>Bascur</t>
  </si>
  <si>
    <t>Aman</t>
  </si>
  <si>
    <t>Zoilo</t>
  </si>
  <si>
    <t>Beltrán</t>
  </si>
  <si>
    <t>González</t>
  </si>
  <si>
    <r>
      <t xml:space="preserve"> Completar mediante </t>
    </r>
    <r>
      <rPr>
        <b/>
        <sz val="9"/>
        <rFont val="Arial"/>
        <family val="2"/>
      </rPr>
      <t>una sola fórmula</t>
    </r>
    <r>
      <rPr>
        <sz val="9"/>
        <rFont val="Arial"/>
        <family val="2"/>
      </rPr>
      <t xml:space="preserve"> la celda C5</t>
    </r>
  </si>
  <si>
    <t xml:space="preserve"> Tener en cuenta que la fórmula escrita en C5 deber servir para todas las celdas a completar</t>
  </si>
  <si>
    <t xml:space="preserve"> Realizar los cálculos con 2 decimales y darle formato monetario a las celdas</t>
  </si>
  <si>
    <t>Tren No</t>
  </si>
  <si>
    <t>Pasajeros</t>
  </si>
  <si>
    <t>Precio Pasaje</t>
  </si>
  <si>
    <t>Calcular cuanto recauda cada tren dependiendo de la cantidad límite de pasajeros y el precio probable del pasaje</t>
  </si>
  <si>
    <t>Recordar que este planteo se debe resolver con una sola fórmula y luego aplicar llenado automático</t>
  </si>
  <si>
    <t>Esquema de  comisiones</t>
  </si>
  <si>
    <t>Nivel Salarial</t>
  </si>
  <si>
    <t>AFJP</t>
  </si>
  <si>
    <t>Fija</t>
  </si>
  <si>
    <t>Variable</t>
  </si>
  <si>
    <t>Activa-Anticipar</t>
  </si>
  <si>
    <t>Afianzar</t>
  </si>
  <si>
    <t>Arauca-Bit</t>
  </si>
  <si>
    <t>Claridad</t>
  </si>
  <si>
    <t>Consolidar</t>
  </si>
  <si>
    <t>Ethika</t>
  </si>
  <si>
    <t>Fecunda</t>
  </si>
  <si>
    <t>Futura</t>
  </si>
  <si>
    <t>Generar</t>
  </si>
  <si>
    <t>Jacarandá</t>
  </si>
  <si>
    <t>Más Vida</t>
  </si>
  <si>
    <t>Máxima</t>
  </si>
  <si>
    <t>Nación</t>
  </si>
  <si>
    <t>Orígenes</t>
  </si>
  <si>
    <t>Patrimonio</t>
  </si>
  <si>
    <t>Previnter</t>
  </si>
  <si>
    <t>Previsol</t>
  </si>
  <si>
    <t>Profesión</t>
  </si>
  <si>
    <t>Prorenta</t>
  </si>
  <si>
    <t>San José</t>
  </si>
  <si>
    <t>Siembra</t>
  </si>
  <si>
    <t>Unidos</t>
  </si>
  <si>
    <t>Promedio</t>
  </si>
  <si>
    <t>La fila de nivel salarial completarla con autollenado</t>
  </si>
  <si>
    <t>Respetar los formatos de celdas</t>
  </si>
  <si>
    <t>Calcular la comisión de cada AFJP en cada nivel salarial</t>
  </si>
  <si>
    <t>ELECTRODOMESTICOS EL CHISPAZO S.A.</t>
  </si>
  <si>
    <t>Tabla de Variables Ventas</t>
  </si>
  <si>
    <t>Tabla Variables Compra</t>
  </si>
  <si>
    <t>% Inc Ventas</t>
  </si>
  <si>
    <t>% Inc Compras</t>
  </si>
  <si>
    <t>Precio Ventas</t>
  </si>
  <si>
    <t>Precio Compras</t>
  </si>
  <si>
    <t>% Des Ventas</t>
  </si>
  <si>
    <t>% Des Compras</t>
  </si>
  <si>
    <t>Enero</t>
  </si>
  <si>
    <t>Febrero</t>
  </si>
  <si>
    <t>Marzo</t>
  </si>
  <si>
    <t>Abril</t>
  </si>
  <si>
    <t>Mayo</t>
  </si>
  <si>
    <t>Junio</t>
  </si>
  <si>
    <t>Total</t>
  </si>
  <si>
    <t>Ventas</t>
  </si>
  <si>
    <t>Volumen Ventas</t>
  </si>
  <si>
    <t>Total Ventas</t>
  </si>
  <si>
    <t>Neto Ventas</t>
  </si>
  <si>
    <t>Compras</t>
  </si>
  <si>
    <t>Volumen compras</t>
  </si>
  <si>
    <t>Total Compras</t>
  </si>
  <si>
    <t>Neto Compras</t>
  </si>
  <si>
    <t>Resúmenes</t>
  </si>
  <si>
    <t>Ganancias</t>
  </si>
  <si>
    <t>Pérdidas</t>
  </si>
  <si>
    <t>Beneficios</t>
  </si>
  <si>
    <t>TECONOLOGIAS DE LA INFORMACION - CURSO 2003-2004</t>
  </si>
  <si>
    <t>Porcentajes asignados</t>
  </si>
  <si>
    <t>TEMA 1</t>
  </si>
  <si>
    <t>TEMA 2</t>
  </si>
  <si>
    <t>TEMA 3</t>
  </si>
  <si>
    <t>ALUMNO</t>
  </si>
  <si>
    <t>TE</t>
  </si>
  <si>
    <t>PR</t>
  </si>
  <si>
    <t>FINAL</t>
  </si>
  <si>
    <t>Carmelo Cotón</t>
  </si>
  <si>
    <t>Aitor Nillo</t>
  </si>
  <si>
    <t>Josechu Letón</t>
  </si>
  <si>
    <t>Pedro Saputo</t>
  </si>
  <si>
    <t>Oscar Blasco</t>
  </si>
  <si>
    <t>Luis Buñuel</t>
  </si>
  <si>
    <t>Joaquín Costa</t>
  </si>
  <si>
    <t>sam</t>
  </si>
  <si>
    <t>audi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</si>
</sst>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_-&quot;$&quot;* #,##0.00_-;\-&quot;$&quot;* #,##0.00_-;_-&quot;$&quot;* &quot;-&quot;??_-;_-@_-"/>
    <numFmt numFmtId="165" formatCode="_-* #,##0.00_-;\-* #,##0.00_-;_-* &quot;-&quot;??_-;_-@_-"/>
    <numFmt numFmtId="166" formatCode="_-* #,##0_-;\-* #,##0_-;_-* &quot;-&quot;??_-;_-@_-"/>
    <numFmt numFmtId="167" formatCode="&quot;$&quot;#,##0.00_);\(&quot;$&quot;#,##0.00\)"/>
    <numFmt numFmtId="168" formatCode="#,##0.00\ &quot;€&quot;"/>
    <numFmt numFmtId="169" formatCode="0.000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Helv"/>
    </font>
    <font>
      <sz val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8"/>
      <color indexed="81"/>
      <name val="Tahoma"/>
      <family val="2"/>
    </font>
    <font>
      <u val="double"/>
      <sz val="14"/>
      <color indexed="48"/>
      <name val="Architect"/>
    </font>
    <font>
      <sz val="10"/>
      <color indexed="53"/>
      <name val="Arial"/>
      <family val="2"/>
    </font>
    <font>
      <b/>
      <sz val="8"/>
      <name val="Comic Sans MS"/>
      <family val="4"/>
    </font>
    <font>
      <sz val="8"/>
      <name val="Comic Sans MS"/>
      <family val="4"/>
    </font>
    <font>
      <sz val="18"/>
      <name val="Impact"/>
      <family val="2"/>
    </font>
    <font>
      <i/>
      <sz val="10"/>
      <name val="Arial"/>
      <family val="2"/>
    </font>
    <font>
      <b/>
      <sz val="12"/>
      <name val="Times New Roman"/>
      <family val="1"/>
    </font>
    <font>
      <sz val="12"/>
      <name val="Times New Roman"/>
      <family val="1"/>
    </font>
    <font>
      <b/>
      <sz val="14"/>
      <name val="Times New Roman"/>
      <family val="1"/>
    </font>
    <font>
      <sz val="1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dashDotDot">
        <color indexed="64"/>
      </right>
      <top style="double">
        <color indexed="64"/>
      </top>
      <bottom/>
      <diagonal/>
    </border>
    <border>
      <left style="dashDotDot">
        <color indexed="64"/>
      </left>
      <right style="dashDotDot">
        <color indexed="64"/>
      </right>
      <top style="double">
        <color indexed="64"/>
      </top>
      <bottom style="double">
        <color indexed="64"/>
      </bottom>
      <diagonal/>
    </border>
    <border>
      <left style="dashDotDot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5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/>
  </cellStyleXfs>
  <cellXfs count="115">
    <xf numFmtId="0" fontId="0" fillId="0" borderId="0" xfId="0"/>
    <xf numFmtId="9" fontId="0" fillId="0" borderId="0" xfId="0" applyNumberFormat="1"/>
    <xf numFmtId="166" fontId="0" fillId="0" borderId="0" xfId="1" applyNumberFormat="1" applyFont="1"/>
    <xf numFmtId="166" fontId="0" fillId="0" borderId="0" xfId="0" applyNumberFormat="1"/>
    <xf numFmtId="0" fontId="2" fillId="3" borderId="1" xfId="0" applyFont="1" applyFill="1" applyBorder="1"/>
    <xf numFmtId="9" fontId="2" fillId="0" borderId="1" xfId="0" applyNumberFormat="1" applyFont="1" applyBorder="1"/>
    <xf numFmtId="0" fontId="2" fillId="3" borderId="2" xfId="4" applyNumberFormat="1" applyFont="1" applyFill="1" applyBorder="1"/>
    <xf numFmtId="0" fontId="2" fillId="3" borderId="3" xfId="0" applyFont="1" applyFill="1" applyBorder="1"/>
    <xf numFmtId="0" fontId="4" fillId="0" borderId="4" xfId="4" applyNumberFormat="1" applyFont="1" applyBorder="1"/>
    <xf numFmtId="167" fontId="4" fillId="0" borderId="4" xfId="4" applyNumberFormat="1" applyFont="1" applyBorder="1"/>
    <xf numFmtId="164" fontId="5" fillId="0" borderId="5" xfId="2" applyFont="1" applyBorder="1"/>
    <xf numFmtId="164" fontId="5" fillId="0" borderId="6" xfId="2" applyFont="1" applyBorder="1"/>
    <xf numFmtId="0" fontId="4" fillId="0" borderId="9" xfId="4" applyNumberFormat="1" applyFont="1" applyBorder="1"/>
    <xf numFmtId="167" fontId="4" fillId="0" borderId="9" xfId="4" applyNumberFormat="1" applyFont="1" applyBorder="1"/>
    <xf numFmtId="0" fontId="0" fillId="3" borderId="0" xfId="0" applyFill="1"/>
    <xf numFmtId="0" fontId="0" fillId="0" borderId="0" xfId="0" applyFill="1"/>
    <xf numFmtId="164" fontId="6" fillId="3" borderId="11" xfId="2" applyFont="1" applyFill="1" applyBorder="1"/>
    <xf numFmtId="164" fontId="6" fillId="0" borderId="0" xfId="2" applyFont="1" applyFill="1" applyBorder="1"/>
    <xf numFmtId="0" fontId="8" fillId="0" borderId="0" xfId="0" applyFont="1" applyBorder="1"/>
    <xf numFmtId="0" fontId="8" fillId="0" borderId="15" xfId="0" applyFont="1" applyBorder="1"/>
    <xf numFmtId="0" fontId="8" fillId="0" borderId="16" xfId="0" applyFont="1" applyBorder="1" applyAlignment="1">
      <alignment horizontal="center"/>
    </xf>
    <xf numFmtId="0" fontId="8" fillId="0" borderId="17" xfId="0" applyFont="1" applyBorder="1" applyAlignment="1">
      <alignment horizontal="center"/>
    </xf>
    <xf numFmtId="0" fontId="8" fillId="0" borderId="18" xfId="0" applyFont="1" applyBorder="1"/>
    <xf numFmtId="0" fontId="8" fillId="0" borderId="19" xfId="0" applyFont="1" applyBorder="1" applyAlignment="1">
      <alignment horizontal="center"/>
    </xf>
    <xf numFmtId="9" fontId="8" fillId="0" borderId="19" xfId="0" applyNumberFormat="1" applyFont="1" applyBorder="1" applyAlignment="1">
      <alignment horizontal="center"/>
    </xf>
    <xf numFmtId="0" fontId="8" fillId="0" borderId="20" xfId="0" applyFont="1" applyBorder="1" applyAlignment="1">
      <alignment horizontal="center"/>
    </xf>
    <xf numFmtId="0" fontId="8" fillId="0" borderId="21" xfId="0" applyFont="1" applyBorder="1"/>
    <xf numFmtId="2" fontId="8" fillId="0" borderId="21" xfId="0" applyNumberFormat="1" applyFont="1" applyBorder="1"/>
    <xf numFmtId="0" fontId="0" fillId="0" borderId="21" xfId="0" applyBorder="1"/>
    <xf numFmtId="0" fontId="8" fillId="0" borderId="1" xfId="0" applyFont="1" applyBorder="1"/>
    <xf numFmtId="2" fontId="8" fillId="0" borderId="1" xfId="0" applyNumberFormat="1" applyFont="1" applyBorder="1"/>
    <xf numFmtId="0" fontId="0" fillId="0" borderId="1" xfId="0" applyBorder="1"/>
    <xf numFmtId="0" fontId="8" fillId="0" borderId="0" xfId="0" applyFont="1"/>
    <xf numFmtId="0" fontId="4" fillId="0" borderId="0" xfId="0" applyFont="1"/>
    <xf numFmtId="0" fontId="10" fillId="0" borderId="0" xfId="0" applyFont="1"/>
    <xf numFmtId="0" fontId="2" fillId="3" borderId="22" xfId="0" applyFont="1" applyFill="1" applyBorder="1"/>
    <xf numFmtId="0" fontId="0" fillId="3" borderId="23" xfId="0" applyFill="1" applyBorder="1"/>
    <xf numFmtId="164" fontId="1" fillId="3" borderId="23" xfId="2" applyFill="1" applyBorder="1"/>
    <xf numFmtId="164" fontId="1" fillId="3" borderId="24" xfId="2" applyFill="1" applyBorder="1"/>
    <xf numFmtId="0" fontId="0" fillId="0" borderId="25" xfId="0" applyBorder="1"/>
    <xf numFmtId="164" fontId="1" fillId="0" borderId="26" xfId="2" applyBorder="1"/>
    <xf numFmtId="10" fontId="1" fillId="0" borderId="21" xfId="3" applyNumberFormat="1" applyBorder="1"/>
    <xf numFmtId="164" fontId="11" fillId="0" borderId="21" xfId="2" applyFont="1" applyBorder="1"/>
    <xf numFmtId="0" fontId="0" fillId="0" borderId="27" xfId="0" applyBorder="1"/>
    <xf numFmtId="164" fontId="1" fillId="0" borderId="28" xfId="2" applyBorder="1"/>
    <xf numFmtId="10" fontId="4" fillId="0" borderId="1" xfId="3" applyNumberFormat="1" applyFont="1" applyBorder="1"/>
    <xf numFmtId="164" fontId="11" fillId="0" borderId="1" xfId="2" applyFont="1" applyBorder="1"/>
    <xf numFmtId="10" fontId="1" fillId="0" borderId="1" xfId="3" applyNumberFormat="1" applyBorder="1"/>
    <xf numFmtId="164" fontId="1" fillId="0" borderId="29" xfId="2" applyBorder="1"/>
    <xf numFmtId="10" fontId="1" fillId="0" borderId="3" xfId="3" applyNumberFormat="1" applyBorder="1"/>
    <xf numFmtId="164" fontId="11" fillId="0" borderId="3" xfId="2" applyFont="1" applyBorder="1"/>
    <xf numFmtId="0" fontId="2" fillId="0" borderId="30" xfId="0" applyFont="1" applyBorder="1" applyAlignment="1">
      <alignment horizontal="right"/>
    </xf>
    <xf numFmtId="0" fontId="0" fillId="0" borderId="31" xfId="0" applyBorder="1"/>
    <xf numFmtId="10" fontId="1" fillId="0" borderId="32" xfId="3" applyNumberFormat="1" applyBorder="1"/>
    <xf numFmtId="164" fontId="1" fillId="0" borderId="32" xfId="2" applyBorder="1"/>
    <xf numFmtId="164" fontId="1" fillId="0" borderId="33" xfId="2" applyBorder="1"/>
    <xf numFmtId="0" fontId="13" fillId="0" borderId="0" xfId="0" applyFont="1" applyAlignment="1"/>
    <xf numFmtId="0" fontId="13" fillId="0" borderId="0" xfId="0" applyFont="1"/>
    <xf numFmtId="0" fontId="12" fillId="0" borderId="0" xfId="0" applyFont="1" applyBorder="1" applyAlignment="1"/>
    <xf numFmtId="0" fontId="12" fillId="0" borderId="1" xfId="0" applyFont="1" applyBorder="1" applyAlignment="1">
      <alignment horizontal="center"/>
    </xf>
    <xf numFmtId="9" fontId="12" fillId="0" borderId="1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0" fontId="12" fillId="0" borderId="0" xfId="0" applyFont="1" applyBorder="1" applyAlignment="1">
      <alignment horizontal="center"/>
    </xf>
    <xf numFmtId="168" fontId="12" fillId="0" borderId="0" xfId="0" applyNumberFormat="1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168" fontId="13" fillId="0" borderId="1" xfId="0" applyNumberFormat="1" applyFont="1" applyBorder="1" applyAlignment="1">
      <alignment horizontal="center"/>
    </xf>
    <xf numFmtId="0" fontId="13" fillId="0" borderId="0" xfId="0" applyFont="1" applyAlignment="1">
      <alignment horizontal="center"/>
    </xf>
    <xf numFmtId="0" fontId="13" fillId="0" borderId="0" xfId="0" applyFont="1" applyBorder="1" applyAlignment="1">
      <alignment horizontal="center"/>
    </xf>
    <xf numFmtId="168" fontId="13" fillId="0" borderId="0" xfId="0" applyNumberFormat="1" applyFont="1" applyBorder="1" applyAlignment="1">
      <alignment horizontal="center"/>
    </xf>
    <xf numFmtId="9" fontId="13" fillId="0" borderId="1" xfId="0" applyNumberFormat="1" applyFont="1" applyBorder="1" applyAlignment="1">
      <alignment horizontal="center"/>
    </xf>
    <xf numFmtId="0" fontId="12" fillId="0" borderId="31" xfId="0" applyFont="1" applyBorder="1"/>
    <xf numFmtId="0" fontId="12" fillId="0" borderId="32" xfId="0" applyFont="1" applyBorder="1"/>
    <xf numFmtId="0" fontId="12" fillId="0" borderId="33" xfId="0" applyFont="1" applyBorder="1"/>
    <xf numFmtId="0" fontId="13" fillId="0" borderId="1" xfId="0" applyFont="1" applyBorder="1" applyAlignment="1">
      <alignment horizontal="right"/>
    </xf>
    <xf numFmtId="3" fontId="13" fillId="5" borderId="1" xfId="0" applyNumberFormat="1" applyFont="1" applyFill="1" applyBorder="1" applyAlignment="1">
      <alignment horizontal="center"/>
    </xf>
    <xf numFmtId="3" fontId="13" fillId="6" borderId="1" xfId="0" applyNumberFormat="1" applyFont="1" applyFill="1" applyBorder="1" applyAlignment="1">
      <alignment horizontal="center"/>
    </xf>
    <xf numFmtId="168" fontId="13" fillId="6" borderId="1" xfId="0" applyNumberFormat="1" applyFont="1" applyFill="1" applyBorder="1" applyAlignment="1">
      <alignment horizontal="center"/>
    </xf>
    <xf numFmtId="168" fontId="13" fillId="0" borderId="0" xfId="0" applyNumberFormat="1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3" fillId="0" borderId="1" xfId="0" applyFont="1" applyFill="1" applyBorder="1" applyAlignment="1">
      <alignment horizontal="right"/>
    </xf>
    <xf numFmtId="168" fontId="13" fillId="6" borderId="1" xfId="0" applyNumberFormat="1" applyFont="1" applyFill="1" applyBorder="1"/>
    <xf numFmtId="0" fontId="15" fillId="0" borderId="0" xfId="0" applyFont="1"/>
    <xf numFmtId="9" fontId="4" fillId="0" borderId="0" xfId="0" applyNumberFormat="1" applyFont="1" applyAlignment="1">
      <alignment horizontal="center"/>
    </xf>
    <xf numFmtId="0" fontId="16" fillId="0" borderId="36" xfId="0" applyFont="1" applyBorder="1"/>
    <xf numFmtId="0" fontId="17" fillId="0" borderId="5" xfId="0" applyFont="1" applyBorder="1" applyAlignment="1">
      <alignment horizontal="center"/>
    </xf>
    <xf numFmtId="0" fontId="17" fillId="0" borderId="37" xfId="0" applyFont="1" applyBorder="1" applyAlignment="1">
      <alignment horizontal="center"/>
    </xf>
    <xf numFmtId="0" fontId="17" fillId="0" borderId="38" xfId="0" applyFont="1" applyBorder="1" applyAlignment="1">
      <alignment horizontal="center"/>
    </xf>
    <xf numFmtId="0" fontId="18" fillId="3" borderId="28" xfId="0" applyFont="1" applyFill="1" applyBorder="1" applyAlignment="1">
      <alignment horizontal="center" wrapText="1"/>
    </xf>
    <xf numFmtId="0" fontId="19" fillId="0" borderId="36" xfId="0" applyFont="1" applyBorder="1"/>
    <xf numFmtId="1" fontId="19" fillId="0" borderId="7" xfId="0" applyNumberFormat="1" applyFont="1" applyBorder="1" applyAlignment="1">
      <alignment horizontal="center"/>
    </xf>
    <xf numFmtId="1" fontId="19" fillId="0" borderId="1" xfId="0" applyNumberFormat="1" applyFont="1" applyBorder="1" applyAlignment="1">
      <alignment horizontal="center"/>
    </xf>
    <xf numFmtId="1" fontId="16" fillId="0" borderId="8" xfId="0" applyNumberFormat="1" applyFont="1" applyBorder="1" applyAlignment="1">
      <alignment horizontal="center"/>
    </xf>
    <xf numFmtId="169" fontId="18" fillId="0" borderId="28" xfId="0" applyNumberFormat="1" applyFont="1" applyBorder="1" applyAlignment="1">
      <alignment horizontal="center"/>
    </xf>
    <xf numFmtId="1" fontId="19" fillId="0" borderId="10" xfId="0" applyNumberFormat="1" applyFont="1" applyBorder="1" applyAlignment="1">
      <alignment horizontal="center"/>
    </xf>
    <xf numFmtId="1" fontId="19" fillId="0" borderId="39" xfId="0" applyNumberFormat="1" applyFont="1" applyBorder="1" applyAlignment="1">
      <alignment horizontal="center"/>
    </xf>
    <xf numFmtId="1" fontId="16" fillId="0" borderId="39" xfId="0" applyNumberFormat="1" applyFont="1" applyBorder="1" applyAlignment="1">
      <alignment horizontal="center"/>
    </xf>
    <xf numFmtId="0" fontId="0" fillId="0" borderId="0" xfId="0" applyNumberFormat="1"/>
    <xf numFmtId="168" fontId="0" fillId="0" borderId="0" xfId="0" applyNumberFormat="1"/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7" fillId="0" borderId="12" xfId="0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2" fillId="4" borderId="0" xfId="0" applyFont="1" applyFill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34" xfId="0" applyFont="1" applyBorder="1" applyAlignment="1">
      <alignment horizontal="center"/>
    </xf>
    <xf numFmtId="0" fontId="12" fillId="0" borderId="35" xfId="0" applyFont="1" applyBorder="1" applyAlignment="1">
      <alignment horizontal="center"/>
    </xf>
    <xf numFmtId="0" fontId="12" fillId="0" borderId="21" xfId="0" applyFont="1" applyBorder="1" applyAlignment="1">
      <alignment horizontal="center"/>
    </xf>
    <xf numFmtId="0" fontId="13" fillId="0" borderId="21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16" fillId="0" borderId="12" xfId="0" applyFont="1" applyBorder="1" applyAlignment="1">
      <alignment horizontal="center"/>
    </xf>
    <xf numFmtId="0" fontId="16" fillId="0" borderId="13" xfId="0" applyFont="1" applyBorder="1" applyAlignment="1">
      <alignment horizontal="center"/>
    </xf>
    <xf numFmtId="0" fontId="16" fillId="0" borderId="14" xfId="0" applyFont="1" applyBorder="1" applyAlignment="1">
      <alignment horizontal="center"/>
    </xf>
  </cellXfs>
  <cellStyles count="5">
    <cellStyle name="Millares" xfId="1" builtinId="3"/>
    <cellStyle name="Moneda" xfId="2" builtinId="4"/>
    <cellStyle name="Normal" xfId="0" builtinId="0"/>
    <cellStyle name="Normal_Prices" xfId="4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428625</xdr:colOff>
      <xdr:row>10</xdr:row>
      <xdr:rowOff>161925</xdr:rowOff>
    </xdr:from>
    <xdr:to>
      <xdr:col>8</xdr:col>
      <xdr:colOff>581025</xdr:colOff>
      <xdr:row>18</xdr:row>
      <xdr:rowOff>180975</xdr:rowOff>
    </xdr:to>
    <xdr:sp macro="" textlink="">
      <xdr:nvSpPr>
        <xdr:cNvPr id="2" name="AutoShape 1"/>
        <xdr:cNvSpPr>
          <a:spLocks/>
        </xdr:cNvSpPr>
      </xdr:nvSpPr>
      <xdr:spPr bwMode="auto">
        <a:xfrm>
          <a:off x="4238625" y="2133600"/>
          <a:ext cx="2438400" cy="1581150"/>
        </a:xfrm>
        <a:prstGeom prst="borderCallout2">
          <a:avLst>
            <a:gd name="adj1" fmla="val 8569"/>
            <a:gd name="adj2" fmla="val -3125"/>
            <a:gd name="adj3" fmla="val 8569"/>
            <a:gd name="adj4" fmla="val -28125"/>
            <a:gd name="adj5" fmla="val -49287"/>
            <a:gd name="adj6" fmla="val -48440"/>
          </a:avLst>
        </a:prstGeom>
        <a:solidFill>
          <a:srgbClr val="FFFFFF"/>
        </a:solidFill>
        <a:ln w="12700">
          <a:solidFill>
            <a:srgbClr val="993300"/>
          </a:solidFill>
          <a:miter lim="800000"/>
          <a:headEnd type="triangle" w="med" len="med"/>
          <a:tailEnd type="oval" w="med" len="med"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s-AR" sz="1000" b="0" i="0" strike="noStrike">
              <a:solidFill>
                <a:srgbClr val="000000"/>
              </a:solidFill>
              <a:latin typeface="Arial"/>
              <a:cs typeface="Arial"/>
            </a:rPr>
            <a:t>Calcular el precio de contado como la cantidad por el precio unitario menos el porcentaje de descuento por el pago al contado.</a:t>
          </a:r>
        </a:p>
        <a:p>
          <a:pPr algn="l" rtl="0">
            <a:defRPr sz="1000"/>
          </a:pPr>
          <a:r>
            <a:rPr lang="es-AR" sz="1000" b="0" i="0" strike="noStrike">
              <a:solidFill>
                <a:srgbClr val="000000"/>
              </a:solidFill>
              <a:latin typeface="Arial"/>
              <a:cs typeface="Arial"/>
            </a:rPr>
            <a:t>Luego llenar automáticamente las demás filas.</a:t>
          </a:r>
        </a:p>
        <a:p>
          <a:pPr algn="l" rtl="0">
            <a:defRPr sz="1000"/>
          </a:pPr>
          <a:r>
            <a:rPr lang="es-AR" sz="1000" b="0" i="0" strike="noStrike">
              <a:solidFill>
                <a:srgbClr val="000000"/>
              </a:solidFill>
              <a:latin typeface="Arial"/>
              <a:cs typeface="Arial"/>
            </a:rPr>
            <a:t>Utilizar adecuadamente las referencias absolutas.</a:t>
          </a:r>
        </a:p>
      </xdr:txBody>
    </xdr:sp>
    <xdr:clientData/>
  </xdr:twoCellAnchor>
  <xdr:twoCellAnchor>
    <xdr:from>
      <xdr:col>6</xdr:col>
      <xdr:colOff>47625</xdr:colOff>
      <xdr:row>1</xdr:row>
      <xdr:rowOff>0</xdr:rowOff>
    </xdr:from>
    <xdr:to>
      <xdr:col>9</xdr:col>
      <xdr:colOff>200025</xdr:colOff>
      <xdr:row>9</xdr:row>
      <xdr:rowOff>19050</xdr:rowOff>
    </xdr:to>
    <xdr:sp macro="" textlink="">
      <xdr:nvSpPr>
        <xdr:cNvPr id="3" name="AutoShape 2"/>
        <xdr:cNvSpPr>
          <a:spLocks/>
        </xdr:cNvSpPr>
      </xdr:nvSpPr>
      <xdr:spPr bwMode="auto">
        <a:xfrm>
          <a:off x="4619625" y="190500"/>
          <a:ext cx="2438400" cy="1600200"/>
        </a:xfrm>
        <a:prstGeom prst="borderCallout2">
          <a:avLst>
            <a:gd name="adj1" fmla="val 8569"/>
            <a:gd name="adj2" fmla="val -3125"/>
            <a:gd name="adj3" fmla="val 8569"/>
            <a:gd name="adj4" fmla="val -16014"/>
            <a:gd name="adj5" fmla="val 51904"/>
            <a:gd name="adj6" fmla="val -35155"/>
          </a:avLst>
        </a:prstGeom>
        <a:solidFill>
          <a:srgbClr val="FFFFFF"/>
        </a:solidFill>
        <a:ln w="12700">
          <a:solidFill>
            <a:srgbClr val="993300"/>
          </a:solidFill>
          <a:miter lim="800000"/>
          <a:headEnd type="triangle" w="med" len="med"/>
          <a:tailEnd type="oval" w="med" len="med"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s-AR" sz="1000" b="0" i="0" strike="noStrike">
              <a:solidFill>
                <a:srgbClr val="000000"/>
              </a:solidFill>
              <a:latin typeface="Arial"/>
              <a:cs typeface="Arial"/>
            </a:rPr>
            <a:t>Calcular el pago con tarjeta como la cantidad por el precio unitario más el porcentaje de recargo por el pago con tarjeta.</a:t>
          </a:r>
        </a:p>
        <a:p>
          <a:pPr algn="l" rtl="0">
            <a:defRPr sz="1000"/>
          </a:pPr>
          <a:r>
            <a:rPr lang="es-AR" sz="1000" b="0" i="0" strike="noStrike">
              <a:solidFill>
                <a:srgbClr val="000000"/>
              </a:solidFill>
              <a:latin typeface="Arial"/>
              <a:cs typeface="Arial"/>
            </a:rPr>
            <a:t>Luego llenar automáticamente las demás filas.</a:t>
          </a:r>
        </a:p>
        <a:p>
          <a:pPr algn="l" rtl="0">
            <a:defRPr sz="1000"/>
          </a:pPr>
          <a:r>
            <a:rPr lang="es-AR" sz="1000" b="0" i="0" strike="noStrike">
              <a:solidFill>
                <a:srgbClr val="000000"/>
              </a:solidFill>
              <a:latin typeface="Arial"/>
              <a:cs typeface="Arial"/>
            </a:rPr>
            <a:t>Utilizar adecuadamente las referencias absolutas.</a:t>
          </a:r>
        </a:p>
      </xdr:txBody>
    </xdr:sp>
    <xdr:clientData/>
  </xdr:twoCellAnchor>
  <xdr:twoCellAnchor>
    <xdr:from>
      <xdr:col>1</xdr:col>
      <xdr:colOff>0</xdr:colOff>
      <xdr:row>14</xdr:row>
      <xdr:rowOff>57150</xdr:rowOff>
    </xdr:from>
    <xdr:to>
      <xdr:col>2</xdr:col>
      <xdr:colOff>685800</xdr:colOff>
      <xdr:row>18</xdr:row>
      <xdr:rowOff>123825</xdr:rowOff>
    </xdr:to>
    <xdr:sp macro="" textlink="">
      <xdr:nvSpPr>
        <xdr:cNvPr id="4" name="AutoShape 3"/>
        <xdr:cNvSpPr>
          <a:spLocks/>
        </xdr:cNvSpPr>
      </xdr:nvSpPr>
      <xdr:spPr bwMode="auto">
        <a:xfrm>
          <a:off x="762000" y="2828925"/>
          <a:ext cx="1447800" cy="828675"/>
        </a:xfrm>
        <a:prstGeom prst="borderCallout2">
          <a:avLst>
            <a:gd name="adj1" fmla="val 16000"/>
            <a:gd name="adj2" fmla="val 105194"/>
            <a:gd name="adj3" fmla="val 16000"/>
            <a:gd name="adj4" fmla="val 126625"/>
            <a:gd name="adj5" fmla="val -14851"/>
            <a:gd name="adj6" fmla="val 123104"/>
          </a:avLst>
        </a:prstGeom>
        <a:solidFill>
          <a:srgbClr val="FFFFFF"/>
        </a:solidFill>
        <a:ln w="9525">
          <a:solidFill>
            <a:srgbClr val="993300"/>
          </a:solidFill>
          <a:miter lim="800000"/>
          <a:headEnd type="triangle" w="med" len="med"/>
          <a:tailEnd type="oval" w="med" len="med"/>
        </a:ln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s-AR" sz="1000" b="0" i="0" strike="noStrike">
              <a:solidFill>
                <a:srgbClr val="000000"/>
              </a:solidFill>
              <a:latin typeface="Arial"/>
              <a:cs typeface="Arial"/>
            </a:rPr>
            <a:t>Calcular la diferencia de dinero entre el total de pago al contado y el pago con tarjeta.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581025</xdr:colOff>
      <xdr:row>28</xdr:row>
      <xdr:rowOff>114300</xdr:rowOff>
    </xdr:from>
    <xdr:to>
      <xdr:col>10</xdr:col>
      <xdr:colOff>533400</xdr:colOff>
      <xdr:row>33</xdr:row>
      <xdr:rowOff>19050</xdr:rowOff>
    </xdr:to>
    <xdr:sp macro="" textlink="">
      <xdr:nvSpPr>
        <xdr:cNvPr id="2" name="AutoShape 1"/>
        <xdr:cNvSpPr>
          <a:spLocks/>
        </xdr:cNvSpPr>
      </xdr:nvSpPr>
      <xdr:spPr bwMode="auto">
        <a:xfrm>
          <a:off x="3571875" y="4772025"/>
          <a:ext cx="4752975" cy="714375"/>
        </a:xfrm>
        <a:prstGeom prst="borderCallout2">
          <a:avLst>
            <a:gd name="adj1" fmla="val 16000"/>
            <a:gd name="adj2" fmla="val -1685"/>
            <a:gd name="adj3" fmla="val 16000"/>
            <a:gd name="adj4" fmla="val -1894"/>
            <a:gd name="adj5" fmla="val -552000"/>
            <a:gd name="adj6" fmla="val -2106"/>
          </a:avLst>
        </a:prstGeom>
        <a:solidFill>
          <a:srgbClr val="FFFFFF"/>
        </a:solidFill>
        <a:ln w="9525">
          <a:solidFill>
            <a:srgbClr val="FF0000"/>
          </a:solidFill>
          <a:miter lim="800000"/>
          <a:headEnd type="triangle" w="med" len="med"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s-AR" sz="1000" b="0" i="0" strike="noStrike">
              <a:solidFill>
                <a:srgbClr val="000000"/>
              </a:solidFill>
              <a:latin typeface="Arial"/>
              <a:cs typeface="Arial"/>
            </a:rPr>
            <a:t>La comisión se calcula como la comisión fija más el porcentaje de la comisión variable del salario. Recordar que la fórmula es una sola, con las correspondientes referencias relativas, mixtas o absoluta; y luego autollenar en las demás celdas.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21"/>
  <sheetViews>
    <sheetView workbookViewId="0">
      <selection activeCell="I7" sqref="I7"/>
    </sheetView>
  </sheetViews>
  <sheetFormatPr baseColWidth="10" defaultRowHeight="15"/>
  <sheetData>
    <row r="2" spans="2:15">
      <c r="B2" t="s">
        <v>0</v>
      </c>
      <c r="C2" t="s">
        <v>2</v>
      </c>
      <c r="D2" t="s">
        <v>1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s="98" t="s">
        <v>19</v>
      </c>
      <c r="K2" s="98"/>
      <c r="L2" s="98"/>
      <c r="M2" s="98"/>
      <c r="N2" s="98"/>
      <c r="O2" s="98"/>
    </row>
    <row r="3" spans="2:15">
      <c r="B3" t="s">
        <v>8</v>
      </c>
      <c r="C3" t="s">
        <v>9</v>
      </c>
      <c r="D3">
        <v>2</v>
      </c>
      <c r="E3">
        <f>+D3*C16</f>
        <v>3000</v>
      </c>
      <c r="F3" s="96">
        <f>+E3*F$16</f>
        <v>60</v>
      </c>
      <c r="G3">
        <f>+E3-F3</f>
        <v>2940</v>
      </c>
      <c r="H3">
        <f>+G3*F$17</f>
        <v>470.40000000000003</v>
      </c>
      <c r="I3">
        <f>+G3+H3</f>
        <v>3410.4</v>
      </c>
      <c r="J3" s="98"/>
      <c r="K3" s="98"/>
      <c r="L3" s="98"/>
      <c r="M3" s="98"/>
      <c r="N3" s="98"/>
      <c r="O3" s="98"/>
    </row>
    <row r="4" spans="2:15">
      <c r="B4" t="s">
        <v>10</v>
      </c>
      <c r="C4" t="s">
        <v>11</v>
      </c>
      <c r="D4">
        <v>4</v>
      </c>
      <c r="E4">
        <f>+D4*C17</f>
        <v>12000</v>
      </c>
      <c r="F4" s="96">
        <f t="shared" ref="F4:F8" si="0">+E4*F$16</f>
        <v>240</v>
      </c>
      <c r="G4">
        <f t="shared" ref="G4:G8" si="1">+E4-F4</f>
        <v>11760</v>
      </c>
      <c r="H4">
        <f>+G4*F$17</f>
        <v>1881.6000000000001</v>
      </c>
      <c r="I4">
        <f>+G4+H4</f>
        <v>13641.6</v>
      </c>
      <c r="J4" s="98"/>
      <c r="K4" s="98"/>
      <c r="L4" s="98"/>
      <c r="M4" s="98"/>
      <c r="N4" s="98"/>
      <c r="O4" s="98"/>
    </row>
    <row r="5" spans="2:15">
      <c r="C5" t="s">
        <v>12</v>
      </c>
      <c r="D5">
        <v>1</v>
      </c>
      <c r="E5">
        <f>+D5*C18</f>
        <v>5000</v>
      </c>
      <c r="F5" s="96">
        <f t="shared" si="0"/>
        <v>100</v>
      </c>
      <c r="G5">
        <f t="shared" si="1"/>
        <v>4900</v>
      </c>
      <c r="H5">
        <f>+G5*F$17</f>
        <v>784</v>
      </c>
      <c r="I5">
        <f>+G5+H5</f>
        <v>5684</v>
      </c>
      <c r="J5" s="98"/>
      <c r="K5" s="98"/>
      <c r="L5" s="98"/>
      <c r="M5" s="98"/>
      <c r="N5" s="98"/>
      <c r="O5" s="98"/>
    </row>
    <row r="6" spans="2:15">
      <c r="C6" t="s">
        <v>13</v>
      </c>
      <c r="D6">
        <v>8</v>
      </c>
      <c r="E6">
        <f t="shared" ref="E6:E7" si="2">+D6*C19</f>
        <v>64000</v>
      </c>
      <c r="F6" s="96">
        <f t="shared" si="0"/>
        <v>1280</v>
      </c>
      <c r="G6">
        <f t="shared" si="1"/>
        <v>62720</v>
      </c>
      <c r="H6">
        <f t="shared" ref="H6:H8" si="3">+G6*F$17</f>
        <v>10035.200000000001</v>
      </c>
      <c r="I6">
        <f>+G6+H6</f>
        <v>72755.199999999997</v>
      </c>
      <c r="J6" s="98"/>
      <c r="K6" s="98"/>
      <c r="L6" s="98"/>
      <c r="M6" s="98"/>
      <c r="N6" s="98"/>
      <c r="O6" s="98"/>
    </row>
    <row r="7" spans="2:15">
      <c r="C7" t="s">
        <v>14</v>
      </c>
      <c r="D7">
        <v>10</v>
      </c>
      <c r="E7">
        <f t="shared" si="2"/>
        <v>45000</v>
      </c>
      <c r="F7" s="96">
        <f t="shared" si="0"/>
        <v>900</v>
      </c>
      <c r="G7">
        <f t="shared" si="1"/>
        <v>44100</v>
      </c>
      <c r="H7">
        <f>+G7*F$17</f>
        <v>7056</v>
      </c>
      <c r="I7">
        <f t="shared" ref="I7:I8" si="4">+G7+H7</f>
        <v>51156</v>
      </c>
      <c r="J7" s="98"/>
      <c r="K7" s="98"/>
      <c r="L7" s="98"/>
      <c r="M7" s="98"/>
      <c r="N7" s="98"/>
      <c r="O7" s="98"/>
    </row>
    <row r="8" spans="2:15">
      <c r="C8" t="s">
        <v>15</v>
      </c>
      <c r="D8">
        <v>16</v>
      </c>
      <c r="E8">
        <f>+D8*C21</f>
        <v>51200</v>
      </c>
      <c r="F8" s="96">
        <f t="shared" si="0"/>
        <v>1024</v>
      </c>
      <c r="G8">
        <f t="shared" si="1"/>
        <v>50176</v>
      </c>
      <c r="H8">
        <f t="shared" si="3"/>
        <v>8028.16</v>
      </c>
      <c r="I8">
        <f t="shared" si="4"/>
        <v>58204.160000000003</v>
      </c>
      <c r="J8" s="98"/>
      <c r="K8" s="98"/>
      <c r="L8" s="98"/>
      <c r="M8" s="98"/>
      <c r="N8" s="98"/>
      <c r="O8" s="98"/>
    </row>
    <row r="9" spans="2:15">
      <c r="J9" s="98"/>
      <c r="K9" s="98"/>
      <c r="L9" s="98"/>
      <c r="M9" s="98"/>
      <c r="N9" s="98"/>
      <c r="O9" s="98"/>
    </row>
    <row r="10" spans="2:15">
      <c r="J10" s="98"/>
      <c r="K10" s="98"/>
      <c r="L10" s="98"/>
      <c r="M10" s="98"/>
      <c r="N10" s="98"/>
      <c r="O10" s="98"/>
    </row>
    <row r="11" spans="2:15">
      <c r="J11" s="98"/>
      <c r="K11" s="98"/>
      <c r="L11" s="98"/>
      <c r="M11" s="98"/>
      <c r="N11" s="98"/>
      <c r="O11" s="98"/>
    </row>
    <row r="12" spans="2:15">
      <c r="J12" s="98"/>
      <c r="K12" s="98"/>
      <c r="L12" s="98"/>
      <c r="M12" s="98"/>
      <c r="N12" s="98"/>
      <c r="O12" s="98"/>
    </row>
    <row r="13" spans="2:15">
      <c r="J13" s="98"/>
      <c r="K13" s="98"/>
      <c r="L13" s="98"/>
      <c r="M13" s="98"/>
      <c r="N13" s="98"/>
      <c r="O13" s="98"/>
    </row>
    <row r="14" spans="2:15">
      <c r="J14" s="98"/>
      <c r="K14" s="98"/>
      <c r="L14" s="98"/>
      <c r="M14" s="98"/>
      <c r="N14" s="98"/>
      <c r="O14" s="98"/>
    </row>
    <row r="15" spans="2:15">
      <c r="B15" t="s">
        <v>16</v>
      </c>
      <c r="C15" t="s">
        <v>17</v>
      </c>
      <c r="J15" s="98"/>
      <c r="K15" s="98"/>
      <c r="L15" s="98"/>
      <c r="M15" s="98"/>
      <c r="N15" s="98"/>
      <c r="O15" s="98"/>
    </row>
    <row r="16" spans="2:15">
      <c r="B16" t="s">
        <v>9</v>
      </c>
      <c r="C16">
        <v>1500</v>
      </c>
      <c r="E16" t="s">
        <v>18</v>
      </c>
      <c r="F16" s="1">
        <v>0.02</v>
      </c>
      <c r="J16" s="98"/>
      <c r="K16" s="98"/>
      <c r="L16" s="98"/>
      <c r="M16" s="98"/>
      <c r="N16" s="98"/>
      <c r="O16" s="98"/>
    </row>
    <row r="17" spans="2:15">
      <c r="B17" t="s">
        <v>11</v>
      </c>
      <c r="C17">
        <v>3000</v>
      </c>
      <c r="E17" t="s">
        <v>6</v>
      </c>
      <c r="F17" s="1">
        <v>0.16</v>
      </c>
      <c r="J17" s="98"/>
      <c r="K17" s="98"/>
      <c r="L17" s="98"/>
      <c r="M17" s="98"/>
      <c r="N17" s="98"/>
      <c r="O17" s="98"/>
    </row>
    <row r="18" spans="2:15">
      <c r="B18" t="s">
        <v>12</v>
      </c>
      <c r="C18">
        <v>5000</v>
      </c>
      <c r="J18" s="98"/>
      <c r="K18" s="98"/>
      <c r="L18" s="98"/>
      <c r="M18" s="98"/>
      <c r="N18" s="98"/>
      <c r="O18" s="98"/>
    </row>
    <row r="19" spans="2:15">
      <c r="B19" t="s">
        <v>13</v>
      </c>
      <c r="C19">
        <v>8000</v>
      </c>
      <c r="J19" s="98"/>
      <c r="K19" s="98"/>
      <c r="L19" s="98"/>
      <c r="M19" s="98"/>
      <c r="N19" s="98"/>
      <c r="O19" s="98"/>
    </row>
    <row r="20" spans="2:15">
      <c r="B20" t="s">
        <v>14</v>
      </c>
      <c r="C20">
        <v>4500</v>
      </c>
      <c r="J20" s="98"/>
      <c r="K20" s="98"/>
      <c r="L20" s="98"/>
      <c r="M20" s="98"/>
      <c r="N20" s="98"/>
      <c r="O20" s="98"/>
    </row>
    <row r="21" spans="2:15">
      <c r="B21" t="s">
        <v>15</v>
      </c>
      <c r="C21">
        <v>3200</v>
      </c>
      <c r="J21" s="98"/>
      <c r="K21" s="98"/>
      <c r="L21" s="98"/>
      <c r="M21" s="98"/>
      <c r="N21" s="98"/>
      <c r="O21" s="98"/>
    </row>
  </sheetData>
  <mergeCells count="1">
    <mergeCell ref="J2:O21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7"/>
  <sheetViews>
    <sheetView workbookViewId="0">
      <selection activeCell="B4" sqref="B4"/>
    </sheetView>
  </sheetViews>
  <sheetFormatPr baseColWidth="10" defaultRowHeight="15"/>
  <cols>
    <col min="4" max="4" width="15.140625" bestFit="1" customWidth="1"/>
    <col min="5" max="5" width="26.42578125" customWidth="1"/>
    <col min="6" max="6" width="18" customWidth="1"/>
    <col min="7" max="7" width="15.85546875" customWidth="1"/>
  </cols>
  <sheetData>
    <row r="1" spans="2:13">
      <c r="B1" s="100" t="s">
        <v>24</v>
      </c>
      <c r="C1" s="100"/>
      <c r="D1" s="100"/>
      <c r="E1" s="100"/>
      <c r="F1" s="100"/>
      <c r="G1" s="100"/>
      <c r="K1" s="100"/>
      <c r="L1" s="100"/>
      <c r="M1" s="100"/>
    </row>
    <row r="2" spans="2:13">
      <c r="E2" s="1">
        <v>0.2</v>
      </c>
      <c r="H2" s="1"/>
      <c r="I2" s="1"/>
      <c r="J2" s="1"/>
      <c r="K2" s="1"/>
      <c r="L2" s="1"/>
      <c r="M2" s="1"/>
    </row>
    <row r="3" spans="2:13">
      <c r="B3" t="s">
        <v>20</v>
      </c>
      <c r="C3" t="s">
        <v>21</v>
      </c>
      <c r="D3" t="s">
        <v>25</v>
      </c>
      <c r="E3" t="s">
        <v>22</v>
      </c>
      <c r="F3" t="s">
        <v>23</v>
      </c>
      <c r="G3" t="s">
        <v>26</v>
      </c>
    </row>
    <row r="4" spans="2:13">
      <c r="B4" t="s">
        <v>148</v>
      </c>
      <c r="C4" t="s">
        <v>149</v>
      </c>
      <c r="D4" s="97">
        <v>120000000</v>
      </c>
      <c r="E4" s="97">
        <f>+D4*E$2</f>
        <v>24000000</v>
      </c>
      <c r="F4" s="97">
        <v>70000000</v>
      </c>
      <c r="G4" s="97">
        <f>+D4-E4-F4</f>
        <v>26000000</v>
      </c>
      <c r="I4" s="99" t="s">
        <v>27</v>
      </c>
      <c r="J4" s="99"/>
      <c r="K4" s="99"/>
      <c r="L4" s="99"/>
      <c r="M4" s="99"/>
    </row>
    <row r="5" spans="2:13">
      <c r="D5" s="2"/>
      <c r="E5" s="2"/>
      <c r="G5" s="3"/>
      <c r="I5" s="99"/>
      <c r="J5" s="99"/>
      <c r="K5" s="99"/>
      <c r="L5" s="99"/>
      <c r="M5" s="99"/>
    </row>
    <row r="6" spans="2:13">
      <c r="D6" s="2"/>
      <c r="E6" s="2"/>
      <c r="I6" s="99"/>
      <c r="J6" s="99"/>
      <c r="K6" s="99"/>
      <c r="L6" s="99"/>
      <c r="M6" s="99"/>
    </row>
    <row r="7" spans="2:13">
      <c r="D7" s="2"/>
      <c r="E7" s="2"/>
      <c r="I7" s="99"/>
      <c r="J7" s="99"/>
      <c r="K7" s="99"/>
      <c r="L7" s="99"/>
      <c r="M7" s="99"/>
    </row>
    <row r="8" spans="2:13">
      <c r="D8" s="2"/>
      <c r="E8" s="2"/>
      <c r="I8" s="99"/>
      <c r="J8" s="99"/>
      <c r="K8" s="99"/>
      <c r="L8" s="99"/>
      <c r="M8" s="99"/>
    </row>
    <row r="9" spans="2:13">
      <c r="D9" s="2"/>
      <c r="E9" s="2"/>
      <c r="I9" s="99"/>
      <c r="J9" s="99"/>
      <c r="K9" s="99"/>
      <c r="L9" s="99"/>
      <c r="M9" s="99"/>
    </row>
    <row r="10" spans="2:13">
      <c r="D10" s="2"/>
      <c r="E10" s="2"/>
      <c r="I10" s="99"/>
      <c r="J10" s="99"/>
      <c r="K10" s="99"/>
      <c r="L10" s="99"/>
      <c r="M10" s="99"/>
    </row>
    <row r="11" spans="2:13">
      <c r="D11" s="2"/>
      <c r="E11" s="2"/>
      <c r="I11" s="99"/>
      <c r="J11" s="99"/>
      <c r="K11" s="99"/>
      <c r="L11" s="99"/>
      <c r="M11" s="99"/>
    </row>
    <row r="12" spans="2:13">
      <c r="D12" s="2"/>
      <c r="E12" s="2"/>
    </row>
    <row r="13" spans="2:13">
      <c r="D13" s="2"/>
      <c r="E13" s="2"/>
    </row>
    <row r="14" spans="2:13">
      <c r="D14" s="2"/>
      <c r="E14" s="2"/>
    </row>
    <row r="15" spans="2:13">
      <c r="D15" s="2"/>
      <c r="E15" s="2"/>
    </row>
    <row r="16" spans="2:13">
      <c r="D16" s="2"/>
      <c r="E16" s="2"/>
    </row>
    <row r="17" spans="4:5">
      <c r="D17" s="2"/>
      <c r="E17" s="2"/>
    </row>
  </sheetData>
  <mergeCells count="3">
    <mergeCell ref="I4:M11"/>
    <mergeCell ref="K1:M1"/>
    <mergeCell ref="B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4"/>
  <sheetViews>
    <sheetView tabSelected="1" workbookViewId="0">
      <selection activeCell="E16" sqref="E16"/>
    </sheetView>
  </sheetViews>
  <sheetFormatPr baseColWidth="10" defaultRowHeight="15"/>
  <cols>
    <col min="4" max="4" width="12.28515625" bestFit="1" customWidth="1"/>
  </cols>
  <sheetData>
    <row r="3" spans="1:5">
      <c r="D3" s="4" t="s">
        <v>4</v>
      </c>
      <c r="E3" s="4" t="s">
        <v>28</v>
      </c>
    </row>
    <row r="4" spans="1:5">
      <c r="D4" s="5">
        <v>0.1</v>
      </c>
      <c r="E4" s="5">
        <v>0.2</v>
      </c>
    </row>
    <row r="5" spans="1:5" ht="15.75" thickBot="1">
      <c r="A5" s="6" t="s">
        <v>29</v>
      </c>
      <c r="B5" s="6" t="s">
        <v>30</v>
      </c>
      <c r="C5" s="6" t="s">
        <v>31</v>
      </c>
      <c r="D5" s="7" t="s">
        <v>32</v>
      </c>
      <c r="E5" s="7" t="s">
        <v>33</v>
      </c>
    </row>
    <row r="6" spans="1:5" ht="16.5" thickTop="1" thickBot="1">
      <c r="A6" s="8" t="s">
        <v>34</v>
      </c>
      <c r="B6" s="8">
        <v>10</v>
      </c>
      <c r="C6" s="9">
        <v>18</v>
      </c>
      <c r="D6" s="10">
        <f>+(B6*C6)-(B6*C6*D$4)</f>
        <v>162</v>
      </c>
      <c r="E6" s="11">
        <f>+(B6*C6)+(B6*C6*E$4)</f>
        <v>216</v>
      </c>
    </row>
    <row r="7" spans="1:5" ht="15.75" thickBot="1">
      <c r="A7" s="8" t="s">
        <v>35</v>
      </c>
      <c r="B7" s="8">
        <v>21</v>
      </c>
      <c r="C7" s="9">
        <v>19</v>
      </c>
      <c r="D7" s="10">
        <f>+(B7*C7)-(B7*C7*D$4)</f>
        <v>359.1</v>
      </c>
      <c r="E7" s="11">
        <f t="shared" ref="E7:E11" si="0">+(B7*C7)+(B7*C7*E$4)</f>
        <v>478.8</v>
      </c>
    </row>
    <row r="8" spans="1:5" ht="15.75" thickBot="1">
      <c r="A8" s="8" t="s">
        <v>36</v>
      </c>
      <c r="B8" s="8">
        <v>44</v>
      </c>
      <c r="C8" s="9">
        <v>10</v>
      </c>
      <c r="D8" s="10">
        <f t="shared" ref="D7:D11" si="1">+(B8*C8)-(B8*C8*D$4)</f>
        <v>396</v>
      </c>
      <c r="E8" s="11">
        <f t="shared" si="0"/>
        <v>528</v>
      </c>
    </row>
    <row r="9" spans="1:5" ht="15.75" thickBot="1">
      <c r="A9" s="8" t="s">
        <v>37</v>
      </c>
      <c r="B9" s="8">
        <v>22</v>
      </c>
      <c r="C9" s="9">
        <v>22</v>
      </c>
      <c r="D9" s="10">
        <f t="shared" si="1"/>
        <v>435.6</v>
      </c>
      <c r="E9" s="11">
        <f t="shared" si="0"/>
        <v>580.79999999999995</v>
      </c>
    </row>
    <row r="10" spans="1:5" ht="15.75" thickBot="1">
      <c r="A10" s="8" t="s">
        <v>38</v>
      </c>
      <c r="B10" s="8">
        <v>32</v>
      </c>
      <c r="C10" s="9">
        <v>21.35</v>
      </c>
      <c r="D10" s="10">
        <f t="shared" si="1"/>
        <v>614.88</v>
      </c>
      <c r="E10" s="11">
        <f t="shared" si="0"/>
        <v>819.84</v>
      </c>
    </row>
    <row r="11" spans="1:5" ht="15.75" thickBot="1">
      <c r="A11" s="12" t="s">
        <v>39</v>
      </c>
      <c r="B11" s="12">
        <v>12</v>
      </c>
      <c r="C11" s="13">
        <v>25</v>
      </c>
      <c r="D11" s="10">
        <f>+(B11*C11)-(B11*C11*D$4)</f>
        <v>270</v>
      </c>
      <c r="E11" s="11">
        <f t="shared" si="0"/>
        <v>360</v>
      </c>
    </row>
    <row r="12" spans="1:5" ht="15.75" thickBot="1">
      <c r="A12" s="14" t="s">
        <v>40</v>
      </c>
      <c r="B12" s="15"/>
      <c r="C12" s="15"/>
      <c r="D12" s="16">
        <f>SUM(D6:D11)</f>
        <v>2237.58</v>
      </c>
      <c r="E12" s="17"/>
    </row>
    <row r="13" spans="1:5" ht="15.75" thickBot="1">
      <c r="A13" s="14" t="s">
        <v>41</v>
      </c>
      <c r="B13" s="15"/>
      <c r="C13" s="15"/>
      <c r="D13" s="17"/>
      <c r="E13" s="16">
        <f>SUM(E6:E11)</f>
        <v>2983.44</v>
      </c>
    </row>
    <row r="14" spans="1:5" ht="15.75" thickBot="1">
      <c r="A14" s="14" t="s">
        <v>42</v>
      </c>
      <c r="B14" s="15"/>
      <c r="C14" s="15"/>
      <c r="D14" s="16">
        <f>E13-D12</f>
        <v>745.86000000000013</v>
      </c>
      <c r="E14" s="17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I22"/>
  <sheetViews>
    <sheetView workbookViewId="0">
      <selection activeCell="B3" sqref="B3:I22"/>
    </sheetView>
  </sheetViews>
  <sheetFormatPr baseColWidth="10" defaultRowHeight="15"/>
  <sheetData>
    <row r="2" spans="2:9" ht="15.75" thickBot="1"/>
    <row r="3" spans="2:9" ht="15.75" thickBot="1">
      <c r="B3" s="101" t="s">
        <v>43</v>
      </c>
      <c r="C3" s="102"/>
      <c r="D3" s="102"/>
      <c r="E3" s="102"/>
      <c r="F3" s="102"/>
      <c r="G3" s="102"/>
      <c r="H3" s="102"/>
      <c r="I3" s="103"/>
    </row>
    <row r="4" spans="2:9" ht="15.75" thickBot="1">
      <c r="B4" s="18"/>
      <c r="C4" s="18"/>
      <c r="D4" s="18"/>
      <c r="E4" s="18"/>
      <c r="F4" s="18"/>
      <c r="G4" s="18"/>
      <c r="H4" s="18"/>
      <c r="I4" s="18"/>
    </row>
    <row r="5" spans="2:9">
      <c r="B5" s="19"/>
      <c r="C5" s="20"/>
      <c r="D5" s="20" t="s">
        <v>44</v>
      </c>
      <c r="E5" s="20" t="s">
        <v>45</v>
      </c>
      <c r="F5" s="20" t="s">
        <v>46</v>
      </c>
      <c r="G5" s="20" t="s">
        <v>47</v>
      </c>
      <c r="H5" s="20" t="s">
        <v>48</v>
      </c>
      <c r="I5" s="21" t="s">
        <v>49</v>
      </c>
    </row>
    <row r="6" spans="2:9" ht="15.75" thickBot="1">
      <c r="B6" s="22" t="s">
        <v>50</v>
      </c>
      <c r="C6" s="23" t="s">
        <v>51</v>
      </c>
      <c r="D6" s="24">
        <v>0.11</v>
      </c>
      <c r="E6" s="24">
        <v>0.03</v>
      </c>
      <c r="F6" s="24">
        <v>0.03</v>
      </c>
      <c r="G6" s="24">
        <v>0.02</v>
      </c>
      <c r="H6" s="23" t="s">
        <v>52</v>
      </c>
      <c r="I6" s="25" t="s">
        <v>53</v>
      </c>
    </row>
    <row r="7" spans="2:9">
      <c r="B7" s="26" t="s">
        <v>54</v>
      </c>
      <c r="C7" s="27">
        <v>525</v>
      </c>
      <c r="D7" s="28"/>
      <c r="E7" s="28"/>
      <c r="F7" s="28"/>
      <c r="G7" s="28"/>
      <c r="H7" s="28"/>
      <c r="I7" s="28"/>
    </row>
    <row r="8" spans="2:9">
      <c r="B8" s="29" t="s">
        <v>55</v>
      </c>
      <c r="C8" s="30">
        <v>446</v>
      </c>
      <c r="D8" s="31"/>
      <c r="E8" s="31"/>
      <c r="F8" s="31"/>
      <c r="G8" s="31"/>
      <c r="H8" s="31"/>
      <c r="I8" s="31"/>
    </row>
    <row r="9" spans="2:9">
      <c r="B9" s="29" t="s">
        <v>56</v>
      </c>
      <c r="C9" s="30">
        <v>399</v>
      </c>
      <c r="D9" s="31"/>
      <c r="E9" s="31"/>
      <c r="F9" s="31"/>
      <c r="G9" s="31"/>
      <c r="H9" s="31"/>
      <c r="I9" s="31"/>
    </row>
    <row r="10" spans="2:9">
      <c r="B10" s="29" t="s">
        <v>57</v>
      </c>
      <c r="C10" s="30">
        <v>461</v>
      </c>
      <c r="D10" s="31"/>
      <c r="E10" s="31"/>
      <c r="F10" s="31"/>
      <c r="G10" s="31"/>
      <c r="H10" s="31"/>
      <c r="I10" s="31"/>
    </row>
    <row r="11" spans="2:9">
      <c r="B11" s="29" t="s">
        <v>58</v>
      </c>
      <c r="C11" s="30">
        <v>209</v>
      </c>
      <c r="D11" s="31"/>
      <c r="E11" s="31"/>
      <c r="F11" s="31"/>
      <c r="G11" s="31"/>
      <c r="H11" s="31"/>
      <c r="I11" s="31"/>
    </row>
    <row r="12" spans="2:9">
      <c r="B12" s="29" t="s">
        <v>59</v>
      </c>
      <c r="C12" s="30">
        <v>304</v>
      </c>
      <c r="D12" s="31"/>
      <c r="E12" s="31"/>
      <c r="F12" s="31"/>
      <c r="G12" s="31"/>
      <c r="H12" s="31"/>
      <c r="I12" s="31"/>
    </row>
    <row r="13" spans="2:9">
      <c r="B13" s="29" t="s">
        <v>60</v>
      </c>
      <c r="C13" s="30">
        <v>376</v>
      </c>
      <c r="D13" s="31"/>
      <c r="E13" s="31"/>
      <c r="F13" s="31"/>
      <c r="G13" s="31"/>
      <c r="H13" s="31"/>
      <c r="I13" s="31"/>
    </row>
    <row r="14" spans="2:9">
      <c r="B14" s="29" t="s">
        <v>61</v>
      </c>
      <c r="C14" s="30">
        <v>307</v>
      </c>
      <c r="D14" s="31"/>
      <c r="E14" s="31"/>
      <c r="F14" s="31"/>
      <c r="G14" s="31"/>
      <c r="H14" s="31"/>
      <c r="I14" s="31"/>
    </row>
    <row r="15" spans="2:9">
      <c r="B15" s="29" t="s">
        <v>62</v>
      </c>
      <c r="C15" s="30">
        <v>385</v>
      </c>
      <c r="D15" s="31"/>
      <c r="E15" s="31"/>
      <c r="F15" s="31"/>
      <c r="G15" s="31"/>
      <c r="H15" s="31"/>
      <c r="I15" s="31"/>
    </row>
    <row r="16" spans="2:9">
      <c r="B16" s="29" t="s">
        <v>63</v>
      </c>
      <c r="C16" s="30">
        <v>438</v>
      </c>
      <c r="D16" s="31"/>
      <c r="E16" s="31"/>
      <c r="F16" s="31"/>
      <c r="G16" s="31"/>
      <c r="H16" s="31"/>
      <c r="I16" s="31"/>
    </row>
    <row r="17" spans="2:9">
      <c r="B17" s="29" t="s">
        <v>64</v>
      </c>
      <c r="C17" s="30">
        <v>436</v>
      </c>
      <c r="D17" s="31"/>
      <c r="E17" s="31"/>
      <c r="F17" s="31"/>
      <c r="G17" s="31"/>
      <c r="H17" s="31"/>
      <c r="I17" s="31"/>
    </row>
    <row r="18" spans="2:9">
      <c r="B18" s="32"/>
      <c r="C18" s="32"/>
      <c r="D18" s="32"/>
      <c r="E18" s="32"/>
      <c r="F18" s="32"/>
      <c r="G18" s="32"/>
      <c r="H18" s="32"/>
      <c r="I18" s="32"/>
    </row>
    <row r="19" spans="2:9">
      <c r="B19" s="32"/>
      <c r="C19" s="32"/>
      <c r="D19" s="32"/>
      <c r="E19" s="32"/>
      <c r="F19" s="32"/>
      <c r="G19" s="32"/>
      <c r="H19" s="32"/>
      <c r="I19" s="32"/>
    </row>
    <row r="20" spans="2:9">
      <c r="B20" s="32" t="s">
        <v>65</v>
      </c>
      <c r="C20" s="32"/>
      <c r="D20" s="32"/>
      <c r="E20" s="32"/>
      <c r="F20" s="32"/>
      <c r="G20" s="32"/>
      <c r="H20" s="32"/>
      <c r="I20" s="32"/>
    </row>
    <row r="21" spans="2:9">
      <c r="B21" s="32" t="s">
        <v>66</v>
      </c>
      <c r="C21" s="32"/>
      <c r="D21" s="32"/>
      <c r="E21" s="32"/>
      <c r="F21" s="32"/>
      <c r="G21" s="32"/>
      <c r="H21" s="32"/>
      <c r="I21" s="32"/>
    </row>
    <row r="22" spans="2:9">
      <c r="B22" s="32" t="s">
        <v>67</v>
      </c>
      <c r="C22" s="32"/>
      <c r="D22" s="32"/>
      <c r="E22" s="32"/>
      <c r="F22" s="32"/>
      <c r="G22" s="32"/>
      <c r="H22" s="32"/>
      <c r="I22" s="32"/>
    </row>
  </sheetData>
  <mergeCells count="1">
    <mergeCell ref="B3:I3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J18"/>
  <sheetViews>
    <sheetView workbookViewId="0">
      <selection activeCell="C19" sqref="C19"/>
    </sheetView>
  </sheetViews>
  <sheetFormatPr baseColWidth="10" defaultRowHeight="15"/>
  <sheetData>
    <row r="3" spans="3:10">
      <c r="C3" s="33" t="s">
        <v>68</v>
      </c>
      <c r="D3" s="33" t="s">
        <v>69</v>
      </c>
      <c r="E3" s="104" t="s">
        <v>70</v>
      </c>
      <c r="F3" s="100"/>
      <c r="G3" s="100"/>
      <c r="H3" s="100"/>
      <c r="I3" s="100"/>
      <c r="J3" s="100"/>
    </row>
    <row r="4" spans="3:10">
      <c r="E4">
        <v>2.2000000000000002</v>
      </c>
      <c r="F4">
        <v>2.5</v>
      </c>
      <c r="G4">
        <v>2.75</v>
      </c>
      <c r="H4">
        <v>2.85</v>
      </c>
      <c r="I4">
        <v>2.93</v>
      </c>
      <c r="J4">
        <v>3</v>
      </c>
    </row>
    <row r="5" spans="3:10">
      <c r="C5">
        <v>248</v>
      </c>
    </row>
    <row r="6" spans="3:10">
      <c r="C6">
        <v>260</v>
      </c>
    </row>
    <row r="7" spans="3:10">
      <c r="C7">
        <v>530</v>
      </c>
    </row>
    <row r="8" spans="3:10">
      <c r="C8">
        <v>450</v>
      </c>
    </row>
    <row r="9" spans="3:10">
      <c r="C9">
        <v>620</v>
      </c>
    </row>
    <row r="10" spans="3:10">
      <c r="C10">
        <v>890</v>
      </c>
    </row>
    <row r="11" spans="3:10">
      <c r="C11">
        <v>35</v>
      </c>
    </row>
    <row r="12" spans="3:10">
      <c r="C12">
        <v>61</v>
      </c>
    </row>
    <row r="13" spans="3:10">
      <c r="C13">
        <v>45</v>
      </c>
    </row>
    <row r="14" spans="3:10">
      <c r="C14">
        <v>22</v>
      </c>
    </row>
    <row r="15" spans="3:10">
      <c r="C15">
        <v>69</v>
      </c>
    </row>
    <row r="17" spans="3:3">
      <c r="C17" t="s">
        <v>71</v>
      </c>
    </row>
    <row r="18" spans="3:3">
      <c r="C18" t="s">
        <v>72</v>
      </c>
    </row>
  </sheetData>
  <mergeCells count="1">
    <mergeCell ref="E3:J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2"/>
  <sheetViews>
    <sheetView workbookViewId="0">
      <selection activeCell="L5" sqref="L5"/>
    </sheetView>
  </sheetViews>
  <sheetFormatPr baseColWidth="10" defaultRowHeight="15"/>
  <cols>
    <col min="7" max="7" width="13" customWidth="1"/>
    <col min="8" max="8" width="13.28515625" customWidth="1"/>
    <col min="9" max="9" width="14.5703125" customWidth="1"/>
    <col min="10" max="10" width="13.7109375" customWidth="1"/>
    <col min="11" max="11" width="14.28515625" customWidth="1"/>
  </cols>
  <sheetData>
    <row r="2" spans="2:11" ht="18">
      <c r="B2" s="34" t="s">
        <v>73</v>
      </c>
    </row>
    <row r="3" spans="2:11" ht="15.75" thickBot="1">
      <c r="E3" s="105" t="s">
        <v>74</v>
      </c>
      <c r="F3" s="105"/>
      <c r="G3" s="105"/>
      <c r="H3" s="105"/>
      <c r="I3" s="105"/>
      <c r="J3" s="105"/>
      <c r="K3" s="105"/>
    </row>
    <row r="4" spans="2:11" ht="16.5" thickTop="1" thickBot="1">
      <c r="B4" s="35" t="s">
        <v>75</v>
      </c>
      <c r="C4" s="36" t="s">
        <v>76</v>
      </c>
      <c r="D4" s="36" t="s">
        <v>77</v>
      </c>
      <c r="E4" s="37">
        <v>400</v>
      </c>
      <c r="F4" s="37">
        <v>500</v>
      </c>
      <c r="G4" s="37">
        <v>600000</v>
      </c>
      <c r="H4" s="37">
        <v>700000</v>
      </c>
      <c r="I4" s="37">
        <v>800000</v>
      </c>
      <c r="J4" s="37">
        <v>900000</v>
      </c>
      <c r="K4" s="38">
        <v>1000000</v>
      </c>
    </row>
    <row r="5" spans="2:11" ht="15.75" thickTop="1">
      <c r="B5" s="39" t="s">
        <v>78</v>
      </c>
      <c r="C5" s="40">
        <v>1.5</v>
      </c>
      <c r="D5" s="41">
        <v>3.3500000000000002E-2</v>
      </c>
      <c r="E5" s="42"/>
      <c r="F5" s="42"/>
      <c r="G5" s="42"/>
      <c r="H5" s="42"/>
      <c r="I5" s="42"/>
      <c r="J5" s="42"/>
      <c r="K5" s="42"/>
    </row>
    <row r="6" spans="2:11">
      <c r="B6" s="43" t="s">
        <v>79</v>
      </c>
      <c r="C6" s="44">
        <v>2</v>
      </c>
      <c r="D6" s="45">
        <v>3.1E-2</v>
      </c>
      <c r="E6" s="46"/>
      <c r="F6" s="46"/>
      <c r="G6" s="46"/>
      <c r="H6" s="46"/>
      <c r="I6" s="46"/>
      <c r="J6" s="46"/>
      <c r="K6" s="46"/>
    </row>
    <row r="7" spans="2:11">
      <c r="B7" s="43" t="s">
        <v>80</v>
      </c>
      <c r="C7" s="44">
        <v>5</v>
      </c>
      <c r="D7" s="47">
        <v>2.7E-2</v>
      </c>
      <c r="E7" s="46"/>
      <c r="F7" s="46"/>
      <c r="G7" s="46"/>
      <c r="H7" s="46"/>
      <c r="I7" s="46"/>
      <c r="J7" s="46"/>
      <c r="K7" s="46"/>
    </row>
    <row r="8" spans="2:11">
      <c r="B8" s="43" t="s">
        <v>81</v>
      </c>
      <c r="C8" s="44">
        <v>5</v>
      </c>
      <c r="D8" s="47">
        <v>2.9499999999999998E-2</v>
      </c>
      <c r="E8" s="46"/>
      <c r="F8" s="46"/>
      <c r="G8" s="46"/>
      <c r="H8" s="46"/>
      <c r="I8" s="46"/>
      <c r="J8" s="46"/>
      <c r="K8" s="46"/>
    </row>
    <row r="9" spans="2:11">
      <c r="B9" s="43" t="s">
        <v>82</v>
      </c>
      <c r="C9" s="44">
        <v>0</v>
      </c>
      <c r="D9" s="47">
        <v>3.3000000000000002E-2</v>
      </c>
      <c r="E9" s="46"/>
      <c r="F9" s="46"/>
      <c r="G9" s="46"/>
      <c r="H9" s="46"/>
      <c r="I9" s="46"/>
      <c r="J9" s="46"/>
      <c r="K9" s="46"/>
    </row>
    <row r="10" spans="2:11">
      <c r="B10" s="43" t="s">
        <v>83</v>
      </c>
      <c r="C10" s="44">
        <v>0</v>
      </c>
      <c r="D10" s="47">
        <v>3.3000000000000002E-2</v>
      </c>
      <c r="E10" s="46"/>
      <c r="F10" s="46"/>
      <c r="G10" s="46"/>
      <c r="H10" s="46"/>
      <c r="I10" s="46"/>
      <c r="J10" s="46"/>
      <c r="K10" s="46"/>
    </row>
    <row r="11" spans="2:11">
      <c r="B11" s="43" t="s">
        <v>84</v>
      </c>
      <c r="C11" s="44">
        <v>1.4</v>
      </c>
      <c r="D11" s="47">
        <v>3.5000000000000003E-2</v>
      </c>
      <c r="E11" s="46"/>
      <c r="F11" s="46"/>
      <c r="G11" s="46"/>
      <c r="H11" s="46"/>
      <c r="I11" s="46"/>
      <c r="J11" s="46"/>
      <c r="K11" s="46"/>
    </row>
    <row r="12" spans="2:11">
      <c r="B12" s="43" t="s">
        <v>85</v>
      </c>
      <c r="C12" s="44">
        <v>0</v>
      </c>
      <c r="D12" s="47">
        <v>0.03</v>
      </c>
      <c r="E12" s="46"/>
      <c r="F12" s="46"/>
      <c r="G12" s="46"/>
      <c r="H12" s="46"/>
      <c r="I12" s="46"/>
      <c r="J12" s="46"/>
      <c r="K12" s="46"/>
    </row>
    <row r="13" spans="2:11">
      <c r="B13" s="43" t="s">
        <v>86</v>
      </c>
      <c r="C13" s="44">
        <v>5</v>
      </c>
      <c r="D13" s="47">
        <v>2.5999999999999999E-2</v>
      </c>
      <c r="E13" s="46"/>
      <c r="F13" s="46"/>
      <c r="G13" s="46"/>
      <c r="H13" s="46"/>
      <c r="I13" s="46"/>
      <c r="J13" s="46"/>
      <c r="K13" s="46"/>
    </row>
    <row r="14" spans="2:11">
      <c r="B14" s="43" t="s">
        <v>87</v>
      </c>
      <c r="C14" s="44">
        <v>2</v>
      </c>
      <c r="D14" s="47">
        <v>3.2000000000000001E-2</v>
      </c>
      <c r="E14" s="46"/>
      <c r="F14" s="46"/>
      <c r="G14" s="46"/>
      <c r="H14" s="46"/>
      <c r="I14" s="46"/>
      <c r="J14" s="46"/>
      <c r="K14" s="46"/>
    </row>
    <row r="15" spans="2:11">
      <c r="B15" s="43" t="s">
        <v>88</v>
      </c>
      <c r="C15" s="44">
        <v>0</v>
      </c>
      <c r="D15" s="47">
        <v>3.2500000000000001E-2</v>
      </c>
      <c r="E15" s="46"/>
      <c r="F15" s="46"/>
      <c r="G15" s="46"/>
      <c r="H15" s="46"/>
      <c r="I15" s="46"/>
      <c r="J15" s="46"/>
      <c r="K15" s="46"/>
    </row>
    <row r="16" spans="2:11">
      <c r="B16" s="43" t="s">
        <v>89</v>
      </c>
      <c r="C16" s="44">
        <v>1.9</v>
      </c>
      <c r="D16" s="47">
        <v>3.3500000000000002E-2</v>
      </c>
      <c r="E16" s="46"/>
      <c r="F16" s="46"/>
      <c r="G16" s="46"/>
      <c r="H16" s="46"/>
      <c r="I16" s="46"/>
      <c r="J16" s="46"/>
      <c r="K16" s="46"/>
    </row>
    <row r="17" spans="2:11">
      <c r="B17" s="43" t="s">
        <v>90</v>
      </c>
      <c r="C17" s="44">
        <v>0</v>
      </c>
      <c r="D17" s="47">
        <v>3.2500000000000001E-2</v>
      </c>
      <c r="E17" s="46"/>
      <c r="F17" s="46"/>
      <c r="G17" s="46"/>
      <c r="H17" s="46"/>
      <c r="I17" s="46"/>
      <c r="J17" s="46"/>
      <c r="K17" s="46"/>
    </row>
    <row r="18" spans="2:11">
      <c r="B18" s="43" t="s">
        <v>91</v>
      </c>
      <c r="C18" s="44">
        <v>2.5</v>
      </c>
      <c r="D18" s="47">
        <v>3.2500000000000001E-2</v>
      </c>
      <c r="E18" s="46"/>
      <c r="F18" s="46"/>
      <c r="G18" s="46"/>
      <c r="H18" s="46"/>
      <c r="I18" s="46"/>
      <c r="J18" s="46"/>
      <c r="K18" s="46"/>
    </row>
    <row r="19" spans="2:11">
      <c r="B19" s="43" t="s">
        <v>92</v>
      </c>
      <c r="C19" s="44">
        <v>2.25</v>
      </c>
      <c r="D19" s="47">
        <v>3.4000000000000002E-2</v>
      </c>
      <c r="E19" s="46"/>
      <c r="F19" s="46"/>
      <c r="G19" s="46"/>
      <c r="H19" s="46"/>
      <c r="I19" s="46"/>
      <c r="J19" s="46"/>
      <c r="K19" s="46"/>
    </row>
    <row r="20" spans="2:11">
      <c r="B20" s="43" t="s">
        <v>93</v>
      </c>
      <c r="C20" s="44">
        <v>1.95</v>
      </c>
      <c r="D20" s="47">
        <v>3.3000000000000002E-2</v>
      </c>
      <c r="E20" s="46"/>
      <c r="F20" s="46"/>
      <c r="G20" s="46"/>
      <c r="H20" s="46"/>
      <c r="I20" s="46"/>
      <c r="J20" s="46"/>
      <c r="K20" s="46"/>
    </row>
    <row r="21" spans="2:11">
      <c r="B21" s="43" t="s">
        <v>94</v>
      </c>
      <c r="C21" s="44">
        <v>2</v>
      </c>
      <c r="D21" s="47">
        <v>3.3000000000000002E-2</v>
      </c>
      <c r="E21" s="46"/>
      <c r="F21" s="46"/>
      <c r="G21" s="46"/>
      <c r="H21" s="46"/>
      <c r="I21" s="46"/>
      <c r="J21" s="46"/>
      <c r="K21" s="46"/>
    </row>
    <row r="22" spans="2:11">
      <c r="B22" s="43" t="s">
        <v>95</v>
      </c>
      <c r="C22" s="44">
        <v>2</v>
      </c>
      <c r="D22" s="47">
        <v>3.3000000000000002E-2</v>
      </c>
      <c r="E22" s="46"/>
      <c r="F22" s="46"/>
      <c r="G22" s="46"/>
      <c r="H22" s="46"/>
      <c r="I22" s="46"/>
      <c r="J22" s="46"/>
      <c r="K22" s="46"/>
    </row>
    <row r="23" spans="2:11">
      <c r="B23" s="43" t="s">
        <v>96</v>
      </c>
      <c r="C23" s="44">
        <v>0</v>
      </c>
      <c r="D23" s="47">
        <v>3.5000000000000003E-2</v>
      </c>
      <c r="E23" s="46"/>
      <c r="F23" s="46"/>
      <c r="G23" s="46"/>
      <c r="H23" s="46"/>
      <c r="I23" s="46"/>
      <c r="J23" s="46"/>
      <c r="K23" s="46"/>
    </row>
    <row r="24" spans="2:11">
      <c r="B24" s="43" t="s">
        <v>97</v>
      </c>
      <c r="C24" s="44">
        <v>0</v>
      </c>
      <c r="D24" s="47">
        <v>3.4000000000000002E-2</v>
      </c>
      <c r="E24" s="46"/>
      <c r="F24" s="46"/>
      <c r="G24" s="46"/>
      <c r="H24" s="46"/>
      <c r="I24" s="46"/>
      <c r="J24" s="46"/>
      <c r="K24" s="46"/>
    </row>
    <row r="25" spans="2:11">
      <c r="B25" s="43" t="s">
        <v>98</v>
      </c>
      <c r="C25" s="44">
        <v>3</v>
      </c>
      <c r="D25" s="47">
        <v>3.4000000000000002E-2</v>
      </c>
      <c r="E25" s="46"/>
      <c r="F25" s="46"/>
      <c r="G25" s="46"/>
      <c r="H25" s="46"/>
      <c r="I25" s="46"/>
      <c r="J25" s="46"/>
      <c r="K25" s="46"/>
    </row>
    <row r="26" spans="2:11" ht="15.75" thickBot="1">
      <c r="B26" s="43" t="s">
        <v>99</v>
      </c>
      <c r="C26" s="48">
        <v>2.5</v>
      </c>
      <c r="D26" s="49">
        <v>3.1E-2</v>
      </c>
      <c r="E26" s="50"/>
      <c r="F26" s="50"/>
      <c r="G26" s="50"/>
      <c r="H26" s="50"/>
      <c r="I26" s="50"/>
      <c r="J26" s="50"/>
      <c r="K26" s="50"/>
    </row>
    <row r="27" spans="2:11" ht="15.75" thickBot="1">
      <c r="B27" s="51" t="s">
        <v>100</v>
      </c>
      <c r="C27" s="52"/>
      <c r="D27" s="53"/>
      <c r="E27" s="54"/>
      <c r="F27" s="54"/>
      <c r="G27" s="54"/>
      <c r="H27" s="54"/>
      <c r="I27" s="54"/>
      <c r="J27" s="54"/>
      <c r="K27" s="55"/>
    </row>
    <row r="30" spans="2:11">
      <c r="B30" t="s">
        <v>101</v>
      </c>
    </row>
    <row r="31" spans="2:11">
      <c r="B31" t="s">
        <v>102</v>
      </c>
    </row>
    <row r="32" spans="2:11">
      <c r="B32" t="s">
        <v>103</v>
      </c>
    </row>
  </sheetData>
  <mergeCells count="1">
    <mergeCell ref="E3:K3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>
      <selection activeCell="F5" sqref="F5"/>
    </sheetView>
  </sheetViews>
  <sheetFormatPr baseColWidth="10" defaultRowHeight="15"/>
  <sheetData>
    <row r="1" spans="1:8" ht="15.75">
      <c r="A1" s="106" t="s">
        <v>104</v>
      </c>
      <c r="B1" s="106"/>
      <c r="C1" s="106"/>
      <c r="D1" s="106"/>
      <c r="E1" s="106"/>
      <c r="F1" s="56"/>
      <c r="G1" s="56"/>
      <c r="H1" s="56"/>
    </row>
    <row r="2" spans="1:8" ht="15.75">
      <c r="A2" s="107" t="s">
        <v>105</v>
      </c>
      <c r="B2" s="108"/>
      <c r="C2" s="57"/>
      <c r="D2" s="109" t="s">
        <v>106</v>
      </c>
      <c r="E2" s="110"/>
      <c r="F2" s="57"/>
      <c r="G2" s="58"/>
      <c r="H2" s="58"/>
    </row>
    <row r="3" spans="1:8" ht="15.75">
      <c r="A3" s="59" t="s">
        <v>107</v>
      </c>
      <c r="B3" s="60">
        <v>0.08</v>
      </c>
      <c r="C3" s="61"/>
      <c r="D3" s="59" t="s">
        <v>108</v>
      </c>
      <c r="E3" s="60">
        <v>7.0000000000000007E-2</v>
      </c>
      <c r="F3" s="61"/>
      <c r="G3" s="62"/>
      <c r="H3" s="63"/>
    </row>
    <row r="4" spans="1:8">
      <c r="A4" s="64" t="s">
        <v>109</v>
      </c>
      <c r="B4" s="65">
        <v>21</v>
      </c>
      <c r="C4" s="66"/>
      <c r="D4" s="64" t="s">
        <v>110</v>
      </c>
      <c r="E4" s="65">
        <v>14</v>
      </c>
      <c r="F4" s="66"/>
      <c r="G4" s="67"/>
      <c r="H4" s="68"/>
    </row>
    <row r="5" spans="1:8">
      <c r="A5" s="64" t="s">
        <v>111</v>
      </c>
      <c r="B5" s="69">
        <v>0.05</v>
      </c>
      <c r="C5" s="66"/>
      <c r="D5" s="64" t="s">
        <v>112</v>
      </c>
      <c r="E5" s="69">
        <v>7.0000000000000007E-2</v>
      </c>
      <c r="F5" s="66"/>
      <c r="G5" s="67"/>
      <c r="H5" s="67"/>
    </row>
    <row r="6" spans="1:8">
      <c r="A6" s="57"/>
      <c r="B6" s="57"/>
      <c r="C6" s="57"/>
      <c r="D6" s="57"/>
      <c r="E6" s="57"/>
      <c r="F6" s="57"/>
      <c r="G6" s="57"/>
      <c r="H6" s="57"/>
    </row>
    <row r="7" spans="1:8">
      <c r="A7" s="57"/>
      <c r="B7" s="57"/>
      <c r="C7" s="57"/>
      <c r="D7" s="57"/>
      <c r="E7" s="57"/>
      <c r="F7" s="57"/>
      <c r="G7" s="57"/>
      <c r="H7" s="57"/>
    </row>
    <row r="8" spans="1:8" ht="15.75" thickBot="1">
      <c r="A8" s="57"/>
      <c r="B8" s="57"/>
      <c r="C8" s="57"/>
      <c r="D8" s="57"/>
      <c r="E8" s="57"/>
      <c r="F8" s="57"/>
      <c r="G8" s="57"/>
      <c r="H8" s="57"/>
    </row>
    <row r="9" spans="1:8" ht="16.5" thickBot="1">
      <c r="A9" s="57"/>
      <c r="B9" s="70" t="s">
        <v>113</v>
      </c>
      <c r="C9" s="71" t="s">
        <v>114</v>
      </c>
      <c r="D9" s="71" t="s">
        <v>115</v>
      </c>
      <c r="E9" s="71" t="s">
        <v>116</v>
      </c>
      <c r="F9" s="71" t="s">
        <v>117</v>
      </c>
      <c r="G9" s="71" t="s">
        <v>118</v>
      </c>
      <c r="H9" s="72" t="s">
        <v>119</v>
      </c>
    </row>
    <row r="10" spans="1:8" ht="15.75">
      <c r="A10" s="61" t="s">
        <v>120</v>
      </c>
      <c r="B10" s="57"/>
      <c r="C10" s="57"/>
      <c r="D10" s="57"/>
      <c r="E10" s="57"/>
      <c r="F10" s="57"/>
      <c r="G10" s="57"/>
      <c r="H10" s="57"/>
    </row>
    <row r="11" spans="1:8">
      <c r="A11" s="73" t="s">
        <v>121</v>
      </c>
      <c r="B11" s="74">
        <v>500</v>
      </c>
      <c r="C11" s="75">
        <f>B11+(B11*$B$3)</f>
        <v>540</v>
      </c>
      <c r="D11" s="75">
        <f t="shared" ref="D11:G11" si="0">C11+(C11*$B$3)</f>
        <v>583.20000000000005</v>
      </c>
      <c r="E11" s="75">
        <f t="shared" si="0"/>
        <v>629.85599999999999</v>
      </c>
      <c r="F11" s="75">
        <f t="shared" si="0"/>
        <v>680.24447999999995</v>
      </c>
      <c r="G11" s="75">
        <f t="shared" si="0"/>
        <v>734.66403839999998</v>
      </c>
      <c r="H11" s="75">
        <f>SUM(B11:G11)</f>
        <v>3667.9645184000001</v>
      </c>
    </row>
    <row r="12" spans="1:8">
      <c r="A12" s="73" t="s">
        <v>122</v>
      </c>
      <c r="B12" s="76"/>
      <c r="C12" s="76"/>
      <c r="D12" s="76"/>
      <c r="E12" s="76"/>
      <c r="F12" s="76"/>
      <c r="G12" s="76"/>
      <c r="H12" s="76"/>
    </row>
    <row r="13" spans="1:8">
      <c r="A13" s="73" t="s">
        <v>52</v>
      </c>
      <c r="B13" s="76"/>
      <c r="C13" s="76"/>
      <c r="D13" s="76"/>
      <c r="E13" s="76"/>
      <c r="F13" s="76"/>
      <c r="G13" s="76"/>
      <c r="H13" s="76"/>
    </row>
    <row r="14" spans="1:8">
      <c r="A14" s="73" t="s">
        <v>123</v>
      </c>
      <c r="B14" s="76"/>
      <c r="C14" s="76"/>
      <c r="D14" s="76"/>
      <c r="E14" s="76"/>
      <c r="F14" s="76"/>
      <c r="G14" s="76"/>
      <c r="H14" s="76"/>
    </row>
    <row r="15" spans="1:8">
      <c r="A15" s="57"/>
      <c r="B15" s="66"/>
      <c r="C15" s="66"/>
      <c r="D15" s="66"/>
      <c r="E15" s="66"/>
      <c r="F15" s="66"/>
      <c r="G15" s="66"/>
      <c r="H15" s="77"/>
    </row>
    <row r="16" spans="1:8" ht="15.75">
      <c r="A16" s="78" t="s">
        <v>124</v>
      </c>
      <c r="B16" s="66"/>
      <c r="C16" s="66"/>
      <c r="D16" s="66"/>
      <c r="E16" s="66"/>
      <c r="F16" s="66"/>
      <c r="G16" s="66"/>
      <c r="H16" s="77"/>
    </row>
    <row r="17" spans="1:8">
      <c r="A17" s="79" t="s">
        <v>125</v>
      </c>
      <c r="B17" s="74">
        <v>350</v>
      </c>
      <c r="C17" s="75">
        <f>B17+(B17*$E$3)</f>
        <v>374.5</v>
      </c>
      <c r="D17" s="75">
        <f t="shared" ref="D17:G17" si="1">C17+(C17*$E$3)</f>
        <v>400.71500000000003</v>
      </c>
      <c r="E17" s="75">
        <f t="shared" si="1"/>
        <v>428.76505000000003</v>
      </c>
      <c r="F17" s="75">
        <f t="shared" si="1"/>
        <v>458.77860350000003</v>
      </c>
      <c r="G17" s="75">
        <f t="shared" si="1"/>
        <v>490.89310574500001</v>
      </c>
      <c r="H17" s="76">
        <f t="shared" ref="H17" si="2">SUM(B17:G17)</f>
        <v>2503.651759245</v>
      </c>
    </row>
    <row r="18" spans="1:8">
      <c r="A18" s="79" t="s">
        <v>126</v>
      </c>
      <c r="B18" s="76"/>
      <c r="C18" s="76"/>
      <c r="D18" s="76"/>
      <c r="E18" s="76"/>
      <c r="F18" s="76"/>
      <c r="G18" s="76"/>
      <c r="H18" s="76"/>
    </row>
    <row r="19" spans="1:8">
      <c r="A19" s="79" t="s">
        <v>52</v>
      </c>
      <c r="B19" s="76"/>
      <c r="C19" s="76"/>
      <c r="D19" s="76"/>
      <c r="E19" s="76"/>
      <c r="F19" s="76"/>
      <c r="G19" s="76"/>
      <c r="H19" s="76"/>
    </row>
    <row r="20" spans="1:8">
      <c r="A20" s="73" t="s">
        <v>127</v>
      </c>
      <c r="B20" s="76"/>
      <c r="C20" s="76"/>
      <c r="D20" s="76"/>
      <c r="E20" s="76"/>
      <c r="F20" s="76"/>
      <c r="G20" s="76"/>
      <c r="H20" s="76"/>
    </row>
    <row r="21" spans="1:8">
      <c r="A21" s="57"/>
      <c r="B21" s="66"/>
      <c r="C21" s="66"/>
      <c r="D21" s="66"/>
      <c r="E21" s="66"/>
      <c r="F21" s="66"/>
      <c r="G21" s="66"/>
    </row>
    <row r="22" spans="1:8" ht="15.75">
      <c r="A22" s="61" t="s">
        <v>128</v>
      </c>
      <c r="B22" s="57"/>
      <c r="C22" s="57"/>
      <c r="D22" s="57"/>
      <c r="E22" s="57"/>
      <c r="F22" s="57"/>
      <c r="G22" s="57"/>
    </row>
    <row r="23" spans="1:8">
      <c r="A23" s="73" t="s">
        <v>129</v>
      </c>
      <c r="B23" s="80"/>
      <c r="C23" s="80"/>
      <c r="D23" s="80"/>
      <c r="E23" s="80"/>
      <c r="F23" s="80"/>
      <c r="G23" s="80"/>
      <c r="H23" s="80"/>
    </row>
    <row r="24" spans="1:8">
      <c r="A24" s="73" t="s">
        <v>130</v>
      </c>
      <c r="B24" s="80"/>
      <c r="C24" s="80"/>
      <c r="D24" s="80"/>
      <c r="E24" s="80"/>
      <c r="F24" s="80"/>
      <c r="G24" s="80"/>
      <c r="H24" s="80"/>
    </row>
    <row r="25" spans="1:8">
      <c r="A25" s="73" t="s">
        <v>131</v>
      </c>
      <c r="B25" s="80"/>
      <c r="C25" s="80"/>
      <c r="D25" s="80"/>
      <c r="E25" s="80"/>
      <c r="F25" s="80"/>
      <c r="G25" s="80"/>
      <c r="H25" s="80"/>
    </row>
  </sheetData>
  <mergeCells count="3">
    <mergeCell ref="A1:E1"/>
    <mergeCell ref="A2:B2"/>
    <mergeCell ref="D2:E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3"/>
  <sheetViews>
    <sheetView topLeftCell="A33" workbookViewId="0">
      <selection activeCell="D4" sqref="D4"/>
    </sheetView>
  </sheetViews>
  <sheetFormatPr baseColWidth="10" defaultRowHeight="15"/>
  <cols>
    <col min="2" max="2" width="36.28515625" customWidth="1"/>
  </cols>
  <sheetData>
    <row r="1" spans="2:12" ht="22.5">
      <c r="B1" s="111" t="s">
        <v>132</v>
      </c>
      <c r="C1" s="111"/>
      <c r="D1" s="111"/>
      <c r="E1" s="111"/>
      <c r="F1" s="111"/>
      <c r="G1" s="111"/>
      <c r="H1" s="111"/>
      <c r="I1" s="111"/>
      <c r="J1" s="111"/>
      <c r="K1" s="111"/>
      <c r="L1" s="111"/>
    </row>
    <row r="3" spans="2:12">
      <c r="B3" s="81" t="s">
        <v>133</v>
      </c>
      <c r="C3" s="82">
        <v>0.4</v>
      </c>
      <c r="D3" s="82">
        <f>1-C3</f>
        <v>0.6</v>
      </c>
      <c r="E3" s="82"/>
      <c r="F3" s="82">
        <v>0.45</v>
      </c>
      <c r="G3" s="82">
        <f>1-F3</f>
        <v>0.55000000000000004</v>
      </c>
      <c r="H3" s="82"/>
      <c r="I3" s="82">
        <v>0.1</v>
      </c>
      <c r="J3" s="82">
        <f>1-I3</f>
        <v>0.9</v>
      </c>
    </row>
    <row r="4" spans="2:12" ht="15.75" thickBot="1"/>
    <row r="5" spans="2:12" ht="16.5" thickBot="1">
      <c r="C5" s="112" t="s">
        <v>134</v>
      </c>
      <c r="D5" s="113"/>
      <c r="E5" s="114"/>
      <c r="F5" s="112" t="s">
        <v>135</v>
      </c>
      <c r="G5" s="113"/>
      <c r="H5" s="114"/>
      <c r="I5" s="112" t="s">
        <v>136</v>
      </c>
      <c r="J5" s="113"/>
      <c r="K5" s="114"/>
    </row>
    <row r="6" spans="2:12" ht="18.75">
      <c r="B6" s="83" t="s">
        <v>137</v>
      </c>
      <c r="C6" s="84" t="s">
        <v>138</v>
      </c>
      <c r="D6" s="85" t="s">
        <v>139</v>
      </c>
      <c r="E6" s="86" t="s">
        <v>140</v>
      </c>
      <c r="F6" s="84" t="s">
        <v>138</v>
      </c>
      <c r="G6" s="85" t="s">
        <v>139</v>
      </c>
      <c r="H6" s="86" t="s">
        <v>140</v>
      </c>
      <c r="I6" s="84" t="s">
        <v>138</v>
      </c>
      <c r="J6" s="85" t="s">
        <v>139</v>
      </c>
      <c r="K6" s="86" t="s">
        <v>140</v>
      </c>
      <c r="L6" s="87" t="s">
        <v>140</v>
      </c>
    </row>
    <row r="7" spans="2:12" ht="18.75">
      <c r="B7" s="88" t="s">
        <v>141</v>
      </c>
      <c r="C7" s="89">
        <v>5</v>
      </c>
      <c r="D7" s="90">
        <v>8</v>
      </c>
      <c r="E7" s="91"/>
      <c r="F7" s="89">
        <v>5</v>
      </c>
      <c r="G7" s="90">
        <v>6</v>
      </c>
      <c r="H7" s="91"/>
      <c r="I7" s="89">
        <v>5</v>
      </c>
      <c r="J7" s="90">
        <v>7</v>
      </c>
      <c r="K7" s="91"/>
      <c r="L7" s="92"/>
    </row>
    <row r="8" spans="2:12" ht="18.75">
      <c r="B8" s="88" t="s">
        <v>142</v>
      </c>
      <c r="C8" s="89">
        <v>5</v>
      </c>
      <c r="D8" s="90">
        <v>6</v>
      </c>
      <c r="E8" s="91"/>
      <c r="F8" s="89">
        <v>4</v>
      </c>
      <c r="G8" s="90">
        <v>9</v>
      </c>
      <c r="H8" s="91"/>
      <c r="I8" s="89">
        <v>7</v>
      </c>
      <c r="J8" s="90">
        <v>4</v>
      </c>
      <c r="K8" s="91"/>
      <c r="L8" s="92"/>
    </row>
    <row r="9" spans="2:12" ht="18.75">
      <c r="B9" s="88" t="s">
        <v>143</v>
      </c>
      <c r="C9" s="89">
        <v>1</v>
      </c>
      <c r="D9" s="90">
        <v>1</v>
      </c>
      <c r="E9" s="91"/>
      <c r="F9" s="89">
        <v>1</v>
      </c>
      <c r="G9" s="90">
        <v>1</v>
      </c>
      <c r="H9" s="91"/>
      <c r="I9" s="89">
        <v>1</v>
      </c>
      <c r="J9" s="90">
        <v>1</v>
      </c>
      <c r="K9" s="91"/>
      <c r="L9" s="92"/>
    </row>
    <row r="10" spans="2:12" ht="18.75">
      <c r="B10" s="88" t="s">
        <v>144</v>
      </c>
      <c r="C10" s="89">
        <v>10</v>
      </c>
      <c r="D10" s="90">
        <v>10</v>
      </c>
      <c r="E10" s="91"/>
      <c r="F10" s="89">
        <v>7</v>
      </c>
      <c r="G10" s="90">
        <v>0</v>
      </c>
      <c r="H10" s="91"/>
      <c r="I10" s="89">
        <v>1</v>
      </c>
      <c r="J10" s="90">
        <v>4</v>
      </c>
      <c r="K10" s="91"/>
      <c r="L10" s="92"/>
    </row>
    <row r="11" spans="2:12" ht="18.75">
      <c r="B11" s="88" t="s">
        <v>145</v>
      </c>
      <c r="C11" s="89">
        <v>0</v>
      </c>
      <c r="D11" s="90">
        <v>0</v>
      </c>
      <c r="E11" s="91"/>
      <c r="F11" s="89">
        <v>0</v>
      </c>
      <c r="G11" s="90">
        <v>0</v>
      </c>
      <c r="H11" s="91"/>
      <c r="I11" s="89">
        <v>0</v>
      </c>
      <c r="J11" s="90">
        <v>0</v>
      </c>
      <c r="K11" s="91"/>
      <c r="L11" s="92"/>
    </row>
    <row r="12" spans="2:12" ht="18.75">
      <c r="B12" s="88" t="s">
        <v>146</v>
      </c>
      <c r="C12" s="89">
        <v>2</v>
      </c>
      <c r="D12" s="90">
        <v>3</v>
      </c>
      <c r="E12" s="91"/>
      <c r="F12" s="89">
        <v>4</v>
      </c>
      <c r="G12" s="90">
        <v>3</v>
      </c>
      <c r="H12" s="91"/>
      <c r="I12" s="89">
        <v>5</v>
      </c>
      <c r="J12" s="90">
        <v>1</v>
      </c>
      <c r="K12" s="91"/>
      <c r="L12" s="92"/>
    </row>
    <row r="13" spans="2:12" ht="19.5" thickBot="1">
      <c r="B13" s="88" t="s">
        <v>147</v>
      </c>
      <c r="C13" s="93">
        <v>10</v>
      </c>
      <c r="D13" s="94">
        <v>10</v>
      </c>
      <c r="E13" s="95"/>
      <c r="F13" s="93">
        <v>10</v>
      </c>
      <c r="G13" s="94">
        <v>10</v>
      </c>
      <c r="H13" s="95"/>
      <c r="I13" s="93">
        <v>10</v>
      </c>
      <c r="J13" s="94">
        <v>9</v>
      </c>
      <c r="K13" s="95"/>
      <c r="L13" s="92"/>
    </row>
  </sheetData>
  <mergeCells count="4">
    <mergeCell ref="B1:L1"/>
    <mergeCell ref="C5:E5"/>
    <mergeCell ref="F5:H5"/>
    <mergeCell ref="I5:K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Hoja1</vt:lpstr>
      <vt:lpstr>Hoja2</vt:lpstr>
      <vt:lpstr>Hoja3</vt:lpstr>
      <vt:lpstr>Hoja4</vt:lpstr>
      <vt:lpstr>Hoja5</vt:lpstr>
      <vt:lpstr>Hoja6</vt:lpstr>
      <vt:lpstr>Hoja7</vt:lpstr>
      <vt:lpstr>Hoja8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Sitio</dc:creator>
  <cp:lastModifiedBy>Samuel Cordoba</cp:lastModifiedBy>
  <dcterms:created xsi:type="dcterms:W3CDTF">2016-05-05T21:27:27Z</dcterms:created>
  <dcterms:modified xsi:type="dcterms:W3CDTF">2024-08-23T15:23:12Z</dcterms:modified>
</cp:coreProperties>
</file>