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ndro\Desktop\Ciclo_II\Probabilidad y estadistica\Evaluaciones\proyecto-3\"/>
    </mc:Choice>
  </mc:AlternateContent>
  <xr:revisionPtr revIDLastSave="0" documentId="13_ncr:1_{670EEA7D-F8D1-4532-9F48-30F1AB24831F}" xr6:coauthVersionLast="47" xr6:coauthVersionMax="47" xr10:uidLastSave="{00000000-0000-0000-0000-000000000000}"/>
  <bookViews>
    <workbookView xWindow="-120" yWindow="-120" windowWidth="29040" windowHeight="15990" activeTab="1" xr2:uid="{01F136A8-DE75-4685-AD48-C2E81161EE1D}"/>
  </bookViews>
  <sheets>
    <sheet name="Ejercicio 2" sheetId="1" r:id="rId1"/>
    <sheet name="Ejercicio 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1" i="2" l="1"/>
  <c r="B50" i="2"/>
  <c r="B54" i="2"/>
  <c r="B55" i="2"/>
  <c r="N47" i="2"/>
  <c r="M47" i="2"/>
  <c r="L47" i="2"/>
  <c r="B14" i="2"/>
  <c r="B13" i="2"/>
  <c r="B10" i="2"/>
  <c r="B9" i="2"/>
  <c r="M7" i="2"/>
  <c r="L7" i="2"/>
  <c r="N7" i="2"/>
  <c r="B14" i="1"/>
  <c r="B9" i="1"/>
  <c r="B11" i="1"/>
  <c r="B12" i="1"/>
  <c r="B10" i="1"/>
  <c r="B8" i="1"/>
</calcChain>
</file>

<file path=xl/sharedStrings.xml><?xml version="1.0" encoding="utf-8"?>
<sst xmlns="http://schemas.openxmlformats.org/spreadsheetml/2006/main" count="43" uniqueCount="29">
  <si>
    <t>2) Si se toman como referencia las familias que viven en casas prestadas, determine e interprete un
intervalo de confianza para el promedio de los gastos de alimentación. Utilice un nivel de confianza
del 95%.</t>
  </si>
  <si>
    <t>Condición vivienda</t>
  </si>
  <si>
    <t>Gastos alimentación</t>
  </si>
  <si>
    <t>Datos</t>
  </si>
  <si>
    <t>Promedio</t>
  </si>
  <si>
    <t>Desviacion
estandar</t>
  </si>
  <si>
    <t>n</t>
  </si>
  <si>
    <t>NC</t>
  </si>
  <si>
    <t>z</t>
  </si>
  <si>
    <t>Limite inferior</t>
  </si>
  <si>
    <t>Limite superior</t>
  </si>
  <si>
    <t>N</t>
  </si>
  <si>
    <t>t</t>
  </si>
  <si>
    <t>gl</t>
  </si>
  <si>
    <t>En promedio el gasto de alimentacion de las familias que viven en una casa prestada va 
de 118,1963 mil a 194,8037 mil colones.</t>
  </si>
  <si>
    <t>3) Calcular e interpretar intervalos de confianza del 96% para:
a) La proporción de familias que habitan en una vivienda cuyo estado al menos es bueno.
b) La proporción de familias cuya jefa de hogar es mujer.</t>
  </si>
  <si>
    <t>a</t>
  </si>
  <si>
    <t>Estado vivienda</t>
  </si>
  <si>
    <t>p</t>
  </si>
  <si>
    <t>Total</t>
  </si>
  <si>
    <t>Muy bueno</t>
  </si>
  <si>
    <t>Bueno</t>
  </si>
  <si>
    <t>q</t>
  </si>
  <si>
    <t>La proporcion de familias que habitan en una vivienda cuyo estado al menos es bueno
esta entre 0,3177 y 0,6553.</t>
  </si>
  <si>
    <t>Sexo</t>
  </si>
  <si>
    <t>b</t>
  </si>
  <si>
    <t>Hombre</t>
  </si>
  <si>
    <t>Mujer</t>
  </si>
  <si>
    <t>La proporcion de las familias cuya jefa de hogar es mujer esta entre
0,2651 y 0,5997.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</si>
</sst>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6" formatCode="0.000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2" fillId="0" borderId="0" xfId="0" applyFont="1"/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top"/>
    </xf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6" fontId="2" fillId="0" borderId="8" xfId="0" applyNumberFormat="1" applyFont="1" applyBorder="1" applyAlignment="1">
      <alignment horizontal="center" vertical="center"/>
    </xf>
    <xf numFmtId="9" fontId="2" fillId="0" borderId="8" xfId="0" applyNumberFormat="1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top"/>
    </xf>
    <xf numFmtId="0" fontId="2" fillId="0" borderId="2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/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351692</xdr:colOff>
      <xdr:row>6</xdr:row>
      <xdr:rowOff>158261</xdr:rowOff>
    </xdr:from>
    <xdr:ext cx="872355" cy="3507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38DADDDC-AC5D-4372-B4A5-E26A7CF5A777}"/>
                </a:ext>
              </a:extLst>
            </xdr:cNvPr>
            <xdr:cNvSpPr txBox="1"/>
          </xdr:nvSpPr>
          <xdr:spPr>
            <a:xfrm>
              <a:off x="351692" y="1315915"/>
              <a:ext cx="872355" cy="3507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CR" sz="12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es-CR" sz="12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±</m:t>
                    </m:r>
                    <m:sSub>
                      <m:sSubPr>
                        <m:ctrlPr>
                          <a:rPr lang="es-CR" sz="12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s-CR" sz="12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∝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/2</m:t>
                        </m:r>
                      </m:sub>
                    </m:sSub>
                    <m:r>
                      <a:rPr lang="es-CR" sz="12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f>
                      <m:fPr>
                        <m:ctrlP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𝑠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es-CR" sz="12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38DADDDC-AC5D-4372-B4A5-E26A7CF5A777}"/>
                </a:ext>
              </a:extLst>
            </xdr:cNvPr>
            <xdr:cNvSpPr txBox="1"/>
          </xdr:nvSpPr>
          <xdr:spPr>
            <a:xfrm>
              <a:off x="351692" y="1315915"/>
              <a:ext cx="872355" cy="3507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</a:rPr>
                <a:t>𝑥</a:t>
              </a:r>
              <a:r>
                <a:rPr lang="es-CR" sz="1200" b="0" i="0">
                  <a:latin typeface="Cambria Math" panose="02040503050406030204" pitchFamily="18" charset="0"/>
                </a:rPr>
                <a:t> ̅</a:t>
              </a:r>
              <a:r>
                <a:rPr lang="es-CR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±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</a:t>
              </a:r>
              <a:r>
                <a:rPr lang="es-CR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_(</a:t>
              </a:r>
              <a:r>
                <a:rPr lang="es-CR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∝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/2</a:t>
              </a:r>
              <a:r>
                <a:rPr lang="es-CR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r>
                <a:rPr lang="es-CR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𝑠/√𝑛</a:t>
              </a:r>
              <a:endParaRPr lang="es-CR" sz="1200"/>
            </a:p>
          </xdr:txBody>
        </xdr:sp>
      </mc:Fallback>
    </mc:AlternateContent>
    <xdr:clientData/>
  </xdr:oneCellAnchor>
  <xdr:oneCellAnchor>
    <xdr:from>
      <xdr:col>5</xdr:col>
      <xdr:colOff>652096</xdr:colOff>
      <xdr:row>6</xdr:row>
      <xdr:rowOff>212481</xdr:rowOff>
    </xdr:from>
    <xdr:ext cx="872355" cy="3507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AB9BD410-6D1D-4894-B852-6E7BEF7B9D9F}"/>
                </a:ext>
              </a:extLst>
            </xdr:cNvPr>
            <xdr:cNvSpPr txBox="1"/>
          </xdr:nvSpPr>
          <xdr:spPr>
            <a:xfrm>
              <a:off x="4462096" y="1370135"/>
              <a:ext cx="872355" cy="3507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CR" sz="12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en-US" sz="12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s-CR" sz="12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s-CR" sz="12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∝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/2</m:t>
                        </m:r>
                      </m:sub>
                    </m:sSub>
                    <m:r>
                      <a:rPr lang="es-CR" sz="12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f>
                      <m:fPr>
                        <m:ctrlP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𝑠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es-CR" sz="1200"/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AB9BD410-6D1D-4894-B852-6E7BEF7B9D9F}"/>
                </a:ext>
              </a:extLst>
            </xdr:cNvPr>
            <xdr:cNvSpPr txBox="1"/>
          </xdr:nvSpPr>
          <xdr:spPr>
            <a:xfrm>
              <a:off x="4462096" y="1370135"/>
              <a:ext cx="872355" cy="3507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</a:rPr>
                <a:t>𝑥</a:t>
              </a:r>
              <a:r>
                <a:rPr lang="es-CR" sz="1200" b="0" i="0">
                  <a:latin typeface="Cambria Math" panose="02040503050406030204" pitchFamily="18" charset="0"/>
                </a:rPr>
                <a:t> ̅</a:t>
              </a:r>
              <a:r>
                <a:rPr lang="en-US" sz="1200" b="0" i="0">
                  <a:latin typeface="Cambria Math" panose="02040503050406030204" pitchFamily="18" charset="0"/>
                </a:rPr>
                <a:t>−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</a:t>
              </a:r>
              <a:r>
                <a:rPr lang="es-CR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_(</a:t>
              </a:r>
              <a:r>
                <a:rPr lang="es-CR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∝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/2</a:t>
              </a:r>
              <a:r>
                <a:rPr lang="es-CR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r>
                <a:rPr lang="es-CR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𝑠/√𝑛</a:t>
              </a:r>
              <a:endParaRPr lang="es-CR" sz="1200"/>
            </a:p>
          </xdr:txBody>
        </xdr:sp>
      </mc:Fallback>
    </mc:AlternateContent>
    <xdr:clientData/>
  </xdr:oneCellAnchor>
  <xdr:oneCellAnchor>
    <xdr:from>
      <xdr:col>5</xdr:col>
      <xdr:colOff>21981</xdr:colOff>
      <xdr:row>7</xdr:row>
      <xdr:rowOff>190501</xdr:rowOff>
    </xdr:from>
    <xdr:ext cx="2271519" cy="27558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158D8F54-BCE2-443A-8B0B-5BE0455ABF7E}"/>
                </a:ext>
              </a:extLst>
            </xdr:cNvPr>
            <xdr:cNvSpPr txBox="1"/>
          </xdr:nvSpPr>
          <xdr:spPr>
            <a:xfrm>
              <a:off x="3831981" y="2036886"/>
              <a:ext cx="2271519" cy="2755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R" sz="1200">
                  <a:ea typeface="Cambria Math" panose="02040503050406030204" pitchFamily="18" charset="0"/>
                </a:rPr>
                <a:t>156,5</a:t>
              </a:r>
              <a14:m>
                <m:oMath xmlns:m="http://schemas.openxmlformats.org/officeDocument/2006/math">
                  <m:r>
                    <a:rPr lang="en-US" sz="1200" b="0" i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−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2,2622</m:t>
                  </m:r>
                  <m:r>
                    <a:rPr lang="es-CR" sz="12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∙</m:t>
                  </m:r>
                  <m:f>
                    <m:fPr>
                      <m:ctrlP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53,5439</m:t>
                      </m:r>
                    </m:num>
                    <m:den>
                      <m:rad>
                        <m:radPr>
                          <m:degHide m:val="on"/>
                          <m:ctrlPr>
                            <a:rPr lang="en-U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r>
                            <a:rPr lang="en-U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10</m:t>
                          </m:r>
                        </m:e>
                      </m:rad>
                    </m:den>
                  </m:f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≈118,1963</m:t>
                  </m:r>
                </m:oMath>
              </a14:m>
              <a:endParaRPr lang="es-CR" sz="1200"/>
            </a:p>
          </xdr:txBody>
        </xdr:sp>
      </mc:Choice>
      <mc:Fallback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158D8F54-BCE2-443A-8B0B-5BE0455ABF7E}"/>
                </a:ext>
              </a:extLst>
            </xdr:cNvPr>
            <xdr:cNvSpPr txBox="1"/>
          </xdr:nvSpPr>
          <xdr:spPr>
            <a:xfrm>
              <a:off x="3831981" y="2036886"/>
              <a:ext cx="2271519" cy="2755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R" sz="1200">
                  <a:ea typeface="Cambria Math" panose="02040503050406030204" pitchFamily="18" charset="0"/>
                </a:rPr>
                <a:t>156,5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−2,2622</a:t>
              </a:r>
              <a:r>
                <a:rPr lang="es-CR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53,5439/√10≈118,1963</a:t>
              </a:r>
              <a:endParaRPr lang="es-CR" sz="1200"/>
            </a:p>
          </xdr:txBody>
        </xdr:sp>
      </mc:Fallback>
    </mc:AlternateContent>
    <xdr:clientData/>
  </xdr:oneCellAnchor>
  <xdr:oneCellAnchor>
    <xdr:from>
      <xdr:col>9</xdr:col>
      <xdr:colOff>21981</xdr:colOff>
      <xdr:row>7</xdr:row>
      <xdr:rowOff>153865</xdr:rowOff>
    </xdr:from>
    <xdr:ext cx="2271519" cy="27558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2F77EBC9-296B-45EA-B0FE-D8CAF92C043F}"/>
                </a:ext>
              </a:extLst>
            </xdr:cNvPr>
            <xdr:cNvSpPr txBox="1"/>
          </xdr:nvSpPr>
          <xdr:spPr>
            <a:xfrm>
              <a:off x="6879981" y="2000250"/>
              <a:ext cx="2271519" cy="2755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R" sz="1200">
                  <a:ea typeface="Cambria Math" panose="02040503050406030204" pitchFamily="18" charset="0"/>
                </a:rPr>
                <a:t>156,5</a:t>
              </a:r>
              <a14:m>
                <m:oMath xmlns:m="http://schemas.openxmlformats.org/officeDocument/2006/math">
                  <m:r>
                    <a:rPr lang="en-US" sz="1200" b="0" i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+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2,2622</m:t>
                  </m:r>
                  <m:r>
                    <a:rPr lang="es-CR" sz="12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∙</m:t>
                  </m:r>
                  <m:f>
                    <m:fPr>
                      <m:ctrlP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53,5439</m:t>
                      </m:r>
                    </m:num>
                    <m:den>
                      <m:rad>
                        <m:radPr>
                          <m:degHide m:val="on"/>
                          <m:ctrlPr>
                            <a:rPr lang="en-U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r>
                            <a:rPr lang="en-U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10</m:t>
                          </m:r>
                        </m:e>
                      </m:rad>
                    </m:den>
                  </m:f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≈194,8037</m:t>
                  </m:r>
                </m:oMath>
              </a14:m>
              <a:endParaRPr lang="es-CR" sz="1200"/>
            </a:p>
          </xdr:txBody>
        </xdr:sp>
      </mc:Choice>
      <mc:Fallback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2F77EBC9-296B-45EA-B0FE-D8CAF92C043F}"/>
                </a:ext>
              </a:extLst>
            </xdr:cNvPr>
            <xdr:cNvSpPr txBox="1"/>
          </xdr:nvSpPr>
          <xdr:spPr>
            <a:xfrm>
              <a:off x="6879981" y="2000250"/>
              <a:ext cx="2271519" cy="2755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R" sz="1200">
                  <a:ea typeface="Cambria Math" panose="02040503050406030204" pitchFamily="18" charset="0"/>
                </a:rPr>
                <a:t>156,5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+2,2622</a:t>
              </a:r>
              <a:r>
                <a:rPr lang="es-CR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53,5439/√10≈194,8037</a:t>
              </a:r>
              <a:endParaRPr lang="es-CR" sz="1200"/>
            </a:p>
          </xdr:txBody>
        </xdr:sp>
      </mc:Fallback>
    </mc:AlternateContent>
    <xdr:clientData/>
  </xdr:oneCellAnchor>
  <xdr:oneCellAnchor>
    <xdr:from>
      <xdr:col>9</xdr:col>
      <xdr:colOff>725366</xdr:colOff>
      <xdr:row>6</xdr:row>
      <xdr:rowOff>183173</xdr:rowOff>
    </xdr:from>
    <xdr:ext cx="872355" cy="3507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A5B1326D-F643-4693-A202-023F78B7E3D8}"/>
                </a:ext>
              </a:extLst>
            </xdr:cNvPr>
            <xdr:cNvSpPr txBox="1"/>
          </xdr:nvSpPr>
          <xdr:spPr>
            <a:xfrm>
              <a:off x="7583366" y="1340827"/>
              <a:ext cx="872355" cy="3507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CR" sz="12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en-US" sz="12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CR" sz="12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s-CR" sz="12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∝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/2</m:t>
                        </m:r>
                      </m:sub>
                    </m:sSub>
                    <m:r>
                      <a:rPr lang="es-CR" sz="12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f>
                      <m:fPr>
                        <m:ctrlP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𝑠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es-CR" sz="1200"/>
            </a:p>
          </xdr:txBody>
        </xdr:sp>
      </mc:Choice>
      <mc:Fallback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A5B1326D-F643-4693-A202-023F78B7E3D8}"/>
                </a:ext>
              </a:extLst>
            </xdr:cNvPr>
            <xdr:cNvSpPr txBox="1"/>
          </xdr:nvSpPr>
          <xdr:spPr>
            <a:xfrm>
              <a:off x="7583366" y="1340827"/>
              <a:ext cx="872355" cy="3507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</a:rPr>
                <a:t>𝑥</a:t>
              </a:r>
              <a:r>
                <a:rPr lang="es-CR" sz="1200" b="0" i="0">
                  <a:latin typeface="Cambria Math" panose="02040503050406030204" pitchFamily="18" charset="0"/>
                </a:rPr>
                <a:t> ̅</a:t>
              </a:r>
              <a:r>
                <a:rPr lang="en-US" sz="1200" b="0" i="0">
                  <a:latin typeface="Cambria Math" panose="02040503050406030204" pitchFamily="18" charset="0"/>
                </a:rPr>
                <a:t>+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</a:t>
              </a:r>
              <a:r>
                <a:rPr lang="es-CR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_(</a:t>
              </a:r>
              <a:r>
                <a:rPr lang="es-CR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∝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/2</a:t>
              </a:r>
              <a:r>
                <a:rPr lang="es-CR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r>
                <a:rPr lang="es-CR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𝑠/√𝑛</a:t>
              </a:r>
              <a:endParaRPr lang="es-CR" sz="12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344366</xdr:colOff>
      <xdr:row>7</xdr:row>
      <xdr:rowOff>234462</xdr:rowOff>
    </xdr:from>
    <xdr:ext cx="667170" cy="344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69E80F51-CF30-4E15-B42C-56694C248B5F}"/>
                </a:ext>
              </a:extLst>
            </xdr:cNvPr>
            <xdr:cNvSpPr txBox="1"/>
          </xdr:nvSpPr>
          <xdr:spPr>
            <a:xfrm>
              <a:off x="344366" y="1853712"/>
              <a:ext cx="66717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+mn-lt"/>
                </a:rPr>
                <a:t>p</a:t>
              </a:r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±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𝑍</m:t>
                      </m:r>
                    </m:e>
                    <m:sub>
                      <m:f>
                        <m:fPr>
                          <m:ctrlP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𝛼</m:t>
                          </m:r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2</m:t>
                          </m:r>
                        </m:den>
                      </m:f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∙</m:t>
                  </m:r>
                  <m:rad>
                    <m:radPr>
                      <m:degHide m:val="on"/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𝑝𝑞</m:t>
                          </m:r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𝑛</m:t>
                          </m:r>
                        </m:den>
                      </m:f>
                    </m:e>
                  </m:rad>
                </m:oMath>
              </a14:m>
              <a:endParaRPr lang="en-US" sz="1100" b="0"/>
            </a:p>
          </xdr:txBody>
        </xdr:sp>
      </mc:Choice>
      <mc:Fallback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69E80F51-CF30-4E15-B42C-56694C248B5F}"/>
                </a:ext>
              </a:extLst>
            </xdr:cNvPr>
            <xdr:cNvSpPr txBox="1"/>
          </xdr:nvSpPr>
          <xdr:spPr>
            <a:xfrm>
              <a:off x="344366" y="1853712"/>
              <a:ext cx="66717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+mn-lt"/>
                </a:rPr>
                <a:t>p</a:t>
              </a:r>
              <a:r>
                <a:rPr lang="en-US" sz="1100" b="0" i="0">
                  <a:latin typeface="Cambria Math" panose="02040503050406030204" pitchFamily="18" charset="0"/>
                </a:rPr>
                <a:t>±𝑍_(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𝛼/2)∙√(𝑝𝑞/𝑛)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7</xdr:col>
      <xdr:colOff>51288</xdr:colOff>
      <xdr:row>9</xdr:row>
      <xdr:rowOff>43961</xdr:rowOff>
    </xdr:from>
    <xdr:ext cx="667170" cy="344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2B3E345F-E84A-48D8-90E1-86F3A8BFECA0}"/>
                </a:ext>
              </a:extLst>
            </xdr:cNvPr>
            <xdr:cNvSpPr txBox="1"/>
          </xdr:nvSpPr>
          <xdr:spPr>
            <a:xfrm>
              <a:off x="5385288" y="2688980"/>
              <a:ext cx="66717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+mn-lt"/>
                </a:rPr>
                <a:t>p</a:t>
              </a:r>
              <a14:m>
                <m:oMath xmlns:m="http://schemas.openxmlformats.org/officeDocument/2006/math">
                  <m:r>
                    <a:rPr lang="en-US" sz="1100" b="0" i="0">
                      <a:latin typeface="Cambria Math" panose="02040503050406030204" pitchFamily="18" charset="0"/>
                    </a:rPr>
                    <m:t>−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𝑍</m:t>
                      </m:r>
                    </m:e>
                    <m:sub>
                      <m:f>
                        <m:fPr>
                          <m:ctrlP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𝛼</m:t>
                          </m:r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2</m:t>
                          </m:r>
                        </m:den>
                      </m:f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∙</m:t>
                  </m:r>
                  <m:rad>
                    <m:radPr>
                      <m:degHide m:val="on"/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𝑝𝑞</m:t>
                          </m:r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𝑛</m:t>
                          </m:r>
                        </m:den>
                      </m:f>
                    </m:e>
                  </m:rad>
                </m:oMath>
              </a14:m>
              <a:endParaRPr lang="en-US" sz="1100" b="0"/>
            </a:p>
          </xdr:txBody>
        </xdr:sp>
      </mc:Choice>
      <mc:Fallback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2B3E345F-E84A-48D8-90E1-86F3A8BFECA0}"/>
                </a:ext>
              </a:extLst>
            </xdr:cNvPr>
            <xdr:cNvSpPr txBox="1"/>
          </xdr:nvSpPr>
          <xdr:spPr>
            <a:xfrm>
              <a:off x="5385288" y="2688980"/>
              <a:ext cx="66717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+mn-lt"/>
                </a:rPr>
                <a:t>p</a:t>
              </a:r>
              <a:r>
                <a:rPr lang="en-US" sz="1100" b="0" i="0">
                  <a:latin typeface="Cambria Math" panose="02040503050406030204" pitchFamily="18" charset="0"/>
                </a:rPr>
                <a:t>−𝑍_(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𝛼/2)∙√(𝑝𝑞/𝑛)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6</xdr:col>
      <xdr:colOff>146539</xdr:colOff>
      <xdr:row>11</xdr:row>
      <xdr:rowOff>21980</xdr:rowOff>
    </xdr:from>
    <xdr:ext cx="1955985" cy="37580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844C3D5B-4BCB-4E51-BB1C-C3F27E67D86C}"/>
                </a:ext>
              </a:extLst>
            </xdr:cNvPr>
            <xdr:cNvSpPr txBox="1"/>
          </xdr:nvSpPr>
          <xdr:spPr>
            <a:xfrm>
              <a:off x="4718539" y="3091961"/>
              <a:ext cx="1955985" cy="3758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 i="0">
                  <a:latin typeface="Times New Roman" panose="02020603050405020304" pitchFamily="18" charset="0"/>
                  <a:cs typeface="Times New Roman" panose="02020603050405020304" pitchFamily="18" charset="0"/>
                </a:rPr>
                <a:t>0,4865</a:t>
              </a:r>
              <a14:m>
                <m:oMath xmlns:m="http://schemas.openxmlformats.org/officeDocument/2006/math">
                  <m:r>
                    <a:rPr lang="en-US" sz="1200" b="0" i="0">
                      <a:latin typeface="Cambria Math" panose="02040503050406030204" pitchFamily="18" charset="0"/>
                    </a:rPr>
                    <m:t>−</m:t>
                  </m:r>
                  <m:r>
                    <a:rPr lang="en-US" sz="1200" b="0" i="1">
                      <a:latin typeface="Cambria Math" panose="02040503050406030204" pitchFamily="18" charset="0"/>
                    </a:rPr>
                    <m:t>2,0537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∙</m:t>
                  </m:r>
                  <m:rad>
                    <m:radPr>
                      <m:degHide m:val="on"/>
                      <m:ctrlP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U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0,4865∙0,5135</m:t>
                          </m:r>
                        </m:num>
                        <m:den>
                          <m:r>
                            <a:rPr lang="en-U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37</m:t>
                          </m:r>
                        </m:den>
                      </m:f>
                    </m:e>
                  </m:rad>
                </m:oMath>
              </a14:m>
              <a:endParaRPr lang="en-US" sz="1200" b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844C3D5B-4BCB-4E51-BB1C-C3F27E67D86C}"/>
                </a:ext>
              </a:extLst>
            </xdr:cNvPr>
            <xdr:cNvSpPr txBox="1"/>
          </xdr:nvSpPr>
          <xdr:spPr>
            <a:xfrm>
              <a:off x="4718539" y="3091961"/>
              <a:ext cx="1955985" cy="3758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 i="0">
                  <a:latin typeface="Times New Roman" panose="02020603050405020304" pitchFamily="18" charset="0"/>
                  <a:cs typeface="Times New Roman" panose="02020603050405020304" pitchFamily="18" charset="0"/>
                </a:rPr>
                <a:t>0,4865</a:t>
              </a:r>
              <a:r>
                <a:rPr lang="en-US" sz="1200" b="0" i="0">
                  <a:latin typeface="Cambria Math" panose="02040503050406030204" pitchFamily="18" charset="0"/>
                </a:rPr>
                <a:t>−2,0537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∙√((0,4865∙0,5135)/37)</a:t>
              </a:r>
              <a:endParaRPr lang="en-US" sz="1200" b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6</xdr:col>
      <xdr:colOff>131885</xdr:colOff>
      <xdr:row>13</xdr:row>
      <xdr:rowOff>36635</xdr:rowOff>
    </xdr:from>
    <xdr:ext cx="496098" cy="18043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025AFB67-F5C0-45C4-BD6C-5D4238ECCCF1}"/>
                </a:ext>
              </a:extLst>
            </xdr:cNvPr>
            <xdr:cNvSpPr txBox="1"/>
          </xdr:nvSpPr>
          <xdr:spPr>
            <a:xfrm>
              <a:off x="4703885" y="3531577"/>
              <a:ext cx="496098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0" i="1"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0,3177</m:t>
                    </m:r>
                  </m:oMath>
                </m:oMathPara>
              </a14:m>
              <a:endParaRPr lang="en-US" sz="1200" b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025AFB67-F5C0-45C4-BD6C-5D4238ECCCF1}"/>
                </a:ext>
              </a:extLst>
            </xdr:cNvPr>
            <xdr:cNvSpPr txBox="1"/>
          </xdr:nvSpPr>
          <xdr:spPr>
            <a:xfrm>
              <a:off x="4703885" y="3531577"/>
              <a:ext cx="496098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  <a:cs typeface="Times New Roman" panose="02020603050405020304" pitchFamily="18" charset="0"/>
                </a:rPr>
                <a:t>0,3177</a:t>
              </a:r>
              <a:endParaRPr lang="en-US" sz="1200" b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11</xdr:col>
      <xdr:colOff>80595</xdr:colOff>
      <xdr:row>9</xdr:row>
      <xdr:rowOff>51289</xdr:rowOff>
    </xdr:from>
    <xdr:ext cx="667170" cy="344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59D2CF82-6308-414D-B11F-2DD93B1AC0C7}"/>
                </a:ext>
              </a:extLst>
            </xdr:cNvPr>
            <xdr:cNvSpPr txBox="1"/>
          </xdr:nvSpPr>
          <xdr:spPr>
            <a:xfrm>
              <a:off x="8462595" y="2696308"/>
              <a:ext cx="66717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+mn-lt"/>
                </a:rPr>
                <a:t>p</a:t>
              </a:r>
              <a14:m>
                <m:oMath xmlns:m="http://schemas.openxmlformats.org/officeDocument/2006/math">
                  <m:r>
                    <a:rPr lang="en-US" sz="1100" b="0" i="0">
                      <a:latin typeface="Cambria Math" panose="02040503050406030204" pitchFamily="18" charset="0"/>
                    </a:rPr>
                    <m:t>+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𝑍</m:t>
                      </m:r>
                    </m:e>
                    <m:sub>
                      <m:f>
                        <m:fPr>
                          <m:ctrlP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𝛼</m:t>
                          </m:r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2</m:t>
                          </m:r>
                        </m:den>
                      </m:f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∙</m:t>
                  </m:r>
                  <m:rad>
                    <m:radPr>
                      <m:degHide m:val="on"/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𝑝𝑞</m:t>
                          </m:r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𝑛</m:t>
                          </m:r>
                        </m:den>
                      </m:f>
                    </m:e>
                  </m:rad>
                </m:oMath>
              </a14:m>
              <a:endParaRPr lang="en-US" sz="1100" b="0"/>
            </a:p>
          </xdr:txBody>
        </xdr:sp>
      </mc:Choice>
      <mc:Fallback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59D2CF82-6308-414D-B11F-2DD93B1AC0C7}"/>
                </a:ext>
              </a:extLst>
            </xdr:cNvPr>
            <xdr:cNvSpPr txBox="1"/>
          </xdr:nvSpPr>
          <xdr:spPr>
            <a:xfrm>
              <a:off x="8462595" y="2696308"/>
              <a:ext cx="66717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+mn-lt"/>
                </a:rPr>
                <a:t>p</a:t>
              </a:r>
              <a:r>
                <a:rPr lang="en-US" sz="1100" b="0" i="0">
                  <a:latin typeface="Cambria Math" panose="02040503050406030204" pitchFamily="18" charset="0"/>
                </a:rPr>
                <a:t>+𝑍_(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𝛼/2)∙√(𝑝𝑞/𝑛)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10</xdr:col>
      <xdr:colOff>175846</xdr:colOff>
      <xdr:row>11</xdr:row>
      <xdr:rowOff>29308</xdr:rowOff>
    </xdr:from>
    <xdr:ext cx="1950919" cy="37580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16242626-0AD7-47D6-BBF4-2DD9F0540C0B}"/>
                </a:ext>
              </a:extLst>
            </xdr:cNvPr>
            <xdr:cNvSpPr txBox="1"/>
          </xdr:nvSpPr>
          <xdr:spPr>
            <a:xfrm>
              <a:off x="7795846" y="3099289"/>
              <a:ext cx="1950919" cy="3758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 i="0">
                  <a:latin typeface="Times New Roman" panose="02020603050405020304" pitchFamily="18" charset="0"/>
                  <a:cs typeface="Times New Roman" panose="02020603050405020304" pitchFamily="18" charset="0"/>
                </a:rPr>
                <a:t>0,4865</a:t>
              </a:r>
              <a14:m>
                <m:oMath xmlns:m="http://schemas.openxmlformats.org/officeDocument/2006/math">
                  <m:r>
                    <a:rPr lang="en-US" sz="1200" b="0" i="0">
                      <a:latin typeface="Cambria Math" panose="02040503050406030204" pitchFamily="18" charset="0"/>
                    </a:rPr>
                    <m:t>+</m:t>
                  </m:r>
                  <m:r>
                    <a:rPr lang="en-US" sz="1200" b="0" i="1">
                      <a:latin typeface="Cambria Math" panose="02040503050406030204" pitchFamily="18" charset="0"/>
                    </a:rPr>
                    <m:t>2,0537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∙</m:t>
                  </m:r>
                  <m:rad>
                    <m:radPr>
                      <m:degHide m:val="on"/>
                      <m:ctrlP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U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0,4865∙0,5135</m:t>
                          </m:r>
                        </m:num>
                        <m:den>
                          <m:r>
                            <a:rPr lang="en-U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37</m:t>
                          </m:r>
                        </m:den>
                      </m:f>
                    </m:e>
                  </m:rad>
                </m:oMath>
              </a14:m>
              <a:endParaRPr lang="en-US" sz="1200" b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16242626-0AD7-47D6-BBF4-2DD9F0540C0B}"/>
                </a:ext>
              </a:extLst>
            </xdr:cNvPr>
            <xdr:cNvSpPr txBox="1"/>
          </xdr:nvSpPr>
          <xdr:spPr>
            <a:xfrm>
              <a:off x="7795846" y="3099289"/>
              <a:ext cx="1950919" cy="3758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 i="0">
                  <a:latin typeface="Times New Roman" panose="02020603050405020304" pitchFamily="18" charset="0"/>
                  <a:cs typeface="Times New Roman" panose="02020603050405020304" pitchFamily="18" charset="0"/>
                </a:rPr>
                <a:t>0,4865</a:t>
              </a:r>
              <a:r>
                <a:rPr lang="en-US" sz="1200" b="0" i="0">
                  <a:latin typeface="Cambria Math" panose="02040503050406030204" pitchFamily="18" charset="0"/>
                </a:rPr>
                <a:t>+2,0537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∙√((0,4865∙0,5135)/37)</a:t>
              </a:r>
              <a:endParaRPr lang="en-US" sz="1200" b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10</xdr:col>
      <xdr:colOff>161192</xdr:colOff>
      <xdr:row>13</xdr:row>
      <xdr:rowOff>43963</xdr:rowOff>
    </xdr:from>
    <xdr:ext cx="496098" cy="18043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0D7EEC8F-F718-4992-9E80-16CE7220B859}"/>
                </a:ext>
              </a:extLst>
            </xdr:cNvPr>
            <xdr:cNvSpPr txBox="1"/>
          </xdr:nvSpPr>
          <xdr:spPr>
            <a:xfrm>
              <a:off x="7781192" y="3538905"/>
              <a:ext cx="496098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0" i="1"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0,6553</m:t>
                    </m:r>
                  </m:oMath>
                </m:oMathPara>
              </a14:m>
              <a:endParaRPr lang="en-US" sz="1200" b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0D7EEC8F-F718-4992-9E80-16CE7220B859}"/>
                </a:ext>
              </a:extLst>
            </xdr:cNvPr>
            <xdr:cNvSpPr txBox="1"/>
          </xdr:nvSpPr>
          <xdr:spPr>
            <a:xfrm>
              <a:off x="7781192" y="3538905"/>
              <a:ext cx="496098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  <a:cs typeface="Times New Roman" panose="02020603050405020304" pitchFamily="18" charset="0"/>
                </a:rPr>
                <a:t>0,6553</a:t>
              </a:r>
              <a:endParaRPr lang="en-US" sz="1200" b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344366</xdr:colOff>
      <xdr:row>48</xdr:row>
      <xdr:rowOff>234462</xdr:rowOff>
    </xdr:from>
    <xdr:ext cx="667170" cy="344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3806EC47-9EA7-4F84-96AD-44DECAC3812B}"/>
                </a:ext>
              </a:extLst>
            </xdr:cNvPr>
            <xdr:cNvSpPr txBox="1"/>
          </xdr:nvSpPr>
          <xdr:spPr>
            <a:xfrm>
              <a:off x="344366" y="1853712"/>
              <a:ext cx="66717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+mn-lt"/>
                </a:rPr>
                <a:t>p</a:t>
              </a:r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±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𝑍</m:t>
                      </m:r>
                    </m:e>
                    <m:sub>
                      <m:f>
                        <m:fPr>
                          <m:ctrlP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𝛼</m:t>
                          </m:r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2</m:t>
                          </m:r>
                        </m:den>
                      </m:f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∙</m:t>
                  </m:r>
                  <m:rad>
                    <m:radPr>
                      <m:degHide m:val="on"/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𝑝𝑞</m:t>
                          </m:r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𝑛</m:t>
                          </m:r>
                        </m:den>
                      </m:f>
                    </m:e>
                  </m:rad>
                </m:oMath>
              </a14:m>
              <a:endParaRPr lang="en-US" sz="1100" b="0"/>
            </a:p>
          </xdr:txBody>
        </xdr:sp>
      </mc:Choice>
      <mc:Fallback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3806EC47-9EA7-4F84-96AD-44DECAC3812B}"/>
                </a:ext>
              </a:extLst>
            </xdr:cNvPr>
            <xdr:cNvSpPr txBox="1"/>
          </xdr:nvSpPr>
          <xdr:spPr>
            <a:xfrm>
              <a:off x="344366" y="1853712"/>
              <a:ext cx="66717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+mn-lt"/>
                </a:rPr>
                <a:t>p</a:t>
              </a:r>
              <a:r>
                <a:rPr lang="en-US" sz="1100" b="0" i="0">
                  <a:latin typeface="Cambria Math" panose="02040503050406030204" pitchFamily="18" charset="0"/>
                </a:rPr>
                <a:t>±𝑍_(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𝛼/2)∙√(𝑝𝑞/𝑛)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7</xdr:col>
      <xdr:colOff>51288</xdr:colOff>
      <xdr:row>50</xdr:row>
      <xdr:rowOff>43961</xdr:rowOff>
    </xdr:from>
    <xdr:ext cx="667170" cy="344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CA6AA717-7A02-4695-8384-31E976C60D0E}"/>
                </a:ext>
              </a:extLst>
            </xdr:cNvPr>
            <xdr:cNvSpPr txBox="1"/>
          </xdr:nvSpPr>
          <xdr:spPr>
            <a:xfrm>
              <a:off x="5385288" y="2688980"/>
              <a:ext cx="66717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+mn-lt"/>
                </a:rPr>
                <a:t>p</a:t>
              </a:r>
              <a14:m>
                <m:oMath xmlns:m="http://schemas.openxmlformats.org/officeDocument/2006/math">
                  <m:r>
                    <a:rPr lang="en-US" sz="1100" b="0" i="0">
                      <a:latin typeface="Cambria Math" panose="02040503050406030204" pitchFamily="18" charset="0"/>
                    </a:rPr>
                    <m:t>−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𝑍</m:t>
                      </m:r>
                    </m:e>
                    <m:sub>
                      <m:f>
                        <m:fPr>
                          <m:ctrlP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𝛼</m:t>
                          </m:r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2</m:t>
                          </m:r>
                        </m:den>
                      </m:f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∙</m:t>
                  </m:r>
                  <m:rad>
                    <m:radPr>
                      <m:degHide m:val="on"/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𝑝𝑞</m:t>
                          </m:r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𝑛</m:t>
                          </m:r>
                        </m:den>
                      </m:f>
                    </m:e>
                  </m:rad>
                </m:oMath>
              </a14:m>
              <a:endParaRPr lang="en-US" sz="1100" b="0"/>
            </a:p>
          </xdr:txBody>
        </xdr:sp>
      </mc:Choice>
      <mc:Fallback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CA6AA717-7A02-4695-8384-31E976C60D0E}"/>
                </a:ext>
              </a:extLst>
            </xdr:cNvPr>
            <xdr:cNvSpPr txBox="1"/>
          </xdr:nvSpPr>
          <xdr:spPr>
            <a:xfrm>
              <a:off x="5385288" y="2688980"/>
              <a:ext cx="66717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+mn-lt"/>
                </a:rPr>
                <a:t>p</a:t>
              </a:r>
              <a:r>
                <a:rPr lang="en-US" sz="1100" b="0" i="0">
                  <a:latin typeface="Cambria Math" panose="02040503050406030204" pitchFamily="18" charset="0"/>
                </a:rPr>
                <a:t>−𝑍_(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𝛼/2)∙√(𝑝𝑞/𝑛)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6</xdr:col>
      <xdr:colOff>146539</xdr:colOff>
      <xdr:row>52</xdr:row>
      <xdr:rowOff>21980</xdr:rowOff>
    </xdr:from>
    <xdr:ext cx="2045432" cy="37580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0E262484-A616-4335-B49A-B313CC7B3739}"/>
                </a:ext>
              </a:extLst>
            </xdr:cNvPr>
            <xdr:cNvSpPr txBox="1"/>
          </xdr:nvSpPr>
          <xdr:spPr>
            <a:xfrm>
              <a:off x="4718539" y="12345865"/>
              <a:ext cx="2045432" cy="3758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 i="0">
                  <a:latin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14:m>
                <m:oMath xmlns:m="http://schemas.openxmlformats.org/officeDocument/2006/math">
                  <m:r>
                    <a:rPr lang="en-US" sz="1200" b="0" i="0">
                      <a:latin typeface="Cambria Math" panose="02040503050406030204" pitchFamily="18" charset="0"/>
                    </a:rPr>
                    <m:t>,4324−</m:t>
                  </m:r>
                  <m:r>
                    <a:rPr lang="en-US" sz="1200" b="0" i="1">
                      <a:latin typeface="Cambria Math" panose="02040503050406030204" pitchFamily="18" charset="0"/>
                    </a:rPr>
                    <m:t>2,0537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∙</m:t>
                  </m:r>
                  <m:rad>
                    <m:radPr>
                      <m:degHide m:val="on"/>
                      <m:ctrlP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U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0,4324∙0,5676</m:t>
                          </m:r>
                        </m:num>
                        <m:den>
                          <m:r>
                            <a:rPr lang="en-U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37</m:t>
                          </m:r>
                        </m:den>
                      </m:f>
                    </m:e>
                  </m:rad>
                </m:oMath>
              </a14:m>
              <a:endParaRPr lang="en-US" sz="1200" b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0E262484-A616-4335-B49A-B313CC7B3739}"/>
                </a:ext>
              </a:extLst>
            </xdr:cNvPr>
            <xdr:cNvSpPr txBox="1"/>
          </xdr:nvSpPr>
          <xdr:spPr>
            <a:xfrm>
              <a:off x="4718539" y="12345865"/>
              <a:ext cx="2045432" cy="3758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 i="0">
                  <a:latin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r>
                <a:rPr lang="en-US" sz="1200" b="0" i="0">
                  <a:latin typeface="Cambria Math" panose="02040503050406030204" pitchFamily="18" charset="0"/>
                </a:rPr>
                <a:t>,4324−2,0537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∙√((0,4324∙0,5676)/37)</a:t>
              </a:r>
              <a:endParaRPr lang="en-US" sz="1200" b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6</xdr:col>
      <xdr:colOff>131885</xdr:colOff>
      <xdr:row>54</xdr:row>
      <xdr:rowOff>36635</xdr:rowOff>
    </xdr:from>
    <xdr:ext cx="496098" cy="18043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DA62B744-A065-4370-AEC5-7568A23A56E3}"/>
                </a:ext>
              </a:extLst>
            </xdr:cNvPr>
            <xdr:cNvSpPr txBox="1"/>
          </xdr:nvSpPr>
          <xdr:spPr>
            <a:xfrm>
              <a:off x="4703885" y="12785481"/>
              <a:ext cx="496098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0" i="1"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0,2651</m:t>
                    </m:r>
                  </m:oMath>
                </m:oMathPara>
              </a14:m>
              <a:endParaRPr lang="en-US" sz="1200" b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DA62B744-A065-4370-AEC5-7568A23A56E3}"/>
                </a:ext>
              </a:extLst>
            </xdr:cNvPr>
            <xdr:cNvSpPr txBox="1"/>
          </xdr:nvSpPr>
          <xdr:spPr>
            <a:xfrm>
              <a:off x="4703885" y="12785481"/>
              <a:ext cx="496098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  <a:cs typeface="Times New Roman" panose="02020603050405020304" pitchFamily="18" charset="0"/>
                </a:rPr>
                <a:t>0,2651</a:t>
              </a:r>
              <a:endParaRPr lang="en-US" sz="1200" b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11</xdr:col>
      <xdr:colOff>80595</xdr:colOff>
      <xdr:row>50</xdr:row>
      <xdr:rowOff>51289</xdr:rowOff>
    </xdr:from>
    <xdr:ext cx="667170" cy="344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2A4C6D99-8670-4C5F-BB53-1918F26F5798}"/>
                </a:ext>
              </a:extLst>
            </xdr:cNvPr>
            <xdr:cNvSpPr txBox="1"/>
          </xdr:nvSpPr>
          <xdr:spPr>
            <a:xfrm>
              <a:off x="8462595" y="2696308"/>
              <a:ext cx="66717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+mn-lt"/>
                </a:rPr>
                <a:t>p</a:t>
              </a:r>
              <a14:m>
                <m:oMath xmlns:m="http://schemas.openxmlformats.org/officeDocument/2006/math">
                  <m:r>
                    <a:rPr lang="en-US" sz="1100" b="0" i="0">
                      <a:latin typeface="Cambria Math" panose="02040503050406030204" pitchFamily="18" charset="0"/>
                    </a:rPr>
                    <m:t>+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𝑍</m:t>
                      </m:r>
                    </m:e>
                    <m:sub>
                      <m:f>
                        <m:fPr>
                          <m:ctrlP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𝛼</m:t>
                          </m:r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2</m:t>
                          </m:r>
                        </m:den>
                      </m:f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∙</m:t>
                  </m:r>
                  <m:rad>
                    <m:radPr>
                      <m:degHide m:val="on"/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𝑝𝑞</m:t>
                          </m:r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𝑛</m:t>
                          </m:r>
                        </m:den>
                      </m:f>
                    </m:e>
                  </m:rad>
                </m:oMath>
              </a14:m>
              <a:endParaRPr lang="en-US" sz="1100" b="0"/>
            </a:p>
          </xdr:txBody>
        </xdr:sp>
      </mc:Choice>
      <mc:Fallback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2A4C6D99-8670-4C5F-BB53-1918F26F5798}"/>
                </a:ext>
              </a:extLst>
            </xdr:cNvPr>
            <xdr:cNvSpPr txBox="1"/>
          </xdr:nvSpPr>
          <xdr:spPr>
            <a:xfrm>
              <a:off x="8462595" y="2696308"/>
              <a:ext cx="66717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+mn-lt"/>
                </a:rPr>
                <a:t>p</a:t>
              </a:r>
              <a:r>
                <a:rPr lang="en-US" sz="1100" b="0" i="0">
                  <a:latin typeface="Cambria Math" panose="02040503050406030204" pitchFamily="18" charset="0"/>
                </a:rPr>
                <a:t>+𝑍_(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𝛼/2)∙√(𝑝𝑞/𝑛)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10</xdr:col>
      <xdr:colOff>161192</xdr:colOff>
      <xdr:row>54</xdr:row>
      <xdr:rowOff>43963</xdr:rowOff>
    </xdr:from>
    <xdr:ext cx="424540" cy="18043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879922F9-BD4E-44D1-AC3E-E52B9E6EF621}"/>
                </a:ext>
              </a:extLst>
            </xdr:cNvPr>
            <xdr:cNvSpPr txBox="1"/>
          </xdr:nvSpPr>
          <xdr:spPr>
            <a:xfrm>
              <a:off x="7781192" y="12792809"/>
              <a:ext cx="424540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200" b="0" i="1">
                      <a:latin typeface="Cambria Math" panose="02040503050406030204" pitchFamily="18" charset="0"/>
                      <a:cs typeface="Times New Roman" panose="02020603050405020304" pitchFamily="18" charset="0"/>
                    </a:rPr>
                    <m:t>0,</m:t>
                  </m:r>
                </m:oMath>
              </a14:m>
              <a:r>
                <a:rPr lang="en-US" sz="1200" b="0">
                  <a:latin typeface="Times New Roman" panose="02020603050405020304" pitchFamily="18" charset="0"/>
                  <a:cs typeface="Times New Roman" panose="02020603050405020304" pitchFamily="18" charset="0"/>
                </a:rPr>
                <a:t>5997</a:t>
              </a:r>
            </a:p>
          </xdr:txBody>
        </xdr:sp>
      </mc:Choice>
      <mc:Fallback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879922F9-BD4E-44D1-AC3E-E52B9E6EF621}"/>
                </a:ext>
              </a:extLst>
            </xdr:cNvPr>
            <xdr:cNvSpPr txBox="1"/>
          </xdr:nvSpPr>
          <xdr:spPr>
            <a:xfrm>
              <a:off x="7781192" y="12792809"/>
              <a:ext cx="424540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  <a:cs typeface="Times New Roman" panose="02020603050405020304" pitchFamily="18" charset="0"/>
                </a:rPr>
                <a:t>0,</a:t>
              </a:r>
              <a:r>
                <a:rPr lang="en-US" sz="1200" b="0">
                  <a:latin typeface="Times New Roman" panose="02020603050405020304" pitchFamily="18" charset="0"/>
                  <a:cs typeface="Times New Roman" panose="02020603050405020304" pitchFamily="18" charset="0"/>
                </a:rPr>
                <a:t>5997</a:t>
              </a:r>
            </a:p>
          </xdr:txBody>
        </xdr:sp>
      </mc:Fallback>
    </mc:AlternateContent>
    <xdr:clientData/>
  </xdr:oneCellAnchor>
  <xdr:oneCellAnchor>
    <xdr:from>
      <xdr:col>10</xdr:col>
      <xdr:colOff>139211</xdr:colOff>
      <xdr:row>52</xdr:row>
      <xdr:rowOff>7326</xdr:rowOff>
    </xdr:from>
    <xdr:ext cx="2045432" cy="37580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07153DAC-A9E2-4226-BA22-1ABF6385936F}"/>
                </a:ext>
              </a:extLst>
            </xdr:cNvPr>
            <xdr:cNvSpPr txBox="1"/>
          </xdr:nvSpPr>
          <xdr:spPr>
            <a:xfrm>
              <a:off x="7759211" y="12331211"/>
              <a:ext cx="2045432" cy="3758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 i="0">
                  <a:latin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14:m>
                <m:oMath xmlns:m="http://schemas.openxmlformats.org/officeDocument/2006/math">
                  <m:r>
                    <a:rPr lang="en-US" sz="1200" b="0" i="0">
                      <a:latin typeface="Cambria Math" panose="02040503050406030204" pitchFamily="18" charset="0"/>
                    </a:rPr>
                    <m:t>,4324</m:t>
                  </m:r>
                  <m:r>
                    <a:rPr lang="en-US" sz="1200" b="0" i="1">
                      <a:latin typeface="Cambria Math" panose="02040503050406030204" pitchFamily="18" charset="0"/>
                    </a:rPr>
                    <m:t>+2,0537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∙</m:t>
                  </m:r>
                  <m:rad>
                    <m:radPr>
                      <m:degHide m:val="on"/>
                      <m:ctrlP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U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0,4324∙0,5676</m:t>
                          </m:r>
                        </m:num>
                        <m:den>
                          <m:r>
                            <a:rPr lang="en-U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37</m:t>
                          </m:r>
                        </m:den>
                      </m:f>
                    </m:e>
                  </m:rad>
                </m:oMath>
              </a14:m>
              <a:endParaRPr lang="en-US" sz="1200" b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07153DAC-A9E2-4226-BA22-1ABF6385936F}"/>
                </a:ext>
              </a:extLst>
            </xdr:cNvPr>
            <xdr:cNvSpPr txBox="1"/>
          </xdr:nvSpPr>
          <xdr:spPr>
            <a:xfrm>
              <a:off x="7759211" y="12331211"/>
              <a:ext cx="2045432" cy="3758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 i="0">
                  <a:latin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r>
                <a:rPr lang="en-US" sz="1200" b="0" i="0">
                  <a:latin typeface="Cambria Math" panose="02040503050406030204" pitchFamily="18" charset="0"/>
                </a:rPr>
                <a:t>,4324+2,0537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∙√((0,4324∙0,5676)/37)</a:t>
              </a:r>
              <a:endParaRPr lang="en-US" sz="1200" b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BE0F1-9AA0-4FA9-85E3-398FF14208D6}">
  <dimension ref="A1:Q38"/>
  <sheetViews>
    <sheetView zoomScale="130" zoomScaleNormal="130" workbookViewId="0">
      <selection activeCell="F6" sqref="E6:L18"/>
    </sheetView>
  </sheetViews>
  <sheetFormatPr baseColWidth="10" defaultRowHeight="15" x14ac:dyDescent="0.25"/>
  <sheetData>
    <row r="1" spans="1:17" ht="1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9"/>
      <c r="K1" s="10"/>
      <c r="L1" s="10"/>
      <c r="M1" s="10"/>
      <c r="N1" s="10"/>
      <c r="O1" s="10"/>
      <c r="P1" s="5" t="s">
        <v>1</v>
      </c>
      <c r="Q1" s="5" t="s">
        <v>2</v>
      </c>
    </row>
    <row r="2" spans="1:17" ht="15" customHeight="1" x14ac:dyDescent="0.25">
      <c r="A2" s="1"/>
      <c r="B2" s="1"/>
      <c r="C2" s="1"/>
      <c r="D2" s="1"/>
      <c r="E2" s="1"/>
      <c r="F2" s="1"/>
      <c r="G2" s="1"/>
      <c r="H2" s="1"/>
      <c r="I2" s="1"/>
      <c r="J2" s="9"/>
      <c r="K2" s="10"/>
      <c r="L2" s="10"/>
      <c r="M2" s="10"/>
      <c r="N2" s="10"/>
      <c r="O2" s="10"/>
      <c r="P2" s="6">
        <v>1</v>
      </c>
      <c r="Q2" s="6">
        <v>50</v>
      </c>
    </row>
    <row r="3" spans="1:17" ht="15" customHeight="1" x14ac:dyDescent="0.25">
      <c r="A3" s="1"/>
      <c r="B3" s="1"/>
      <c r="C3" s="1"/>
      <c r="D3" s="1"/>
      <c r="E3" s="1"/>
      <c r="F3" s="1"/>
      <c r="G3" s="1"/>
      <c r="H3" s="1"/>
      <c r="I3" s="1"/>
      <c r="J3" s="9"/>
      <c r="K3" s="10"/>
      <c r="L3" s="10"/>
      <c r="M3" s="10"/>
      <c r="N3" s="10"/>
      <c r="O3" s="10"/>
      <c r="P3" s="6">
        <v>1</v>
      </c>
      <c r="Q3" s="6">
        <v>230</v>
      </c>
    </row>
    <row r="4" spans="1:17" ht="15" customHeight="1" x14ac:dyDescent="0.25">
      <c r="A4" s="2"/>
      <c r="B4" s="2"/>
      <c r="C4" s="2"/>
      <c r="D4" s="2"/>
      <c r="E4" s="2"/>
      <c r="F4" s="2"/>
      <c r="G4" s="2"/>
      <c r="H4" s="2"/>
      <c r="I4" s="2"/>
      <c r="J4" s="9"/>
      <c r="K4" s="10"/>
      <c r="L4" s="10"/>
      <c r="M4" s="10"/>
      <c r="N4" s="10"/>
      <c r="O4" s="10"/>
      <c r="P4" s="6">
        <v>1</v>
      </c>
      <c r="Q4" s="6">
        <v>90</v>
      </c>
    </row>
    <row r="5" spans="1:17" ht="15.75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10"/>
      <c r="L5" s="10"/>
      <c r="M5" s="10"/>
      <c r="N5" s="10"/>
      <c r="O5" s="10"/>
      <c r="P5" s="6">
        <v>1</v>
      </c>
      <c r="Q5" s="6">
        <v>190</v>
      </c>
    </row>
    <row r="6" spans="1:17" ht="15.75" x14ac:dyDescent="0.25">
      <c r="A6" s="11" t="s">
        <v>3</v>
      </c>
      <c r="B6" s="11"/>
      <c r="C6" s="9"/>
      <c r="D6" s="9"/>
      <c r="E6" s="9"/>
      <c r="F6" s="12" t="s">
        <v>9</v>
      </c>
      <c r="G6" s="12"/>
      <c r="H6" s="12"/>
      <c r="I6" s="9"/>
      <c r="J6" s="12" t="s">
        <v>10</v>
      </c>
      <c r="K6" s="12"/>
      <c r="L6" s="12"/>
      <c r="M6" s="10"/>
      <c r="N6" s="10"/>
      <c r="O6" s="10"/>
      <c r="P6" s="6">
        <v>1</v>
      </c>
      <c r="Q6" s="6">
        <v>210</v>
      </c>
    </row>
    <row r="7" spans="1:17" ht="54" customHeight="1" x14ac:dyDescent="0.25">
      <c r="A7" s="11"/>
      <c r="B7" s="11"/>
      <c r="C7" s="10"/>
      <c r="D7" s="10"/>
      <c r="E7" s="10"/>
      <c r="F7" s="13"/>
      <c r="G7" s="13"/>
      <c r="H7" s="13"/>
      <c r="I7" s="10"/>
      <c r="J7" s="13"/>
      <c r="K7" s="13"/>
      <c r="L7" s="13"/>
      <c r="M7" s="10"/>
      <c r="N7" s="10"/>
      <c r="O7" s="10"/>
      <c r="P7" s="6">
        <v>1</v>
      </c>
      <c r="Q7" s="6">
        <v>200</v>
      </c>
    </row>
    <row r="8" spans="1:17" ht="15.75" x14ac:dyDescent="0.25">
      <c r="A8" s="14" t="s">
        <v>4</v>
      </c>
      <c r="B8" s="15">
        <f>AVERAGE(Q29:Q38)</f>
        <v>156.5</v>
      </c>
      <c r="C8" s="10"/>
      <c r="D8" s="10"/>
      <c r="E8" s="10"/>
      <c r="F8" s="13"/>
      <c r="G8" s="13"/>
      <c r="H8" s="13"/>
      <c r="I8" s="10"/>
      <c r="J8" s="13"/>
      <c r="K8" s="13"/>
      <c r="L8" s="13"/>
      <c r="M8" s="10"/>
      <c r="N8" s="10"/>
      <c r="O8" s="10"/>
      <c r="P8" s="6">
        <v>1</v>
      </c>
      <c r="Q8" s="6">
        <v>180</v>
      </c>
    </row>
    <row r="9" spans="1:17" ht="31.5" x14ac:dyDescent="0.25">
      <c r="A9" s="6" t="s">
        <v>5</v>
      </c>
      <c r="B9" s="16">
        <f>_xlfn.STDEV.S(Q29:Q38)</f>
        <v>53.543855337885823</v>
      </c>
      <c r="C9" s="10"/>
      <c r="D9" s="10"/>
      <c r="E9" s="10"/>
      <c r="F9" s="13"/>
      <c r="G9" s="13"/>
      <c r="H9" s="13"/>
      <c r="I9" s="10"/>
      <c r="J9" s="13"/>
      <c r="K9" s="13"/>
      <c r="L9" s="13"/>
      <c r="M9" s="10"/>
      <c r="N9" s="10"/>
      <c r="O9" s="10"/>
      <c r="P9" s="6">
        <v>1</v>
      </c>
      <c r="Q9" s="6">
        <v>100</v>
      </c>
    </row>
    <row r="10" spans="1:17" ht="15.75" x14ac:dyDescent="0.25">
      <c r="A10" s="14" t="s">
        <v>6</v>
      </c>
      <c r="B10" s="14">
        <f>COUNT(Q29:Q38)</f>
        <v>10</v>
      </c>
      <c r="C10" s="10"/>
      <c r="D10" s="10"/>
      <c r="E10" s="10"/>
      <c r="F10" s="13"/>
      <c r="G10" s="13"/>
      <c r="H10" s="13"/>
      <c r="I10" s="10"/>
      <c r="J10" s="13"/>
      <c r="K10" s="13"/>
      <c r="L10" s="13"/>
      <c r="M10" s="10"/>
      <c r="N10" s="10"/>
      <c r="O10" s="10"/>
      <c r="P10" s="6">
        <v>1</v>
      </c>
      <c r="Q10" s="6">
        <v>135</v>
      </c>
    </row>
    <row r="11" spans="1:17" ht="15.75" x14ac:dyDescent="0.25">
      <c r="A11" s="14" t="s">
        <v>13</v>
      </c>
      <c r="B11" s="14">
        <f>B10-1</f>
        <v>9</v>
      </c>
      <c r="C11" s="10"/>
      <c r="D11" s="10"/>
      <c r="E11" s="10"/>
      <c r="F11" s="13"/>
      <c r="G11" s="13"/>
      <c r="H11" s="13"/>
      <c r="I11" s="10"/>
      <c r="J11" s="13"/>
      <c r="K11" s="13"/>
      <c r="L11" s="13"/>
      <c r="M11" s="10"/>
      <c r="N11" s="10"/>
      <c r="O11" s="10"/>
      <c r="P11" s="6">
        <v>1</v>
      </c>
      <c r="Q11" s="6">
        <v>100</v>
      </c>
    </row>
    <row r="12" spans="1:17" ht="15.75" x14ac:dyDescent="0.25">
      <c r="A12" s="14" t="s">
        <v>11</v>
      </c>
      <c r="B12" s="14">
        <f>COUNT(P2:P38)</f>
        <v>37</v>
      </c>
      <c r="C12" s="10"/>
      <c r="D12" s="10"/>
      <c r="E12" s="10"/>
      <c r="F12" s="13"/>
      <c r="G12" s="13"/>
      <c r="H12" s="13"/>
      <c r="I12" s="10"/>
      <c r="J12" s="13"/>
      <c r="K12" s="13"/>
      <c r="L12" s="13"/>
      <c r="M12" s="10"/>
      <c r="N12" s="10"/>
      <c r="O12" s="10"/>
      <c r="P12" s="7">
        <v>1</v>
      </c>
      <c r="Q12" s="7">
        <v>250</v>
      </c>
    </row>
    <row r="13" spans="1:17" ht="15.75" x14ac:dyDescent="0.25">
      <c r="A13" s="14" t="s">
        <v>7</v>
      </c>
      <c r="B13" s="17">
        <v>0.95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7">
        <v>1</v>
      </c>
      <c r="Q13" s="7">
        <v>300</v>
      </c>
    </row>
    <row r="14" spans="1:17" ht="15.75" x14ac:dyDescent="0.25">
      <c r="A14" s="11" t="s">
        <v>12</v>
      </c>
      <c r="B14" s="16">
        <f>_xlfn.T.INV(97.5/100,B11)</f>
        <v>2.2621571627982049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7">
        <v>1</v>
      </c>
      <c r="Q14" s="7">
        <v>250</v>
      </c>
    </row>
    <row r="15" spans="1:17" ht="15.75" x14ac:dyDescent="0.25">
      <c r="A15" s="11"/>
      <c r="B15" s="18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7">
        <v>1</v>
      </c>
      <c r="Q15" s="7">
        <v>150</v>
      </c>
    </row>
    <row r="16" spans="1:17" ht="15.75" x14ac:dyDescent="0.25">
      <c r="A16" s="10"/>
      <c r="B16" s="10"/>
      <c r="C16" s="10"/>
      <c r="D16" s="10"/>
      <c r="E16" s="19" t="s">
        <v>14</v>
      </c>
      <c r="F16" s="11"/>
      <c r="G16" s="11"/>
      <c r="H16" s="11"/>
      <c r="I16" s="11"/>
      <c r="J16" s="11"/>
      <c r="K16" s="11"/>
      <c r="L16" s="11"/>
      <c r="M16" s="10"/>
      <c r="N16" s="10"/>
      <c r="O16" s="10"/>
      <c r="P16" s="7">
        <v>1</v>
      </c>
      <c r="Q16" s="7">
        <v>200</v>
      </c>
    </row>
    <row r="17" spans="1:17" ht="15.75" x14ac:dyDescent="0.25">
      <c r="A17" s="10"/>
      <c r="B17" s="10"/>
      <c r="C17" s="10"/>
      <c r="D17" s="10"/>
      <c r="E17" s="11"/>
      <c r="F17" s="11"/>
      <c r="G17" s="11"/>
      <c r="H17" s="11"/>
      <c r="I17" s="11"/>
      <c r="J17" s="11"/>
      <c r="K17" s="11"/>
      <c r="L17" s="11"/>
      <c r="M17" s="10"/>
      <c r="N17" s="10"/>
      <c r="O17" s="10"/>
      <c r="P17" s="7">
        <v>1</v>
      </c>
      <c r="Q17" s="7">
        <v>75</v>
      </c>
    </row>
    <row r="18" spans="1:17" ht="15.75" x14ac:dyDescent="0.25">
      <c r="A18" s="10"/>
      <c r="B18" s="10"/>
      <c r="C18" s="10"/>
      <c r="D18" s="10"/>
      <c r="E18" s="11"/>
      <c r="F18" s="11"/>
      <c r="G18" s="11"/>
      <c r="H18" s="11"/>
      <c r="I18" s="11"/>
      <c r="J18" s="11"/>
      <c r="K18" s="11"/>
      <c r="L18" s="11"/>
      <c r="M18" s="10"/>
      <c r="N18" s="10"/>
      <c r="O18" s="10"/>
      <c r="P18" s="7">
        <v>1</v>
      </c>
      <c r="Q18" s="7">
        <v>125</v>
      </c>
    </row>
    <row r="19" spans="1:17" ht="15.75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7">
        <v>1</v>
      </c>
      <c r="Q19" s="7">
        <v>150</v>
      </c>
    </row>
    <row r="20" spans="1:17" ht="15.75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6">
        <v>2</v>
      </c>
      <c r="Q20" s="6">
        <v>110</v>
      </c>
    </row>
    <row r="21" spans="1:17" ht="15.75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6">
        <v>2</v>
      </c>
      <c r="Q21" s="6">
        <v>50</v>
      </c>
    </row>
    <row r="22" spans="1:17" ht="15.75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6">
        <v>2</v>
      </c>
      <c r="Q22" s="6">
        <v>175</v>
      </c>
    </row>
    <row r="23" spans="1:17" ht="15.75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6">
        <v>2</v>
      </c>
      <c r="Q23" s="6">
        <v>260</v>
      </c>
    </row>
    <row r="24" spans="1:17" ht="15.75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6">
        <v>2</v>
      </c>
      <c r="Q24" s="6">
        <v>130</v>
      </c>
    </row>
    <row r="25" spans="1:17" ht="15.75" x14ac:dyDescent="0.25">
      <c r="P25" s="6">
        <v>2</v>
      </c>
      <c r="Q25" s="6">
        <v>200</v>
      </c>
    </row>
    <row r="26" spans="1:17" ht="15.75" x14ac:dyDescent="0.25">
      <c r="P26" s="6">
        <v>2</v>
      </c>
      <c r="Q26" s="6">
        <v>185</v>
      </c>
    </row>
    <row r="27" spans="1:17" ht="15.75" x14ac:dyDescent="0.25">
      <c r="P27" s="7">
        <v>2</v>
      </c>
      <c r="Q27" s="7">
        <v>150</v>
      </c>
    </row>
    <row r="28" spans="1:17" ht="15.75" x14ac:dyDescent="0.25">
      <c r="P28" s="7">
        <v>2</v>
      </c>
      <c r="Q28" s="7">
        <v>100</v>
      </c>
    </row>
    <row r="29" spans="1:17" ht="15.75" x14ac:dyDescent="0.25">
      <c r="P29" s="8">
        <v>3</v>
      </c>
      <c r="Q29" s="8">
        <v>250</v>
      </c>
    </row>
    <row r="30" spans="1:17" ht="15.75" x14ac:dyDescent="0.25">
      <c r="P30" s="8">
        <v>3</v>
      </c>
      <c r="Q30" s="8">
        <v>90</v>
      </c>
    </row>
    <row r="31" spans="1:17" ht="15.75" x14ac:dyDescent="0.25">
      <c r="P31" s="8">
        <v>3</v>
      </c>
      <c r="Q31" s="8">
        <v>155</v>
      </c>
    </row>
    <row r="32" spans="1:17" ht="15.75" x14ac:dyDescent="0.25">
      <c r="P32" s="8">
        <v>3</v>
      </c>
      <c r="Q32" s="8">
        <v>150</v>
      </c>
    </row>
    <row r="33" spans="16:17" ht="15.75" x14ac:dyDescent="0.25">
      <c r="P33" s="8">
        <v>3</v>
      </c>
      <c r="Q33" s="8">
        <v>180</v>
      </c>
    </row>
    <row r="34" spans="16:17" ht="15.75" x14ac:dyDescent="0.25">
      <c r="P34" s="8">
        <v>3</v>
      </c>
      <c r="Q34" s="8">
        <v>60</v>
      </c>
    </row>
    <row r="35" spans="16:17" ht="15.75" x14ac:dyDescent="0.25">
      <c r="P35" s="8">
        <v>3</v>
      </c>
      <c r="Q35" s="8">
        <v>140</v>
      </c>
    </row>
    <row r="36" spans="16:17" ht="15.75" x14ac:dyDescent="0.25">
      <c r="P36" s="8">
        <v>3</v>
      </c>
      <c r="Q36" s="8">
        <v>160</v>
      </c>
    </row>
    <row r="37" spans="16:17" ht="15.75" x14ac:dyDescent="0.25">
      <c r="P37" s="8">
        <v>3</v>
      </c>
      <c r="Q37" s="8">
        <v>200</v>
      </c>
    </row>
    <row r="38" spans="16:17" ht="15.75" x14ac:dyDescent="0.25">
      <c r="P38" s="8">
        <v>3</v>
      </c>
      <c r="Q38" s="8">
        <v>180</v>
      </c>
    </row>
  </sheetData>
  <sortState xmlns:xlrd2="http://schemas.microsoft.com/office/spreadsheetml/2017/richdata2" ref="P2:Q38">
    <sortCondition ref="P2:P38"/>
  </sortState>
  <mergeCells count="9">
    <mergeCell ref="E16:L18"/>
    <mergeCell ref="A14:A15"/>
    <mergeCell ref="F6:H6"/>
    <mergeCell ref="F7:H12"/>
    <mergeCell ref="J6:L6"/>
    <mergeCell ref="J7:L12"/>
    <mergeCell ref="A1:I3"/>
    <mergeCell ref="A6:B6"/>
    <mergeCell ref="A7:B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0D0D4-DEC2-4616-B622-E89710F3C3A0}">
  <dimension ref="A1:R82"/>
  <sheetViews>
    <sheetView tabSelected="1" topLeftCell="A44" zoomScale="130" zoomScaleNormal="130" workbookViewId="0">
      <selection activeCell="F57" sqref="F57"/>
    </sheetView>
  </sheetViews>
  <sheetFormatPr baseColWidth="10" defaultRowHeight="15" x14ac:dyDescent="0.25"/>
  <sheetData>
    <row r="1" spans="1:18" ht="15" customHeight="1" x14ac:dyDescent="0.25">
      <c r="A1" s="1" t="s">
        <v>15</v>
      </c>
      <c r="B1" s="1"/>
      <c r="C1" s="1"/>
      <c r="D1" s="1"/>
      <c r="E1" s="1"/>
      <c r="F1" s="1"/>
      <c r="G1" s="1"/>
      <c r="H1" s="1"/>
      <c r="I1" s="10"/>
      <c r="J1" s="10"/>
      <c r="K1" s="10"/>
      <c r="L1" s="10"/>
      <c r="M1" s="10"/>
      <c r="N1" s="10"/>
      <c r="O1" s="10"/>
      <c r="P1" s="10"/>
      <c r="Q1" s="10"/>
      <c r="R1" s="10"/>
    </row>
    <row r="2" spans="1:18" ht="15.75" x14ac:dyDescent="0.25">
      <c r="A2" s="1"/>
      <c r="B2" s="1"/>
      <c r="C2" s="1"/>
      <c r="D2" s="1"/>
      <c r="E2" s="1"/>
      <c r="F2" s="1"/>
      <c r="G2" s="1"/>
      <c r="H2" s="1"/>
      <c r="I2" s="10"/>
      <c r="J2" s="10"/>
      <c r="K2" s="10"/>
      <c r="L2" s="10"/>
      <c r="M2" s="10"/>
      <c r="N2" s="10"/>
      <c r="O2" s="10"/>
      <c r="P2" s="10"/>
      <c r="Q2" s="10"/>
      <c r="R2" s="10"/>
    </row>
    <row r="3" spans="1:18" ht="15.75" x14ac:dyDescent="0.25">
      <c r="A3" s="1"/>
      <c r="B3" s="1"/>
      <c r="C3" s="1"/>
      <c r="D3" s="1"/>
      <c r="E3" s="1"/>
      <c r="F3" s="1"/>
      <c r="G3" s="1"/>
      <c r="H3" s="1"/>
      <c r="I3" s="10"/>
      <c r="J3" s="10"/>
      <c r="K3" s="10"/>
      <c r="L3" s="10"/>
      <c r="M3" s="10"/>
      <c r="N3" s="10"/>
      <c r="O3" s="10"/>
      <c r="P3" s="10"/>
      <c r="Q3" s="10"/>
      <c r="R3" s="10"/>
    </row>
    <row r="4" spans="1:18" ht="15.75" x14ac:dyDescent="0.25">
      <c r="A4" s="2"/>
      <c r="B4" s="2"/>
      <c r="C4" s="2"/>
      <c r="D4" s="2"/>
      <c r="E4" s="2"/>
      <c r="F4" s="2"/>
      <c r="G4" s="2"/>
      <c r="H4" s="2"/>
      <c r="I4" s="10"/>
      <c r="J4" s="10"/>
      <c r="K4" s="10"/>
      <c r="L4" s="10"/>
      <c r="M4" s="10"/>
      <c r="N4" s="10"/>
      <c r="O4" s="10"/>
      <c r="P4" s="10"/>
      <c r="Q4" s="10"/>
      <c r="R4" s="10"/>
    </row>
    <row r="5" spans="1:18" ht="16.5" thickBot="1" x14ac:dyDescent="0.3">
      <c r="A5" s="20" t="s">
        <v>16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</row>
    <row r="6" spans="1:18" ht="32.25" thickBot="1" x14ac:dyDescent="0.3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 t="s">
        <v>21</v>
      </c>
      <c r="M6" s="10" t="s">
        <v>20</v>
      </c>
      <c r="N6" s="10" t="s">
        <v>19</v>
      </c>
      <c r="O6" s="10"/>
      <c r="P6" s="10"/>
      <c r="Q6" s="22" t="s">
        <v>17</v>
      </c>
      <c r="R6" s="10"/>
    </row>
    <row r="7" spans="1:18" ht="16.5" thickBot="1" x14ac:dyDescent="0.3">
      <c r="A7" s="11" t="s">
        <v>3</v>
      </c>
      <c r="B7" s="11"/>
      <c r="C7" s="10"/>
      <c r="D7" s="10"/>
      <c r="E7" s="10"/>
      <c r="F7" s="10"/>
      <c r="G7" s="10"/>
      <c r="H7" s="10"/>
      <c r="I7" s="10"/>
      <c r="J7" s="10"/>
      <c r="K7" s="10"/>
      <c r="L7" s="10">
        <f>COUNT(Q26:Q38)</f>
        <v>13</v>
      </c>
      <c r="M7" s="10">
        <f>COUNT(Q39:Q43)</f>
        <v>5</v>
      </c>
      <c r="N7" s="10">
        <f>COUNT(Q7:Q43)</f>
        <v>37</v>
      </c>
      <c r="O7" s="10"/>
      <c r="P7" s="10"/>
      <c r="Q7" s="21">
        <v>1</v>
      </c>
      <c r="R7" s="10"/>
    </row>
    <row r="8" spans="1:18" ht="63.75" customHeight="1" thickBot="1" x14ac:dyDescent="0.3">
      <c r="A8" s="11"/>
      <c r="B8" s="11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21">
        <v>1</v>
      </c>
      <c r="R8" s="10"/>
    </row>
    <row r="9" spans="1:18" ht="16.5" thickBot="1" x14ac:dyDescent="0.3">
      <c r="A9" s="14" t="s">
        <v>18</v>
      </c>
      <c r="B9" s="16">
        <f>13/37+5/37</f>
        <v>0.48648648648648651</v>
      </c>
      <c r="C9" s="10"/>
      <c r="D9" s="10"/>
      <c r="E9" s="10"/>
      <c r="F9" s="9"/>
      <c r="G9" s="12" t="s">
        <v>9</v>
      </c>
      <c r="H9" s="12"/>
      <c r="I9" s="12"/>
      <c r="J9" s="9"/>
      <c r="K9" s="12" t="s">
        <v>10</v>
      </c>
      <c r="L9" s="12"/>
      <c r="M9" s="12"/>
      <c r="N9" s="10"/>
      <c r="O9" s="10"/>
      <c r="P9" s="10"/>
      <c r="Q9" s="21">
        <v>2</v>
      </c>
      <c r="R9" s="10"/>
    </row>
    <row r="10" spans="1:18" ht="16.5" thickBot="1" x14ac:dyDescent="0.3">
      <c r="A10" s="14" t="s">
        <v>22</v>
      </c>
      <c r="B10" s="16">
        <f>1-B9</f>
        <v>0.51351351351351349</v>
      </c>
      <c r="C10" s="10"/>
      <c r="D10" s="10"/>
      <c r="E10" s="10"/>
      <c r="F10" s="10"/>
      <c r="G10" s="13"/>
      <c r="H10" s="13"/>
      <c r="I10" s="13"/>
      <c r="J10" s="10"/>
      <c r="K10" s="13"/>
      <c r="L10" s="13"/>
      <c r="M10" s="13"/>
      <c r="N10" s="10"/>
      <c r="O10" s="10"/>
      <c r="P10" s="10"/>
      <c r="Q10" s="21">
        <v>2</v>
      </c>
      <c r="R10" s="10"/>
    </row>
    <row r="11" spans="1:18" ht="16.5" thickBot="1" x14ac:dyDescent="0.3">
      <c r="A11" s="14" t="s">
        <v>6</v>
      </c>
      <c r="B11" s="14">
        <v>37</v>
      </c>
      <c r="C11" s="10"/>
      <c r="D11" s="10"/>
      <c r="E11" s="10"/>
      <c r="F11" s="10"/>
      <c r="G11" s="13"/>
      <c r="H11" s="13"/>
      <c r="I11" s="13"/>
      <c r="J11" s="10"/>
      <c r="K11" s="13"/>
      <c r="L11" s="13"/>
      <c r="M11" s="13"/>
      <c r="N11" s="10"/>
      <c r="O11" s="10"/>
      <c r="P11" s="10"/>
      <c r="Q11" s="21">
        <v>2</v>
      </c>
      <c r="R11" s="10"/>
    </row>
    <row r="12" spans="1:18" ht="16.5" thickBot="1" x14ac:dyDescent="0.3">
      <c r="A12" s="14" t="s">
        <v>7</v>
      </c>
      <c r="B12" s="17">
        <v>0.96</v>
      </c>
      <c r="C12" s="10"/>
      <c r="D12" s="10"/>
      <c r="E12" s="10"/>
      <c r="F12" s="10"/>
      <c r="G12" s="13"/>
      <c r="H12" s="13"/>
      <c r="I12" s="13"/>
      <c r="J12" s="10"/>
      <c r="K12" s="13"/>
      <c r="L12" s="13"/>
      <c r="M12" s="13"/>
      <c r="N12" s="10"/>
      <c r="O12" s="10"/>
      <c r="P12" s="10"/>
      <c r="Q12" s="21">
        <v>2</v>
      </c>
      <c r="R12" s="10"/>
    </row>
    <row r="13" spans="1:18" ht="16.5" thickBot="1" x14ac:dyDescent="0.3">
      <c r="A13" s="14" t="s">
        <v>8</v>
      </c>
      <c r="B13" s="16">
        <f>NORMSINV(2/100)</f>
        <v>-2.0537489106318225</v>
      </c>
      <c r="C13" s="10"/>
      <c r="D13" s="10"/>
      <c r="E13" s="10"/>
      <c r="F13" s="10"/>
      <c r="G13" s="13"/>
      <c r="H13" s="13"/>
      <c r="I13" s="13"/>
      <c r="J13" s="10"/>
      <c r="K13" s="13"/>
      <c r="L13" s="13"/>
      <c r="M13" s="13"/>
      <c r="N13" s="10"/>
      <c r="O13" s="10"/>
      <c r="P13" s="10"/>
      <c r="Q13" s="3">
        <v>2</v>
      </c>
      <c r="R13" s="10"/>
    </row>
    <row r="14" spans="1:18" ht="16.5" thickBot="1" x14ac:dyDescent="0.3">
      <c r="A14" s="14"/>
      <c r="B14" s="16">
        <f>NORMSINV(98/100)</f>
        <v>2.0537489106318221</v>
      </c>
      <c r="C14" s="10"/>
      <c r="D14" s="10"/>
      <c r="E14" s="10"/>
      <c r="F14" s="10"/>
      <c r="G14" s="13"/>
      <c r="H14" s="13"/>
      <c r="I14" s="13"/>
      <c r="J14" s="10"/>
      <c r="K14" s="13"/>
      <c r="L14" s="13"/>
      <c r="M14" s="13"/>
      <c r="N14" s="10"/>
      <c r="O14" s="10"/>
      <c r="P14" s="10"/>
      <c r="Q14" s="3">
        <v>2</v>
      </c>
      <c r="R14" s="10"/>
    </row>
    <row r="15" spans="1:18" ht="16.5" thickBot="1" x14ac:dyDescent="0.3">
      <c r="A15" s="10"/>
      <c r="B15" s="10"/>
      <c r="C15" s="10"/>
      <c r="D15" s="10"/>
      <c r="E15" s="10"/>
      <c r="F15" s="10"/>
      <c r="G15" s="13"/>
      <c r="H15" s="13"/>
      <c r="I15" s="13"/>
      <c r="J15" s="10"/>
      <c r="K15" s="13"/>
      <c r="L15" s="13"/>
      <c r="M15" s="13"/>
      <c r="N15" s="10"/>
      <c r="O15" s="10"/>
      <c r="P15" s="10"/>
      <c r="Q15" s="3">
        <v>2</v>
      </c>
      <c r="R15" s="10"/>
    </row>
    <row r="16" spans="1:18" ht="16.5" thickBot="1" x14ac:dyDescent="0.3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21">
        <v>3</v>
      </c>
      <c r="R16" s="10"/>
    </row>
    <row r="17" spans="1:18" ht="16.5" thickBot="1" x14ac:dyDescent="0.3">
      <c r="A17" s="10"/>
      <c r="B17" s="10"/>
      <c r="C17" s="10"/>
      <c r="D17" s="10"/>
      <c r="E17" s="28"/>
      <c r="F17" s="28"/>
      <c r="G17" s="26" t="s">
        <v>23</v>
      </c>
      <c r="H17" s="30"/>
      <c r="I17" s="30"/>
      <c r="J17" s="30"/>
      <c r="K17" s="30"/>
      <c r="L17" s="30"/>
      <c r="M17" s="30"/>
      <c r="N17" s="28"/>
      <c r="O17" s="28"/>
      <c r="P17" s="10"/>
      <c r="Q17" s="21">
        <v>3</v>
      </c>
      <c r="R17" s="10"/>
    </row>
    <row r="18" spans="1:18" ht="16.5" thickBot="1" x14ac:dyDescent="0.3">
      <c r="A18" s="10"/>
      <c r="B18" s="10"/>
      <c r="C18" s="10"/>
      <c r="D18" s="10"/>
      <c r="E18" s="28"/>
      <c r="F18" s="28"/>
      <c r="G18" s="30"/>
      <c r="H18" s="30"/>
      <c r="I18" s="30"/>
      <c r="J18" s="30"/>
      <c r="K18" s="30"/>
      <c r="L18" s="30"/>
      <c r="M18" s="30"/>
      <c r="N18" s="28"/>
      <c r="O18" s="28"/>
      <c r="P18" s="10"/>
      <c r="Q18" s="21">
        <v>3</v>
      </c>
      <c r="R18" s="10"/>
    </row>
    <row r="19" spans="1:18" ht="16.5" customHeight="1" thickBot="1" x14ac:dyDescent="0.3">
      <c r="A19" s="10"/>
      <c r="B19" s="10"/>
      <c r="C19" s="10"/>
      <c r="D19" s="10"/>
      <c r="E19" s="28"/>
      <c r="F19" s="27"/>
      <c r="G19" s="30"/>
      <c r="H19" s="30"/>
      <c r="I19" s="30"/>
      <c r="J19" s="30"/>
      <c r="K19" s="30"/>
      <c r="L19" s="30"/>
      <c r="M19" s="30"/>
      <c r="N19" s="28"/>
      <c r="O19" s="28"/>
      <c r="P19" s="10"/>
      <c r="Q19" s="21">
        <v>3</v>
      </c>
      <c r="R19" s="10"/>
    </row>
    <row r="20" spans="1:18" ht="16.5" thickBot="1" x14ac:dyDescent="0.3">
      <c r="A20" s="10"/>
      <c r="B20" s="10"/>
      <c r="C20" s="10"/>
      <c r="D20" s="10"/>
      <c r="E20" s="28"/>
      <c r="F20" s="27"/>
      <c r="G20" s="30"/>
      <c r="H20" s="30"/>
      <c r="I20" s="30"/>
      <c r="J20" s="30"/>
      <c r="K20" s="30"/>
      <c r="L20" s="30"/>
      <c r="M20" s="30"/>
      <c r="N20" s="28"/>
      <c r="O20" s="28"/>
      <c r="P20" s="10"/>
      <c r="Q20" s="21">
        <v>3</v>
      </c>
      <c r="R20" s="10"/>
    </row>
    <row r="21" spans="1:18" ht="16.5" thickBot="1" x14ac:dyDescent="0.3">
      <c r="A21" s="10"/>
      <c r="B21" s="10"/>
      <c r="C21" s="10"/>
      <c r="D21" s="10"/>
      <c r="E21" s="28"/>
      <c r="F21" s="27"/>
      <c r="G21" s="27"/>
      <c r="H21" s="27"/>
      <c r="I21" s="27"/>
      <c r="J21" s="27"/>
      <c r="K21" s="27"/>
      <c r="L21" s="27"/>
      <c r="M21" s="29"/>
      <c r="N21" s="28"/>
      <c r="O21" s="28"/>
      <c r="P21" s="10"/>
      <c r="Q21" s="21">
        <v>3</v>
      </c>
      <c r="R21" s="10"/>
    </row>
    <row r="22" spans="1:18" ht="16.5" thickBot="1" x14ac:dyDescent="0.3">
      <c r="A22" s="10"/>
      <c r="B22" s="10"/>
      <c r="C22" s="10"/>
      <c r="D22" s="10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10"/>
      <c r="Q22" s="21">
        <v>3</v>
      </c>
      <c r="R22" s="10"/>
    </row>
    <row r="23" spans="1:18" ht="16.5" thickBot="1" x14ac:dyDescent="0.3">
      <c r="A23" s="10"/>
      <c r="B23" s="10"/>
      <c r="C23" s="10"/>
      <c r="D23" s="10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10"/>
      <c r="Q23" s="3">
        <v>3</v>
      </c>
      <c r="R23" s="10"/>
    </row>
    <row r="24" spans="1:18" ht="16.5" thickBot="1" x14ac:dyDescent="0.3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3">
        <v>3</v>
      </c>
      <c r="R24" s="10"/>
    </row>
    <row r="25" spans="1:18" ht="16.5" thickBot="1" x14ac:dyDescent="0.3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3">
        <v>3</v>
      </c>
      <c r="R25" s="10"/>
    </row>
    <row r="26" spans="1:18" ht="16.5" thickBot="1" x14ac:dyDescent="0.3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21">
        <v>4</v>
      </c>
      <c r="R26" s="10"/>
    </row>
    <row r="27" spans="1:18" ht="16.5" thickBot="1" x14ac:dyDescent="0.3">
      <c r="Q27" s="21">
        <v>4</v>
      </c>
    </row>
    <row r="28" spans="1:18" ht="16.5" thickBot="1" x14ac:dyDescent="0.3">
      <c r="Q28" s="21">
        <v>4</v>
      </c>
    </row>
    <row r="29" spans="1:18" ht="16.5" thickBot="1" x14ac:dyDescent="0.3">
      <c r="Q29" s="21">
        <v>4</v>
      </c>
    </row>
    <row r="30" spans="1:18" ht="16.5" thickBot="1" x14ac:dyDescent="0.3">
      <c r="Q30" s="23">
        <v>4</v>
      </c>
    </row>
    <row r="31" spans="1:18" ht="16.5" thickBot="1" x14ac:dyDescent="0.3">
      <c r="Q31" s="24">
        <v>4</v>
      </c>
    </row>
    <row r="32" spans="1:18" ht="16.5" thickBot="1" x14ac:dyDescent="0.3">
      <c r="Q32" s="4">
        <v>4</v>
      </c>
    </row>
    <row r="33" spans="1:18" ht="16.5" thickBot="1" x14ac:dyDescent="0.3">
      <c r="Q33" s="4">
        <v>4</v>
      </c>
    </row>
    <row r="34" spans="1:18" ht="16.5" thickBot="1" x14ac:dyDescent="0.3">
      <c r="Q34" s="25">
        <v>4</v>
      </c>
    </row>
    <row r="35" spans="1:18" ht="16.5" thickBot="1" x14ac:dyDescent="0.3">
      <c r="Q35" s="25">
        <v>4</v>
      </c>
    </row>
    <row r="36" spans="1:18" ht="16.5" thickBot="1" x14ac:dyDescent="0.3">
      <c r="Q36" s="25">
        <v>4</v>
      </c>
    </row>
    <row r="37" spans="1:18" ht="16.5" thickBot="1" x14ac:dyDescent="0.3">
      <c r="Q37" s="25">
        <v>4</v>
      </c>
    </row>
    <row r="38" spans="1:18" ht="16.5" thickBot="1" x14ac:dyDescent="0.3">
      <c r="Q38" s="25">
        <v>4</v>
      </c>
    </row>
    <row r="39" spans="1:18" ht="16.5" thickBot="1" x14ac:dyDescent="0.3">
      <c r="Q39" s="4">
        <v>5</v>
      </c>
    </row>
    <row r="40" spans="1:18" ht="16.5" thickBot="1" x14ac:dyDescent="0.3">
      <c r="Q40" s="4">
        <v>5</v>
      </c>
    </row>
    <row r="41" spans="1:18" ht="16.5" thickBot="1" x14ac:dyDescent="0.3">
      <c r="Q41" s="4">
        <v>5</v>
      </c>
    </row>
    <row r="42" spans="1:18" ht="16.5" thickBot="1" x14ac:dyDescent="0.3">
      <c r="Q42" s="4">
        <v>5</v>
      </c>
    </row>
    <row r="43" spans="1:18" ht="16.5" thickBot="1" x14ac:dyDescent="0.3">
      <c r="Q43" s="25">
        <v>5</v>
      </c>
    </row>
    <row r="44" spans="1:18" ht="16.5" thickBot="1" x14ac:dyDescent="0.3">
      <c r="A44" s="36" t="s">
        <v>25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</row>
    <row r="45" spans="1:18" ht="16.5" thickBot="1" x14ac:dyDescent="0.3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32" t="s">
        <v>24</v>
      </c>
      <c r="R45" s="10"/>
    </row>
    <row r="46" spans="1:18" ht="16.5" thickBot="1" x14ac:dyDescent="0.3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 t="s">
        <v>26</v>
      </c>
      <c r="M46" s="10" t="s">
        <v>27</v>
      </c>
      <c r="N46" s="10" t="s">
        <v>19</v>
      </c>
      <c r="O46" s="10"/>
      <c r="P46" s="10"/>
      <c r="Q46" s="31">
        <v>1</v>
      </c>
      <c r="R46" s="10"/>
    </row>
    <row r="47" spans="1:18" ht="16.5" thickBot="1" x14ac:dyDescent="0.3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>
        <f>+COUNT(Q46:Q66)</f>
        <v>21</v>
      </c>
      <c r="M47" s="10">
        <f>COUNT(Q67:Q82)</f>
        <v>16</v>
      </c>
      <c r="N47" s="10">
        <f>L47+M47</f>
        <v>37</v>
      </c>
      <c r="O47" s="10"/>
      <c r="P47" s="10"/>
      <c r="Q47" s="31">
        <v>1</v>
      </c>
      <c r="R47" s="10"/>
    </row>
    <row r="48" spans="1:18" ht="16.5" thickBot="1" x14ac:dyDescent="0.3">
      <c r="A48" s="13" t="s">
        <v>3</v>
      </c>
      <c r="B48" s="13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31">
        <v>1</v>
      </c>
      <c r="R48" s="10"/>
    </row>
    <row r="49" spans="1:18" ht="60.75" customHeight="1" thickBot="1" x14ac:dyDescent="0.3">
      <c r="A49" s="11"/>
      <c r="B49" s="11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31">
        <v>1</v>
      </c>
      <c r="R49" s="10"/>
    </row>
    <row r="50" spans="1:18" ht="16.5" thickBot="1" x14ac:dyDescent="0.3">
      <c r="A50" s="14" t="s">
        <v>18</v>
      </c>
      <c r="B50" s="16">
        <f>M47/N47</f>
        <v>0.43243243243243246</v>
      </c>
      <c r="C50" s="10"/>
      <c r="D50" s="10"/>
      <c r="E50" s="10"/>
      <c r="F50" s="9"/>
      <c r="G50" s="12" t="s">
        <v>9</v>
      </c>
      <c r="H50" s="12"/>
      <c r="I50" s="12"/>
      <c r="J50" s="9"/>
      <c r="K50" s="12" t="s">
        <v>10</v>
      </c>
      <c r="L50" s="12"/>
      <c r="M50" s="12"/>
      <c r="N50" s="10"/>
      <c r="O50" s="10"/>
      <c r="P50" s="10"/>
      <c r="Q50" s="31">
        <v>1</v>
      </c>
      <c r="R50" s="10"/>
    </row>
    <row r="51" spans="1:18" ht="16.5" thickBot="1" x14ac:dyDescent="0.3">
      <c r="A51" s="14" t="s">
        <v>22</v>
      </c>
      <c r="B51" s="16">
        <f>1-B50</f>
        <v>0.56756756756756754</v>
      </c>
      <c r="C51" s="10"/>
      <c r="D51" s="10"/>
      <c r="E51" s="10"/>
      <c r="F51" s="10"/>
      <c r="G51" s="13"/>
      <c r="H51" s="13"/>
      <c r="I51" s="13"/>
      <c r="J51" s="10"/>
      <c r="K51" s="13"/>
      <c r="L51" s="13"/>
      <c r="M51" s="13"/>
      <c r="N51" s="10"/>
      <c r="O51" s="10"/>
      <c r="P51" s="10"/>
      <c r="Q51" s="31">
        <v>1</v>
      </c>
      <c r="R51" s="10"/>
    </row>
    <row r="52" spans="1:18" ht="16.5" thickBot="1" x14ac:dyDescent="0.3">
      <c r="A52" s="14" t="s">
        <v>6</v>
      </c>
      <c r="B52" s="14">
        <v>37</v>
      </c>
      <c r="C52" s="10"/>
      <c r="D52" s="10"/>
      <c r="E52" s="10"/>
      <c r="F52" s="10"/>
      <c r="G52" s="13"/>
      <c r="H52" s="13"/>
      <c r="I52" s="13"/>
      <c r="J52" s="10"/>
      <c r="K52" s="13"/>
      <c r="L52" s="13"/>
      <c r="M52" s="13"/>
      <c r="N52" s="10"/>
      <c r="O52" s="10"/>
      <c r="P52" s="10"/>
      <c r="Q52" s="31">
        <v>1</v>
      </c>
      <c r="R52" s="10"/>
    </row>
    <row r="53" spans="1:18" ht="16.5" thickBot="1" x14ac:dyDescent="0.3">
      <c r="A53" s="14" t="s">
        <v>7</v>
      </c>
      <c r="B53" s="17">
        <v>0.96</v>
      </c>
      <c r="C53" s="10"/>
      <c r="D53" s="10"/>
      <c r="E53" s="10"/>
      <c r="F53" s="10"/>
      <c r="G53" s="13"/>
      <c r="H53" s="13"/>
      <c r="I53" s="13"/>
      <c r="J53" s="10"/>
      <c r="K53" s="13"/>
      <c r="L53" s="13"/>
      <c r="M53" s="13"/>
      <c r="N53" s="10"/>
      <c r="O53" s="10"/>
      <c r="P53" s="10"/>
      <c r="Q53" s="31">
        <v>1</v>
      </c>
      <c r="R53" s="10"/>
    </row>
    <row r="54" spans="1:18" ht="16.5" thickBot="1" x14ac:dyDescent="0.3">
      <c r="A54" s="14" t="s">
        <v>8</v>
      </c>
      <c r="B54" s="16">
        <f>NORMSINV(2/100)</f>
        <v>-2.0537489106318225</v>
      </c>
      <c r="C54" s="10"/>
      <c r="D54" s="10"/>
      <c r="E54" s="10"/>
      <c r="F54" s="10"/>
      <c r="G54" s="13"/>
      <c r="H54" s="13"/>
      <c r="I54" s="13"/>
      <c r="J54" s="10"/>
      <c r="K54" s="13"/>
      <c r="L54" s="13"/>
      <c r="M54" s="13"/>
      <c r="N54" s="10"/>
      <c r="O54" s="10"/>
      <c r="P54" s="10"/>
      <c r="Q54" s="31">
        <v>1</v>
      </c>
      <c r="R54" s="10"/>
    </row>
    <row r="55" spans="1:18" ht="16.5" thickBot="1" x14ac:dyDescent="0.3">
      <c r="A55" s="14"/>
      <c r="B55" s="16">
        <f>NORMSINV(98/100)</f>
        <v>2.0537489106318221</v>
      </c>
      <c r="C55" s="10"/>
      <c r="D55" s="10"/>
      <c r="E55" s="10"/>
      <c r="F55" s="10"/>
      <c r="G55" s="13"/>
      <c r="H55" s="13"/>
      <c r="I55" s="13"/>
      <c r="J55" s="10"/>
      <c r="K55" s="13"/>
      <c r="L55" s="13"/>
      <c r="M55" s="13"/>
      <c r="N55" s="10"/>
      <c r="O55" s="10"/>
      <c r="P55" s="10"/>
      <c r="Q55" s="31">
        <v>1</v>
      </c>
      <c r="R55" s="10"/>
    </row>
    <row r="56" spans="1:18" ht="16.5" thickBot="1" x14ac:dyDescent="0.3">
      <c r="A56" s="10"/>
      <c r="B56" s="10"/>
      <c r="C56" s="10"/>
      <c r="D56" s="10"/>
      <c r="E56" s="10"/>
      <c r="F56" s="10"/>
      <c r="G56" s="13"/>
      <c r="H56" s="13"/>
      <c r="I56" s="13"/>
      <c r="J56" s="10"/>
      <c r="K56" s="13"/>
      <c r="L56" s="13"/>
      <c r="M56" s="13"/>
      <c r="N56" s="10"/>
      <c r="O56" s="10"/>
      <c r="P56" s="10"/>
      <c r="Q56" s="31">
        <v>1</v>
      </c>
      <c r="R56" s="10"/>
    </row>
    <row r="57" spans="1:18" ht="16.5" thickBot="1" x14ac:dyDescent="0.3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31">
        <v>1</v>
      </c>
      <c r="R57" s="10"/>
    </row>
    <row r="58" spans="1:18" ht="16.5" thickBot="1" x14ac:dyDescent="0.3">
      <c r="A58" s="10"/>
      <c r="B58" s="10"/>
      <c r="C58" s="10"/>
      <c r="D58" s="10"/>
      <c r="E58" s="28"/>
      <c r="F58" s="28"/>
      <c r="G58" s="26" t="s">
        <v>28</v>
      </c>
      <c r="H58" s="30"/>
      <c r="I58" s="30"/>
      <c r="J58" s="30"/>
      <c r="K58" s="30"/>
      <c r="L58" s="30"/>
      <c r="M58" s="30"/>
      <c r="N58" s="10"/>
      <c r="O58" s="10"/>
      <c r="P58" s="10"/>
      <c r="Q58" s="3">
        <v>1</v>
      </c>
      <c r="R58" s="10"/>
    </row>
    <row r="59" spans="1:18" ht="16.5" thickBot="1" x14ac:dyDescent="0.3">
      <c r="A59" s="10"/>
      <c r="B59" s="10"/>
      <c r="C59" s="10"/>
      <c r="D59" s="10"/>
      <c r="E59" s="28"/>
      <c r="F59" s="28"/>
      <c r="G59" s="30"/>
      <c r="H59" s="30"/>
      <c r="I59" s="30"/>
      <c r="J59" s="30"/>
      <c r="K59" s="30"/>
      <c r="L59" s="30"/>
      <c r="M59" s="30"/>
      <c r="N59" s="10"/>
      <c r="O59" s="10"/>
      <c r="P59" s="10"/>
      <c r="Q59" s="3">
        <v>1</v>
      </c>
      <c r="R59" s="10"/>
    </row>
    <row r="60" spans="1:18" ht="16.5" thickBot="1" x14ac:dyDescent="0.3">
      <c r="A60" s="10"/>
      <c r="B60" s="10"/>
      <c r="C60" s="10"/>
      <c r="D60" s="10"/>
      <c r="E60" s="28"/>
      <c r="F60" s="27"/>
      <c r="G60" s="30"/>
      <c r="H60" s="30"/>
      <c r="I60" s="30"/>
      <c r="J60" s="30"/>
      <c r="K60" s="30"/>
      <c r="L60" s="30"/>
      <c r="M60" s="30"/>
      <c r="N60" s="10"/>
      <c r="O60" s="10"/>
      <c r="P60" s="10"/>
      <c r="Q60" s="3">
        <v>1</v>
      </c>
      <c r="R60" s="10"/>
    </row>
    <row r="61" spans="1:18" ht="16.5" thickBot="1" x14ac:dyDescent="0.3">
      <c r="A61" s="10"/>
      <c r="B61" s="10"/>
      <c r="C61" s="10"/>
      <c r="D61" s="10"/>
      <c r="E61" s="28"/>
      <c r="F61" s="27"/>
      <c r="G61" s="30"/>
      <c r="H61" s="30"/>
      <c r="I61" s="30"/>
      <c r="J61" s="30"/>
      <c r="K61" s="30"/>
      <c r="L61" s="30"/>
      <c r="M61" s="30"/>
      <c r="N61" s="10"/>
      <c r="O61" s="10"/>
      <c r="P61" s="10"/>
      <c r="Q61" s="3">
        <v>1</v>
      </c>
      <c r="R61" s="10"/>
    </row>
    <row r="62" spans="1:18" ht="16.5" thickBot="1" x14ac:dyDescent="0.3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3">
        <v>1</v>
      </c>
      <c r="R62" s="10"/>
    </row>
    <row r="63" spans="1:18" ht="16.5" thickBot="1" x14ac:dyDescent="0.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3">
        <v>1</v>
      </c>
      <c r="R63" s="10"/>
    </row>
    <row r="64" spans="1:18" ht="16.5" thickBot="1" x14ac:dyDescent="0.3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3">
        <v>1</v>
      </c>
      <c r="R64" s="10"/>
    </row>
    <row r="65" spans="1:18" ht="16.5" thickBot="1" x14ac:dyDescent="0.3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3">
        <v>1</v>
      </c>
      <c r="R65" s="10"/>
    </row>
    <row r="66" spans="1:18" ht="16.5" thickBot="1" x14ac:dyDescent="0.3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3">
        <v>1</v>
      </c>
      <c r="R66" s="10"/>
    </row>
    <row r="67" spans="1:18" ht="16.5" thickBot="1" x14ac:dyDescent="0.3">
      <c r="Q67" s="31">
        <v>2</v>
      </c>
    </row>
    <row r="68" spans="1:18" ht="16.5" thickBot="1" x14ac:dyDescent="0.3">
      <c r="Q68" s="31">
        <v>2</v>
      </c>
    </row>
    <row r="69" spans="1:18" ht="16.5" thickBot="1" x14ac:dyDescent="0.3">
      <c r="Q69" s="33">
        <v>2</v>
      </c>
    </row>
    <row r="70" spans="1:18" ht="16.5" thickBot="1" x14ac:dyDescent="0.3">
      <c r="Q70" s="34">
        <v>2</v>
      </c>
    </row>
    <row r="71" spans="1:18" ht="16.5" thickBot="1" x14ac:dyDescent="0.3">
      <c r="Q71" s="4">
        <v>2</v>
      </c>
    </row>
    <row r="72" spans="1:18" ht="16.5" thickBot="1" x14ac:dyDescent="0.3">
      <c r="Q72" s="4">
        <v>2</v>
      </c>
    </row>
    <row r="73" spans="1:18" ht="16.5" thickBot="1" x14ac:dyDescent="0.3">
      <c r="Q73" s="4">
        <v>2</v>
      </c>
    </row>
    <row r="74" spans="1:18" ht="16.5" thickBot="1" x14ac:dyDescent="0.3">
      <c r="Q74" s="4">
        <v>2</v>
      </c>
    </row>
    <row r="75" spans="1:18" ht="16.5" thickBot="1" x14ac:dyDescent="0.3">
      <c r="Q75" s="4">
        <v>2</v>
      </c>
    </row>
    <row r="76" spans="1:18" ht="16.5" thickBot="1" x14ac:dyDescent="0.3">
      <c r="Q76" s="4">
        <v>2</v>
      </c>
    </row>
    <row r="77" spans="1:18" ht="16.5" thickBot="1" x14ac:dyDescent="0.3">
      <c r="Q77" s="4">
        <v>2</v>
      </c>
    </row>
    <row r="78" spans="1:18" ht="16.5" thickBot="1" x14ac:dyDescent="0.3">
      <c r="Q78" s="4">
        <v>2</v>
      </c>
    </row>
    <row r="79" spans="1:18" ht="16.5" thickBot="1" x14ac:dyDescent="0.3">
      <c r="Q79" s="4">
        <v>2</v>
      </c>
    </row>
    <row r="80" spans="1:18" ht="16.5" thickBot="1" x14ac:dyDescent="0.3">
      <c r="Q80" s="35">
        <v>2</v>
      </c>
    </row>
    <row r="81" spans="17:17" ht="16.5" thickBot="1" x14ac:dyDescent="0.3">
      <c r="Q81" s="35">
        <v>2</v>
      </c>
    </row>
    <row r="82" spans="17:17" ht="16.5" thickBot="1" x14ac:dyDescent="0.3">
      <c r="Q82" s="35">
        <v>2</v>
      </c>
    </row>
  </sheetData>
  <sortState xmlns:xlrd2="http://schemas.microsoft.com/office/spreadsheetml/2017/richdata2" ref="Q46:Q82">
    <sortCondition ref="Q46:Q82"/>
  </sortState>
  <mergeCells count="17">
    <mergeCell ref="G50:I50"/>
    <mergeCell ref="K50:M50"/>
    <mergeCell ref="G51:I56"/>
    <mergeCell ref="K51:M56"/>
    <mergeCell ref="G58:M61"/>
    <mergeCell ref="G17:M20"/>
    <mergeCell ref="A44:R44"/>
    <mergeCell ref="A49:B49"/>
    <mergeCell ref="A48:B48"/>
    <mergeCell ref="A8:B8"/>
    <mergeCell ref="G9:I9"/>
    <mergeCell ref="K9:M9"/>
    <mergeCell ref="G10:I15"/>
    <mergeCell ref="K10:M15"/>
    <mergeCell ref="A1:H3"/>
    <mergeCell ref="A5:R5"/>
    <mergeCell ref="A7:B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Ejercicio 2</vt:lpstr>
      <vt:lpstr>Ejercicio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</dc:creator>
  <cp:lastModifiedBy>alejandro</cp:lastModifiedBy>
  <dcterms:created xsi:type="dcterms:W3CDTF">2021-11-05T18:39:05Z</dcterms:created>
  <dcterms:modified xsi:type="dcterms:W3CDTF">2021-11-05T20:00:17Z</dcterms:modified>
</cp:coreProperties>
</file>