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7DDD0C5-DD42-4010-AAB8-E7E06BAF3743}" xr6:coauthVersionLast="45" xr6:coauthVersionMax="45" xr10:uidLastSave="{00000000-0000-0000-0000-000000000000}"/>
  <bookViews>
    <workbookView xWindow="-120" yWindow="-120" windowWidth="24240" windowHeight="13140" activeTab="5" xr2:uid="{79F419B1-FE6B-4AA3-9F85-A93F99327AEA}"/>
  </bookViews>
  <sheets>
    <sheet name="Задание 2" sheetId="1" r:id="rId1"/>
    <sheet name="Задание 3" sheetId="2" r:id="rId2"/>
    <sheet name="Задание 3.1" sheetId="3" r:id="rId3"/>
    <sheet name="Задание 3.2" sheetId="4" r:id="rId4"/>
    <sheet name="Задания 4.1" sheetId="5" r:id="rId5"/>
    <sheet name="Задания 4.2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13" i="6"/>
  <c r="F9" i="6" s="1"/>
  <c r="J9" i="6" s="1"/>
  <c r="B12" i="6"/>
  <c r="E10" i="6" s="1"/>
  <c r="F10" i="6"/>
  <c r="J10" i="6" s="1"/>
  <c r="F8" i="6"/>
  <c r="J8" i="6" s="1"/>
  <c r="J7" i="6"/>
  <c r="F7" i="6"/>
  <c r="E7" i="6"/>
  <c r="I7" i="6" s="1"/>
  <c r="F6" i="6"/>
  <c r="J6" i="6" s="1"/>
  <c r="E5" i="6"/>
  <c r="I5" i="6" s="1"/>
  <c r="F4" i="6"/>
  <c r="J4" i="6" s="1"/>
  <c r="J3" i="6"/>
  <c r="F3" i="6"/>
  <c r="E3" i="6"/>
  <c r="I3" i="6" s="1"/>
  <c r="F2" i="6"/>
  <c r="J2" i="6" s="1"/>
  <c r="B19" i="5"/>
  <c r="B18" i="5"/>
  <c r="F14" i="5" s="1"/>
  <c r="J14" i="5" s="1"/>
  <c r="B17" i="5"/>
  <c r="E15" i="5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C11" i="4"/>
  <c r="C12" i="4" s="1"/>
  <c r="B11" i="4"/>
  <c r="K8" i="4"/>
  <c r="K9" i="4" s="1"/>
  <c r="J8" i="4"/>
  <c r="J9" i="4" s="1"/>
  <c r="I8" i="4"/>
  <c r="I9" i="4" s="1"/>
  <c r="H8" i="4"/>
  <c r="H9" i="4" s="1"/>
  <c r="G8" i="4"/>
  <c r="G9" i="4" s="1"/>
  <c r="F8" i="4"/>
  <c r="F9" i="4" s="1"/>
  <c r="E8" i="4"/>
  <c r="E9" i="4" s="1"/>
  <c r="D8" i="4"/>
  <c r="D9" i="4" s="1"/>
  <c r="C8" i="4"/>
  <c r="C9" i="4" s="1"/>
  <c r="B8" i="4"/>
  <c r="L2" i="4"/>
  <c r="K5" i="4"/>
  <c r="K6" i="4" s="1"/>
  <c r="J5" i="4"/>
  <c r="J6" i="4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N3" i="3"/>
  <c r="G10" i="3"/>
  <c r="D10" i="3"/>
  <c r="K9" i="3"/>
  <c r="K10" i="3" s="1"/>
  <c r="J9" i="3"/>
  <c r="J10" i="3" s="1"/>
  <c r="I9" i="3"/>
  <c r="I10" i="3" s="1"/>
  <c r="H9" i="3"/>
  <c r="H10" i="3" s="1"/>
  <c r="G9" i="3"/>
  <c r="F9" i="3"/>
  <c r="F10" i="3" s="1"/>
  <c r="E9" i="3"/>
  <c r="E10" i="3" s="1"/>
  <c r="D9" i="3"/>
  <c r="C9" i="3"/>
  <c r="C10" i="3" s="1"/>
  <c r="B9" i="3"/>
  <c r="B10" i="3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B5" i="1"/>
  <c r="B9" i="1"/>
  <c r="C9" i="1"/>
  <c r="D9" i="1"/>
  <c r="E9" i="1"/>
  <c r="L9" i="1" s="1"/>
  <c r="F9" i="1"/>
  <c r="G9" i="1"/>
  <c r="H9" i="1"/>
  <c r="I9" i="1"/>
  <c r="I10" i="1" s="1"/>
  <c r="J9" i="1"/>
  <c r="K9" i="1"/>
  <c r="B10" i="1"/>
  <c r="C10" i="1"/>
  <c r="D10" i="1"/>
  <c r="F10" i="1"/>
  <c r="G10" i="1"/>
  <c r="H10" i="1"/>
  <c r="J10" i="1"/>
  <c r="K10" i="1"/>
  <c r="I10" i="6" l="1"/>
  <c r="H10" i="6"/>
  <c r="E4" i="6"/>
  <c r="E8" i="6"/>
  <c r="H3" i="6"/>
  <c r="H7" i="6"/>
  <c r="E9" i="6"/>
  <c r="E2" i="6"/>
  <c r="F5" i="6"/>
  <c r="E6" i="6"/>
  <c r="E8" i="5"/>
  <c r="I8" i="5" s="1"/>
  <c r="F3" i="5"/>
  <c r="J3" i="5" s="1"/>
  <c r="E5" i="5"/>
  <c r="I5" i="5" s="1"/>
  <c r="F8" i="5"/>
  <c r="J8" i="5" s="1"/>
  <c r="F11" i="5"/>
  <c r="J11" i="5" s="1"/>
  <c r="E13" i="5"/>
  <c r="I13" i="5" s="1"/>
  <c r="E4" i="5"/>
  <c r="I4" i="5" s="1"/>
  <c r="E12" i="5"/>
  <c r="I12" i="5" s="1"/>
  <c r="F4" i="5"/>
  <c r="J4" i="5" s="1"/>
  <c r="F7" i="5"/>
  <c r="J7" i="5" s="1"/>
  <c r="E9" i="5"/>
  <c r="I9" i="5" s="1"/>
  <c r="F12" i="5"/>
  <c r="J12" i="5" s="1"/>
  <c r="F15" i="5"/>
  <c r="J15" i="5" s="1"/>
  <c r="I15" i="5"/>
  <c r="E2" i="5"/>
  <c r="H4" i="5"/>
  <c r="F5" i="5"/>
  <c r="J5" i="5" s="1"/>
  <c r="E6" i="5"/>
  <c r="F9" i="5"/>
  <c r="J9" i="5" s="1"/>
  <c r="E10" i="5"/>
  <c r="F13" i="5"/>
  <c r="J13" i="5" s="1"/>
  <c r="E14" i="5"/>
  <c r="F2" i="5"/>
  <c r="J2" i="5" s="1"/>
  <c r="E3" i="5"/>
  <c r="F6" i="5"/>
  <c r="J6" i="5" s="1"/>
  <c r="E7" i="5"/>
  <c r="F10" i="5"/>
  <c r="J10" i="5" s="1"/>
  <c r="E11" i="5"/>
  <c r="L8" i="4"/>
  <c r="L11" i="4"/>
  <c r="L6" i="4"/>
  <c r="M5" i="4" s="1"/>
  <c r="N5" i="4" s="1"/>
  <c r="L5" i="4"/>
  <c r="B9" i="4"/>
  <c r="L9" i="4" s="1"/>
  <c r="M8" i="4" s="1"/>
  <c r="N8" i="4" s="1"/>
  <c r="B12" i="4"/>
  <c r="L12" i="4" s="1"/>
  <c r="M11" i="4" s="1"/>
  <c r="N11" i="4" s="1"/>
  <c r="O1" i="3"/>
  <c r="N2" i="3" s="1"/>
  <c r="N4" i="3" s="1"/>
  <c r="N1" i="3"/>
  <c r="I1" i="2"/>
  <c r="B13" i="2" s="1"/>
  <c r="E10" i="1"/>
  <c r="L10" i="1" s="1"/>
  <c r="H8" i="6" l="1"/>
  <c r="I8" i="6"/>
  <c r="I9" i="6"/>
  <c r="H9" i="6"/>
  <c r="I6" i="6"/>
  <c r="H6" i="6"/>
  <c r="I2" i="6"/>
  <c r="H2" i="6"/>
  <c r="B15" i="6" s="1"/>
  <c r="H4" i="6"/>
  <c r="I4" i="6"/>
  <c r="J5" i="6"/>
  <c r="H5" i="6"/>
  <c r="H8" i="5"/>
  <c r="H12" i="5"/>
  <c r="H15" i="5"/>
  <c r="H14" i="5"/>
  <c r="I14" i="5"/>
  <c r="I2" i="5"/>
  <c r="H2" i="5"/>
  <c r="H13" i="5"/>
  <c r="I10" i="5"/>
  <c r="H10" i="5"/>
  <c r="H7" i="5"/>
  <c r="I7" i="5"/>
  <c r="H11" i="5"/>
  <c r="I11" i="5"/>
  <c r="I3" i="5"/>
  <c r="H3" i="5"/>
  <c r="I6" i="5"/>
  <c r="H6" i="5"/>
  <c r="H9" i="5"/>
  <c r="H5" i="5"/>
  <c r="B20" i="5" l="1"/>
</calcChain>
</file>

<file path=xl/sharedStrings.xml><?xml version="1.0" encoding="utf-8"?>
<sst xmlns="http://schemas.openxmlformats.org/spreadsheetml/2006/main" count="104" uniqueCount="61">
  <si>
    <t>№ испытуемых</t>
  </si>
  <si>
    <t>X</t>
  </si>
  <si>
    <t>Y</t>
  </si>
  <si>
    <t>rxy</t>
  </si>
  <si>
    <t>rs</t>
  </si>
  <si>
    <t>ранг x</t>
  </si>
  <si>
    <t>ранг y</t>
  </si>
  <si>
    <t>d</t>
  </si>
  <si>
    <t>Можно сделать предположение, что зависимость линейная, направленность положительная.</t>
  </si>
  <si>
    <t xml:space="preserve">Оценка преподавателя, xi </t>
  </si>
  <si>
    <t>Профессия</t>
  </si>
  <si>
    <t>Оценка студента, yi</t>
  </si>
  <si>
    <t>d*d</t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</si>
  <si>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</si>
  <si>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</si>
  <si>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</si>
  <si>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</si>
  <si>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</si>
  <si>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</si>
  <si>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</si>
  <si>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</si>
  <si>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</si>
  <si>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</si>
  <si>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Сумма</t>
  </si>
  <si>
    <t>Номера испытуемых</t>
  </si>
  <si>
    <t>Стаж (в мес.) xi</t>
  </si>
  <si>
    <t>Время решения (в мин.) yi</t>
  </si>
  <si>
    <t>d = xi - yi</t>
  </si>
  <si>
    <t>(di)^2</t>
  </si>
  <si>
    <t>Коэффициент корреляции не является статистически
значимым</t>
  </si>
  <si>
    <t>v</t>
  </si>
  <si>
    <t>t расч</t>
  </si>
  <si>
    <t>t кр</t>
  </si>
  <si>
    <t>alpha</t>
  </si>
  <si>
    <t xml:space="preserve">t кр &gt; t расч </t>
  </si>
  <si>
    <t>Можно сделать предположение, что зависимость линейная, направленность отрицательная.</t>
  </si>
  <si>
    <t>xi</t>
  </si>
  <si>
    <t>yi</t>
  </si>
  <si>
    <t>zi</t>
  </si>
  <si>
    <t xml:space="preserve">t расч &gt; t кр </t>
  </si>
  <si>
    <t xml:space="preserve">Наиболее согласуются оценки арбитра A и C при 5% уровне значимости </t>
  </si>
  <si>
    <t>Можно сделать предположение, что зависимость нелинейная, направленность не определить.</t>
  </si>
  <si>
    <t>Данные по агрессивности Xagr</t>
  </si>
  <si>
    <t>Данные по IQ Yiq</t>
  </si>
  <si>
    <t>xср</t>
  </si>
  <si>
    <t>yср</t>
  </si>
  <si>
    <t>k</t>
  </si>
  <si>
    <t>r крит</t>
  </si>
  <si>
    <t xml:space="preserve">P </t>
  </si>
  <si>
    <t>r крит &gt; rxy</t>
  </si>
  <si>
    <t>Следовательно связь между агрессивностью и IQ отстутствует</t>
  </si>
  <si>
    <t>xi-xср</t>
  </si>
  <si>
    <t>yi-yср</t>
  </si>
  <si>
    <t>(xi-xср)*(yi-yср)</t>
  </si>
  <si>
    <t>(xi-xср)^2</t>
  </si>
  <si>
    <t>(yi-yср)^2</t>
  </si>
  <si>
    <t>№ п/п</t>
  </si>
  <si>
    <t>Число посетителей за сутки, Х</t>
  </si>
  <si>
    <t>Усредненная позиция сайта в поисковой системе, Y</t>
  </si>
  <si>
    <t>Следовательно связь между X и Y отстутствует</t>
  </si>
  <si>
    <t>Можно сделать предположение, что зависимость нелинейная, направленность отрицательная.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</si>
</sst>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/>
    <xf numFmtId="0" fontId="3" fillId="3" borderId="0" xfId="0" applyFont="1" applyFill="1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169" fontId="3" fillId="3" borderId="1" xfId="0" applyNumberFormat="1" applyFont="1" applyFill="1" applyBorder="1"/>
    <xf numFmtId="0" fontId="3" fillId="3" borderId="7" xfId="0" applyFont="1" applyFill="1" applyBorder="1" applyAlignment="1">
      <alignment horizontal="center"/>
    </xf>
    <xf numFmtId="169" fontId="3" fillId="3" borderId="1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9" fontId="3" fillId="3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6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2'!$B$2:$K$2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'Задание 2'!$B$3:$K$3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F-4F69-B58C-936339AB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80328"/>
        <c:axId val="481110712"/>
      </c:scatterChart>
      <c:valAx>
        <c:axId val="4886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10712"/>
        <c:crosses val="autoZero"/>
        <c:crossBetween val="midCat"/>
      </c:valAx>
      <c:valAx>
        <c:axId val="4811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8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Yi (xi)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3'!$A$1</c:f>
              <c:strCache>
                <c:ptCount val="1"/>
                <c:pt idx="0">
                  <c:v>Оценка преподавателя, xi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'Задание 3'!$A$1:$A$11</c:f>
              <c:strCache>
                <c:ptCount val="11"/>
                <c:pt idx="0">
                  <c:v>Оценка преподавателя, xi 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</c:strCache>
            </c:strRef>
          </c:xVal>
          <c:yVal>
            <c:numRef>
              <c:f>'Задание 3'!$C$1:$C$11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CA9-84F5-DDFED2BF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95192"/>
        <c:axId val="326694536"/>
      </c:scatterChart>
      <c:valAx>
        <c:axId val="3266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Оценка преподавателя, </a:t>
                </a:r>
                <a:r>
                  <a:rPr lang="en-US" sz="1000" b="1" i="0" u="none" strike="noStrike" baseline="0">
                    <a:effectLst/>
                  </a:rPr>
                  <a:t>xi 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94536"/>
        <c:crosses val="autoZero"/>
        <c:crossBetween val="midCat"/>
      </c:valAx>
      <c:valAx>
        <c:axId val="3266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Оценка студента, </a:t>
                </a:r>
                <a:r>
                  <a:rPr lang="en-US" sz="1000" b="1" i="0" u="none" strike="noStrike" baseline="0">
                    <a:effectLst/>
                  </a:rPr>
                  <a:t>yi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9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Yi(Xi)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3.1'!$A$3</c:f>
              <c:strCache>
                <c:ptCount val="1"/>
                <c:pt idx="0">
                  <c:v>Время решения (в мин.) 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3.1'!$B$2:$K$2</c:f>
              <c:numCache>
                <c:formatCode>General</c:formatCode>
                <c:ptCount val="10"/>
                <c:pt idx="0">
                  <c:v>32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21</c:v>
                </c:pt>
                <c:pt idx="7">
                  <c:v>29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'Задание 3.1'!$B$3:$K$3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E-4004-9899-D95DA51F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08344"/>
        <c:axId val="582112936"/>
      </c:scatterChart>
      <c:valAx>
        <c:axId val="58210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Стаж (в мес.) </a:t>
                </a:r>
                <a:r>
                  <a:rPr lang="en-US" sz="1000" b="1" i="0" u="none" strike="noStrike" baseline="0">
                    <a:effectLst/>
                  </a:rPr>
                  <a:t>xi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112936"/>
        <c:crosses val="autoZero"/>
        <c:crossBetween val="midCat"/>
      </c:valAx>
      <c:valAx>
        <c:axId val="5821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Время решения (в мин.) </a:t>
                </a:r>
                <a:r>
                  <a:rPr lang="en-US" sz="1000" b="1" i="0" u="none" strike="noStrike" baseline="0">
                    <a:effectLst/>
                  </a:rPr>
                  <a:t>yi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1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</a:t>
            </a:r>
            <a:r>
              <a:rPr lang="ru-RU"/>
              <a:t>(</a:t>
            </a:r>
            <a:r>
              <a:rPr lang="en-US"/>
              <a:t>xi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3.2'!$A$2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3.2'!$B$1:$K$1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3.2'!$B$2:$K$2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1-4A8B-8783-F2DFE630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59416"/>
        <c:axId val="489479280"/>
      </c:scatterChart>
      <c:valAx>
        <c:axId val="57195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479280"/>
        <c:crosses val="autoZero"/>
        <c:crossBetween val="midCat"/>
      </c:valAx>
      <c:valAx>
        <c:axId val="489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5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zi(yi)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3.2'!$A$3</c:f>
              <c:strCache>
                <c:ptCount val="1"/>
                <c:pt idx="0">
                  <c:v>zi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3.2'!$B$2:$K$2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xVal>
          <c:yVal>
            <c:numRef>
              <c:f>'Задание 3.2'!$B$3:$K$3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691-9D92-B5986973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3776"/>
        <c:axId val="576868696"/>
      </c:scatterChart>
      <c:valAx>
        <c:axId val="5768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68696"/>
        <c:crosses val="autoZero"/>
        <c:crossBetween val="midCat"/>
      </c:valAx>
      <c:valAx>
        <c:axId val="5768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zi(xi)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3.2'!$A$3</c:f>
              <c:strCache>
                <c:ptCount val="1"/>
                <c:pt idx="0">
                  <c:v>zi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'Задание 3.2'!$B$3:$K$3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0-4E73-9483-B791EEB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2136"/>
        <c:axId val="576864104"/>
      </c:scatterChart>
      <c:valAx>
        <c:axId val="57686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64104"/>
        <c:crosses val="autoZero"/>
        <c:crossBetween val="midCat"/>
      </c:valAx>
      <c:valAx>
        <c:axId val="5768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6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'Задания 4.1'!$C$1</c:f>
              <c:strCache>
                <c:ptCount val="1"/>
                <c:pt idx="0">
                  <c:v>Данные по IQ Yiq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'Задания 4.1'!$B$2:$B$15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'Задания 4.1'!$C$2:$C$15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3-4FAE-87A8-35542B22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92192"/>
        <c:axId val="612392520"/>
      </c:scatterChart>
      <c:valAx>
        <c:axId val="6123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Данные по агрессивности </a:t>
                </a:r>
                <a:r>
                  <a:rPr lang="en-US"/>
                  <a:t>Xagr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92520"/>
        <c:crosses val="autoZero"/>
        <c:crossBetween val="midCat"/>
      </c:valAx>
      <c:valAx>
        <c:axId val="612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Данные по </a:t>
                </a:r>
                <a:r>
                  <a:rPr lang="en-US"/>
                  <a:t>IQ Yiq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(</a:t>
            </a:r>
            <a:r>
              <a:rPr lang="en-US"/>
              <a:t>X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'Задания 4.2'!$C$1</c:f>
              <c:strCache>
                <c:ptCount val="1"/>
                <c:pt idx="0">
                  <c:v>Усредненная позиция сайта в поисковой системе,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'Задания 4.2'!$B$2:$B$10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'Задания 4.2'!$C$2:$C$10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5-41D8-9B5A-F35DD3EB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89360"/>
        <c:axId val="576888704"/>
      </c:scatterChart>
      <c:valAx>
        <c:axId val="5768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Усредненная позиция сайта в поисковой системе, </a:t>
                </a: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88704"/>
        <c:crosses val="autoZero"/>
        <c:crossBetween val="midCat"/>
      </c:valAx>
      <c:valAx>
        <c:axId val="5768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посетителей за сутки, 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8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38101</xdr:colOff>
      <xdr:row>0</xdr:row>
      <xdr:rowOff>114300</xdr:rowOff>
    </xdr:from>
    <xdr:to>
      <xdr:col>20</xdr:col>
      <xdr:colOff>276225</xdr:colOff>
      <xdr:row>17</xdr:row>
      <xdr:rowOff>23812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F2ECBC8-A9B5-47AD-A357-BE0DD9EB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12</xdr:row>
      <xdr:rowOff>23812</xdr:rowOff>
    </xdr:from>
    <xdr:to>
      <xdr:col>9</xdr:col>
      <xdr:colOff>333375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BF4699-7E17-40D3-AEB8-FCF2463E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11</xdr:row>
      <xdr:rowOff>171450</xdr:rowOff>
    </xdr:from>
    <xdr:to>
      <xdr:col>12</xdr:col>
      <xdr:colOff>866774</xdr:colOff>
      <xdr:row>27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89512A-0C41-4E1E-9A9D-74E49509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109537</xdr:rowOff>
    </xdr:from>
    <xdr:to>
      <xdr:col>24</xdr:col>
      <xdr:colOff>523875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61C4A6-C2C0-43D7-B5E7-88FD7C137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15</xdr:row>
      <xdr:rowOff>147637</xdr:rowOff>
    </xdr:from>
    <xdr:to>
      <xdr:col>24</xdr:col>
      <xdr:colOff>552450</xdr:colOff>
      <xdr:row>30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9F906D-6FDE-436D-9673-61D6A018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31</xdr:row>
      <xdr:rowOff>23812</xdr:rowOff>
    </xdr:from>
    <xdr:to>
      <xdr:col>25</xdr:col>
      <xdr:colOff>0</xdr:colOff>
      <xdr:row>45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3D3DDE-2040-48F4-9BC2-23F93ED9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0</xdr:row>
      <xdr:rowOff>471487</xdr:rowOff>
    </xdr:from>
    <xdr:to>
      <xdr:col>21</xdr:col>
      <xdr:colOff>276225</xdr:colOff>
      <xdr:row>21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51331D-39F3-4F82-8308-02931EF2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828674</xdr:colOff>
      <xdr:row>11</xdr:row>
      <xdr:rowOff>28576</xdr:rowOff>
    </xdr:from>
    <xdr:to>
      <xdr:col>12</xdr:col>
      <xdr:colOff>276225</xdr:colOff>
      <xdr:row>27</xdr:row>
      <xdr:rowOff>71438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D80320-7E4C-46AE-958D-2FBF1724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&#1051;&#1056;%20&#1050;&#1086;&#1088;&#1088;&#1077;&#1083;&#1103;&#1094;&#1080;&#1086;&#1085;&#1085;&#1099;&#1081;%20&#1072;&#1085;&#1072;&#1083;&#1080;&#1079;%20&#1063;1%20&#1062;&#1072;&#1088;&#1091;&#1083;&#1082;&#1086;&#1074;&#1072;%20&#1040;%20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2"/>
      <sheetName val="Задание 3"/>
      <sheetName val="Задание 3.1"/>
      <sheetName val="Задание 3.2"/>
      <sheetName val="Задание 4.1"/>
      <sheetName val="Задание 4.2"/>
    </sheetNames>
    <sheetDataSet>
      <sheetData sheetId="0">
        <row r="6">
          <cell r="E6">
            <v>1</v>
          </cell>
          <cell r="F6">
            <v>5</v>
          </cell>
          <cell r="G6">
            <v>2</v>
          </cell>
          <cell r="H6">
            <v>3</v>
          </cell>
          <cell r="I6">
            <v>6</v>
          </cell>
          <cell r="J6">
            <v>7</v>
          </cell>
          <cell r="K6">
            <v>8</v>
          </cell>
          <cell r="L6">
            <v>4</v>
          </cell>
          <cell r="M6">
            <v>9</v>
          </cell>
          <cell r="N6">
            <v>10</v>
          </cell>
        </row>
        <row r="7">
          <cell r="E7">
            <v>2</v>
          </cell>
          <cell r="F7">
            <v>1</v>
          </cell>
          <cell r="G7">
            <v>3</v>
          </cell>
          <cell r="H7">
            <v>8</v>
          </cell>
          <cell r="I7">
            <v>7</v>
          </cell>
          <cell r="J7">
            <v>5</v>
          </cell>
          <cell r="K7">
            <v>4</v>
          </cell>
          <cell r="L7">
            <v>6</v>
          </cell>
          <cell r="M7">
            <v>9</v>
          </cell>
          <cell r="N7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373B-B76C-4515-9FC3-955B0FC7D4D7}">
  <dimension ref="A1:L14"/>
  <sheetViews>
    <sheetView workbookViewId="0">
      <selection activeCell="U23" sqref="U23"/>
    </sheetView>
  </sheetViews>
  <sheetFormatPr defaultRowHeight="15" x14ac:dyDescent="0.25"/>
  <cols>
    <col min="1" max="1" width="16.7109375" customWidth="1"/>
    <col min="2" max="2" width="4.140625" customWidth="1"/>
    <col min="3" max="3" width="3.5703125" customWidth="1"/>
    <col min="4" max="4" width="4.28515625" customWidth="1"/>
    <col min="5" max="6" width="3.7109375" customWidth="1"/>
    <col min="7" max="7" width="3.85546875" customWidth="1"/>
    <col min="8" max="8" width="3.42578125" customWidth="1"/>
    <col min="9" max="9" width="3.28515625" customWidth="1"/>
    <col min="10" max="10" width="4.140625" customWidth="1"/>
    <col min="11" max="11" width="3.5703125" customWidth="1"/>
  </cols>
  <sheetData>
    <row r="1" spans="1:12" x14ac:dyDescent="0.25">
      <c r="A1" s="6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1"/>
    </row>
    <row r="2" spans="1:12" x14ac:dyDescent="0.25">
      <c r="A2" s="6" t="s">
        <v>1</v>
      </c>
      <c r="B2" s="8">
        <v>19</v>
      </c>
      <c r="C2" s="8">
        <v>32</v>
      </c>
      <c r="D2" s="8">
        <v>33</v>
      </c>
      <c r="E2" s="8">
        <v>44</v>
      </c>
      <c r="F2" s="8">
        <v>28</v>
      </c>
      <c r="G2" s="8">
        <v>35</v>
      </c>
      <c r="H2" s="8">
        <v>39</v>
      </c>
      <c r="I2" s="8">
        <v>39</v>
      </c>
      <c r="J2" s="8">
        <v>44</v>
      </c>
      <c r="K2" s="8">
        <v>44</v>
      </c>
      <c r="L2" s="1"/>
    </row>
    <row r="3" spans="1:12" x14ac:dyDescent="0.25">
      <c r="A3" s="6" t="s">
        <v>2</v>
      </c>
      <c r="B3" s="8">
        <v>17</v>
      </c>
      <c r="C3" s="8">
        <v>7</v>
      </c>
      <c r="D3" s="8">
        <v>17</v>
      </c>
      <c r="E3" s="8">
        <v>28</v>
      </c>
      <c r="F3" s="8">
        <v>27</v>
      </c>
      <c r="G3" s="8">
        <v>31</v>
      </c>
      <c r="H3" s="8">
        <v>20</v>
      </c>
      <c r="I3" s="8">
        <v>17</v>
      </c>
      <c r="J3" s="8">
        <v>35</v>
      </c>
      <c r="K3" s="8">
        <v>43</v>
      </c>
      <c r="L3" s="1"/>
    </row>
    <row r="4" spans="1:12" x14ac:dyDescent="0.25">
      <c r="A4" s="7" t="s">
        <v>3</v>
      </c>
      <c r="B4" s="9">
        <v>0.54118999999999995</v>
      </c>
      <c r="C4" s="9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7" t="s">
        <v>4</v>
      </c>
      <c r="B5" s="10">
        <f>1-(6*68)/(10*(100-1))</f>
        <v>0.58787878787878789</v>
      </c>
      <c r="C5" s="10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7" t="s">
        <v>5</v>
      </c>
      <c r="B7" s="11">
        <v>1</v>
      </c>
      <c r="C7" s="11">
        <v>5</v>
      </c>
      <c r="D7" s="11">
        <v>2</v>
      </c>
      <c r="E7" s="11">
        <v>3</v>
      </c>
      <c r="F7" s="11">
        <v>6</v>
      </c>
      <c r="G7" s="11">
        <v>7</v>
      </c>
      <c r="H7" s="11">
        <v>8</v>
      </c>
      <c r="I7" s="11">
        <v>4</v>
      </c>
      <c r="J7" s="11">
        <v>9</v>
      </c>
      <c r="K7" s="11">
        <v>10</v>
      </c>
      <c r="L7" s="1"/>
    </row>
    <row r="8" spans="1:12" x14ac:dyDescent="0.25">
      <c r="A8" s="7" t="s">
        <v>6</v>
      </c>
      <c r="B8" s="11">
        <v>2</v>
      </c>
      <c r="C8" s="11">
        <v>1</v>
      </c>
      <c r="D8" s="11">
        <v>3</v>
      </c>
      <c r="E8" s="11">
        <v>8</v>
      </c>
      <c r="F8" s="11">
        <v>7</v>
      </c>
      <c r="G8" s="11">
        <v>5</v>
      </c>
      <c r="H8" s="11">
        <v>4</v>
      </c>
      <c r="I8" s="11">
        <v>6</v>
      </c>
      <c r="J8" s="11">
        <v>9</v>
      </c>
      <c r="K8" s="11">
        <v>10</v>
      </c>
      <c r="L8" s="1"/>
    </row>
    <row r="9" spans="1:12" x14ac:dyDescent="0.25">
      <c r="A9" s="7" t="s">
        <v>7</v>
      </c>
      <c r="B9" s="12">
        <f>'[1]Задание 2'!E6-'[1]Задание 2'!E7</f>
        <v>-1</v>
      </c>
      <c r="C9" s="12">
        <f>'[1]Задание 2'!F6-'[1]Задание 2'!F7</f>
        <v>4</v>
      </c>
      <c r="D9" s="12">
        <f>'[1]Задание 2'!G6-'[1]Задание 2'!G7</f>
        <v>-1</v>
      </c>
      <c r="E9" s="12">
        <f>'[1]Задание 2'!H6-'[1]Задание 2'!H7</f>
        <v>-5</v>
      </c>
      <c r="F9" s="12">
        <f>'[1]Задание 2'!I6-'[1]Задание 2'!I7</f>
        <v>-1</v>
      </c>
      <c r="G9" s="12">
        <f>'[1]Задание 2'!J6-'[1]Задание 2'!J7</f>
        <v>2</v>
      </c>
      <c r="H9" s="12">
        <f>'[1]Задание 2'!K6-'[1]Задание 2'!K7</f>
        <v>4</v>
      </c>
      <c r="I9" s="12">
        <f>'[1]Задание 2'!L6-'[1]Задание 2'!L7</f>
        <v>-2</v>
      </c>
      <c r="J9" s="12">
        <f>'[1]Задание 2'!M6-'[1]Задание 2'!M7</f>
        <v>0</v>
      </c>
      <c r="K9" s="12">
        <f>'[1]Задание 2'!N6-'[1]Задание 2'!N7</f>
        <v>0</v>
      </c>
      <c r="L9" s="13">
        <f>SUM(B9:K9)</f>
        <v>0</v>
      </c>
    </row>
    <row r="10" spans="1:12" x14ac:dyDescent="0.25">
      <c r="A10" s="1"/>
      <c r="B10" s="12">
        <f>B9*B9</f>
        <v>1</v>
      </c>
      <c r="C10" s="12">
        <f>C9*C9</f>
        <v>16</v>
      </c>
      <c r="D10" s="12">
        <f>D9*D9</f>
        <v>1</v>
      </c>
      <c r="E10" s="12">
        <f>E9*E9</f>
        <v>25</v>
      </c>
      <c r="F10" s="12">
        <f>F9*F9</f>
        <v>1</v>
      </c>
      <c r="G10" s="12">
        <f>G9*G9</f>
        <v>4</v>
      </c>
      <c r="H10" s="12">
        <f>H9*H9</f>
        <v>16</v>
      </c>
      <c r="I10" s="12">
        <f>I9*I9</f>
        <v>4</v>
      </c>
      <c r="J10" s="12">
        <f>J9*J9</f>
        <v>0</v>
      </c>
      <c r="K10" s="12">
        <f>K9*K9</f>
        <v>0</v>
      </c>
      <c r="L10" s="13">
        <f>SUM(B10:K10)</f>
        <v>68</v>
      </c>
    </row>
    <row r="12" spans="1:12" ht="15" customHeight="1" x14ac:dyDescent="0.25">
      <c r="C12" s="5" t="s">
        <v>8</v>
      </c>
      <c r="D12" s="5"/>
      <c r="E12" s="5"/>
      <c r="F12" s="5"/>
      <c r="G12" s="5"/>
      <c r="H12" s="5"/>
      <c r="I12" s="5"/>
      <c r="J12" s="5"/>
    </row>
    <row r="13" spans="1:12" x14ac:dyDescent="0.25">
      <c r="C13" s="5"/>
      <c r="D13" s="5"/>
      <c r="E13" s="5"/>
      <c r="F13" s="5"/>
      <c r="G13" s="5"/>
      <c r="H13" s="5"/>
      <c r="I13" s="5"/>
      <c r="J13" s="5"/>
    </row>
    <row r="14" spans="1:12" x14ac:dyDescent="0.25">
      <c r="C14" s="5"/>
      <c r="D14" s="5"/>
      <c r="E14" s="5"/>
      <c r="F14" s="5"/>
      <c r="G14" s="5"/>
      <c r="H14" s="5"/>
      <c r="I14" s="5"/>
      <c r="J14" s="5"/>
    </row>
  </sheetData>
  <mergeCells count="3">
    <mergeCell ref="B4:C4"/>
    <mergeCell ref="B5:C5"/>
    <mergeCell ref="C12:J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5A0F-318D-474C-9535-9D9C06E44D65}">
  <dimension ref="A1:O13"/>
  <sheetViews>
    <sheetView workbookViewId="0">
      <selection activeCell="L15" sqref="L15"/>
    </sheetView>
  </sheetViews>
  <sheetFormatPr defaultRowHeight="15" x14ac:dyDescent="0.25"/>
  <cols>
    <col min="1" max="1" width="29.42578125" customWidth="1"/>
    <col min="2" max="2" width="20.85546875" customWidth="1"/>
    <col min="3" max="3" width="21.5703125" customWidth="1"/>
  </cols>
  <sheetData>
    <row r="1" spans="1:15" x14ac:dyDescent="0.25">
      <c r="A1" s="15" t="s">
        <v>9</v>
      </c>
      <c r="B1" s="15" t="s">
        <v>10</v>
      </c>
      <c r="C1" s="15" t="s">
        <v>11</v>
      </c>
      <c r="E1" s="15" t="s">
        <v>7</v>
      </c>
      <c r="F1" s="15" t="s">
        <v>12</v>
      </c>
      <c r="H1" s="16" t="s">
        <v>23</v>
      </c>
      <c r="I1" s="19">
        <f>SUM(F2:F11)</f>
        <v>42</v>
      </c>
    </row>
    <row r="2" spans="1:15" x14ac:dyDescent="0.25">
      <c r="A2" s="17">
        <v>3</v>
      </c>
      <c r="B2" s="17" t="s">
        <v>13</v>
      </c>
      <c r="C2" s="17">
        <v>2</v>
      </c>
      <c r="E2" s="17">
        <f t="shared" ref="E2:E11" si="0">A2-C2</f>
        <v>1</v>
      </c>
      <c r="F2" s="17">
        <f t="shared" ref="F2:F11" si="1">E2*E2</f>
        <v>1</v>
      </c>
    </row>
    <row r="3" spans="1:15" x14ac:dyDescent="0.25">
      <c r="A3" s="17">
        <v>1</v>
      </c>
      <c r="B3" s="17" t="s">
        <v>14</v>
      </c>
      <c r="C3" s="17">
        <v>1</v>
      </c>
      <c r="E3" s="17">
        <f t="shared" si="0"/>
        <v>0</v>
      </c>
      <c r="F3" s="17">
        <f t="shared" si="1"/>
        <v>0</v>
      </c>
    </row>
    <row r="4" spans="1:15" ht="15" customHeight="1" x14ac:dyDescent="0.25">
      <c r="A4" s="17">
        <v>4</v>
      </c>
      <c r="B4" s="17" t="s">
        <v>15</v>
      </c>
      <c r="C4" s="17">
        <v>7</v>
      </c>
      <c r="E4" s="17">
        <f t="shared" si="0"/>
        <v>-3</v>
      </c>
      <c r="F4" s="17">
        <f t="shared" si="1"/>
        <v>9</v>
      </c>
      <c r="H4" s="5" t="s">
        <v>8</v>
      </c>
      <c r="I4" s="5"/>
      <c r="J4" s="5"/>
      <c r="K4" s="5"/>
      <c r="L4" s="5"/>
      <c r="M4" s="4"/>
      <c r="N4" s="4"/>
      <c r="O4" s="4"/>
    </row>
    <row r="5" spans="1:15" x14ac:dyDescent="0.25">
      <c r="A5" s="17">
        <v>2</v>
      </c>
      <c r="B5" s="17" t="s">
        <v>16</v>
      </c>
      <c r="C5" s="17">
        <v>4</v>
      </c>
      <c r="E5" s="17">
        <f t="shared" si="0"/>
        <v>-2</v>
      </c>
      <c r="F5" s="17">
        <f t="shared" si="1"/>
        <v>4</v>
      </c>
      <c r="H5" s="5"/>
      <c r="I5" s="5"/>
      <c r="J5" s="5"/>
      <c r="K5" s="5"/>
      <c r="L5" s="5"/>
      <c r="M5" s="4"/>
      <c r="N5" s="4"/>
      <c r="O5" s="4"/>
    </row>
    <row r="6" spans="1:15" x14ac:dyDescent="0.25">
      <c r="A6" s="17">
        <v>8</v>
      </c>
      <c r="B6" s="17" t="s">
        <v>17</v>
      </c>
      <c r="C6" s="17">
        <v>5</v>
      </c>
      <c r="E6" s="17">
        <f t="shared" si="0"/>
        <v>3</v>
      </c>
      <c r="F6" s="17">
        <f t="shared" si="1"/>
        <v>9</v>
      </c>
      <c r="H6" s="4"/>
      <c r="I6" s="4"/>
      <c r="J6" s="4"/>
      <c r="K6" s="4"/>
      <c r="L6" s="4"/>
      <c r="M6" s="4"/>
      <c r="N6" s="4"/>
      <c r="O6" s="4"/>
    </row>
    <row r="7" spans="1:15" x14ac:dyDescent="0.25">
      <c r="A7" s="17">
        <v>6</v>
      </c>
      <c r="B7" s="17" t="s">
        <v>18</v>
      </c>
      <c r="C7" s="17">
        <v>3</v>
      </c>
      <c r="E7" s="17">
        <f t="shared" si="0"/>
        <v>3</v>
      </c>
      <c r="F7" s="17">
        <f t="shared" si="1"/>
        <v>9</v>
      </c>
    </row>
    <row r="8" spans="1:15" x14ac:dyDescent="0.25">
      <c r="A8" s="17">
        <v>9</v>
      </c>
      <c r="B8" s="17" t="s">
        <v>19</v>
      </c>
      <c r="C8" s="17">
        <v>9</v>
      </c>
      <c r="E8" s="17">
        <f t="shared" si="0"/>
        <v>0</v>
      </c>
      <c r="F8" s="17">
        <f t="shared" si="1"/>
        <v>0</v>
      </c>
    </row>
    <row r="9" spans="1:15" x14ac:dyDescent="0.25">
      <c r="A9" s="17">
        <v>5</v>
      </c>
      <c r="B9" s="17" t="s">
        <v>20</v>
      </c>
      <c r="C9" s="17">
        <v>8</v>
      </c>
      <c r="E9" s="17">
        <f t="shared" si="0"/>
        <v>-3</v>
      </c>
      <c r="F9" s="17">
        <f t="shared" si="1"/>
        <v>9</v>
      </c>
    </row>
    <row r="10" spans="1:15" x14ac:dyDescent="0.25">
      <c r="A10" s="17">
        <v>10</v>
      </c>
      <c r="B10" s="17" t="s">
        <v>21</v>
      </c>
      <c r="C10" s="17">
        <v>10</v>
      </c>
      <c r="E10" s="20">
        <f t="shared" si="0"/>
        <v>0</v>
      </c>
      <c r="F10" s="20">
        <f t="shared" si="1"/>
        <v>0</v>
      </c>
    </row>
    <row r="11" spans="1:15" x14ac:dyDescent="0.25">
      <c r="A11" s="17">
        <v>7</v>
      </c>
      <c r="B11" s="17" t="s">
        <v>22</v>
      </c>
      <c r="C11" s="17">
        <v>6</v>
      </c>
      <c r="E11" s="19">
        <f t="shared" si="0"/>
        <v>1</v>
      </c>
      <c r="F11" s="19">
        <f t="shared" si="1"/>
        <v>1</v>
      </c>
    </row>
    <row r="13" spans="1:15" x14ac:dyDescent="0.25">
      <c r="A13" s="6" t="s">
        <v>4</v>
      </c>
      <c r="B13" s="18">
        <f>1-(6*I1)/(10*(100-1))</f>
        <v>0.74545454545454548</v>
      </c>
    </row>
  </sheetData>
  <mergeCells count="1">
    <mergeCell ref="H4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146E-B673-4A30-BC94-AFA5C5E9AE2A}">
  <dimension ref="A1:S11"/>
  <sheetViews>
    <sheetView workbookViewId="0">
      <selection activeCell="P15" sqref="P15"/>
    </sheetView>
  </sheetViews>
  <sheetFormatPr defaultRowHeight="15" x14ac:dyDescent="0.25"/>
  <cols>
    <col min="1" max="1" width="26" customWidth="1"/>
    <col min="2" max="2" width="4.42578125" customWidth="1"/>
    <col min="3" max="3" width="4.5703125" customWidth="1"/>
    <col min="4" max="4" width="3.85546875" customWidth="1"/>
    <col min="5" max="5" width="3.42578125" customWidth="1"/>
    <col min="6" max="8" width="3.5703125" customWidth="1"/>
    <col min="9" max="9" width="3.28515625" customWidth="1"/>
    <col min="10" max="10" width="2.85546875" customWidth="1"/>
    <col min="11" max="11" width="3.7109375" customWidth="1"/>
    <col min="13" max="13" width="13.28515625" customWidth="1"/>
  </cols>
  <sheetData>
    <row r="1" spans="1:19" x14ac:dyDescent="0.25">
      <c r="A1" s="21" t="s">
        <v>24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M1" s="22" t="s">
        <v>23</v>
      </c>
      <c r="N1" s="23">
        <f>SUM(B9:K9)</f>
        <v>0</v>
      </c>
      <c r="O1" s="23">
        <f>SUM(B10:K10)</f>
        <v>130</v>
      </c>
    </row>
    <row r="2" spans="1:19" x14ac:dyDescent="0.25">
      <c r="A2" s="21" t="s">
        <v>25</v>
      </c>
      <c r="B2" s="12">
        <v>32</v>
      </c>
      <c r="C2" s="12">
        <v>15</v>
      </c>
      <c r="D2" s="12">
        <v>16</v>
      </c>
      <c r="E2" s="12">
        <v>18</v>
      </c>
      <c r="F2" s="12">
        <v>20</v>
      </c>
      <c r="G2" s="12">
        <v>28</v>
      </c>
      <c r="H2" s="12">
        <v>21</v>
      </c>
      <c r="I2" s="12">
        <v>29</v>
      </c>
      <c r="J2" s="12">
        <v>23</v>
      </c>
      <c r="K2" s="12">
        <v>17</v>
      </c>
      <c r="M2" s="22" t="s">
        <v>4</v>
      </c>
      <c r="N2" s="24">
        <f>1-(6*O1)/(K1*(K1*K1-1))</f>
        <v>0.21212121212121215</v>
      </c>
    </row>
    <row r="3" spans="1:19" x14ac:dyDescent="0.25">
      <c r="A3" s="21" t="s">
        <v>26</v>
      </c>
      <c r="B3" s="12">
        <v>12</v>
      </c>
      <c r="C3" s="12">
        <v>24</v>
      </c>
      <c r="D3" s="12">
        <v>23</v>
      </c>
      <c r="E3" s="12">
        <v>21</v>
      </c>
      <c r="F3" s="12">
        <v>20</v>
      </c>
      <c r="G3" s="12">
        <v>9</v>
      </c>
      <c r="H3" s="12">
        <v>11</v>
      </c>
      <c r="I3" s="12">
        <v>10</v>
      </c>
      <c r="J3" s="12">
        <v>15</v>
      </c>
      <c r="K3" s="12">
        <v>16</v>
      </c>
      <c r="M3" s="22" t="s">
        <v>30</v>
      </c>
      <c r="N3" s="23">
        <f>10-2</f>
        <v>8</v>
      </c>
    </row>
    <row r="4" spans="1:19" ht="15" customHeight="1" x14ac:dyDescent="0.25">
      <c r="M4" s="22" t="s">
        <v>31</v>
      </c>
      <c r="N4" s="24">
        <f>ABS(N2)*SQRT(N3/1-N2*N2)</f>
        <v>0.59827976921858061</v>
      </c>
      <c r="P4" s="5" t="s">
        <v>35</v>
      </c>
      <c r="Q4" s="5"/>
      <c r="R4" s="5"/>
      <c r="S4" s="5"/>
    </row>
    <row r="5" spans="1:19" x14ac:dyDescent="0.25">
      <c r="A5" s="21" t="s">
        <v>25</v>
      </c>
      <c r="B5" s="12">
        <v>2</v>
      </c>
      <c r="C5" s="12">
        <v>3</v>
      </c>
      <c r="D5" s="12">
        <v>10</v>
      </c>
      <c r="E5" s="12">
        <v>4</v>
      </c>
      <c r="F5" s="12">
        <v>5</v>
      </c>
      <c r="G5" s="12">
        <v>7</v>
      </c>
      <c r="H5" s="12">
        <v>9</v>
      </c>
      <c r="I5" s="12">
        <v>6</v>
      </c>
      <c r="J5" s="12">
        <v>8</v>
      </c>
      <c r="K5" s="12">
        <v>1</v>
      </c>
      <c r="M5" s="22" t="s">
        <v>32</v>
      </c>
      <c r="N5" s="23">
        <v>2.31</v>
      </c>
      <c r="P5" s="5"/>
      <c r="Q5" s="5"/>
      <c r="R5" s="5"/>
      <c r="S5" s="5"/>
    </row>
    <row r="6" spans="1:19" x14ac:dyDescent="0.25">
      <c r="A6" s="21" t="s">
        <v>26</v>
      </c>
      <c r="B6" s="12">
        <v>6</v>
      </c>
      <c r="C6" s="12">
        <v>8</v>
      </c>
      <c r="D6" s="12">
        <v>7</v>
      </c>
      <c r="E6" s="12">
        <v>1</v>
      </c>
      <c r="F6" s="12">
        <v>9</v>
      </c>
      <c r="G6" s="12">
        <v>10</v>
      </c>
      <c r="H6" s="12">
        <v>5</v>
      </c>
      <c r="I6" s="12">
        <v>4</v>
      </c>
      <c r="J6" s="12">
        <v>3</v>
      </c>
      <c r="K6" s="12">
        <v>2</v>
      </c>
      <c r="M6" s="22" t="s">
        <v>33</v>
      </c>
      <c r="N6" s="23">
        <v>0.05</v>
      </c>
      <c r="P6" s="5"/>
      <c r="Q6" s="5"/>
      <c r="R6" s="5"/>
      <c r="S6" s="5"/>
    </row>
    <row r="7" spans="1:19" x14ac:dyDescent="0.25">
      <c r="M7" s="22" t="s">
        <v>34</v>
      </c>
    </row>
    <row r="9" spans="1:19" x14ac:dyDescent="0.25">
      <c r="A9" s="21" t="s">
        <v>27</v>
      </c>
      <c r="B9" s="12">
        <f t="shared" ref="B9:K9" si="0">B5-B6</f>
        <v>-4</v>
      </c>
      <c r="C9" s="12">
        <f t="shared" si="0"/>
        <v>-5</v>
      </c>
      <c r="D9" s="12">
        <f t="shared" si="0"/>
        <v>3</v>
      </c>
      <c r="E9" s="12">
        <f t="shared" si="0"/>
        <v>3</v>
      </c>
      <c r="F9" s="12">
        <f t="shared" si="0"/>
        <v>-4</v>
      </c>
      <c r="G9" s="12">
        <f t="shared" si="0"/>
        <v>-3</v>
      </c>
      <c r="H9" s="12">
        <f t="shared" si="0"/>
        <v>4</v>
      </c>
      <c r="I9" s="12">
        <f t="shared" si="0"/>
        <v>2</v>
      </c>
      <c r="J9" s="12">
        <f t="shared" si="0"/>
        <v>5</v>
      </c>
      <c r="K9" s="12">
        <f t="shared" si="0"/>
        <v>-1</v>
      </c>
    </row>
    <row r="10" spans="1:19" x14ac:dyDescent="0.25">
      <c r="A10" s="21" t="s">
        <v>28</v>
      </c>
      <c r="B10" s="12">
        <f t="shared" ref="B10:K10" si="1">B9*B9</f>
        <v>16</v>
      </c>
      <c r="C10" s="12">
        <f t="shared" si="1"/>
        <v>25</v>
      </c>
      <c r="D10" s="12">
        <f t="shared" si="1"/>
        <v>9</v>
      </c>
      <c r="E10" s="12">
        <f t="shared" si="1"/>
        <v>9</v>
      </c>
      <c r="F10" s="12">
        <f t="shared" si="1"/>
        <v>16</v>
      </c>
      <c r="G10" s="12">
        <f t="shared" si="1"/>
        <v>9</v>
      </c>
      <c r="H10" s="12">
        <f t="shared" si="1"/>
        <v>16</v>
      </c>
      <c r="I10" s="12">
        <f t="shared" si="1"/>
        <v>4</v>
      </c>
      <c r="J10" s="12">
        <f t="shared" si="1"/>
        <v>25</v>
      </c>
      <c r="K10" s="12">
        <f t="shared" si="1"/>
        <v>1</v>
      </c>
    </row>
    <row r="11" spans="1:19" x14ac:dyDescent="0.25">
      <c r="A11" s="2" t="s">
        <v>29</v>
      </c>
    </row>
  </sheetData>
  <mergeCells count="1">
    <mergeCell ref="P4:S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C746-CFC6-4C1D-9848-959AF452BE2D}">
  <dimension ref="A1:AD39"/>
  <sheetViews>
    <sheetView workbookViewId="0">
      <selection activeCell="AA37" sqref="AA37:AD39"/>
    </sheetView>
  </sheetViews>
  <sheetFormatPr defaultRowHeight="15" x14ac:dyDescent="0.25"/>
  <cols>
    <col min="2" max="2" width="5" customWidth="1"/>
    <col min="3" max="4" width="4" customWidth="1"/>
    <col min="5" max="6" width="3.5703125" customWidth="1"/>
    <col min="7" max="7" width="3.28515625" customWidth="1"/>
    <col min="8" max="8" width="3.5703125" customWidth="1"/>
    <col min="9" max="9" width="3.28515625" customWidth="1"/>
    <col min="10" max="10" width="4" customWidth="1"/>
    <col min="11" max="11" width="3.42578125" customWidth="1"/>
  </cols>
  <sheetData>
    <row r="1" spans="1:30" x14ac:dyDescent="0.25">
      <c r="A1" s="15" t="s">
        <v>36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6" t="s">
        <v>30</v>
      </c>
      <c r="M1" s="6" t="s">
        <v>32</v>
      </c>
      <c r="N1" s="6" t="s">
        <v>33</v>
      </c>
      <c r="P1" s="1"/>
    </row>
    <row r="2" spans="1:30" ht="15" customHeight="1" x14ac:dyDescent="0.25">
      <c r="A2" s="15" t="s">
        <v>37</v>
      </c>
      <c r="B2" s="17">
        <v>3</v>
      </c>
      <c r="C2" s="17">
        <v>10</v>
      </c>
      <c r="D2" s="17">
        <v>7</v>
      </c>
      <c r="E2" s="17">
        <v>2</v>
      </c>
      <c r="F2" s="17">
        <v>8</v>
      </c>
      <c r="G2" s="17">
        <v>5</v>
      </c>
      <c r="H2" s="17">
        <v>6</v>
      </c>
      <c r="I2" s="17">
        <v>9</v>
      </c>
      <c r="J2" s="17">
        <v>1</v>
      </c>
      <c r="K2" s="17">
        <v>4</v>
      </c>
      <c r="L2" s="19">
        <f>10-2</f>
        <v>8</v>
      </c>
      <c r="M2" s="19">
        <v>2.31</v>
      </c>
      <c r="N2" s="19">
        <v>0.05</v>
      </c>
      <c r="P2" s="1"/>
    </row>
    <row r="3" spans="1:30" x14ac:dyDescent="0.25">
      <c r="A3" s="15" t="s">
        <v>38</v>
      </c>
      <c r="B3" s="17">
        <v>6</v>
      </c>
      <c r="C3" s="17">
        <v>2</v>
      </c>
      <c r="D3" s="17">
        <v>1</v>
      </c>
      <c r="E3" s="17">
        <v>3</v>
      </c>
      <c r="F3" s="17">
        <v>9</v>
      </c>
      <c r="G3" s="17">
        <v>4</v>
      </c>
      <c r="H3" s="17">
        <v>5</v>
      </c>
      <c r="I3" s="17">
        <v>7</v>
      </c>
      <c r="J3" s="17">
        <v>8</v>
      </c>
      <c r="K3" s="17">
        <v>10</v>
      </c>
      <c r="L3" s="1"/>
      <c r="M3" s="1"/>
      <c r="N3" s="1"/>
      <c r="O3" s="1"/>
      <c r="P3" s="1"/>
    </row>
    <row r="4" spans="1:3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6" t="s">
        <v>23</v>
      </c>
      <c r="M4" s="6" t="s">
        <v>4</v>
      </c>
      <c r="N4" s="6" t="s">
        <v>31</v>
      </c>
      <c r="O4" s="1"/>
      <c r="P4" s="1"/>
    </row>
    <row r="5" spans="1:30" x14ac:dyDescent="0.25">
      <c r="A5" s="15" t="s">
        <v>27</v>
      </c>
      <c r="B5" s="17">
        <f t="shared" ref="B5:K5" si="0">B1-B2</f>
        <v>-2</v>
      </c>
      <c r="C5" s="17">
        <f t="shared" si="0"/>
        <v>-8</v>
      </c>
      <c r="D5" s="17">
        <f t="shared" si="0"/>
        <v>-4</v>
      </c>
      <c r="E5" s="17">
        <f t="shared" si="0"/>
        <v>2</v>
      </c>
      <c r="F5" s="17">
        <f t="shared" si="0"/>
        <v>-3</v>
      </c>
      <c r="G5" s="17">
        <f t="shared" si="0"/>
        <v>1</v>
      </c>
      <c r="H5" s="17">
        <f t="shared" si="0"/>
        <v>1</v>
      </c>
      <c r="I5" s="17">
        <f t="shared" si="0"/>
        <v>-1</v>
      </c>
      <c r="J5" s="17">
        <f t="shared" si="0"/>
        <v>8</v>
      </c>
      <c r="K5" s="25">
        <f t="shared" si="0"/>
        <v>6</v>
      </c>
      <c r="L5" s="19">
        <f>SUM(B5:K5)</f>
        <v>0</v>
      </c>
      <c r="M5" s="26">
        <f>1-((6*L6)/(K1*(K1*K1-1)))</f>
        <v>-0.21212121212121215</v>
      </c>
      <c r="N5" s="26">
        <f>ABS(M5)*SQRT(L2/1-M5*M5)</f>
        <v>0.59827976921858061</v>
      </c>
      <c r="O5" s="14" t="s">
        <v>34</v>
      </c>
      <c r="P5" s="1"/>
    </row>
    <row r="6" spans="1:30" x14ac:dyDescent="0.25">
      <c r="A6" s="15" t="s">
        <v>28</v>
      </c>
      <c r="B6" s="17">
        <f t="shared" ref="B6:K6" si="1">B5*B5</f>
        <v>4</v>
      </c>
      <c r="C6" s="17">
        <f t="shared" si="1"/>
        <v>64</v>
      </c>
      <c r="D6" s="17">
        <f t="shared" si="1"/>
        <v>16</v>
      </c>
      <c r="E6" s="17">
        <f t="shared" si="1"/>
        <v>4</v>
      </c>
      <c r="F6" s="17">
        <f t="shared" si="1"/>
        <v>9</v>
      </c>
      <c r="G6" s="17">
        <f t="shared" si="1"/>
        <v>1</v>
      </c>
      <c r="H6" s="17">
        <f t="shared" si="1"/>
        <v>1</v>
      </c>
      <c r="I6" s="17">
        <f t="shared" si="1"/>
        <v>1</v>
      </c>
      <c r="J6" s="17">
        <f t="shared" si="1"/>
        <v>64</v>
      </c>
      <c r="K6" s="25">
        <f t="shared" si="1"/>
        <v>36</v>
      </c>
      <c r="L6" s="19">
        <f>SUM(B6:K6)</f>
        <v>200</v>
      </c>
      <c r="M6" s="1"/>
      <c r="N6" s="1"/>
      <c r="O6" s="1"/>
      <c r="P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6" t="s">
        <v>23</v>
      </c>
      <c r="M7" s="6" t="s">
        <v>4</v>
      </c>
      <c r="N7" s="6" t="s">
        <v>31</v>
      </c>
      <c r="O7" s="1"/>
      <c r="P7" s="1"/>
      <c r="AA7" s="5" t="s">
        <v>41</v>
      </c>
      <c r="AB7" s="5"/>
      <c r="AC7" s="5"/>
      <c r="AD7" s="5"/>
    </row>
    <row r="8" spans="1:30" x14ac:dyDescent="0.25">
      <c r="A8" s="15" t="s">
        <v>27</v>
      </c>
      <c r="B8" s="17">
        <f t="shared" ref="B8:K8" si="2">B2-B3</f>
        <v>-3</v>
      </c>
      <c r="C8" s="17">
        <f t="shared" si="2"/>
        <v>8</v>
      </c>
      <c r="D8" s="17">
        <f t="shared" si="2"/>
        <v>6</v>
      </c>
      <c r="E8" s="17">
        <f t="shared" si="2"/>
        <v>-1</v>
      </c>
      <c r="F8" s="17">
        <f t="shared" si="2"/>
        <v>-1</v>
      </c>
      <c r="G8" s="17">
        <f t="shared" si="2"/>
        <v>1</v>
      </c>
      <c r="H8" s="17">
        <f t="shared" si="2"/>
        <v>1</v>
      </c>
      <c r="I8" s="17">
        <f t="shared" si="2"/>
        <v>2</v>
      </c>
      <c r="J8" s="17">
        <f t="shared" si="2"/>
        <v>-7</v>
      </c>
      <c r="K8" s="25">
        <f t="shared" si="2"/>
        <v>-6</v>
      </c>
      <c r="L8" s="19">
        <f>SUM(B8:K8)</f>
        <v>0</v>
      </c>
      <c r="M8" s="26">
        <f>1-((6*L9)/(K1*(K1*K1-1)))</f>
        <v>-0.22424242424242413</v>
      </c>
      <c r="N8" s="26">
        <f>ABS(M8)*SQRT((K1-2)/(1-M8*M8))</f>
        <v>0.65082772887551965</v>
      </c>
      <c r="O8" s="14" t="s">
        <v>34</v>
      </c>
      <c r="P8" s="1"/>
      <c r="AA8" s="5"/>
      <c r="AB8" s="5"/>
      <c r="AC8" s="5"/>
      <c r="AD8" s="5"/>
    </row>
    <row r="9" spans="1:30" x14ac:dyDescent="0.25">
      <c r="A9" s="15" t="s">
        <v>28</v>
      </c>
      <c r="B9" s="17">
        <f t="shared" ref="B9:K9" si="3">B8*B8</f>
        <v>9</v>
      </c>
      <c r="C9" s="17">
        <f t="shared" si="3"/>
        <v>64</v>
      </c>
      <c r="D9" s="17">
        <f t="shared" si="3"/>
        <v>36</v>
      </c>
      <c r="E9" s="17">
        <f t="shared" si="3"/>
        <v>1</v>
      </c>
      <c r="F9" s="17">
        <f t="shared" si="3"/>
        <v>1</v>
      </c>
      <c r="G9" s="17">
        <f t="shared" si="3"/>
        <v>1</v>
      </c>
      <c r="H9" s="17">
        <f t="shared" si="3"/>
        <v>1</v>
      </c>
      <c r="I9" s="17">
        <f t="shared" si="3"/>
        <v>4</v>
      </c>
      <c r="J9" s="17">
        <f t="shared" si="3"/>
        <v>49</v>
      </c>
      <c r="K9" s="25">
        <f t="shared" si="3"/>
        <v>36</v>
      </c>
      <c r="L9" s="19">
        <f>SUM(B9:K9)</f>
        <v>202</v>
      </c>
      <c r="M9" s="1"/>
      <c r="N9" s="1"/>
      <c r="O9" s="1"/>
      <c r="P9" s="1"/>
      <c r="AA9" s="5"/>
      <c r="AB9" s="5"/>
      <c r="AC9" s="5"/>
      <c r="AD9" s="5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6" t="s">
        <v>23</v>
      </c>
      <c r="M10" s="6" t="s">
        <v>4</v>
      </c>
      <c r="N10" s="6" t="s">
        <v>31</v>
      </c>
      <c r="O10" s="1"/>
      <c r="P10" s="1"/>
    </row>
    <row r="11" spans="1:30" x14ac:dyDescent="0.25">
      <c r="A11" s="15" t="s">
        <v>27</v>
      </c>
      <c r="B11" s="27">
        <f t="shared" ref="B11:K11" si="4">B1-B3</f>
        <v>-5</v>
      </c>
      <c r="C11" s="27">
        <f t="shared" si="4"/>
        <v>0</v>
      </c>
      <c r="D11" s="27">
        <f t="shared" si="4"/>
        <v>2</v>
      </c>
      <c r="E11" s="27">
        <f t="shared" si="4"/>
        <v>1</v>
      </c>
      <c r="F11" s="27">
        <f t="shared" si="4"/>
        <v>-4</v>
      </c>
      <c r="G11" s="27">
        <f t="shared" si="4"/>
        <v>2</v>
      </c>
      <c r="H11" s="27">
        <f t="shared" si="4"/>
        <v>2</v>
      </c>
      <c r="I11" s="27">
        <f t="shared" si="4"/>
        <v>1</v>
      </c>
      <c r="J11" s="27">
        <f t="shared" si="4"/>
        <v>1</v>
      </c>
      <c r="K11" s="28">
        <f t="shared" si="4"/>
        <v>0</v>
      </c>
      <c r="L11" s="19">
        <f>SUM(B11:J11)</f>
        <v>0</v>
      </c>
      <c r="M11" s="26">
        <f>1-((6*L12)/(K1*(K1*K1-1)))</f>
        <v>0.66060606060606064</v>
      </c>
      <c r="N11" s="26">
        <f>ABS(M11)*SQRT((K1-2)/(1-M11*M11))</f>
        <v>2.4888699061626101</v>
      </c>
      <c r="O11" s="14" t="s">
        <v>39</v>
      </c>
      <c r="P11" s="1"/>
    </row>
    <row r="12" spans="1:30" x14ac:dyDescent="0.25">
      <c r="A12" s="29" t="s">
        <v>28</v>
      </c>
      <c r="B12" s="30">
        <f t="shared" ref="B12:K12" si="5">B11*B11</f>
        <v>25</v>
      </c>
      <c r="C12" s="30">
        <f t="shared" si="5"/>
        <v>0</v>
      </c>
      <c r="D12" s="30">
        <f t="shared" si="5"/>
        <v>4</v>
      </c>
      <c r="E12" s="30">
        <f t="shared" si="5"/>
        <v>1</v>
      </c>
      <c r="F12" s="30">
        <f t="shared" si="5"/>
        <v>16</v>
      </c>
      <c r="G12" s="30">
        <f t="shared" si="5"/>
        <v>4</v>
      </c>
      <c r="H12" s="30">
        <f t="shared" si="5"/>
        <v>4</v>
      </c>
      <c r="I12" s="30">
        <f t="shared" si="5"/>
        <v>1</v>
      </c>
      <c r="J12" s="30">
        <f t="shared" si="5"/>
        <v>1</v>
      </c>
      <c r="K12" s="31">
        <f t="shared" si="5"/>
        <v>0</v>
      </c>
      <c r="L12" s="19">
        <f>SUM(B12:J12)</f>
        <v>56</v>
      </c>
      <c r="M12" s="1"/>
      <c r="N12" s="1"/>
      <c r="O12" s="1"/>
      <c r="P12" s="1"/>
      <c r="Q12" s="1"/>
      <c r="R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30" x14ac:dyDescent="0.25">
      <c r="A14" s="32" t="s">
        <v>40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21" spans="27:30" x14ac:dyDescent="0.25">
      <c r="AA21" s="5" t="s">
        <v>41</v>
      </c>
      <c r="AB21" s="5"/>
      <c r="AC21" s="5"/>
      <c r="AD21" s="5"/>
    </row>
    <row r="22" spans="27:30" x14ac:dyDescent="0.25">
      <c r="AA22" s="5"/>
      <c r="AB22" s="5"/>
      <c r="AC22" s="5"/>
      <c r="AD22" s="5"/>
    </row>
    <row r="23" spans="27:30" x14ac:dyDescent="0.25">
      <c r="AA23" s="5"/>
      <c r="AB23" s="5"/>
      <c r="AC23" s="5"/>
      <c r="AD23" s="5"/>
    </row>
    <row r="37" spans="27:30" x14ac:dyDescent="0.25">
      <c r="AA37" s="5" t="s">
        <v>41</v>
      </c>
      <c r="AB37" s="5"/>
      <c r="AC37" s="5"/>
      <c r="AD37" s="5"/>
    </row>
    <row r="38" spans="27:30" x14ac:dyDescent="0.25">
      <c r="AA38" s="5"/>
      <c r="AB38" s="5"/>
      <c r="AC38" s="5"/>
      <c r="AD38" s="5"/>
    </row>
    <row r="39" spans="27:30" x14ac:dyDescent="0.25">
      <c r="AA39" s="5"/>
      <c r="AB39" s="5"/>
      <c r="AC39" s="5"/>
      <c r="AD39" s="5"/>
    </row>
  </sheetData>
  <mergeCells count="3">
    <mergeCell ref="AA7:AD9"/>
    <mergeCell ref="AA21:AD23"/>
    <mergeCell ref="AA37:AD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16A6-3CD5-42ED-B171-A341C0DAB861}">
  <dimension ref="A1:K31"/>
  <sheetViews>
    <sheetView workbookViewId="0">
      <selection activeCell="H25" sqref="H25"/>
    </sheetView>
  </sheetViews>
  <sheetFormatPr defaultRowHeight="15" x14ac:dyDescent="0.25"/>
  <cols>
    <col min="1" max="1" width="9.140625" customWidth="1"/>
    <col min="2" max="2" width="14.5703125" customWidth="1"/>
    <col min="3" max="3" width="12.140625" customWidth="1"/>
    <col min="4" max="4" width="5.28515625" customWidth="1"/>
    <col min="5" max="5" width="11.5703125" customWidth="1"/>
    <col min="6" max="6" width="15.28515625" customWidth="1"/>
    <col min="7" max="7" width="7.28515625" customWidth="1"/>
    <col min="8" max="8" width="16.140625" customWidth="1"/>
  </cols>
  <sheetData>
    <row r="1" spans="1:11" ht="42" customHeight="1" x14ac:dyDescent="0.25">
      <c r="A1" s="15" t="s">
        <v>56</v>
      </c>
      <c r="B1" s="34" t="s">
        <v>42</v>
      </c>
      <c r="C1" s="34" t="s">
        <v>43</v>
      </c>
      <c r="E1" s="15" t="s">
        <v>51</v>
      </c>
      <c r="F1" s="15" t="s">
        <v>52</v>
      </c>
      <c r="H1" s="15" t="s">
        <v>53</v>
      </c>
      <c r="I1" s="15" t="s">
        <v>54</v>
      </c>
      <c r="J1" s="15" t="s">
        <v>55</v>
      </c>
      <c r="K1" s="14"/>
    </row>
    <row r="2" spans="1:11" x14ac:dyDescent="0.25">
      <c r="A2" s="17">
        <v>1</v>
      </c>
      <c r="B2" s="17">
        <v>24</v>
      </c>
      <c r="C2" s="17">
        <v>100</v>
      </c>
      <c r="E2" s="33">
        <f>B2-$B$17</f>
        <v>-0.5714285714285694</v>
      </c>
      <c r="F2" s="33">
        <f>C2-$B$18</f>
        <v>-10.642857142857139</v>
      </c>
      <c r="H2" s="33">
        <f>E2*F2</f>
        <v>6.0816326530612006</v>
      </c>
      <c r="I2" s="33">
        <f>E2*E2</f>
        <v>0.32653061224489566</v>
      </c>
      <c r="J2" s="33">
        <f>F2*F2</f>
        <v>113.27040816326522</v>
      </c>
      <c r="K2" s="14"/>
    </row>
    <row r="3" spans="1:11" x14ac:dyDescent="0.25">
      <c r="A3" s="17">
        <v>2</v>
      </c>
      <c r="B3" s="17">
        <v>27</v>
      </c>
      <c r="C3" s="17">
        <v>115</v>
      </c>
      <c r="E3" s="33">
        <f>B3-$B$17</f>
        <v>2.4285714285714306</v>
      </c>
      <c r="F3" s="33">
        <f>C3-$B$18</f>
        <v>4.3571428571428612</v>
      </c>
      <c r="H3" s="33">
        <f>E3*F3</f>
        <v>10.581632653061243</v>
      </c>
      <c r="I3" s="33">
        <f>E3*E3</f>
        <v>5.8979591836734793</v>
      </c>
      <c r="J3" s="33">
        <f>F3*F3</f>
        <v>18.984693877551056</v>
      </c>
      <c r="K3" s="14"/>
    </row>
    <row r="4" spans="1:11" x14ac:dyDescent="0.25">
      <c r="A4" s="17">
        <v>3</v>
      </c>
      <c r="B4" s="17">
        <v>26</v>
      </c>
      <c r="C4" s="17">
        <v>117</v>
      </c>
      <c r="E4" s="33">
        <f>B4-$B$17</f>
        <v>1.4285714285714306</v>
      </c>
      <c r="F4" s="33">
        <f>C4-$B$18</f>
        <v>6.3571428571428612</v>
      </c>
      <c r="H4" s="33">
        <f>E4*F4</f>
        <v>9.0816326530612432</v>
      </c>
      <c r="I4" s="33">
        <f>E4*E4</f>
        <v>2.0408163265306181</v>
      </c>
      <c r="J4" s="33">
        <f>F4*F4</f>
        <v>40.413265306122497</v>
      </c>
      <c r="K4" s="14"/>
    </row>
    <row r="5" spans="1:11" x14ac:dyDescent="0.25">
      <c r="A5" s="17">
        <v>4</v>
      </c>
      <c r="B5" s="17">
        <v>21</v>
      </c>
      <c r="C5" s="17">
        <v>119</v>
      </c>
      <c r="E5" s="33">
        <f>B5-$B$17</f>
        <v>-3.5714285714285694</v>
      </c>
      <c r="F5" s="33">
        <f>C5-$B$18</f>
        <v>8.3571428571428612</v>
      </c>
      <c r="H5" s="33">
        <f>E5*F5</f>
        <v>-29.846938775510203</v>
      </c>
      <c r="I5" s="33">
        <f>E5*E5</f>
        <v>12.755102040816311</v>
      </c>
      <c r="J5" s="33">
        <f>F5*F5</f>
        <v>69.841836734693942</v>
      </c>
      <c r="K5" s="14"/>
    </row>
    <row r="6" spans="1:11" x14ac:dyDescent="0.25">
      <c r="A6" s="17">
        <v>5</v>
      </c>
      <c r="B6" s="17">
        <v>20</v>
      </c>
      <c r="C6" s="17">
        <v>134</v>
      </c>
      <c r="E6" s="33">
        <f>B6-$B$17</f>
        <v>-4.5714285714285694</v>
      </c>
      <c r="F6" s="33">
        <f>C6-$B$18</f>
        <v>23.357142857142861</v>
      </c>
      <c r="H6" s="33">
        <f>E6*F6</f>
        <v>-106.7755102040816</v>
      </c>
      <c r="I6" s="33">
        <f>E6*E6</f>
        <v>20.89795918367345</v>
      </c>
      <c r="J6" s="33">
        <f>F6*F6</f>
        <v>545.55612244897975</v>
      </c>
      <c r="K6" s="14"/>
    </row>
    <row r="7" spans="1:11" x14ac:dyDescent="0.25">
      <c r="A7" s="17">
        <v>6</v>
      </c>
      <c r="B7" s="17">
        <v>31</v>
      </c>
      <c r="C7" s="17">
        <v>94</v>
      </c>
      <c r="E7" s="33">
        <f>B7-$B$17</f>
        <v>6.4285714285714306</v>
      </c>
      <c r="F7" s="33">
        <f>C7-$B$18</f>
        <v>-16.642857142857139</v>
      </c>
      <c r="H7" s="33">
        <f>E7*F7</f>
        <v>-106.98979591836735</v>
      </c>
      <c r="I7" s="33">
        <f>E7*E7</f>
        <v>41.326530612244923</v>
      </c>
      <c r="J7" s="33">
        <f>F7*F7</f>
        <v>276.98469387755091</v>
      </c>
      <c r="K7" s="14"/>
    </row>
    <row r="8" spans="1:11" x14ac:dyDescent="0.25">
      <c r="A8" s="17">
        <v>7</v>
      </c>
      <c r="B8" s="17">
        <v>26</v>
      </c>
      <c r="C8" s="17">
        <v>105</v>
      </c>
      <c r="E8" s="33">
        <f>B8-$B$17</f>
        <v>1.4285714285714306</v>
      </c>
      <c r="F8" s="33">
        <f>C8-$B$18</f>
        <v>-5.6428571428571388</v>
      </c>
      <c r="H8" s="33">
        <f>E8*F8</f>
        <v>-8.061224489795924</v>
      </c>
      <c r="I8" s="33">
        <f>E8*E8</f>
        <v>2.0408163265306181</v>
      </c>
      <c r="J8" s="33">
        <f>F8*F8</f>
        <v>31.841836734693832</v>
      </c>
    </row>
    <row r="9" spans="1:11" x14ac:dyDescent="0.25">
      <c r="A9" s="17">
        <v>8</v>
      </c>
      <c r="B9" s="17">
        <v>22</v>
      </c>
      <c r="C9" s="17">
        <v>103</v>
      </c>
      <c r="E9" s="33">
        <f>B9-$B$17</f>
        <v>-2.5714285714285694</v>
      </c>
      <c r="F9" s="33">
        <f>C9-$B$18</f>
        <v>-7.6428571428571388</v>
      </c>
      <c r="H9" s="33">
        <f>E9*F9</f>
        <v>19.653061224489768</v>
      </c>
      <c r="I9" s="33">
        <f>E9*E9</f>
        <v>6.6122448979591733</v>
      </c>
      <c r="J9" s="33">
        <f>F9*F9</f>
        <v>58.413265306122383</v>
      </c>
    </row>
    <row r="10" spans="1:11" x14ac:dyDescent="0.25">
      <c r="A10" s="17">
        <v>9</v>
      </c>
      <c r="B10" s="17">
        <v>20</v>
      </c>
      <c r="C10" s="17">
        <v>111</v>
      </c>
      <c r="E10" s="33">
        <f>B10-$B$17</f>
        <v>-4.5714285714285694</v>
      </c>
      <c r="F10" s="33">
        <f>C10-$B$18</f>
        <v>0.3571428571428612</v>
      </c>
      <c r="H10" s="33">
        <f>E10*F10</f>
        <v>-1.6326530612245076</v>
      </c>
      <c r="I10" s="33">
        <f>E10*E10</f>
        <v>20.89795918367345</v>
      </c>
      <c r="J10" s="33">
        <f>F10*F10</f>
        <v>0.12755102040816615</v>
      </c>
    </row>
    <row r="11" spans="1:11" x14ac:dyDescent="0.25">
      <c r="A11" s="17">
        <v>10</v>
      </c>
      <c r="B11" s="17">
        <v>18</v>
      </c>
      <c r="C11" s="17">
        <v>124</v>
      </c>
      <c r="E11" s="33">
        <f>B11-$B$17</f>
        <v>-6.5714285714285694</v>
      </c>
      <c r="F11" s="33">
        <f>C11-$B$18</f>
        <v>13.357142857142861</v>
      </c>
      <c r="H11" s="33">
        <f>E11*F11</f>
        <v>-87.775510204081627</v>
      </c>
      <c r="I11" s="33">
        <f>E11*E11</f>
        <v>43.183673469387728</v>
      </c>
      <c r="J11" s="33">
        <f>F11*F11</f>
        <v>178.41326530612255</v>
      </c>
      <c r="K11" s="14"/>
    </row>
    <row r="12" spans="1:11" x14ac:dyDescent="0.25">
      <c r="A12" s="17">
        <v>11</v>
      </c>
      <c r="B12" s="17">
        <v>30</v>
      </c>
      <c r="C12" s="17">
        <v>122</v>
      </c>
      <c r="E12" s="33">
        <f>B12-$B$17</f>
        <v>5.4285714285714306</v>
      </c>
      <c r="F12" s="33">
        <f>C12-$B$18</f>
        <v>11.357142857142861</v>
      </c>
      <c r="H12" s="33">
        <f>E12*F12</f>
        <v>61.653061224489839</v>
      </c>
      <c r="I12" s="33">
        <f>E12*E12</f>
        <v>29.469387755102062</v>
      </c>
      <c r="J12" s="33">
        <f>F12*F12</f>
        <v>128.98469387755111</v>
      </c>
      <c r="K12" s="14"/>
    </row>
    <row r="13" spans="1:11" x14ac:dyDescent="0.25">
      <c r="A13" s="17">
        <v>12</v>
      </c>
      <c r="B13" s="17">
        <v>29</v>
      </c>
      <c r="C13" s="17">
        <v>109</v>
      </c>
      <c r="E13" s="33">
        <f>B13-$B$17</f>
        <v>4.4285714285714306</v>
      </c>
      <c r="F13" s="33">
        <f>C13-$B$18</f>
        <v>-1.6428571428571388</v>
      </c>
      <c r="H13" s="33">
        <f>E13*F13</f>
        <v>-7.275510204081618</v>
      </c>
      <c r="I13" s="33">
        <f>E13*E13</f>
        <v>19.612244897959201</v>
      </c>
      <c r="J13" s="33">
        <f>F13*F13</f>
        <v>2.6989795918367214</v>
      </c>
      <c r="K13" s="14"/>
    </row>
    <row r="14" spans="1:11" x14ac:dyDescent="0.25">
      <c r="A14" s="17">
        <v>13</v>
      </c>
      <c r="B14" s="17">
        <v>24</v>
      </c>
      <c r="C14" s="17">
        <v>110</v>
      </c>
      <c r="E14" s="33">
        <f>B14-$B$17</f>
        <v>-0.5714285714285694</v>
      </c>
      <c r="F14" s="33">
        <f>C14-$B$18</f>
        <v>-0.6428571428571388</v>
      </c>
      <c r="H14" s="33">
        <f>E14*F14</f>
        <v>0.36734693877550656</v>
      </c>
      <c r="I14" s="33">
        <f>E14*E14</f>
        <v>0.32653061224489566</v>
      </c>
      <c r="J14" s="33">
        <f>F14*F14</f>
        <v>0.41326530612244378</v>
      </c>
      <c r="K14" s="14"/>
    </row>
    <row r="15" spans="1:11" x14ac:dyDescent="0.25">
      <c r="A15" s="17">
        <v>14</v>
      </c>
      <c r="B15" s="17">
        <v>26</v>
      </c>
      <c r="C15" s="17">
        <v>86</v>
      </c>
      <c r="E15" s="33">
        <f>B15-$B$17</f>
        <v>1.4285714285714306</v>
      </c>
      <c r="F15" s="33">
        <f>C15-$B$18</f>
        <v>-24.642857142857139</v>
      </c>
      <c r="H15" s="33">
        <f>E15*F15</f>
        <v>-35.204081632653107</v>
      </c>
      <c r="I15" s="33">
        <f>E15*E15</f>
        <v>2.0408163265306181</v>
      </c>
      <c r="J15" s="33">
        <f>F15*F15</f>
        <v>607.27040816326507</v>
      </c>
    </row>
    <row r="16" spans="1:11" x14ac:dyDescent="0.25">
      <c r="A16" s="14"/>
      <c r="B16" s="14"/>
      <c r="G16" s="14"/>
      <c r="K16" s="14"/>
    </row>
    <row r="17" spans="1:11" x14ac:dyDescent="0.25">
      <c r="A17" s="15" t="s">
        <v>44</v>
      </c>
      <c r="B17" s="33">
        <f>(1/A15)*SUM(B2:B15)</f>
        <v>24.571428571428569</v>
      </c>
      <c r="E17" s="14"/>
      <c r="I17" s="14"/>
      <c r="J17" s="14"/>
      <c r="K17" s="14"/>
    </row>
    <row r="18" spans="1:11" x14ac:dyDescent="0.25">
      <c r="A18" s="15" t="s">
        <v>45</v>
      </c>
      <c r="B18" s="33">
        <f>(1/A15)*SUM(C2:C15)</f>
        <v>110.64285714285714</v>
      </c>
      <c r="E18" s="14"/>
      <c r="I18" s="14"/>
      <c r="J18" s="14"/>
      <c r="K18" s="14"/>
    </row>
    <row r="19" spans="1:11" x14ac:dyDescent="0.25">
      <c r="A19" s="15" t="s">
        <v>46</v>
      </c>
      <c r="B19" s="17">
        <f>A15-2</f>
        <v>12</v>
      </c>
      <c r="I19" s="14"/>
      <c r="J19" s="14"/>
    </row>
    <row r="20" spans="1:11" x14ac:dyDescent="0.25">
      <c r="A20" s="15" t="s">
        <v>3</v>
      </c>
      <c r="B20" s="33">
        <f>SUM(H2:H15)/SQRT(SUM(I2:I15)*SUM(J2:J15))</f>
        <v>-0.42109242545908382</v>
      </c>
      <c r="I20" s="14"/>
      <c r="J20" s="14"/>
    </row>
    <row r="21" spans="1:11" ht="15" customHeight="1" x14ac:dyDescent="0.25">
      <c r="A21" s="15" t="s">
        <v>47</v>
      </c>
      <c r="B21" s="17">
        <v>0.53</v>
      </c>
      <c r="C21" s="14" t="s">
        <v>49</v>
      </c>
      <c r="D21" s="5" t="s">
        <v>50</v>
      </c>
      <c r="E21" s="5"/>
      <c r="F21" s="5"/>
      <c r="G21" s="5"/>
      <c r="H21" s="4"/>
      <c r="I21" s="14"/>
      <c r="J21" s="14"/>
    </row>
    <row r="22" spans="1:11" ht="15" customHeight="1" x14ac:dyDescent="0.25">
      <c r="A22" s="15" t="s">
        <v>48</v>
      </c>
      <c r="B22" s="17">
        <v>0.05</v>
      </c>
      <c r="D22" s="5"/>
      <c r="E22" s="5"/>
      <c r="F22" s="5"/>
      <c r="G22" s="5"/>
      <c r="H22" s="4"/>
      <c r="I22" s="14"/>
      <c r="J22" s="14"/>
      <c r="K22" s="14"/>
    </row>
    <row r="23" spans="1:11" x14ac:dyDescent="0.25">
      <c r="A23" s="14"/>
      <c r="B23" s="14"/>
      <c r="D23" s="4"/>
      <c r="E23" s="4"/>
      <c r="F23" s="4"/>
      <c r="G23" s="4"/>
      <c r="H23" s="4"/>
      <c r="I23" s="14"/>
      <c r="J23" s="14"/>
      <c r="K23" s="14"/>
    </row>
    <row r="24" spans="1:11" x14ac:dyDescent="0.25">
      <c r="A24" s="14"/>
      <c r="B24" s="14"/>
      <c r="I24" s="14"/>
      <c r="J24" s="14"/>
      <c r="K24" s="14"/>
    </row>
    <row r="25" spans="1:11" x14ac:dyDescent="0.25">
      <c r="A25" s="14"/>
      <c r="B25" s="14"/>
      <c r="E25" s="14"/>
      <c r="I25" s="14"/>
      <c r="J25" s="14"/>
      <c r="K25" s="14"/>
    </row>
    <row r="26" spans="1:11" x14ac:dyDescent="0.25">
      <c r="A26" s="14"/>
      <c r="B26" s="14"/>
      <c r="E26" s="14"/>
      <c r="I26" s="14"/>
      <c r="J26" s="14"/>
      <c r="K26" s="14"/>
    </row>
    <row r="27" spans="1:11" x14ac:dyDescent="0.25">
      <c r="A27" s="14"/>
      <c r="B27" s="14"/>
      <c r="E27" s="14"/>
      <c r="I27" s="14"/>
      <c r="J27" s="14"/>
      <c r="K27" s="14"/>
    </row>
    <row r="28" spans="1:11" x14ac:dyDescent="0.25">
      <c r="A28" s="14"/>
      <c r="B28" s="14"/>
      <c r="E28" s="14"/>
      <c r="I28" s="14"/>
      <c r="J28" s="14"/>
      <c r="K28" s="14"/>
    </row>
    <row r="29" spans="1:11" x14ac:dyDescent="0.25">
      <c r="A29" s="14"/>
      <c r="B29" s="14"/>
      <c r="E29" s="14"/>
      <c r="I29" s="14"/>
      <c r="J29" s="14"/>
      <c r="K29" s="14"/>
    </row>
    <row r="30" spans="1:11" x14ac:dyDescent="0.25">
      <c r="A30" s="14"/>
      <c r="B30" s="14"/>
      <c r="E30" s="14"/>
      <c r="I30" s="14"/>
      <c r="J30" s="14"/>
      <c r="K30" s="14"/>
    </row>
    <row r="31" spans="1:11" x14ac:dyDescent="0.25">
      <c r="A31" s="14"/>
      <c r="B31" s="14"/>
      <c r="E31" s="14"/>
      <c r="I31" s="14"/>
      <c r="J31" s="14"/>
      <c r="K31" s="14"/>
    </row>
  </sheetData>
  <mergeCells count="1">
    <mergeCell ref="D21:G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2AD1-84F7-45FE-9B21-A3001FE8B826}">
  <dimension ref="A1:R26"/>
  <sheetViews>
    <sheetView tabSelected="1" workbookViewId="0">
      <selection activeCell="C15" sqref="C15"/>
    </sheetView>
  </sheetViews>
  <sheetFormatPr defaultRowHeight="15" x14ac:dyDescent="0.25"/>
  <cols>
    <col min="2" max="2" width="11.5703125" customWidth="1"/>
    <col min="3" max="3" width="18.85546875" customWidth="1"/>
    <col min="4" max="4" width="4.7109375" customWidth="1"/>
    <col min="5" max="5" width="13.140625" customWidth="1"/>
    <col min="6" max="6" width="12.5703125" customWidth="1"/>
    <col min="7" max="7" width="4.7109375" customWidth="1"/>
    <col min="8" max="8" width="16.7109375" customWidth="1"/>
    <col min="9" max="9" width="14.85546875" customWidth="1"/>
  </cols>
  <sheetData>
    <row r="1" spans="1:18" ht="56.25" customHeight="1" x14ac:dyDescent="0.25">
      <c r="A1" s="15" t="s">
        <v>56</v>
      </c>
      <c r="B1" s="34" t="s">
        <v>57</v>
      </c>
      <c r="C1" s="34" t="s">
        <v>58</v>
      </c>
      <c r="D1" s="14"/>
      <c r="E1" s="15" t="s">
        <v>51</v>
      </c>
      <c r="F1" s="15" t="s">
        <v>52</v>
      </c>
      <c r="G1" s="14"/>
      <c r="H1" s="15" t="s">
        <v>53</v>
      </c>
      <c r="I1" s="15" t="s">
        <v>54</v>
      </c>
      <c r="J1" s="15" t="s">
        <v>55</v>
      </c>
      <c r="K1" s="14"/>
      <c r="L1" s="14"/>
      <c r="M1" s="14"/>
      <c r="N1" s="14"/>
      <c r="O1" s="14"/>
      <c r="P1" s="14"/>
      <c r="Q1" s="14"/>
    </row>
    <row r="2" spans="1:18" x14ac:dyDescent="0.25">
      <c r="A2" s="17">
        <v>1</v>
      </c>
      <c r="B2" s="17">
        <v>500</v>
      </c>
      <c r="C2" s="17">
        <v>5.4</v>
      </c>
      <c r="D2" s="14"/>
      <c r="E2" s="33">
        <f>B2-$B$12</f>
        <v>-798.33333333333326</v>
      </c>
      <c r="F2" s="33">
        <f>C2-$B$13</f>
        <v>-8.8888888888887685E-2</v>
      </c>
      <c r="G2" s="14"/>
      <c r="H2" s="33">
        <f>E2*F2</f>
        <v>70.962962962961996</v>
      </c>
      <c r="I2" s="33">
        <f>E2*E2</f>
        <v>637336.11111111101</v>
      </c>
      <c r="J2" s="33">
        <f>F2*F2</f>
        <v>7.9012345679010214E-3</v>
      </c>
      <c r="K2" s="14"/>
      <c r="L2" s="14"/>
      <c r="M2" s="14"/>
      <c r="N2" s="14"/>
      <c r="O2" s="14"/>
      <c r="P2" s="14"/>
      <c r="Q2" s="14"/>
    </row>
    <row r="3" spans="1:18" x14ac:dyDescent="0.25">
      <c r="A3" s="17">
        <v>2</v>
      </c>
      <c r="B3" s="17">
        <v>790</v>
      </c>
      <c r="C3" s="17">
        <v>4.2</v>
      </c>
      <c r="D3" s="14"/>
      <c r="E3" s="33">
        <f>B3-$B$12</f>
        <v>-508.33333333333326</v>
      </c>
      <c r="F3" s="33">
        <f>C3-$B$13</f>
        <v>-1.2888888888888879</v>
      </c>
      <c r="G3" s="14"/>
      <c r="H3" s="33">
        <f>E3*F3</f>
        <v>655.18518518518454</v>
      </c>
      <c r="I3" s="33">
        <f>E3*E3</f>
        <v>258402.77777777769</v>
      </c>
      <c r="J3" s="33">
        <f>F3*F3</f>
        <v>1.6612345679012319</v>
      </c>
      <c r="K3" s="14"/>
      <c r="L3" s="14"/>
      <c r="M3" s="14"/>
      <c r="N3" s="14"/>
      <c r="O3" s="14"/>
      <c r="P3" s="14"/>
      <c r="Q3" s="14"/>
    </row>
    <row r="4" spans="1:18" x14ac:dyDescent="0.25">
      <c r="A4" s="17">
        <v>3</v>
      </c>
      <c r="B4" s="17">
        <v>870</v>
      </c>
      <c r="C4" s="17">
        <v>4</v>
      </c>
      <c r="D4" s="14"/>
      <c r="E4" s="33">
        <f>B4-$B$12</f>
        <v>-428.33333333333326</v>
      </c>
      <c r="F4" s="33">
        <f>C4-$B$13</f>
        <v>-1.488888888888888</v>
      </c>
      <c r="G4" s="14"/>
      <c r="H4" s="33">
        <f>E4*F4</f>
        <v>637.74074074074031</v>
      </c>
      <c r="I4" s="33">
        <f>E4*E4</f>
        <v>183469.44444444438</v>
      </c>
      <c r="J4" s="33">
        <f>F4*F4</f>
        <v>2.2167901234567875</v>
      </c>
      <c r="K4" s="14"/>
      <c r="L4" s="14"/>
      <c r="M4" s="14"/>
      <c r="N4" s="14"/>
      <c r="O4" s="14"/>
      <c r="P4" s="14"/>
      <c r="Q4" s="14"/>
    </row>
    <row r="5" spans="1:18" x14ac:dyDescent="0.25">
      <c r="A5" s="17">
        <v>4</v>
      </c>
      <c r="B5" s="17">
        <v>1500</v>
      </c>
      <c r="C5" s="17">
        <v>3.4</v>
      </c>
      <c r="D5" s="14"/>
      <c r="E5" s="33">
        <f>B5-$B$12</f>
        <v>201.66666666666674</v>
      </c>
      <c r="F5" s="33">
        <f>C5-$B$13</f>
        <v>-2.0888888888888881</v>
      </c>
      <c r="G5" s="14"/>
      <c r="H5" s="33">
        <f>E5*F5</f>
        <v>-421.25925925925924</v>
      </c>
      <c r="I5" s="33">
        <f>E5*E5</f>
        <v>40669.444444444474</v>
      </c>
      <c r="J5" s="33">
        <f>F5*F5</f>
        <v>4.363456790123454</v>
      </c>
      <c r="K5" s="14"/>
      <c r="L5" s="14"/>
      <c r="M5" s="14"/>
      <c r="N5" s="14"/>
      <c r="O5" s="14"/>
      <c r="P5" s="14"/>
      <c r="Q5" s="14"/>
    </row>
    <row r="6" spans="1:18" x14ac:dyDescent="0.25">
      <c r="A6" s="17">
        <v>5</v>
      </c>
      <c r="B6" s="17">
        <v>2300</v>
      </c>
      <c r="C6" s="17">
        <v>2.5</v>
      </c>
      <c r="D6" s="14"/>
      <c r="E6" s="33">
        <f>B6-$B$12</f>
        <v>1001.6666666666667</v>
      </c>
      <c r="F6" s="33">
        <f>C6-$B$13</f>
        <v>-2.988888888888888</v>
      </c>
      <c r="G6" s="14"/>
      <c r="H6" s="33">
        <f>E6*F6</f>
        <v>-2993.8703703703695</v>
      </c>
      <c r="I6" s="33">
        <f>E6*E6</f>
        <v>1003336.1111111112</v>
      </c>
      <c r="J6" s="33">
        <f>F6*F6</f>
        <v>8.9334567901234525</v>
      </c>
      <c r="K6" s="14"/>
      <c r="L6" s="14"/>
      <c r="M6" s="35"/>
      <c r="N6" s="14"/>
      <c r="O6" s="35"/>
      <c r="P6" s="14"/>
      <c r="Q6" s="14"/>
    </row>
    <row r="7" spans="1:18" x14ac:dyDescent="0.25">
      <c r="A7" s="17">
        <v>6</v>
      </c>
      <c r="B7" s="17">
        <v>5600</v>
      </c>
      <c r="C7" s="17">
        <v>1</v>
      </c>
      <c r="D7" s="14"/>
      <c r="E7" s="33">
        <f>B7-$B$12</f>
        <v>4301.666666666667</v>
      </c>
      <c r="F7" s="33">
        <f>C7-$B$13</f>
        <v>-4.488888888888888</v>
      </c>
      <c r="G7" s="14"/>
      <c r="H7" s="33">
        <f>E7*F7</f>
        <v>-19309.703703703701</v>
      </c>
      <c r="I7" s="33">
        <f>E7*E7</f>
        <v>18504336.111111112</v>
      </c>
      <c r="J7" s="33">
        <f>F7*F7</f>
        <v>20.150123456790116</v>
      </c>
      <c r="K7" s="14"/>
      <c r="L7" s="14"/>
      <c r="M7" s="14"/>
      <c r="N7" s="14"/>
      <c r="O7" s="14"/>
      <c r="P7" s="14"/>
      <c r="Q7" s="14"/>
    </row>
    <row r="8" spans="1:18" ht="15" customHeight="1" x14ac:dyDescent="0.25">
      <c r="A8" s="17">
        <v>7</v>
      </c>
      <c r="B8" s="17">
        <v>100</v>
      </c>
      <c r="C8" s="17">
        <v>6.1</v>
      </c>
      <c r="D8" s="14"/>
      <c r="E8" s="33">
        <f>B8-$B$12</f>
        <v>-1198.3333333333333</v>
      </c>
      <c r="F8" s="33">
        <f>C8-$B$13</f>
        <v>0.6111111111111116</v>
      </c>
      <c r="H8" s="33">
        <f>E8*F8</f>
        <v>-732.31481481481535</v>
      </c>
      <c r="I8" s="33">
        <f>E8*E8</f>
        <v>1436002.7777777775</v>
      </c>
      <c r="J8" s="33">
        <f>F8*F8</f>
        <v>0.37345679012345739</v>
      </c>
      <c r="L8" s="14"/>
      <c r="M8" s="14"/>
      <c r="N8" s="14"/>
      <c r="O8" s="14"/>
      <c r="P8" s="14"/>
      <c r="Q8" s="14"/>
    </row>
    <row r="9" spans="1:18" x14ac:dyDescent="0.25">
      <c r="A9" s="17">
        <v>8</v>
      </c>
      <c r="B9" s="17">
        <v>20</v>
      </c>
      <c r="C9" s="17">
        <v>8.1999999999999993</v>
      </c>
      <c r="D9" s="14"/>
      <c r="E9" s="33">
        <f>B9-$B$12</f>
        <v>-1278.3333333333333</v>
      </c>
      <c r="F9" s="33">
        <f>C9-$B$13</f>
        <v>2.7111111111111112</v>
      </c>
      <c r="H9" s="33">
        <f>E9*F9</f>
        <v>-3465.7037037037035</v>
      </c>
      <c r="I9" s="33">
        <f>E9*E9</f>
        <v>1634136.111111111</v>
      </c>
      <c r="J9" s="33">
        <f>F9*F9</f>
        <v>7.3501234567901239</v>
      </c>
      <c r="L9" s="14"/>
      <c r="M9" s="35"/>
      <c r="Q9" s="14"/>
    </row>
    <row r="10" spans="1:18" x14ac:dyDescent="0.25">
      <c r="A10" s="17">
        <v>9</v>
      </c>
      <c r="B10" s="17">
        <v>5</v>
      </c>
      <c r="C10" s="17">
        <v>14.6</v>
      </c>
      <c r="D10" s="14"/>
      <c r="E10" s="33">
        <f>B10-$B$12</f>
        <v>-1293.3333333333333</v>
      </c>
      <c r="F10" s="33">
        <f>C10-$B$13</f>
        <v>9.1111111111111107</v>
      </c>
      <c r="H10" s="33">
        <f>E10*F10</f>
        <v>-11783.703703703703</v>
      </c>
      <c r="I10" s="33">
        <f>E10*E10</f>
        <v>1672711.111111111</v>
      </c>
      <c r="J10" s="33">
        <f>F10*F10</f>
        <v>83.012345679012341</v>
      </c>
      <c r="L10" s="14"/>
      <c r="M10" s="14"/>
      <c r="Q10" s="14"/>
    </row>
    <row r="11" spans="1:18" x14ac:dyDescent="0.25">
      <c r="A11" s="2"/>
      <c r="B11" s="2"/>
      <c r="C11" s="2"/>
      <c r="D11" s="14"/>
      <c r="E11" s="14"/>
      <c r="F11" s="14"/>
      <c r="G11" s="14"/>
      <c r="H11" s="14"/>
      <c r="I11" s="14"/>
      <c r="J11" s="14"/>
      <c r="K11" s="14"/>
      <c r="L11" s="14"/>
      <c r="M11" s="14"/>
      <c r="Q11" s="14"/>
    </row>
    <row r="12" spans="1:18" x14ac:dyDescent="0.25">
      <c r="A12" s="15" t="s">
        <v>44</v>
      </c>
      <c r="B12" s="33">
        <f>(1/A10)*SUM(B2:B10)</f>
        <v>1298.3333333333333</v>
      </c>
      <c r="C12" s="2"/>
      <c r="D12" s="14"/>
      <c r="E12" s="14"/>
      <c r="F12" s="14"/>
      <c r="G12" s="14"/>
      <c r="H12" s="14"/>
      <c r="I12" s="14"/>
      <c r="J12" s="14"/>
      <c r="K12" s="14"/>
      <c r="L12" s="14"/>
      <c r="M12" s="35"/>
      <c r="Q12" s="14"/>
    </row>
    <row r="13" spans="1:18" ht="15" customHeight="1" x14ac:dyDescent="0.25">
      <c r="A13" s="15" t="s">
        <v>45</v>
      </c>
      <c r="B13" s="33">
        <f>(1/A10)*SUM(C2:C10)</f>
        <v>5.488888888888888</v>
      </c>
      <c r="C13" s="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8" x14ac:dyDescent="0.25">
      <c r="A14" s="15" t="s">
        <v>46</v>
      </c>
      <c r="B14" s="17">
        <f>A10-2</f>
        <v>7</v>
      </c>
      <c r="C14" s="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8" ht="15" customHeight="1" x14ac:dyDescent="0.25">
      <c r="A15" s="15" t="s">
        <v>3</v>
      </c>
      <c r="B15" s="33">
        <f>SUM(H2:H10)/SQRT(SUM(I2:I10)*SUM(J2:J10))</f>
        <v>-0.65511847916525001</v>
      </c>
      <c r="C15" s="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5" t="s">
        <v>60</v>
      </c>
      <c r="O15" s="5"/>
      <c r="P15" s="5"/>
      <c r="Q15" s="5"/>
      <c r="R15" s="5"/>
    </row>
    <row r="16" spans="1:18" ht="15" customHeight="1" x14ac:dyDescent="0.25">
      <c r="A16" s="15" t="s">
        <v>47</v>
      </c>
      <c r="B16" s="17">
        <v>0.67</v>
      </c>
      <c r="E16" s="14"/>
      <c r="F16" s="14"/>
      <c r="G16" s="14"/>
      <c r="H16" s="14"/>
      <c r="I16" s="14"/>
      <c r="J16" s="14"/>
      <c r="K16" s="14"/>
      <c r="L16" s="14"/>
      <c r="M16" s="14"/>
      <c r="N16" s="5"/>
      <c r="O16" s="5"/>
      <c r="P16" s="5"/>
      <c r="Q16" s="5"/>
      <c r="R16" s="5"/>
    </row>
    <row r="17" spans="1:17" x14ac:dyDescent="0.25">
      <c r="A17" s="15" t="s">
        <v>48</v>
      </c>
      <c r="B17" s="17">
        <v>0.05</v>
      </c>
      <c r="E17" s="14"/>
      <c r="I17" s="14"/>
      <c r="J17" s="14"/>
      <c r="K17" s="14"/>
      <c r="L17" s="14"/>
      <c r="M17" s="14"/>
      <c r="N17" s="3"/>
      <c r="O17" s="3"/>
      <c r="P17" s="3"/>
      <c r="Q17" s="14"/>
    </row>
    <row r="18" spans="1:17" x14ac:dyDescent="0.25">
      <c r="A18" s="14"/>
      <c r="B18" s="14" t="s">
        <v>49</v>
      </c>
      <c r="E18" s="14"/>
      <c r="I18" s="14"/>
      <c r="J18" s="14"/>
      <c r="K18" s="14"/>
      <c r="L18" s="14"/>
      <c r="N18" s="3"/>
      <c r="O18" s="3"/>
      <c r="P18" s="3"/>
      <c r="Q18" s="14"/>
    </row>
    <row r="19" spans="1:17" ht="15" customHeight="1" x14ac:dyDescent="0.25">
      <c r="A19" s="36" t="s">
        <v>59</v>
      </c>
      <c r="B19" s="36"/>
      <c r="C19" s="36"/>
      <c r="D19" s="3"/>
      <c r="E19" s="3"/>
      <c r="I19" s="14"/>
      <c r="J19" s="14"/>
      <c r="K19" s="14"/>
      <c r="L19" s="14"/>
      <c r="P19" s="14"/>
      <c r="Q19" s="14"/>
    </row>
    <row r="20" spans="1:17" x14ac:dyDescent="0.25">
      <c r="A20" s="36"/>
      <c r="B20" s="36"/>
      <c r="C20" s="36"/>
      <c r="D20" s="3"/>
      <c r="E20" s="3"/>
      <c r="I20" s="14"/>
      <c r="J20" s="14"/>
      <c r="K20" s="14"/>
      <c r="L20" s="14"/>
      <c r="P20" s="14"/>
      <c r="Q20" s="14"/>
    </row>
    <row r="21" spans="1:17" x14ac:dyDescent="0.25">
      <c r="A21" s="3"/>
      <c r="B21" s="3"/>
      <c r="C21" s="3"/>
      <c r="D21" s="3"/>
      <c r="E21" s="3"/>
      <c r="I21" s="14"/>
      <c r="J21" s="14"/>
      <c r="K21" s="14"/>
      <c r="L21" s="14"/>
      <c r="P21" s="14"/>
      <c r="Q21" s="14"/>
    </row>
    <row r="22" spans="1:17" x14ac:dyDescent="0.25">
      <c r="A22" s="14"/>
      <c r="B22" s="14"/>
      <c r="E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/>
      <c r="B23" s="14"/>
      <c r="E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s="14"/>
      <c r="B24" s="14"/>
      <c r="E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25">
      <c r="A25" s="14"/>
      <c r="B25" s="14"/>
      <c r="E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25">
      <c r="A26" s="14"/>
      <c r="B26" s="14"/>
      <c r="I26" s="14"/>
      <c r="J26" s="14"/>
      <c r="K26" s="14"/>
    </row>
  </sheetData>
  <mergeCells count="2">
    <mergeCell ref="N15:R16"/>
    <mergeCell ref="A19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</vt:lpstr>
      <vt:lpstr>Задание 3</vt:lpstr>
      <vt:lpstr>Задание 3.1</vt:lpstr>
      <vt:lpstr>Задание 3.2</vt:lpstr>
      <vt:lpstr>Задания 4.1</vt:lpstr>
      <vt:lpstr>Задания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2020-05-25T14:58:27Z</dcterms:created>
  <dcterms:modified xsi:type="dcterms:W3CDTF">2020-05-25T18:46:54Z</dcterms:modified>
</cp:coreProperties>
</file>