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403B331-69B1-4F65-B524-66CB0CA49B0A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Задача 1" sheetId="1" r:id="rId1"/>
    <sheet name="Задача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2" l="1"/>
  <c r="F21" i="2"/>
  <c r="O14" i="2"/>
  <c r="N14" i="2"/>
  <c r="M14" i="2"/>
  <c r="L14" i="2"/>
  <c r="K14" i="2"/>
  <c r="J14" i="2"/>
  <c r="H14" i="2"/>
  <c r="I14" i="2" s="1"/>
  <c r="O13" i="2"/>
  <c r="N13" i="2"/>
  <c r="M13" i="2"/>
  <c r="L13" i="2"/>
  <c r="K13" i="2"/>
  <c r="J13" i="2"/>
  <c r="H13" i="2"/>
  <c r="I13" i="2" s="1"/>
  <c r="O12" i="2"/>
  <c r="N12" i="2"/>
  <c r="M12" i="2"/>
  <c r="L12" i="2"/>
  <c r="K12" i="2"/>
  <c r="J12" i="2"/>
  <c r="H12" i="2"/>
  <c r="I12" i="2" s="1"/>
  <c r="E19" i="1"/>
  <c r="B19" i="1"/>
  <c r="Q14" i="1"/>
  <c r="P14" i="1"/>
  <c r="O14" i="1"/>
  <c r="N14" i="1"/>
  <c r="M14" i="1"/>
  <c r="L14" i="1"/>
  <c r="K14" i="1"/>
  <c r="I14" i="1"/>
  <c r="J14" i="1" s="1"/>
  <c r="Q13" i="1"/>
  <c r="P13" i="1"/>
  <c r="O13" i="1"/>
  <c r="N13" i="1"/>
  <c r="M13" i="1"/>
  <c r="L13" i="1"/>
  <c r="K13" i="1"/>
  <c r="I13" i="1"/>
  <c r="J13" i="1" s="1"/>
  <c r="Q12" i="1"/>
  <c r="P12" i="1"/>
  <c r="O12" i="1"/>
  <c r="N12" i="1"/>
  <c r="M12" i="1"/>
  <c r="L12" i="1"/>
  <c r="K12" i="1"/>
  <c r="I12" i="1"/>
  <c r="J12" i="1" s="1"/>
  <c r="C18" i="2" l="1"/>
  <c r="B22" i="2" s="1"/>
  <c r="T5" i="1"/>
  <c r="T4" i="1"/>
  <c r="T6" i="1"/>
  <c r="C19" i="2"/>
  <c r="C17" i="2"/>
  <c r="T12" i="1" l="1"/>
  <c r="T16" i="1"/>
  <c r="E18" i="1" s="1"/>
  <c r="T14" i="1"/>
  <c r="B18" i="1" s="1"/>
  <c r="B24" i="2"/>
  <c r="F20" i="2" s="1"/>
  <c r="B26" i="2"/>
  <c r="I20" i="2" s="1"/>
  <c r="L21" i="2" l="1"/>
  <c r="E17" i="2"/>
  <c r="H18" i="1"/>
  <c r="O5" i="1"/>
</calcChain>
</file>

<file path=xl/sharedStrings.xml><?xml version="1.0" encoding="utf-8"?>
<sst xmlns="http://schemas.openxmlformats.org/spreadsheetml/2006/main" count="68" uniqueCount="42">
  <si>
    <t xml:space="preserve"> </t>
  </si>
  <si>
    <t>Задача 1. Однофакторный дисперсионный анализ равное число наблюдений.</t>
  </si>
  <si>
    <t>Вспомогательные суммы</t>
  </si>
  <si>
    <t>C^2</t>
  </si>
  <si>
    <t>Вычисление сумм квадратов. Общая сумма квадратов</t>
  </si>
  <si>
    <t xml:space="preserve"> Смены (уровни)I
i = 1, 2, 3
</t>
  </si>
  <si>
    <t>C0</t>
  </si>
  <si>
    <t>SS</t>
  </si>
  <si>
    <t>Проверка</t>
  </si>
  <si>
    <t>Пн 
1</t>
  </si>
  <si>
    <t>sum(Ci^2)</t>
  </si>
  <si>
    <t>Сумма квадратов между группами</t>
  </si>
  <si>
    <t>SSa</t>
  </si>
  <si>
    <t>Сумма квадратов внутри группы</t>
  </si>
  <si>
    <t>SSd</t>
  </si>
  <si>
    <t>Вспомогательная таблица</t>
  </si>
  <si>
    <t>i</t>
  </si>
  <si>
    <t>xim</t>
  </si>
  <si>
    <t>ci</t>
  </si>
  <si>
    <t>ci^2</t>
  </si>
  <si>
    <t>Проверка гипотезы</t>
  </si>
  <si>
    <t>Sa^2</t>
  </si>
  <si>
    <t>St^2</t>
  </si>
  <si>
    <t>Fa расч</t>
  </si>
  <si>
    <t>va</t>
  </si>
  <si>
    <t>vg</t>
  </si>
  <si>
    <t>Fтабл</t>
  </si>
  <si>
    <t>при</t>
  </si>
  <si>
    <t>alpha</t>
  </si>
  <si>
    <t>a</t>
  </si>
  <si>
    <t>N</t>
  </si>
  <si>
    <t>v1</t>
  </si>
  <si>
    <t>v2</t>
  </si>
  <si>
    <t>Гипотеза Ho: отсутвие влияния фактора А (увеличение громкости звука) на скорость реакции</t>
  </si>
  <si>
    <t>Номер группы</t>
  </si>
  <si>
    <t>1(10 дб)</t>
  </si>
  <si>
    <t>2(30дб)</t>
  </si>
  <si>
    <t>3(50дб)</t>
  </si>
  <si>
    <t>Результаты измерений</t>
  </si>
  <si>
    <t>i (уровни звука)</t>
  </si>
  <si>
    <t>Результаты оптов; xim, % брака; m = 1, 2 ..., 7 наблюдений</t>
  </si>
  <si>
    <t>Данные о браке выпускаемой продукции,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</si>
</sst>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&quot;Arial&quot;"/>
      <charset val="204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D9EAD3"/>
      </patternFill>
    </fill>
    <fill>
      <patternFill patternType="solid">
        <fgColor theme="4" tint="0.39997558519241921"/>
        <bgColor rgb="FFB4A7D6"/>
      </patternFill>
    </fill>
    <fill>
      <patternFill patternType="solid">
        <fgColor theme="4" tint="0.39997558519241921"/>
        <bgColor rgb="FFA2C4C9"/>
      </patternFill>
    </fill>
    <fill>
      <patternFill patternType="solid">
        <fgColor theme="4" tint="0.39997558519241921"/>
        <bgColor rgb="FFC9DAF8"/>
      </patternFill>
    </fill>
    <fill>
      <patternFill patternType="solid">
        <fgColor theme="4" tint="0.39997558519241921"/>
        <bgColor rgb="FFFFF2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4" tint="0.79998168889431442"/>
        <bgColor rgb="FFFFF2CC"/>
      </patternFill>
    </fill>
    <fill>
      <patternFill patternType="solid">
        <fgColor theme="4" tint="0.79998168889431442"/>
        <bgColor rgb="FFB4A7D6"/>
      </patternFill>
    </fill>
    <fill>
      <patternFill patternType="solid">
        <fgColor theme="4" tint="0.79998168889431442"/>
        <bgColor rgb="FFF9CB9C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Font="1" applyAlignment="1"/>
    <xf numFmtId="0" fontId="2" fillId="0" borderId="0" xfId="0" applyFont="1" applyAlignment="1">
      <alignment wrapText="1"/>
    </xf>
    <xf numFmtId="0" fontId="2" fillId="0" borderId="8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/>
    <xf numFmtId="0" fontId="2" fillId="0" borderId="0" xfId="0" applyFont="1" applyAlignment="1">
      <alignment wrapText="1"/>
    </xf>
    <xf numFmtId="0" fontId="2" fillId="2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wrapText="1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2" fillId="2" borderId="6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6" borderId="4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4" fillId="0" borderId="0" xfId="0" applyFont="1" applyAlignment="1"/>
    <xf numFmtId="0" fontId="2" fillId="7" borderId="9" xfId="0" applyFont="1" applyFill="1" applyBorder="1" applyAlignment="1">
      <alignment wrapText="1"/>
    </xf>
    <xf numFmtId="164" fontId="1" fillId="8" borderId="6" xfId="0" applyNumberFormat="1" applyFont="1" applyFill="1" applyBorder="1" applyAlignment="1">
      <alignment horizontal="center" wrapText="1"/>
    </xf>
    <xf numFmtId="164" fontId="1" fillId="8" borderId="6" xfId="0" applyNumberFormat="1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 wrapText="1"/>
    </xf>
    <xf numFmtId="0" fontId="1" fillId="8" borderId="6" xfId="0" applyFont="1" applyFill="1" applyBorder="1" applyAlignment="1">
      <alignment horizontal="center"/>
    </xf>
    <xf numFmtId="2" fontId="1" fillId="8" borderId="6" xfId="0" applyNumberFormat="1" applyFont="1" applyFill="1" applyBorder="1" applyAlignment="1">
      <alignment horizontal="center" wrapText="1"/>
    </xf>
    <xf numFmtId="0" fontId="1" fillId="9" borderId="6" xfId="0" applyFont="1" applyFill="1" applyBorder="1" applyAlignment="1">
      <alignment wrapText="1"/>
    </xf>
    <xf numFmtId="2" fontId="1" fillId="9" borderId="6" xfId="0" applyNumberFormat="1" applyFont="1" applyFill="1" applyBorder="1" applyAlignment="1">
      <alignment wrapText="1"/>
    </xf>
    <xf numFmtId="0" fontId="1" fillId="8" borderId="9" xfId="0" applyFont="1" applyFill="1" applyBorder="1" applyAlignment="1">
      <alignment wrapText="1"/>
    </xf>
    <xf numFmtId="2" fontId="1" fillId="10" borderId="9" xfId="0" applyNumberFormat="1" applyFont="1" applyFill="1" applyBorder="1" applyAlignment="1">
      <alignment wrapText="1"/>
    </xf>
    <xf numFmtId="0" fontId="1" fillId="10" borderId="9" xfId="0" applyFont="1" applyFill="1" applyBorder="1" applyAlignment="1">
      <alignment wrapText="1"/>
    </xf>
    <xf numFmtId="164" fontId="1" fillId="10" borderId="9" xfId="0" applyNumberFormat="1" applyFont="1" applyFill="1" applyBorder="1" applyAlignment="1">
      <alignment wrapText="1"/>
    </xf>
    <xf numFmtId="164" fontId="1" fillId="10" borderId="9" xfId="0" applyNumberFormat="1" applyFont="1" applyFill="1" applyBorder="1" applyAlignment="1">
      <alignment horizontal="center" wrapText="1"/>
    </xf>
    <xf numFmtId="0" fontId="2" fillId="7" borderId="9" xfId="0" applyFont="1" applyFill="1" applyBorder="1" applyAlignment="1">
      <alignment horizontal="center" wrapText="1"/>
    </xf>
    <xf numFmtId="0" fontId="2" fillId="7" borderId="9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164" fontId="1" fillId="8" borderId="5" xfId="0" applyNumberFormat="1" applyFont="1" applyFill="1" applyBorder="1" applyAlignment="1">
      <alignment horizontal="center" wrapText="1"/>
    </xf>
    <xf numFmtId="0" fontId="1" fillId="8" borderId="5" xfId="0" applyFont="1" applyFill="1" applyBorder="1" applyAlignment="1">
      <alignment horizontal="center" wrapText="1"/>
    </xf>
    <xf numFmtId="0" fontId="0" fillId="2" borderId="9" xfId="0" applyFont="1" applyFill="1" applyBorder="1" applyAlignment="1"/>
    <xf numFmtId="0" fontId="2" fillId="4" borderId="1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wrapText="1"/>
    </xf>
    <xf numFmtId="0" fontId="2" fillId="6" borderId="1" xfId="0" applyFont="1" applyFill="1" applyBorder="1" applyAlignment="1">
      <alignment horizontal="center" vertical="top" wrapText="1"/>
    </xf>
    <xf numFmtId="0" fontId="2" fillId="6" borderId="7" xfId="0" applyFont="1" applyFill="1" applyBorder="1" applyAlignment="1">
      <alignment horizontal="center" vertical="top" wrapText="1"/>
    </xf>
    <xf numFmtId="0" fontId="2" fillId="6" borderId="5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wrapText="1"/>
    </xf>
    <xf numFmtId="0" fontId="1" fillId="11" borderId="6" xfId="0" applyFont="1" applyFill="1" applyBorder="1" applyAlignment="1">
      <alignment horizontal="center" wrapText="1"/>
    </xf>
    <xf numFmtId="164" fontId="1" fillId="11" borderId="6" xfId="0" applyNumberFormat="1" applyFont="1" applyFill="1" applyBorder="1" applyAlignment="1">
      <alignment horizontal="center" wrapText="1"/>
    </xf>
    <xf numFmtId="2" fontId="1" fillId="8" borderId="9" xfId="0" applyNumberFormat="1" applyFont="1" applyFill="1" applyBorder="1" applyAlignment="1">
      <alignment wrapText="1"/>
    </xf>
    <xf numFmtId="0" fontId="1" fillId="8" borderId="6" xfId="0" applyFont="1" applyFill="1" applyBorder="1" applyAlignment="1">
      <alignment wrapText="1"/>
    </xf>
    <xf numFmtId="2" fontId="1" fillId="8" borderId="6" xfId="0" applyNumberFormat="1" applyFont="1" applyFill="1" applyBorder="1" applyAlignment="1">
      <alignment wrapText="1"/>
    </xf>
    <xf numFmtId="0" fontId="2" fillId="2" borderId="9" xfId="0" applyFont="1" applyFill="1" applyBorder="1" applyAlignment="1">
      <alignment horizontal="center" wrapText="1"/>
    </xf>
    <xf numFmtId="164" fontId="1" fillId="8" borderId="9" xfId="0" applyNumberFormat="1" applyFont="1" applyFill="1" applyBorder="1" applyAlignment="1">
      <alignment wrapText="1"/>
    </xf>
    <xf numFmtId="0" fontId="2" fillId="12" borderId="0" xfId="0" applyFont="1" applyFill="1" applyAlignment="1">
      <alignment wrapText="1"/>
    </xf>
    <xf numFmtId="0" fontId="4" fillId="8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J2" sqref="J2"/>
    </sheetView>
  </sheetViews>
  <sheetFormatPr defaultColWidth="14.42578125" defaultRowHeight="15" customHeight="1"/>
  <cols>
    <col min="1" max="1" width="10" customWidth="1"/>
    <col min="2" max="2" width="14.42578125" customWidth="1"/>
    <col min="3" max="3" width="9.28515625" customWidth="1"/>
    <col min="4" max="4" width="7.85546875" customWidth="1"/>
    <col min="5" max="5" width="5.7109375" customWidth="1"/>
    <col min="6" max="6" width="4.85546875" customWidth="1"/>
    <col min="7" max="7" width="6.85546875" customWidth="1"/>
    <col min="8" max="8" width="19.140625" customWidth="1"/>
    <col min="9" max="9" width="6.28515625" customWidth="1"/>
    <col min="10" max="10" width="5.7109375" customWidth="1"/>
    <col min="11" max="11" width="10" customWidth="1"/>
    <col min="12" max="12" width="12" customWidth="1"/>
    <col min="13" max="13" width="7.42578125" customWidth="1"/>
    <col min="14" max="14" width="7" customWidth="1"/>
    <col min="15" max="15" width="10.85546875" customWidth="1"/>
    <col min="16" max="16" width="6" customWidth="1"/>
    <col min="17" max="17" width="5.140625" customWidth="1"/>
    <col min="18" max="18" width="6.140625" customWidth="1"/>
    <col min="20" max="20" width="16.140625" customWidth="1"/>
    <col min="21" max="21" width="3.85546875" customWidth="1"/>
  </cols>
  <sheetData>
    <row r="1" spans="1:26" ht="15.75" customHeight="1">
      <c r="A1" s="1" t="s">
        <v>0</v>
      </c>
      <c r="B1" s="1"/>
      <c r="C1" s="1"/>
      <c r="D1" s="1"/>
      <c r="E1" s="2"/>
      <c r="F1" s="2"/>
      <c r="G1" s="2"/>
      <c r="H1" s="2"/>
      <c r="I1" s="2"/>
      <c r="J1" s="2"/>
      <c r="K1" s="8" t="s">
        <v>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>
      <c r="A2" s="5" t="s">
        <v>41</v>
      </c>
      <c r="B2" s="4"/>
      <c r="C2" s="4"/>
      <c r="D2" s="4"/>
      <c r="E2" s="4"/>
      <c r="F2" s="4"/>
      <c r="G2" s="4"/>
      <c r="H2" s="4"/>
      <c r="I2" s="1"/>
      <c r="J2" s="1"/>
      <c r="K2" s="2"/>
      <c r="L2" s="2"/>
      <c r="M2" s="2"/>
      <c r="N2" s="2"/>
      <c r="O2" s="2"/>
      <c r="P2" s="2"/>
      <c r="Q2" s="2"/>
      <c r="R2" s="2"/>
      <c r="S2" s="2"/>
      <c r="T2" s="2"/>
      <c r="X2" s="2"/>
      <c r="Y2" s="2"/>
      <c r="Z2" s="2"/>
    </row>
    <row r="3" spans="1:26" ht="31.5" customHeight="1">
      <c r="A3" s="10" t="s">
        <v>5</v>
      </c>
      <c r="B3" s="11" t="s">
        <v>40</v>
      </c>
      <c r="C3" s="12"/>
      <c r="D3" s="12"/>
      <c r="E3" s="12"/>
      <c r="F3" s="12"/>
      <c r="G3" s="12"/>
      <c r="H3" s="13"/>
      <c r="I3" s="2"/>
      <c r="J3" s="2"/>
      <c r="K3" s="2"/>
      <c r="S3" s="7" t="s">
        <v>2</v>
      </c>
      <c r="T3" s="7"/>
      <c r="U3" s="2"/>
      <c r="X3" s="2"/>
      <c r="Y3" s="2"/>
      <c r="Z3" s="2"/>
    </row>
    <row r="4" spans="1:26" ht="30.75" customHeight="1">
      <c r="A4" s="14"/>
      <c r="B4" s="15" t="s">
        <v>9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2"/>
      <c r="J4" s="2"/>
      <c r="K4" s="2"/>
      <c r="O4" s="28" t="s">
        <v>8</v>
      </c>
      <c r="S4" s="28" t="s">
        <v>3</v>
      </c>
      <c r="T4" s="38">
        <f>(SUM(I12:I14))^2</f>
        <v>2134.44</v>
      </c>
      <c r="U4" s="2"/>
      <c r="X4" s="2"/>
      <c r="Y4" s="2"/>
      <c r="Z4" s="2"/>
    </row>
    <row r="5" spans="1:26" ht="26.25" customHeight="1">
      <c r="A5" s="16">
        <v>1</v>
      </c>
      <c r="B5" s="29">
        <v>2</v>
      </c>
      <c r="C5" s="29">
        <v>1.5</v>
      </c>
      <c r="D5" s="29">
        <v>3</v>
      </c>
      <c r="E5" s="30">
        <v>6</v>
      </c>
      <c r="F5" s="29">
        <v>0.2</v>
      </c>
      <c r="G5" s="29">
        <v>0</v>
      </c>
      <c r="H5" s="29">
        <v>1</v>
      </c>
      <c r="O5" s="40">
        <f>T12-T14</f>
        <v>77.12</v>
      </c>
      <c r="S5" s="28" t="s">
        <v>6</v>
      </c>
      <c r="T5" s="37">
        <f>SUM(K12:Q14)</f>
        <v>181.54</v>
      </c>
      <c r="U5" s="2"/>
      <c r="X5" s="2"/>
      <c r="Y5" s="2"/>
      <c r="Z5" s="2"/>
    </row>
    <row r="6" spans="1:26" ht="15.75" customHeight="1">
      <c r="A6" s="16">
        <v>2</v>
      </c>
      <c r="B6" s="29">
        <v>1.5</v>
      </c>
      <c r="C6" s="29">
        <v>4</v>
      </c>
      <c r="D6" s="29">
        <v>4</v>
      </c>
      <c r="E6" s="30">
        <v>0</v>
      </c>
      <c r="F6" s="29">
        <v>0</v>
      </c>
      <c r="G6" s="29">
        <v>2.5</v>
      </c>
      <c r="H6" s="29">
        <v>1.5</v>
      </c>
      <c r="S6" s="28" t="s">
        <v>10</v>
      </c>
      <c r="T6" s="38">
        <f>SUM(J12:J14)</f>
        <v>730.93999999999994</v>
      </c>
      <c r="U6" s="2"/>
      <c r="X6" s="2"/>
      <c r="Y6" s="2"/>
      <c r="Z6" s="2"/>
    </row>
    <row r="7" spans="1:26" ht="15.75" customHeight="1">
      <c r="A7" s="16">
        <v>3</v>
      </c>
      <c r="B7" s="29">
        <v>1.5</v>
      </c>
      <c r="C7" s="29">
        <v>1.5</v>
      </c>
      <c r="D7" s="29">
        <v>6</v>
      </c>
      <c r="E7" s="30">
        <v>6</v>
      </c>
      <c r="F7" s="29">
        <v>0</v>
      </c>
      <c r="G7" s="29">
        <v>3</v>
      </c>
      <c r="H7" s="29">
        <v>1</v>
      </c>
      <c r="I7" s="2"/>
      <c r="J7" s="2"/>
      <c r="K7" s="2"/>
      <c r="S7" s="2"/>
      <c r="T7" s="2"/>
      <c r="U7" s="2"/>
      <c r="X7" s="2"/>
      <c r="Y7" s="2"/>
      <c r="Z7" s="2"/>
    </row>
    <row r="8" spans="1:26" ht="15.75" customHeight="1">
      <c r="D8" s="2"/>
      <c r="H8" s="2"/>
      <c r="I8" s="2"/>
      <c r="J8" s="2"/>
      <c r="K8" s="2"/>
      <c r="X8" s="2"/>
      <c r="Y8" s="2"/>
      <c r="Z8" s="2"/>
    </row>
    <row r="9" spans="1:26" ht="15.75" customHeight="1">
      <c r="A9" s="6" t="s">
        <v>15</v>
      </c>
      <c r="B9" s="6"/>
      <c r="C9" s="6"/>
      <c r="I9" s="2"/>
      <c r="J9" s="2"/>
      <c r="K9" s="2"/>
      <c r="L9" s="2"/>
      <c r="M9" s="2"/>
      <c r="N9" s="2"/>
      <c r="O9" s="2"/>
      <c r="P9" s="2"/>
      <c r="Q9" s="2"/>
      <c r="R9" s="2"/>
      <c r="V9" s="2"/>
      <c r="W9" s="2"/>
      <c r="X9" s="2"/>
      <c r="Y9" s="2"/>
      <c r="Z9" s="2"/>
    </row>
    <row r="10" spans="1:26" ht="15.75" customHeight="1">
      <c r="A10" s="17" t="s">
        <v>16</v>
      </c>
      <c r="B10" s="20" t="s">
        <v>17</v>
      </c>
      <c r="C10" s="21"/>
      <c r="D10" s="21"/>
      <c r="E10" s="21"/>
      <c r="F10" s="21"/>
      <c r="G10" s="21"/>
      <c r="H10" s="22"/>
      <c r="I10" s="45" t="s">
        <v>18</v>
      </c>
      <c r="J10" s="45" t="s">
        <v>19</v>
      </c>
      <c r="K10" s="20" t="s">
        <v>17</v>
      </c>
      <c r="L10" s="21"/>
      <c r="M10" s="21"/>
      <c r="N10" s="21"/>
      <c r="O10" s="21"/>
      <c r="P10" s="21"/>
      <c r="Q10" s="22"/>
      <c r="S10" s="41" t="s">
        <v>4</v>
      </c>
      <c r="T10" s="41"/>
      <c r="U10" s="2"/>
      <c r="V10" s="2"/>
      <c r="W10" s="2"/>
      <c r="X10" s="2"/>
      <c r="Y10" s="2"/>
      <c r="Z10" s="2"/>
    </row>
    <row r="11" spans="1:26" ht="15.75" customHeight="1">
      <c r="A11" s="18"/>
      <c r="B11" s="15">
        <v>1</v>
      </c>
      <c r="C11" s="15">
        <v>2</v>
      </c>
      <c r="D11" s="15">
        <v>3</v>
      </c>
      <c r="E11" s="15">
        <v>4</v>
      </c>
      <c r="F11" s="15">
        <v>5</v>
      </c>
      <c r="G11" s="15">
        <v>6</v>
      </c>
      <c r="H11" s="43">
        <v>7</v>
      </c>
      <c r="I11" s="48"/>
      <c r="J11" s="48"/>
      <c r="K11" s="44">
        <v>1</v>
      </c>
      <c r="L11" s="15">
        <v>2</v>
      </c>
      <c r="M11" s="15">
        <v>3</v>
      </c>
      <c r="N11" s="15">
        <v>4</v>
      </c>
      <c r="O11" s="15">
        <v>5</v>
      </c>
      <c r="P11" s="15">
        <v>6</v>
      </c>
      <c r="Q11" s="15">
        <v>7</v>
      </c>
      <c r="S11" s="41"/>
      <c r="T11" s="41"/>
      <c r="V11" s="2"/>
      <c r="W11" s="2"/>
      <c r="X11" s="2"/>
      <c r="Y11" s="2"/>
      <c r="Z11" s="2"/>
    </row>
    <row r="12" spans="1:26" ht="15.75" customHeight="1">
      <c r="A12" s="19">
        <v>1</v>
      </c>
      <c r="B12" s="29">
        <v>2</v>
      </c>
      <c r="C12" s="29">
        <v>1.5</v>
      </c>
      <c r="D12" s="29">
        <v>3</v>
      </c>
      <c r="E12" s="30">
        <v>6</v>
      </c>
      <c r="F12" s="29">
        <v>0.2</v>
      </c>
      <c r="G12" s="29">
        <v>0</v>
      </c>
      <c r="H12" s="29">
        <v>1</v>
      </c>
      <c r="I12" s="46">
        <f t="shared" ref="I12:I14" si="0">SUM(B12:H12)</f>
        <v>13.7</v>
      </c>
      <c r="J12" s="47">
        <f t="shared" ref="J12:J14" si="1">I12*I12</f>
        <v>187.68999999999997</v>
      </c>
      <c r="K12" s="29">
        <f t="shared" ref="K12:Q12" si="2">B12*B12</f>
        <v>4</v>
      </c>
      <c r="L12" s="32">
        <f t="shared" si="2"/>
        <v>2.25</v>
      </c>
      <c r="M12" s="29">
        <f t="shared" si="2"/>
        <v>9</v>
      </c>
      <c r="N12" s="30">
        <f t="shared" si="2"/>
        <v>36</v>
      </c>
      <c r="O12" s="33">
        <f t="shared" si="2"/>
        <v>4.0000000000000008E-2</v>
      </c>
      <c r="P12" s="29">
        <f t="shared" si="2"/>
        <v>0</v>
      </c>
      <c r="Q12" s="29">
        <f t="shared" si="2"/>
        <v>1</v>
      </c>
      <c r="S12" s="28" t="s">
        <v>7</v>
      </c>
      <c r="T12" s="39">
        <f>T5-T4/21</f>
        <v>79.899999999999991</v>
      </c>
      <c r="W12" s="2"/>
      <c r="X12" s="2"/>
      <c r="Y12" s="2"/>
      <c r="Z12" s="2"/>
    </row>
    <row r="13" spans="1:26" ht="15.75" customHeight="1">
      <c r="A13" s="19">
        <v>2</v>
      </c>
      <c r="B13" s="29">
        <v>1.5</v>
      </c>
      <c r="C13" s="29">
        <v>4</v>
      </c>
      <c r="D13" s="29">
        <v>4</v>
      </c>
      <c r="E13" s="30">
        <v>0</v>
      </c>
      <c r="F13" s="29">
        <v>0</v>
      </c>
      <c r="G13" s="29">
        <v>2.5</v>
      </c>
      <c r="H13" s="29">
        <v>1.5</v>
      </c>
      <c r="I13" s="29">
        <f t="shared" si="0"/>
        <v>13.5</v>
      </c>
      <c r="J13" s="31">
        <f t="shared" si="1"/>
        <v>182.25</v>
      </c>
      <c r="K13" s="33">
        <f t="shared" ref="K13:Q13" si="3">B13*B13</f>
        <v>2.25</v>
      </c>
      <c r="L13" s="32">
        <f t="shared" si="3"/>
        <v>16</v>
      </c>
      <c r="M13" s="29">
        <f t="shared" si="3"/>
        <v>16</v>
      </c>
      <c r="N13" s="30">
        <f t="shared" si="3"/>
        <v>0</v>
      </c>
      <c r="O13" s="29">
        <f t="shared" si="3"/>
        <v>0</v>
      </c>
      <c r="P13" s="33">
        <f t="shared" si="3"/>
        <v>6.25</v>
      </c>
      <c r="Q13" s="33">
        <f t="shared" si="3"/>
        <v>2.25</v>
      </c>
      <c r="S13" s="42" t="s">
        <v>11</v>
      </c>
      <c r="T13" s="42"/>
      <c r="U13" s="42"/>
      <c r="W13" s="2"/>
      <c r="X13" s="2"/>
      <c r="Y13" s="2"/>
      <c r="Z13" s="2" t="s">
        <v>0</v>
      </c>
    </row>
    <row r="14" spans="1:26" ht="15.75" customHeight="1">
      <c r="A14" s="19">
        <v>3</v>
      </c>
      <c r="B14" s="29">
        <v>1.5</v>
      </c>
      <c r="C14" s="29">
        <v>1.5</v>
      </c>
      <c r="D14" s="29">
        <v>6</v>
      </c>
      <c r="E14" s="30">
        <v>6</v>
      </c>
      <c r="F14" s="29">
        <v>0</v>
      </c>
      <c r="G14" s="29">
        <v>3</v>
      </c>
      <c r="H14" s="29">
        <v>1</v>
      </c>
      <c r="I14" s="29">
        <f t="shared" si="0"/>
        <v>19</v>
      </c>
      <c r="J14" s="31">
        <f t="shared" si="1"/>
        <v>361</v>
      </c>
      <c r="K14" s="33">
        <f t="shared" ref="K14:Q14" si="4">B14*B14</f>
        <v>2.25</v>
      </c>
      <c r="L14" s="32">
        <f t="shared" si="4"/>
        <v>2.25</v>
      </c>
      <c r="M14" s="29">
        <f t="shared" si="4"/>
        <v>36</v>
      </c>
      <c r="N14" s="30">
        <f t="shared" si="4"/>
        <v>36</v>
      </c>
      <c r="O14" s="29">
        <f t="shared" si="4"/>
        <v>0</v>
      </c>
      <c r="P14" s="29">
        <f t="shared" si="4"/>
        <v>9</v>
      </c>
      <c r="Q14" s="29">
        <f t="shared" si="4"/>
        <v>1</v>
      </c>
      <c r="S14" s="28" t="s">
        <v>12</v>
      </c>
      <c r="T14" s="38">
        <f>3/21*T6-T4/21</f>
        <v>2.7799999999999869</v>
      </c>
      <c r="W14" s="2"/>
      <c r="X14" s="2"/>
      <c r="Y14" s="2"/>
      <c r="Z14" s="2"/>
    </row>
    <row r="15" spans="1:26" ht="15.75" customHeight="1">
      <c r="A15" s="2"/>
      <c r="S15" s="42" t="s">
        <v>13</v>
      </c>
      <c r="T15" s="42"/>
      <c r="U15" s="42"/>
      <c r="W15" s="2"/>
      <c r="X15" s="2"/>
      <c r="Y15" s="2"/>
      <c r="Z15" s="2"/>
    </row>
    <row r="16" spans="1:26" ht="12.75" customHeight="1">
      <c r="A16" s="2"/>
      <c r="M16" s="2"/>
      <c r="N16" s="2"/>
      <c r="O16" s="2"/>
      <c r="P16" s="2"/>
      <c r="Q16" s="2"/>
      <c r="R16" s="2"/>
      <c r="S16" s="28" t="s">
        <v>14</v>
      </c>
      <c r="T16" s="37">
        <f>T5-1/7*T6</f>
        <v>77.12</v>
      </c>
      <c r="W16" s="2"/>
      <c r="X16" s="2"/>
      <c r="Y16" s="2"/>
      <c r="Z16" s="2"/>
    </row>
    <row r="17" spans="1:26" ht="24.75" customHeight="1">
      <c r="A17" s="24" t="s">
        <v>20</v>
      </c>
      <c r="B17" s="24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W17" s="2"/>
      <c r="X17" s="2"/>
      <c r="Y17" s="2"/>
      <c r="Z17" s="2"/>
    </row>
    <row r="18" spans="1:26" ht="15.75" customHeight="1">
      <c r="A18" s="25" t="s">
        <v>21</v>
      </c>
      <c r="B18" s="34">
        <f>T14/B19</f>
        <v>1.3899999999999935</v>
      </c>
      <c r="D18" s="25" t="s">
        <v>22</v>
      </c>
      <c r="E18" s="35">
        <f>T16/E19</f>
        <v>4.2844444444444445</v>
      </c>
      <c r="G18" s="25" t="s">
        <v>23</v>
      </c>
      <c r="H18" s="35">
        <f>B18/E18</f>
        <v>0.32442946058091132</v>
      </c>
      <c r="J18" s="26" t="s">
        <v>27</v>
      </c>
      <c r="K18" s="26" t="s">
        <v>28</v>
      </c>
      <c r="L18" s="36">
        <v>0.05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5" t="s">
        <v>24</v>
      </c>
      <c r="B19" s="34">
        <f>B20-1</f>
        <v>2</v>
      </c>
      <c r="D19" s="25" t="s">
        <v>25</v>
      </c>
      <c r="E19" s="34">
        <f>E20-3</f>
        <v>18</v>
      </c>
      <c r="G19" s="25" t="s">
        <v>26</v>
      </c>
      <c r="H19" s="34">
        <v>3.55</v>
      </c>
      <c r="J19" s="2"/>
      <c r="K19" s="26" t="s">
        <v>31</v>
      </c>
      <c r="L19" s="36">
        <v>2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5" t="s">
        <v>29</v>
      </c>
      <c r="B20" s="34">
        <v>3</v>
      </c>
      <c r="D20" s="25" t="s">
        <v>30</v>
      </c>
      <c r="E20" s="34">
        <v>21</v>
      </c>
      <c r="G20" s="2"/>
      <c r="H20" s="2"/>
      <c r="I20" s="2"/>
      <c r="J20" s="2"/>
      <c r="K20" s="26" t="s">
        <v>32</v>
      </c>
      <c r="L20" s="36">
        <v>18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H23" s="9"/>
      <c r="I23" s="27"/>
      <c r="J23" s="27"/>
      <c r="K23" s="27"/>
      <c r="L23" s="27"/>
      <c r="M23" s="27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H24" s="27"/>
      <c r="I24" s="27"/>
      <c r="J24" s="27"/>
      <c r="K24" s="27"/>
      <c r="L24" s="27"/>
      <c r="M24" s="27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H25" s="27"/>
      <c r="I25" s="27"/>
      <c r="J25" s="27"/>
      <c r="K25" s="27"/>
      <c r="L25" s="27"/>
      <c r="M25" s="27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S10:T11"/>
    <mergeCell ref="S13:U13"/>
    <mergeCell ref="S15:U15"/>
    <mergeCell ref="A9:C9"/>
    <mergeCell ref="B10:H10"/>
    <mergeCell ref="K10:Q10"/>
    <mergeCell ref="A10:A11"/>
    <mergeCell ref="A2:H2"/>
    <mergeCell ref="B3:H3"/>
    <mergeCell ref="A3:A4"/>
    <mergeCell ref="S3:T3"/>
    <mergeCell ref="A17:B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abSelected="1" workbookViewId="0">
      <selection activeCell="E2" sqref="E2"/>
    </sheetView>
  </sheetViews>
  <sheetFormatPr defaultColWidth="14.42578125" defaultRowHeight="15" customHeight="1"/>
  <cols>
    <col min="1" max="1" width="19.140625" customWidth="1"/>
    <col min="2" max="2" width="14.140625" customWidth="1"/>
    <col min="3" max="3" width="13.7109375" customWidth="1"/>
    <col min="4" max="4" width="10.5703125" customWidth="1"/>
    <col min="5" max="6" width="14.42578125" customWidth="1"/>
  </cols>
  <sheetData>
    <row r="1" spans="1:26" ht="15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23" t="s">
        <v>34</v>
      </c>
      <c r="B2" s="25" t="s">
        <v>35</v>
      </c>
      <c r="C2" s="25" t="s">
        <v>36</v>
      </c>
      <c r="D2" s="25" t="s">
        <v>37</v>
      </c>
      <c r="K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55" t="s">
        <v>38</v>
      </c>
      <c r="B3" s="34">
        <v>304</v>
      </c>
      <c r="C3" s="34">
        <v>272</v>
      </c>
      <c r="D3" s="34">
        <v>223</v>
      </c>
      <c r="K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56"/>
      <c r="B4" s="34">
        <v>268</v>
      </c>
      <c r="C4" s="34">
        <v>264</v>
      </c>
      <c r="D4" s="34">
        <v>184</v>
      </c>
      <c r="F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56"/>
      <c r="B5" s="34">
        <v>272</v>
      </c>
      <c r="C5" s="34">
        <v>256</v>
      </c>
      <c r="D5" s="34">
        <v>209</v>
      </c>
      <c r="F5" s="66" t="s">
        <v>33</v>
      </c>
      <c r="G5" s="67"/>
      <c r="H5" s="67"/>
      <c r="I5" s="67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56"/>
      <c r="B6" s="34">
        <v>262</v>
      </c>
      <c r="C6" s="34">
        <v>269</v>
      </c>
      <c r="D6" s="34">
        <v>183</v>
      </c>
      <c r="F6" s="67"/>
      <c r="G6" s="67"/>
      <c r="H6" s="67"/>
      <c r="I6" s="67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56"/>
      <c r="B7" s="34">
        <v>283</v>
      </c>
      <c r="C7" s="34">
        <v>285</v>
      </c>
      <c r="D7" s="34"/>
      <c r="F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57"/>
      <c r="B8" s="34"/>
      <c r="C8" s="34">
        <v>247</v>
      </c>
      <c r="D8" s="34"/>
      <c r="F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49" t="s">
        <v>39</v>
      </c>
      <c r="B10" s="51" t="s">
        <v>17</v>
      </c>
      <c r="C10" s="52"/>
      <c r="D10" s="52"/>
      <c r="E10" s="52"/>
      <c r="F10" s="52"/>
      <c r="G10" s="53"/>
      <c r="H10" s="16" t="s">
        <v>18</v>
      </c>
      <c r="I10" s="16" t="s">
        <v>19</v>
      </c>
      <c r="J10" s="51" t="s">
        <v>17</v>
      </c>
      <c r="K10" s="52"/>
      <c r="L10" s="52"/>
      <c r="M10" s="52"/>
      <c r="N10" s="52"/>
      <c r="O10" s="53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33.75" customHeight="1">
      <c r="A11" s="50"/>
      <c r="B11" s="16">
        <v>1</v>
      </c>
      <c r="C11" s="16">
        <v>2</v>
      </c>
      <c r="D11" s="16">
        <v>3</v>
      </c>
      <c r="E11" s="16">
        <v>4</v>
      </c>
      <c r="F11" s="16">
        <v>5</v>
      </c>
      <c r="G11" s="16">
        <v>6</v>
      </c>
      <c r="H11" s="16"/>
      <c r="I11" s="16"/>
      <c r="J11" s="16">
        <v>1</v>
      </c>
      <c r="K11" s="16">
        <v>2</v>
      </c>
      <c r="L11" s="16">
        <v>3</v>
      </c>
      <c r="M11" s="16">
        <v>4</v>
      </c>
      <c r="N11" s="16">
        <v>5</v>
      </c>
      <c r="O11" s="16">
        <v>6</v>
      </c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16">
        <v>1</v>
      </c>
      <c r="B12" s="59">
        <v>304</v>
      </c>
      <c r="C12" s="59">
        <v>268</v>
      </c>
      <c r="D12" s="59">
        <v>272</v>
      </c>
      <c r="E12" s="59">
        <v>262</v>
      </c>
      <c r="F12" s="59">
        <v>283</v>
      </c>
      <c r="G12" s="59"/>
      <c r="H12" s="59">
        <f t="shared" ref="H12:H14" si="0">SUM(B12:G12)</f>
        <v>1389</v>
      </c>
      <c r="I12" s="59">
        <f t="shared" ref="I12:I14" si="1">H12*H12</f>
        <v>1929321</v>
      </c>
      <c r="J12" s="60">
        <f t="shared" ref="J12:O12" si="2">B12*B12</f>
        <v>92416</v>
      </c>
      <c r="K12" s="60">
        <f t="shared" si="2"/>
        <v>71824</v>
      </c>
      <c r="L12" s="60">
        <f t="shared" si="2"/>
        <v>73984</v>
      </c>
      <c r="M12" s="60">
        <f t="shared" si="2"/>
        <v>68644</v>
      </c>
      <c r="N12" s="60">
        <f t="shared" si="2"/>
        <v>80089</v>
      </c>
      <c r="O12" s="60">
        <f t="shared" si="2"/>
        <v>0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16">
        <v>2</v>
      </c>
      <c r="B13" s="59">
        <v>272</v>
      </c>
      <c r="C13" s="59">
        <v>264</v>
      </c>
      <c r="D13" s="59">
        <v>256</v>
      </c>
      <c r="E13" s="59">
        <v>269</v>
      </c>
      <c r="F13" s="59">
        <v>285</v>
      </c>
      <c r="G13" s="59">
        <v>247</v>
      </c>
      <c r="H13" s="59">
        <f t="shared" si="0"/>
        <v>1593</v>
      </c>
      <c r="I13" s="59">
        <f t="shared" si="1"/>
        <v>2537649</v>
      </c>
      <c r="J13" s="60">
        <f t="shared" ref="J13:O13" si="3">B13*B13</f>
        <v>73984</v>
      </c>
      <c r="K13" s="60">
        <f t="shared" si="3"/>
        <v>69696</v>
      </c>
      <c r="L13" s="60">
        <f t="shared" si="3"/>
        <v>65536</v>
      </c>
      <c r="M13" s="60">
        <f t="shared" si="3"/>
        <v>72361</v>
      </c>
      <c r="N13" s="60">
        <f t="shared" si="3"/>
        <v>81225</v>
      </c>
      <c r="O13" s="60">
        <f t="shared" si="3"/>
        <v>61009</v>
      </c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16">
        <v>3</v>
      </c>
      <c r="B14" s="59">
        <v>223</v>
      </c>
      <c r="C14" s="59">
        <v>184</v>
      </c>
      <c r="D14" s="59">
        <v>209</v>
      </c>
      <c r="E14" s="59">
        <v>183</v>
      </c>
      <c r="F14" s="59"/>
      <c r="G14" s="59"/>
      <c r="H14" s="59">
        <f t="shared" si="0"/>
        <v>799</v>
      </c>
      <c r="I14" s="59">
        <f t="shared" si="1"/>
        <v>638401</v>
      </c>
      <c r="J14" s="60">
        <f t="shared" ref="J14:O14" si="4">B14*B14</f>
        <v>49729</v>
      </c>
      <c r="K14" s="60">
        <f t="shared" si="4"/>
        <v>33856</v>
      </c>
      <c r="L14" s="60">
        <f t="shared" si="4"/>
        <v>43681</v>
      </c>
      <c r="M14" s="60">
        <f t="shared" si="4"/>
        <v>33489</v>
      </c>
      <c r="N14" s="60">
        <f t="shared" si="4"/>
        <v>0</v>
      </c>
      <c r="O14" s="60">
        <f t="shared" si="4"/>
        <v>0</v>
      </c>
    </row>
    <row r="15" spans="1:26" ht="15.75" customHeight="1">
      <c r="A15" s="2"/>
    </row>
    <row r="16" spans="1:26" ht="15.75" customHeight="1">
      <c r="A16" s="64" t="s">
        <v>2</v>
      </c>
      <c r="B16" s="64"/>
      <c r="C16" s="64"/>
      <c r="E16" s="26" t="s">
        <v>8</v>
      </c>
      <c r="H16" s="2"/>
      <c r="I16" s="2"/>
    </row>
    <row r="17" spans="1:17" ht="15.75" customHeight="1">
      <c r="A17" s="36"/>
      <c r="B17" s="36" t="s">
        <v>3</v>
      </c>
      <c r="C17" s="36">
        <f>(SUM(H12:H14))^2</f>
        <v>14295961</v>
      </c>
      <c r="E17" s="61">
        <f>B22-B24</f>
        <v>242184.2857142858</v>
      </c>
      <c r="H17" s="2"/>
      <c r="I17" s="2"/>
      <c r="L17" s="2"/>
      <c r="M17" s="2"/>
      <c r="N17" s="2"/>
      <c r="O17" s="2"/>
      <c r="P17" s="2"/>
      <c r="Q17" s="2"/>
    </row>
    <row r="18" spans="1:17" ht="15.75" customHeight="1">
      <c r="A18" s="36"/>
      <c r="B18" s="36" t="s">
        <v>6</v>
      </c>
      <c r="C18" s="61">
        <f>SUM(J12:O14)</f>
        <v>971523</v>
      </c>
      <c r="E18" s="2"/>
      <c r="F18" s="2"/>
      <c r="G18" s="2"/>
      <c r="H18" s="2"/>
      <c r="I18" s="2"/>
      <c r="L18" s="2"/>
      <c r="O18" s="2"/>
    </row>
    <row r="19" spans="1:17" ht="15.75" customHeight="1">
      <c r="A19" s="36"/>
      <c r="B19" s="36" t="s">
        <v>10</v>
      </c>
      <c r="C19" s="36">
        <f>SUM(I12:I14)</f>
        <v>5105371</v>
      </c>
      <c r="E19" s="58" t="s">
        <v>20</v>
      </c>
      <c r="F19" s="58"/>
      <c r="G19" s="2"/>
      <c r="H19" s="2"/>
      <c r="I19" s="2"/>
      <c r="L19" s="2"/>
      <c r="O19" s="2"/>
    </row>
    <row r="20" spans="1:17" ht="15.75" customHeight="1">
      <c r="A20" s="64" t="s">
        <v>4</v>
      </c>
      <c r="B20" s="64"/>
      <c r="C20" s="64"/>
      <c r="E20" s="54" t="s">
        <v>21</v>
      </c>
      <c r="F20" s="62">
        <f>B24/F21</f>
        <v>24289.333333333314</v>
      </c>
      <c r="G20" s="2"/>
      <c r="H20" s="54" t="s">
        <v>22</v>
      </c>
      <c r="I20" s="63">
        <f>B26/I21</f>
        <v>20182.023809523816</v>
      </c>
      <c r="L20" s="2"/>
      <c r="O20" s="2"/>
      <c r="P20" s="2"/>
      <c r="Q20" s="2"/>
    </row>
    <row r="21" spans="1:17" ht="15.75" customHeight="1">
      <c r="A21" s="64"/>
      <c r="B21" s="64"/>
      <c r="C21" s="64"/>
      <c r="E21" s="54" t="s">
        <v>24</v>
      </c>
      <c r="F21" s="62">
        <f>F22-1</f>
        <v>2</v>
      </c>
      <c r="G21" s="2"/>
      <c r="H21" s="54" t="s">
        <v>25</v>
      </c>
      <c r="I21" s="62">
        <f>I22-3</f>
        <v>12</v>
      </c>
      <c r="K21" s="54" t="s">
        <v>23</v>
      </c>
      <c r="L21" s="63">
        <f>F20/I20</f>
        <v>1.2035132632175012</v>
      </c>
    </row>
    <row r="22" spans="1:17" ht="15.75" customHeight="1">
      <c r="A22" s="36" t="s">
        <v>7</v>
      </c>
      <c r="B22" s="65">
        <f>C18-C17/21</f>
        <v>290762.95238095243</v>
      </c>
      <c r="C22" s="36"/>
      <c r="E22" s="54" t="s">
        <v>29</v>
      </c>
      <c r="F22" s="62">
        <v>3</v>
      </c>
      <c r="G22" s="2"/>
      <c r="H22" s="54" t="s">
        <v>30</v>
      </c>
      <c r="I22" s="62">
        <v>15</v>
      </c>
      <c r="J22" s="3"/>
      <c r="K22" s="54" t="s">
        <v>26</v>
      </c>
      <c r="L22" s="62">
        <v>3.88</v>
      </c>
    </row>
    <row r="23" spans="1:17" ht="15.75" customHeight="1">
      <c r="A23" s="64" t="s">
        <v>11</v>
      </c>
      <c r="B23" s="64"/>
      <c r="C23" s="64"/>
      <c r="E23" s="2"/>
      <c r="F23" s="2"/>
      <c r="G23" s="2"/>
      <c r="H23" s="2"/>
      <c r="I23" s="2"/>
    </row>
    <row r="24" spans="1:17" ht="15.75" customHeight="1">
      <c r="A24" s="36" t="s">
        <v>12</v>
      </c>
      <c r="B24" s="36">
        <f>3/21*C19-C17/21</f>
        <v>48578.666666666628</v>
      </c>
      <c r="C24" s="36"/>
      <c r="E24" s="2"/>
      <c r="F24" s="2"/>
      <c r="G24" s="2"/>
      <c r="H24" s="2"/>
      <c r="I24" s="2"/>
    </row>
    <row r="25" spans="1:17" ht="15.75" customHeight="1">
      <c r="A25" s="64" t="s">
        <v>13</v>
      </c>
      <c r="B25" s="64"/>
      <c r="C25" s="64"/>
      <c r="E25" s="2"/>
      <c r="J25" s="2"/>
      <c r="K25" s="2"/>
      <c r="L25" s="2"/>
      <c r="M25" s="2"/>
      <c r="N25" s="2"/>
      <c r="O25" s="2"/>
      <c r="P25" s="2"/>
    </row>
    <row r="26" spans="1:17" ht="15.75" customHeight="1">
      <c r="A26" s="36" t="s">
        <v>14</v>
      </c>
      <c r="B26" s="61">
        <f>C18-1/7*C19</f>
        <v>242184.2857142858</v>
      </c>
      <c r="C26" s="36"/>
      <c r="E26" s="2"/>
      <c r="J26" s="2"/>
      <c r="K26" s="2"/>
      <c r="L26" s="2"/>
      <c r="M26" s="2"/>
      <c r="N26" s="2"/>
      <c r="O26" s="2"/>
      <c r="P26" s="2"/>
    </row>
    <row r="27" spans="1:17" ht="15.75" customHeight="1">
      <c r="A27" s="2"/>
      <c r="J27" s="2"/>
      <c r="K27" s="2"/>
      <c r="L27" s="2"/>
      <c r="M27" s="2"/>
      <c r="N27" s="2"/>
      <c r="O27" s="2"/>
      <c r="P27" s="2"/>
    </row>
    <row r="28" spans="1:17" ht="15.75" customHeight="1">
      <c r="A28" s="2"/>
      <c r="J28" s="2"/>
      <c r="K28" s="2"/>
      <c r="L28" s="2"/>
      <c r="M28" s="2"/>
      <c r="N28" s="2"/>
      <c r="O28" s="2"/>
      <c r="P28" s="2"/>
    </row>
    <row r="29" spans="1:17" ht="15.75" customHeight="1">
      <c r="A29" s="2"/>
      <c r="J29" s="2"/>
      <c r="K29" s="2"/>
      <c r="L29" s="2"/>
      <c r="M29" s="2"/>
      <c r="N29" s="2"/>
      <c r="O29" s="2"/>
      <c r="P29" s="2"/>
    </row>
    <row r="30" spans="1:17" ht="15.75" customHeight="1">
      <c r="A30" s="2"/>
      <c r="J30" s="2"/>
      <c r="K30" s="2"/>
      <c r="L30" s="2"/>
      <c r="M30" s="2"/>
      <c r="N30" s="2"/>
      <c r="O30" s="2"/>
      <c r="P30" s="2"/>
    </row>
    <row r="31" spans="1:17" ht="15.75" customHeight="1">
      <c r="A31" s="2"/>
      <c r="J31" s="2"/>
      <c r="K31" s="2"/>
      <c r="L31" s="2"/>
      <c r="M31" s="2"/>
      <c r="N31" s="2"/>
      <c r="O31" s="2"/>
      <c r="P31" s="2"/>
    </row>
    <row r="32" spans="1:17" ht="15.75" customHeight="1">
      <c r="A32" s="2"/>
      <c r="J32" s="2"/>
      <c r="K32" s="2"/>
      <c r="L32" s="2"/>
      <c r="M32" s="2"/>
      <c r="N32" s="2"/>
      <c r="O32" s="2"/>
      <c r="P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26" ht="15.75" customHeight="1">
      <c r="A34" s="2"/>
      <c r="J34" s="2"/>
      <c r="K34" s="2"/>
      <c r="L34" s="2"/>
      <c r="M34" s="2"/>
      <c r="N34" s="2"/>
      <c r="O34" s="2"/>
      <c r="P34" s="2"/>
    </row>
    <row r="35" spans="1:26" ht="15.75" customHeight="1">
      <c r="A35" s="2"/>
      <c r="J35" s="2"/>
      <c r="K35" s="2"/>
      <c r="L35" s="2"/>
      <c r="M35" s="2"/>
      <c r="N35" s="2"/>
      <c r="O35" s="2"/>
      <c r="P35" s="2"/>
    </row>
    <row r="36" spans="1:26" ht="15.75" customHeight="1">
      <c r="A36" s="2"/>
      <c r="J36" s="2"/>
      <c r="K36" s="2"/>
      <c r="L36" s="2"/>
      <c r="M36" s="2"/>
      <c r="N36" s="2"/>
      <c r="O36" s="2"/>
      <c r="P36" s="2"/>
    </row>
    <row r="37" spans="1:26" ht="15.75" customHeight="1">
      <c r="A37" s="2"/>
      <c r="J37" s="2"/>
      <c r="K37" s="2"/>
      <c r="L37" s="2"/>
      <c r="M37" s="2"/>
      <c r="N37" s="2"/>
      <c r="O37" s="2"/>
      <c r="P37" s="2"/>
    </row>
    <row r="38" spans="1:26" ht="15.75" customHeight="1">
      <c r="A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3:A8"/>
    <mergeCell ref="A10:A11"/>
    <mergeCell ref="B10:G10"/>
    <mergeCell ref="J10:O10"/>
    <mergeCell ref="A16:C16"/>
    <mergeCell ref="A20:C21"/>
    <mergeCell ref="A23:C23"/>
    <mergeCell ref="A25:C25"/>
    <mergeCell ref="E19:F19"/>
    <mergeCell ref="F5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Задача 1</vt:lpstr>
      <vt:lpstr>Задача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2021-12-08T21:16:12Z</dcterms:modified>
</cp:coreProperties>
</file>