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5E5DE0C-C481-4DA6-8BB1-CDEDEE41E4E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1" l="1"/>
  <c r="I20" i="1"/>
  <c r="I19" i="1"/>
  <c r="I18" i="1"/>
  <c r="L13" i="1"/>
  <c r="K13" i="1"/>
  <c r="J13" i="1"/>
  <c r="I13" i="1"/>
  <c r="H13" i="1"/>
  <c r="G13" i="1"/>
  <c r="C13" i="1"/>
  <c r="F13" i="1" s="1"/>
  <c r="L12" i="1"/>
  <c r="K12" i="1"/>
  <c r="J12" i="1"/>
  <c r="I12" i="1"/>
  <c r="M12" i="1" s="1"/>
  <c r="H12" i="1"/>
  <c r="G12" i="1"/>
  <c r="F12" i="1"/>
  <c r="E12" i="1"/>
  <c r="D12" i="1"/>
  <c r="C12" i="1"/>
  <c r="E10" i="1" s="1"/>
  <c r="L11" i="1"/>
  <c r="K11" i="1"/>
  <c r="J11" i="1"/>
  <c r="I11" i="1"/>
  <c r="H11" i="1"/>
  <c r="G11" i="1"/>
  <c r="C11" i="1"/>
  <c r="F11" i="1" s="1"/>
  <c r="L10" i="1"/>
  <c r="K10" i="1"/>
  <c r="K15" i="1" s="1"/>
  <c r="J10" i="1"/>
  <c r="J15" i="1" s="1"/>
  <c r="I10" i="1"/>
  <c r="H10" i="1"/>
  <c r="G10" i="1"/>
  <c r="G15" i="1" s="1"/>
  <c r="F10" i="1"/>
  <c r="D10" i="1"/>
  <c r="C10" i="1"/>
  <c r="I21" i="1" l="1"/>
  <c r="F14" i="1"/>
  <c r="H15" i="1"/>
  <c r="L15" i="1"/>
  <c r="M13" i="1"/>
  <c r="I15" i="1"/>
  <c r="C14" i="1"/>
  <c r="F19" i="1" s="1"/>
  <c r="C29" i="1" s="1"/>
  <c r="M11" i="1"/>
  <c r="M10" i="1"/>
  <c r="D19" i="1" l="1"/>
  <c r="M14" i="1"/>
  <c r="C21" i="1" l="1"/>
  <c r="C31" i="1" s="1"/>
  <c r="C18" i="1"/>
  <c r="C28" i="1"/>
  <c r="C20" i="1"/>
  <c r="C30" i="1" s="1"/>
  <c r="L29" i="1" s="1"/>
  <c r="C27" i="1" l="1"/>
  <c r="C24" i="1"/>
  <c r="L23" i="1"/>
  <c r="L26" i="1"/>
</calcChain>
</file>

<file path=xl/sharedStrings.xml><?xml version="1.0" encoding="utf-8"?>
<sst xmlns="http://schemas.openxmlformats.org/spreadsheetml/2006/main" count="52" uniqueCount="46">
  <si>
    <t>№ группы</t>
  </si>
  <si>
    <t>Сочетания уровней А и В</t>
  </si>
  <si>
    <t>Число уровней в группах Xijm</t>
  </si>
  <si>
    <t>1-ый коллектив</t>
  </si>
  <si>
    <t>2-ый коллектив</t>
  </si>
  <si>
    <t>3-ый коллектив</t>
  </si>
  <si>
    <t>4-ый коллектив</t>
  </si>
  <si>
    <t>5-ый коллектив</t>
  </si>
  <si>
    <t>6-ый коллектив</t>
  </si>
  <si>
    <t>cij</t>
  </si>
  <si>
    <t>ci</t>
  </si>
  <si>
    <t>cj</t>
  </si>
  <si>
    <t>cij^2</t>
  </si>
  <si>
    <t>Число уровней в группах X^2ijm</t>
  </si>
  <si>
    <t>sum(xijm^2)</t>
  </si>
  <si>
    <t>Сумма</t>
  </si>
  <si>
    <t>Проверка</t>
  </si>
  <si>
    <t xml:space="preserve">                  Вычисление сумм квадратов</t>
  </si>
  <si>
    <t>v</t>
  </si>
  <si>
    <t>Общая сумма квадратов SS</t>
  </si>
  <si>
    <t>va</t>
  </si>
  <si>
    <t>Взвешенная сумма квадратов эффектов факторов А и В</t>
  </si>
  <si>
    <t>SSa</t>
  </si>
  <si>
    <t>SSb</t>
  </si>
  <si>
    <t>vb</t>
  </si>
  <si>
    <t>a</t>
  </si>
  <si>
    <t>b</t>
  </si>
  <si>
    <t>Сумма квадратов между группами SSab</t>
  </si>
  <si>
    <t>vab</t>
  </si>
  <si>
    <t>N</t>
  </si>
  <si>
    <t>Ошибка эксперимента SSe</t>
  </si>
  <si>
    <t>ve</t>
  </si>
  <si>
    <t>Оценка дисперсий</t>
  </si>
  <si>
    <t>Проверка гипотез</t>
  </si>
  <si>
    <t>Fb расч</t>
  </si>
  <si>
    <t>Fкр</t>
  </si>
  <si>
    <t>S^2</t>
  </si>
  <si>
    <t>Fa расч</t>
  </si>
  <si>
    <t>Т.к. Fa расч &gt; Fкр, то гипотеза H0 отклоняется</t>
  </si>
  <si>
    <t>Sa^2</t>
  </si>
  <si>
    <t>Sb^2</t>
  </si>
  <si>
    <t>Fab расч</t>
  </si>
  <si>
    <t>Sab^2</t>
  </si>
  <si>
    <t>Т.к. Fa расч &lt; Fкр, то гипотеза H0 принимается</t>
  </si>
  <si>
    <t>Se^2</t>
  </si>
  <si>
    <t>Вывод: Значения наблюдений Fa расч и Fb расч превышают соответствующие значения Fкр. Таким образом, дисперсионный анализ выявил существенное влияние на результативный признак факторов А и 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</si>
</sst>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"/>
    <numFmt numFmtId="165" formatCode="0.0"/>
  </numFmts>
  <fonts count="7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color theme="1"/>
      <name val="Arial"/>
    </font>
    <font>
      <b/>
      <sz val="10"/>
      <color theme="1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000000"/>
      <name val="Arial"/>
      <family val="2"/>
      <charset val="204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rgb="FFCFE2F3"/>
      </patternFill>
    </fill>
    <fill>
      <patternFill patternType="solid">
        <fgColor theme="4" tint="0.39997558519241921"/>
        <bgColor rgb="FFD9EAD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C9DAF8"/>
      </patternFill>
    </fill>
    <fill>
      <patternFill patternType="solid">
        <fgColor theme="4" tint="0.39997558519241921"/>
        <bgColor rgb="FFE6B8AF"/>
      </patternFill>
    </fill>
    <fill>
      <patternFill patternType="solid">
        <fgColor theme="4" tint="0.39997558519241921"/>
        <bgColor rgb="FFD9D2E9"/>
      </patternFill>
    </fill>
    <fill>
      <patternFill patternType="solid">
        <fgColor theme="4" tint="0.39997558519241921"/>
        <bgColor rgb="FFEAD1DC"/>
      </patternFill>
    </fill>
    <fill>
      <patternFill patternType="solid">
        <fgColor theme="4" tint="0.39997558519241921"/>
        <bgColor rgb="FFEFEFEF"/>
      </patternFill>
    </fill>
    <fill>
      <patternFill patternType="solid">
        <fgColor theme="4" tint="0.39997558519241921"/>
        <bgColor rgb="FFFFFF00"/>
      </patternFill>
    </fill>
    <fill>
      <patternFill patternType="solid">
        <fgColor theme="4" tint="0.39997558519241921"/>
        <bgColor rgb="FF6FA8DC"/>
      </patternFill>
    </fill>
    <fill>
      <patternFill patternType="solid">
        <fgColor theme="4" tint="0.39997558519241921"/>
        <bgColor rgb="FFA4C2F4"/>
      </patternFill>
    </fill>
    <fill>
      <patternFill patternType="solid">
        <fgColor theme="4" tint="0.79998168889431442"/>
        <bgColor rgb="FFE6B8AF"/>
      </patternFill>
    </fill>
    <fill>
      <patternFill patternType="solid">
        <fgColor theme="4" tint="0.79998168889431442"/>
        <bgColor rgb="FFD9D2E9"/>
      </patternFill>
    </fill>
    <fill>
      <patternFill patternType="solid">
        <fgColor theme="4" tint="0.79998168889431442"/>
        <bgColor rgb="FFEAD1DC"/>
      </patternFill>
    </fill>
    <fill>
      <patternFill patternType="solid">
        <fgColor theme="4" tint="0.79998168889431442"/>
        <bgColor rgb="FFEFEFE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00"/>
      </patternFill>
    </fill>
    <fill>
      <patternFill patternType="solid">
        <fgColor theme="4" tint="0.79998168889431442"/>
        <bgColor rgb="FF6FA8DC"/>
      </patternFill>
    </fill>
    <fill>
      <patternFill patternType="solid">
        <fgColor theme="4" tint="0.79998168889431442"/>
        <bgColor rgb="FFA4C2F4"/>
      </patternFill>
    </fill>
  </fills>
  <borders count="1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0" xfId="0" applyFont="1" applyAlignment="1">
      <alignment horizontal="center" vertical="top" wrapText="1"/>
    </xf>
    <xf numFmtId="0" fontId="1" fillId="0" borderId="0" xfId="0" applyFont="1"/>
    <xf numFmtId="0" fontId="1" fillId="0" borderId="0" xfId="0" applyFont="1" applyAlignment="1">
      <alignment horizontal="left" vertical="top" wrapText="1"/>
    </xf>
    <xf numFmtId="0" fontId="0" fillId="0" borderId="0" xfId="0" applyFont="1" applyAlignment="1"/>
    <xf numFmtId="0" fontId="6" fillId="0" borderId="0" xfId="0" applyFont="1" applyAlignment="1"/>
    <xf numFmtId="0" fontId="4" fillId="2" borderId="9" xfId="0" applyFont="1" applyFill="1" applyBorder="1" applyAlignment="1">
      <alignment horizontal="center" vertical="top" wrapText="1"/>
    </xf>
    <xf numFmtId="0" fontId="4" fillId="3" borderId="9" xfId="0" applyFont="1" applyFill="1" applyBorder="1" applyAlignment="1">
      <alignment horizontal="center" vertical="top" wrapText="1"/>
    </xf>
    <xf numFmtId="0" fontId="4" fillId="4" borderId="9" xfId="0" applyFont="1" applyFill="1" applyBorder="1" applyAlignment="1">
      <alignment horizontal="center" vertical="top" wrapText="1"/>
    </xf>
    <xf numFmtId="0" fontId="4" fillId="4" borderId="9" xfId="0" applyFont="1" applyFill="1" applyBorder="1" applyAlignment="1">
      <alignment horizontal="center" vertical="top" wrapText="1"/>
    </xf>
    <xf numFmtId="0" fontId="4" fillId="2" borderId="9" xfId="0" applyFont="1" applyFill="1" applyBorder="1" applyAlignment="1">
      <alignment horizontal="center" vertical="top" wrapText="1"/>
    </xf>
    <xf numFmtId="164" fontId="4" fillId="3" borderId="9" xfId="0" applyNumberFormat="1" applyFont="1" applyFill="1" applyBorder="1" applyAlignment="1">
      <alignment horizontal="center" vertical="top" wrapText="1"/>
    </xf>
    <xf numFmtId="0" fontId="1" fillId="4" borderId="9" xfId="0" applyFont="1" applyFill="1" applyBorder="1" applyAlignment="1">
      <alignment horizontal="center" vertical="top" wrapText="1"/>
    </xf>
    <xf numFmtId="0" fontId="4" fillId="5" borderId="9" xfId="0" applyFont="1" applyFill="1" applyBorder="1" applyAlignment="1">
      <alignment horizontal="center" vertical="top" wrapText="1"/>
    </xf>
    <xf numFmtId="164" fontId="4" fillId="5" borderId="9" xfId="0" applyNumberFormat="1" applyFont="1" applyFill="1" applyBorder="1" applyAlignment="1">
      <alignment horizontal="center" vertical="top" wrapText="1"/>
    </xf>
    <xf numFmtId="0" fontId="4" fillId="3" borderId="9" xfId="0" applyFont="1" applyFill="1" applyBorder="1" applyAlignment="1">
      <alignment horizontal="center" vertical="top" wrapText="1"/>
    </xf>
    <xf numFmtId="0" fontId="4" fillId="6" borderId="9" xfId="0" applyFont="1" applyFill="1" applyBorder="1" applyAlignment="1">
      <alignment horizontal="center" vertical="top"/>
    </xf>
    <xf numFmtId="0" fontId="4" fillId="7" borderId="9" xfId="0" applyFont="1" applyFill="1" applyBorder="1" applyAlignment="1">
      <alignment horizontal="center" vertical="top"/>
    </xf>
    <xf numFmtId="0" fontId="4" fillId="8" borderId="9" xfId="0" applyFont="1" applyFill="1" applyBorder="1" applyAlignment="1">
      <alignment horizontal="center" vertical="top"/>
    </xf>
    <xf numFmtId="0" fontId="4" fillId="9" borderId="9" xfId="0" applyFont="1" applyFill="1" applyBorder="1" applyAlignment="1">
      <alignment horizontal="center" vertical="top"/>
    </xf>
    <xf numFmtId="0" fontId="5" fillId="4" borderId="9" xfId="0" applyFont="1" applyFill="1" applyBorder="1"/>
    <xf numFmtId="0" fontId="4" fillId="4" borderId="9" xfId="0" applyFont="1" applyFill="1" applyBorder="1" applyAlignment="1">
      <alignment horizontal="left" vertical="top" wrapText="1"/>
    </xf>
    <xf numFmtId="0" fontId="4" fillId="4" borderId="9" xfId="0" applyFont="1" applyFill="1" applyBorder="1" applyAlignment="1">
      <alignment horizontal="left" vertical="top" wrapText="1"/>
    </xf>
    <xf numFmtId="0" fontId="1" fillId="10" borderId="9" xfId="0" applyFont="1" applyFill="1" applyBorder="1" applyAlignment="1">
      <alignment horizontal="center" vertical="top" wrapText="1"/>
    </xf>
    <xf numFmtId="0" fontId="1" fillId="11" borderId="9" xfId="0" applyFont="1" applyFill="1" applyBorder="1" applyAlignment="1">
      <alignment horizontal="center" vertical="top" wrapText="1"/>
    </xf>
    <xf numFmtId="0" fontId="1" fillId="12" borderId="9" xfId="0" applyFont="1" applyFill="1" applyBorder="1" applyAlignment="1">
      <alignment horizontal="center" vertical="top" wrapText="1"/>
    </xf>
    <xf numFmtId="0" fontId="3" fillId="4" borderId="9" xfId="0" applyFont="1" applyFill="1" applyBorder="1" applyAlignment="1">
      <alignment horizontal="left" vertical="top" wrapText="1"/>
    </xf>
    <xf numFmtId="0" fontId="2" fillId="4" borderId="9" xfId="0" applyFont="1" applyFill="1" applyBorder="1"/>
    <xf numFmtId="0" fontId="1" fillId="4" borderId="9" xfId="0" applyFont="1" applyFill="1" applyBorder="1" applyAlignment="1">
      <alignment horizontal="center" vertical="top" wrapText="1"/>
    </xf>
    <xf numFmtId="0" fontId="1" fillId="13" borderId="4" xfId="0" applyFont="1" applyFill="1" applyBorder="1" applyAlignment="1">
      <alignment horizontal="center" vertical="top" wrapText="1"/>
    </xf>
    <xf numFmtId="0" fontId="1" fillId="14" borderId="10" xfId="0" applyFont="1" applyFill="1" applyBorder="1" applyAlignment="1">
      <alignment horizontal="center" vertical="top" wrapText="1"/>
    </xf>
    <xf numFmtId="0" fontId="1" fillId="15" borderId="10" xfId="0" applyFont="1" applyFill="1" applyBorder="1" applyAlignment="1">
      <alignment horizontal="center" vertical="top" wrapText="1"/>
    </xf>
    <xf numFmtId="0" fontId="1" fillId="16" borderId="7" xfId="0" applyFont="1" applyFill="1" applyBorder="1" applyAlignment="1">
      <alignment horizontal="center" vertical="top" wrapText="1"/>
    </xf>
    <xf numFmtId="0" fontId="1" fillId="17" borderId="8" xfId="0" applyFont="1" applyFill="1" applyBorder="1" applyAlignment="1">
      <alignment horizontal="center" vertical="top" wrapText="1"/>
    </xf>
    <xf numFmtId="0" fontId="1" fillId="17" borderId="7" xfId="0" applyFont="1" applyFill="1" applyBorder="1" applyAlignment="1">
      <alignment horizontal="center" vertical="top" wrapText="1"/>
    </xf>
    <xf numFmtId="0" fontId="1" fillId="13" borderId="6" xfId="0" applyFont="1" applyFill="1" applyBorder="1" applyAlignment="1">
      <alignment horizontal="center" vertical="top" wrapText="1"/>
    </xf>
    <xf numFmtId="0" fontId="1" fillId="14" borderId="7" xfId="0" applyFont="1" applyFill="1" applyBorder="1" applyAlignment="1">
      <alignment horizontal="center" vertical="top" wrapText="1"/>
    </xf>
    <xf numFmtId="0" fontId="1" fillId="15" borderId="7" xfId="0" applyFont="1" applyFill="1" applyBorder="1" applyAlignment="1">
      <alignment horizontal="center" vertical="top" wrapText="1"/>
    </xf>
    <xf numFmtId="0" fontId="1" fillId="16" borderId="8" xfId="0" applyFont="1" applyFill="1" applyBorder="1" applyAlignment="1">
      <alignment horizontal="center" vertical="top" wrapText="1"/>
    </xf>
    <xf numFmtId="0" fontId="1" fillId="14" borderId="5" xfId="0" applyFont="1" applyFill="1" applyBorder="1" applyAlignment="1">
      <alignment horizontal="center" vertical="top" wrapText="1"/>
    </xf>
    <xf numFmtId="0" fontId="1" fillId="15" borderId="5" xfId="0" applyFont="1" applyFill="1" applyBorder="1" applyAlignment="1">
      <alignment horizontal="center" vertical="top" wrapText="1"/>
    </xf>
    <xf numFmtId="0" fontId="1" fillId="13" borderId="2" xfId="0" applyFont="1" applyFill="1" applyBorder="1" applyAlignment="1">
      <alignment horizontal="center" vertical="top" wrapText="1"/>
    </xf>
    <xf numFmtId="0" fontId="1" fillId="16" borderId="5" xfId="0" applyFont="1" applyFill="1" applyBorder="1" applyAlignment="1">
      <alignment horizontal="center" vertical="top" wrapText="1"/>
    </xf>
    <xf numFmtId="0" fontId="1" fillId="17" borderId="5" xfId="0" applyFont="1" applyFill="1" applyBorder="1" applyAlignment="1">
      <alignment horizontal="center" vertical="top" wrapText="1"/>
    </xf>
    <xf numFmtId="0" fontId="1" fillId="17" borderId="2" xfId="0" applyFont="1" applyFill="1" applyBorder="1" applyAlignment="1">
      <alignment horizontal="center" vertical="top" wrapText="1"/>
    </xf>
    <xf numFmtId="0" fontId="2" fillId="17" borderId="7" xfId="0" applyFont="1" applyFill="1" applyBorder="1"/>
    <xf numFmtId="0" fontId="1" fillId="17" borderId="13" xfId="0" applyFont="1" applyFill="1" applyBorder="1" applyAlignment="1">
      <alignment horizontal="center" vertical="top" wrapText="1"/>
    </xf>
    <xf numFmtId="0" fontId="1" fillId="17" borderId="14" xfId="0" applyFont="1" applyFill="1" applyBorder="1" applyAlignment="1">
      <alignment horizontal="center" vertical="top" wrapText="1"/>
    </xf>
    <xf numFmtId="0" fontId="1" fillId="17" borderId="12" xfId="0" applyFont="1" applyFill="1" applyBorder="1" applyAlignment="1">
      <alignment horizontal="center" vertical="top" wrapText="1"/>
    </xf>
    <xf numFmtId="0" fontId="1" fillId="17" borderId="9" xfId="0" applyFont="1" applyFill="1" applyBorder="1" applyAlignment="1">
      <alignment horizontal="center" vertical="top" wrapText="1"/>
    </xf>
    <xf numFmtId="0" fontId="4" fillId="4" borderId="11" xfId="0" applyFont="1" applyFill="1" applyBorder="1" applyAlignment="1">
      <alignment horizontal="center" vertical="top" wrapText="1"/>
    </xf>
    <xf numFmtId="0" fontId="6" fillId="4" borderId="11" xfId="0" applyFont="1" applyFill="1" applyBorder="1" applyAlignment="1"/>
    <xf numFmtId="0" fontId="4" fillId="17" borderId="9" xfId="0" applyFont="1" applyFill="1" applyBorder="1" applyAlignment="1">
      <alignment horizontal="center" vertical="top" wrapText="1"/>
    </xf>
    <xf numFmtId="0" fontId="1" fillId="17" borderId="6" xfId="0" applyFont="1" applyFill="1" applyBorder="1" applyAlignment="1">
      <alignment horizontal="center" vertical="top" wrapText="1"/>
    </xf>
    <xf numFmtId="0" fontId="1" fillId="18" borderId="9" xfId="0" applyFont="1" applyFill="1" applyBorder="1" applyAlignment="1">
      <alignment horizontal="center" vertical="top" wrapText="1"/>
    </xf>
    <xf numFmtId="0" fontId="1" fillId="19" borderId="9" xfId="0" applyFont="1" applyFill="1" applyBorder="1" applyAlignment="1">
      <alignment horizontal="center" vertical="top" wrapText="1"/>
    </xf>
    <xf numFmtId="0" fontId="1" fillId="20" borderId="9" xfId="0" applyFont="1" applyFill="1" applyBorder="1" applyAlignment="1">
      <alignment horizontal="center" vertical="top" wrapText="1"/>
    </xf>
    <xf numFmtId="165" fontId="1" fillId="17" borderId="9" xfId="0" applyNumberFormat="1" applyFont="1" applyFill="1" applyBorder="1" applyAlignment="1">
      <alignment horizontal="center" vertical="top" wrapText="1"/>
    </xf>
    <xf numFmtId="2" fontId="1" fillId="17" borderId="9" xfId="0" applyNumberFormat="1" applyFont="1" applyFill="1" applyBorder="1" applyAlignment="1">
      <alignment horizontal="center" vertical="top" wrapText="1"/>
    </xf>
    <xf numFmtId="0" fontId="1" fillId="17" borderId="3" xfId="0" applyFont="1" applyFill="1" applyBorder="1" applyAlignment="1">
      <alignment horizontal="center" vertical="top" wrapText="1"/>
    </xf>
    <xf numFmtId="2" fontId="1" fillId="17" borderId="1" xfId="0" applyNumberFormat="1" applyFont="1" applyFill="1" applyBorder="1" applyAlignment="1">
      <alignment horizontal="center" vertical="top" wrapText="1"/>
    </xf>
    <xf numFmtId="0" fontId="1" fillId="17" borderId="2" xfId="0" applyFont="1" applyFill="1" applyBorder="1" applyAlignment="1">
      <alignment horizontal="center" vertical="top" wrapText="1"/>
    </xf>
    <xf numFmtId="0" fontId="2" fillId="17" borderId="9" xfId="0" applyFont="1" applyFill="1" applyBorder="1"/>
    <xf numFmtId="0" fontId="3" fillId="4" borderId="11" xfId="0" applyFont="1" applyFill="1" applyBorder="1" applyAlignment="1">
      <alignment horizontal="center" vertical="top" wrapText="1"/>
    </xf>
    <xf numFmtId="0" fontId="3" fillId="4" borderId="15" xfId="0" applyFont="1" applyFill="1" applyBorder="1" applyAlignment="1">
      <alignment horizontal="center" vertical="top" wrapText="1"/>
    </xf>
    <xf numFmtId="0" fontId="3" fillId="4" borderId="12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5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Q27" sqref="Q27"/>
    </sheetView>
  </sheetViews>
  <sheetFormatPr defaultColWidth="14.42578125" defaultRowHeight="15" customHeight="1" x14ac:dyDescent="0.2"/>
  <cols>
    <col min="1" max="1" width="9.5703125" customWidth="1"/>
    <col min="2" max="2" width="10.5703125" customWidth="1"/>
    <col min="3" max="3" width="11.140625" customWidth="1"/>
    <col min="4" max="4" width="10" customWidth="1"/>
    <col min="5" max="5" width="9.85546875" customWidth="1"/>
    <col min="6" max="6" width="10.28515625" customWidth="1"/>
    <col min="7" max="7" width="9.85546875" customWidth="1"/>
    <col min="8" max="8" width="9.42578125" customWidth="1"/>
    <col min="9" max="9" width="7.5703125" customWidth="1"/>
    <col min="10" max="10" width="7.28515625" customWidth="1"/>
  </cols>
  <sheetData>
    <row r="1" spans="1:26" ht="23.25" customHeight="1" x14ac:dyDescent="0.2">
      <c r="A1" s="6" t="s">
        <v>0</v>
      </c>
      <c r="B1" s="7" t="s">
        <v>1</v>
      </c>
      <c r="C1" s="8" t="s">
        <v>2</v>
      </c>
      <c r="D1" s="8"/>
      <c r="E1" s="8"/>
      <c r="F1" s="8"/>
      <c r="G1" s="8"/>
      <c r="H1" s="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.5" customHeight="1" x14ac:dyDescent="0.2">
      <c r="A2" s="6"/>
      <c r="B2" s="7"/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0">
        <v>1</v>
      </c>
      <c r="B3" s="11">
        <v>44197</v>
      </c>
      <c r="C3" s="46">
        <v>3</v>
      </c>
      <c r="D3" s="47">
        <v>5</v>
      </c>
      <c r="E3" s="47">
        <v>2</v>
      </c>
      <c r="F3" s="47">
        <v>4</v>
      </c>
      <c r="G3" s="47">
        <v>3</v>
      </c>
      <c r="H3" s="47">
        <v>1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0">
        <v>2</v>
      </c>
      <c r="B4" s="11">
        <v>44228</v>
      </c>
      <c r="C4" s="48">
        <v>4</v>
      </c>
      <c r="D4" s="49">
        <v>6</v>
      </c>
      <c r="E4" s="49">
        <v>8</v>
      </c>
      <c r="F4" s="49">
        <v>7</v>
      </c>
      <c r="G4" s="49">
        <v>3</v>
      </c>
      <c r="H4" s="49">
        <v>2</v>
      </c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0">
        <v>3</v>
      </c>
      <c r="B5" s="11">
        <v>44198</v>
      </c>
      <c r="C5" s="48">
        <v>6</v>
      </c>
      <c r="D5" s="49">
        <v>5</v>
      </c>
      <c r="E5" s="49">
        <v>5</v>
      </c>
      <c r="F5" s="49">
        <v>7</v>
      </c>
      <c r="G5" s="49">
        <v>5</v>
      </c>
      <c r="H5" s="49">
        <v>5</v>
      </c>
      <c r="J5" s="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0">
        <v>4</v>
      </c>
      <c r="B6" s="11">
        <v>44229</v>
      </c>
      <c r="C6" s="48">
        <v>6</v>
      </c>
      <c r="D6" s="49">
        <v>8</v>
      </c>
      <c r="E6" s="49">
        <v>10</v>
      </c>
      <c r="F6" s="49">
        <v>8</v>
      </c>
      <c r="G6" s="49">
        <v>11</v>
      </c>
      <c r="H6" s="49">
        <v>8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7" t="s">
        <v>0</v>
      </c>
      <c r="B8" s="13" t="s">
        <v>1</v>
      </c>
      <c r="C8" s="16" t="s">
        <v>9</v>
      </c>
      <c r="D8" s="17" t="s">
        <v>10</v>
      </c>
      <c r="E8" s="18" t="s">
        <v>11</v>
      </c>
      <c r="F8" s="19" t="s">
        <v>12</v>
      </c>
      <c r="G8" s="8" t="s">
        <v>13</v>
      </c>
      <c r="H8" s="8"/>
      <c r="I8" s="8"/>
      <c r="J8" s="8"/>
      <c r="K8" s="8"/>
      <c r="L8" s="8"/>
      <c r="M8" s="8" t="s">
        <v>14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2.5" customHeight="1" x14ac:dyDescent="0.2">
      <c r="A9" s="7"/>
      <c r="B9" s="13"/>
      <c r="C9" s="16"/>
      <c r="D9" s="17"/>
      <c r="E9" s="18"/>
      <c r="F9" s="19"/>
      <c r="G9" s="9">
        <v>1</v>
      </c>
      <c r="H9" s="9">
        <v>2</v>
      </c>
      <c r="I9" s="9">
        <v>3</v>
      </c>
      <c r="J9" s="9">
        <v>4</v>
      </c>
      <c r="K9" s="9">
        <v>5</v>
      </c>
      <c r="L9" s="9">
        <v>6</v>
      </c>
      <c r="M9" s="20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 x14ac:dyDescent="0.2">
      <c r="A10" s="15">
        <v>1</v>
      </c>
      <c r="B10" s="14">
        <v>44197</v>
      </c>
      <c r="C10" s="29">
        <f>SUM(C3:H3)</f>
        <v>18</v>
      </c>
      <c r="D10" s="30">
        <f>SUM(C3:H4)</f>
        <v>48</v>
      </c>
      <c r="E10" s="31">
        <f>SUM(C12,C10)</f>
        <v>51</v>
      </c>
      <c r="F10" s="32">
        <f t="shared" ref="F10:F13" si="0">C10*C10</f>
        <v>324</v>
      </c>
      <c r="G10" s="34">
        <f>C3*C3</f>
        <v>9</v>
      </c>
      <c r="H10" s="34">
        <f>D3*D3</f>
        <v>25</v>
      </c>
      <c r="I10" s="34">
        <f>E3*E3</f>
        <v>4</v>
      </c>
      <c r="J10" s="34">
        <f>F3*F3</f>
        <v>16</v>
      </c>
      <c r="K10" s="34">
        <f>G3*G3</f>
        <v>9</v>
      </c>
      <c r="L10" s="34">
        <f>H3*H3</f>
        <v>1</v>
      </c>
      <c r="M10" s="34">
        <f t="shared" ref="M10:M13" si="1">SUM(G10:L10)</f>
        <v>64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5">
        <v>2</v>
      </c>
      <c r="B11" s="14">
        <v>44228</v>
      </c>
      <c r="C11" s="35">
        <f>SUM(C4:H4)</f>
        <v>30</v>
      </c>
      <c r="D11" s="36"/>
      <c r="E11" s="37"/>
      <c r="F11" s="38">
        <f t="shared" si="0"/>
        <v>900</v>
      </c>
      <c r="G11" s="33">
        <f>C4*C4</f>
        <v>16</v>
      </c>
      <c r="H11" s="33">
        <f>D4*D4</f>
        <v>36</v>
      </c>
      <c r="I11" s="33">
        <f>E4*E4</f>
        <v>64</v>
      </c>
      <c r="J11" s="33">
        <f>F4*F4</f>
        <v>49</v>
      </c>
      <c r="K11" s="33">
        <f>G4*G4</f>
        <v>9</v>
      </c>
      <c r="L11" s="33">
        <f>H4*H4</f>
        <v>4</v>
      </c>
      <c r="M11" s="33">
        <f t="shared" si="1"/>
        <v>178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 x14ac:dyDescent="0.2">
      <c r="A12" s="15">
        <v>3</v>
      </c>
      <c r="B12" s="14">
        <v>44198</v>
      </c>
      <c r="C12" s="35">
        <f>SUM(C5:H5)</f>
        <v>33</v>
      </c>
      <c r="D12" s="39">
        <f>SUM(C5:H6)</f>
        <v>84</v>
      </c>
      <c r="E12" s="40">
        <f>SUM(C13,C11)</f>
        <v>81</v>
      </c>
      <c r="F12" s="38">
        <f t="shared" si="0"/>
        <v>1089</v>
      </c>
      <c r="G12" s="33">
        <f>C5*C5</f>
        <v>36</v>
      </c>
      <c r="H12" s="33">
        <f>D5*D5</f>
        <v>25</v>
      </c>
      <c r="I12" s="33">
        <f>E5*E5</f>
        <v>25</v>
      </c>
      <c r="J12" s="33">
        <f>F5*F5</f>
        <v>49</v>
      </c>
      <c r="K12" s="33">
        <f>G5*G5</f>
        <v>25</v>
      </c>
      <c r="L12" s="33">
        <f>H5*H5</f>
        <v>25</v>
      </c>
      <c r="M12" s="33">
        <f t="shared" si="1"/>
        <v>185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4" customHeight="1" x14ac:dyDescent="0.2">
      <c r="A13" s="15">
        <v>4</v>
      </c>
      <c r="B13" s="14">
        <v>44229</v>
      </c>
      <c r="C13" s="41">
        <f>SUM(C6:H6)</f>
        <v>51</v>
      </c>
      <c r="D13" s="30"/>
      <c r="E13" s="31"/>
      <c r="F13" s="42">
        <f t="shared" si="0"/>
        <v>2601</v>
      </c>
      <c r="G13" s="43">
        <f>C6*C6</f>
        <v>36</v>
      </c>
      <c r="H13" s="43">
        <f>D6*D6</f>
        <v>64</v>
      </c>
      <c r="I13" s="43">
        <f>E6*E6</f>
        <v>100</v>
      </c>
      <c r="J13" s="43">
        <f>F6*F6</f>
        <v>64</v>
      </c>
      <c r="K13" s="43">
        <f>G6*G6</f>
        <v>121</v>
      </c>
      <c r="L13" s="43">
        <f>H6*H6</f>
        <v>64</v>
      </c>
      <c r="M13" s="33">
        <f t="shared" si="1"/>
        <v>449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B14" s="9" t="s">
        <v>15</v>
      </c>
      <c r="C14" s="12">
        <f>SUM(C10:C13)</f>
        <v>132</v>
      </c>
      <c r="D14" s="49"/>
      <c r="E14" s="62"/>
      <c r="F14" s="12">
        <f>SUM(F10:F13)</f>
        <v>4914</v>
      </c>
      <c r="G14" s="8" t="s">
        <v>16</v>
      </c>
      <c r="H14" s="8"/>
      <c r="I14" s="8"/>
      <c r="J14" s="8"/>
      <c r="K14" s="8"/>
      <c r="L14" s="8"/>
      <c r="M14" s="44">
        <f>SUM(G15:L15)</f>
        <v>876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G15" s="34">
        <f t="shared" ref="G15:L15" si="2">SUM(G10:G13)</f>
        <v>97</v>
      </c>
      <c r="H15" s="34">
        <f t="shared" si="2"/>
        <v>150</v>
      </c>
      <c r="I15" s="34">
        <f t="shared" si="2"/>
        <v>193</v>
      </c>
      <c r="J15" s="34">
        <f t="shared" si="2"/>
        <v>178</v>
      </c>
      <c r="K15" s="34">
        <f t="shared" si="2"/>
        <v>164</v>
      </c>
      <c r="L15" s="34">
        <f t="shared" si="2"/>
        <v>94</v>
      </c>
      <c r="M15" s="45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8" t="s">
        <v>17</v>
      </c>
      <c r="B17" s="8"/>
      <c r="C17" s="8"/>
      <c r="D17" s="8"/>
      <c r="F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21" t="s">
        <v>19</v>
      </c>
      <c r="B18" s="5"/>
      <c r="C18" s="49">
        <f>M14-(C14*C14)/L20</f>
        <v>150</v>
      </c>
      <c r="D18" s="1"/>
      <c r="E18" s="1"/>
      <c r="F18" s="1"/>
      <c r="H18" s="9" t="s">
        <v>18</v>
      </c>
      <c r="I18" s="53">
        <f>L20-1</f>
        <v>23</v>
      </c>
      <c r="K18" s="23" t="s">
        <v>25</v>
      </c>
      <c r="L18" s="54">
        <v>2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54.75" customHeight="1" x14ac:dyDescent="0.2">
      <c r="A19" s="8" t="s">
        <v>21</v>
      </c>
      <c r="B19" s="50"/>
      <c r="C19" s="52" t="s">
        <v>22</v>
      </c>
      <c r="D19" s="49">
        <f>(L18/L20)*SUM(D10*D10,D12*D12)-(C14*C14)/L20</f>
        <v>54</v>
      </c>
      <c r="E19" s="52" t="s">
        <v>23</v>
      </c>
      <c r="F19" s="49">
        <f>(L19/L20)*SUM(E10^2,E12^2)-(C14^2)/L20</f>
        <v>37.5</v>
      </c>
      <c r="H19" s="9" t="s">
        <v>20</v>
      </c>
      <c r="I19" s="53">
        <f>L18-1</f>
        <v>1</v>
      </c>
      <c r="K19" s="24" t="s">
        <v>26</v>
      </c>
      <c r="L19" s="55">
        <v>2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42.75" customHeight="1" x14ac:dyDescent="0.2">
      <c r="A20" s="8" t="s">
        <v>27</v>
      </c>
      <c r="B20" s="50"/>
      <c r="C20" s="49">
        <f>L18*L19/L20*F14-D19-F19-C14^2/L20</f>
        <v>1.5</v>
      </c>
      <c r="D20" s="1"/>
      <c r="E20" s="1"/>
      <c r="F20" s="1"/>
      <c r="H20" s="9" t="s">
        <v>24</v>
      </c>
      <c r="I20" s="53">
        <f>L19-1</f>
        <v>1</v>
      </c>
      <c r="K20" s="25" t="s">
        <v>29</v>
      </c>
      <c r="L20" s="56">
        <v>24</v>
      </c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0.75" customHeight="1" x14ac:dyDescent="0.2">
      <c r="A21" s="22" t="s">
        <v>30</v>
      </c>
      <c r="B21" s="51"/>
      <c r="C21" s="49">
        <f>M14-L18*L19/L20*F14</f>
        <v>57</v>
      </c>
      <c r="D21" s="1"/>
      <c r="E21" s="1"/>
      <c r="F21" s="1"/>
      <c r="H21" s="9" t="s">
        <v>28</v>
      </c>
      <c r="I21" s="53">
        <f>I19*I20</f>
        <v>1</v>
      </c>
      <c r="L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H22" s="9" t="s">
        <v>31</v>
      </c>
      <c r="I22" s="53">
        <f>L20-L18*L19</f>
        <v>20</v>
      </c>
      <c r="K22" s="63" t="s">
        <v>33</v>
      </c>
      <c r="L22" s="64"/>
      <c r="M22" s="64"/>
      <c r="N22" s="65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2" t="s">
        <v>37</v>
      </c>
      <c r="L23" s="58">
        <f>C28/C31</f>
        <v>18.94736842105263</v>
      </c>
      <c r="M23" s="12" t="s">
        <v>35</v>
      </c>
      <c r="N23" s="59">
        <v>4.3499999999999996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B24" s="9" t="s">
        <v>16</v>
      </c>
      <c r="C24" s="53">
        <f>C18-D19-F19-C20</f>
        <v>57</v>
      </c>
      <c r="E24" s="1"/>
      <c r="F24" s="1"/>
      <c r="G24" s="1"/>
      <c r="H24" s="1"/>
      <c r="I24" s="1"/>
      <c r="K24" s="66" t="s">
        <v>38</v>
      </c>
      <c r="L24" s="67"/>
      <c r="M24" s="67"/>
      <c r="N24" s="68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26" t="s">
        <v>32</v>
      </c>
      <c r="C26" s="27"/>
      <c r="K26" s="12" t="s">
        <v>34</v>
      </c>
      <c r="L26" s="60">
        <f>C29/$C$31</f>
        <v>13.157894736842104</v>
      </c>
      <c r="M26" s="12" t="s">
        <v>35</v>
      </c>
      <c r="N26" s="61">
        <v>4.3499999999999996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2" t="s">
        <v>36</v>
      </c>
      <c r="C27" s="57">
        <f>C18/I18</f>
        <v>6.5217391304347823</v>
      </c>
      <c r="K27" s="28" t="s">
        <v>38</v>
      </c>
      <c r="L27" s="28"/>
      <c r="M27" s="28"/>
      <c r="N27" s="28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2" t="s">
        <v>39</v>
      </c>
      <c r="C28" s="49">
        <f>D19/I19</f>
        <v>54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2" t="s">
        <v>40</v>
      </c>
      <c r="C29" s="49">
        <f>F19/I20</f>
        <v>37.5</v>
      </c>
      <c r="K29" s="12" t="s">
        <v>41</v>
      </c>
      <c r="L29" s="60">
        <f>C30/$C$31</f>
        <v>0.52631578947368418</v>
      </c>
      <c r="M29" s="12" t="s">
        <v>35</v>
      </c>
      <c r="N29" s="61">
        <v>4.3499999999999996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2" t="s">
        <v>42</v>
      </c>
      <c r="C30" s="49">
        <f>C20/I21</f>
        <v>1.5</v>
      </c>
      <c r="D30" s="1"/>
      <c r="E30" s="1"/>
      <c r="F30" s="1"/>
      <c r="G30" s="1"/>
      <c r="H30" s="1"/>
      <c r="I30" s="1"/>
      <c r="J30" s="1"/>
      <c r="K30" s="28" t="s">
        <v>43</v>
      </c>
      <c r="L30" s="28"/>
      <c r="M30" s="28"/>
      <c r="N30" s="28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2" t="s">
        <v>44</v>
      </c>
      <c r="C31" s="49">
        <f>C21/I22</f>
        <v>2.85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3" t="s">
        <v>45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7">
    <mergeCell ref="A19:B19"/>
    <mergeCell ref="A20:B20"/>
    <mergeCell ref="K22:N22"/>
    <mergeCell ref="K24:N24"/>
    <mergeCell ref="B33:M36"/>
    <mergeCell ref="B1:B2"/>
    <mergeCell ref="A1:A2"/>
    <mergeCell ref="C1:H1"/>
    <mergeCell ref="G8:L8"/>
    <mergeCell ref="G14:L14"/>
    <mergeCell ref="A17:D17"/>
    <mergeCell ref="K30:N30"/>
    <mergeCell ref="K27:N27"/>
    <mergeCell ref="A8:A9"/>
    <mergeCell ref="B8:B9"/>
    <mergeCell ref="C8:C9"/>
    <mergeCell ref="D8:D9"/>
    <mergeCell ref="E8:E9"/>
    <mergeCell ref="A21:B21"/>
    <mergeCell ref="B26:C26"/>
    <mergeCell ref="F8:F9"/>
    <mergeCell ref="D10:D11"/>
    <mergeCell ref="E10:E11"/>
    <mergeCell ref="M14:M15"/>
    <mergeCell ref="M8:M9"/>
    <mergeCell ref="D12:D13"/>
    <mergeCell ref="E12:E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2021-12-08T21:31:58Z</dcterms:modified>
</cp:coreProperties>
</file>