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Location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yyyy-mm-dd" numFmtId="164"/>
    <numFmt formatCode="dd.mm.yyyy" numFmtId="165"/>
  </numFmts>
  <fonts count="5">
    <font>
      <name val="Calibri"/>
      <family val="2"/>
      <color theme="1"/>
      <sz val="11"/>
      <scheme val="minor"/>
    </font>
    <font/>
    <font>
      <name val="Times New Roman"/>
      <b val="1"/>
      <sz val="16"/>
    </font>
    <font>
      <name val="Times New Roman"/>
      <sz val="14"/>
    </font>
    <font>
      <name val="Times New Roman"/>
      <color rgb="000000FF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165"/>
  </cellStyleXfs>
  <cellXfs count="8">
    <xf borderId="0" fillId="0" fontId="0" numFmtId="0" pivotButton="0" quotePrefix="0" xfId="0"/>
    <xf applyAlignment="1" borderId="0" fillId="0" fontId="2" numFmtId="0" pivotButton="0" quotePrefix="0" xfId="0">
      <alignment horizontal="center" vertical="center"/>
    </xf>
    <xf borderId="0" fillId="0" fontId="3" numFmtId="0" pivotButton="0" quotePrefix="0" xfId="0"/>
    <xf borderId="0" fillId="0" fontId="4" numFmtId="0" pivotButton="0" quotePrefix="0" xfId="0"/>
    <xf borderId="0" fillId="0" fontId="3" numFmtId="164" pivotButton="0" quotePrefix="0" xfId="0"/>
    <xf borderId="0" fillId="0" fontId="3" numFmtId="21" pivotButton="0" quotePrefix="0" xfId="0"/>
    <xf borderId="0" fillId="0" fontId="3" numFmtId="165" pivotButton="0" quotePrefix="0" xfId="1"/>
    <xf applyAlignment="1" borderId="0" fillId="0" fontId="3" numFmtId="0" pivotButton="0" quotePrefix="0" xfId="0">
      <alignment horizontal="right"/>
    </xf>
  </cellXfs>
  <cellStyles count="2">
    <cellStyle builtinId="0" hidden="0" name="Normal" xfId="0"/>
    <cellStyle hidden="0" name="data_style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T204"/>
  <sheetViews>
    <sheetView workbookViewId="0">
      <selection activeCell="A1" sqref="A1"/>
    </sheetView>
  </sheetViews>
  <sheetFormatPr baseColWidth="8" defaultRowHeight="15"/>
  <cols>
    <col customWidth="1" max="2" min="2" width="57"/>
    <col customWidth="1" max="3" min="3" width="52"/>
    <col customWidth="1" max="4" min="4" width="16"/>
    <col customWidth="1" max="5" min="5" width="13"/>
    <col customWidth="1" max="6" min="6" width="13"/>
    <col customWidth="1" max="7" min="7" width="13"/>
    <col customWidth="1" max="8" min="8" width="13"/>
  </cols>
  <sheetData>
    <row r="1">
      <c r="A1" s="1" t="inlineStr">
        <is>
          <t>№</t>
        </is>
      </c>
      <c r="B1" s="1" t="inlineStr">
        <is>
          <t>Location</t>
        </is>
      </c>
      <c r="C1" s="1" t="inlineStr">
        <is>
          <t>Site</t>
        </is>
      </c>
      <c r="D1" s="1" t="inlineStr">
        <is>
          <t>Date</t>
        </is>
      </c>
      <c r="E1" s="1" t="inlineStr">
        <is>
          <t>Time</t>
        </is>
      </c>
      <c r="F1" s="1" t="inlineStr">
        <is>
          <t>Day</t>
        </is>
      </c>
      <c r="G1" s="1" t="inlineStr">
        <is>
          <t>Likes</t>
        </is>
      </c>
      <c r="H1" s="1" t="inlineStr">
        <is>
          <t>Views</t>
        </is>
      </c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  <c r="BA1" s="1" t="n"/>
      <c r="BB1" s="1" t="n"/>
      <c r="BC1" s="1" t="n"/>
      <c r="BD1" s="1" t="n"/>
      <c r="BE1" s="1" t="n"/>
      <c r="BF1" s="1" t="n"/>
      <c r="BG1" s="1" t="n"/>
      <c r="BH1" s="1" t="n"/>
      <c r="BI1" s="1" t="n"/>
      <c r="BJ1" s="1" t="n"/>
      <c r="BK1" s="1" t="n"/>
      <c r="BL1" s="1" t="n"/>
      <c r="BM1" s="1" t="n"/>
      <c r="BN1" s="1" t="n"/>
      <c r="BO1" s="1" t="n"/>
      <c r="BP1" s="1" t="n"/>
      <c r="BQ1" s="1" t="n"/>
      <c r="BR1" s="1" t="n"/>
      <c r="BS1" s="1" t="n"/>
      <c r="BT1" s="1" t="n"/>
      <c r="BU1" s="1" t="n"/>
      <c r="BV1" s="1" t="n"/>
      <c r="BW1" s="1" t="n"/>
      <c r="BX1" s="1" t="n"/>
      <c r="BY1" s="1" t="n"/>
      <c r="BZ1" s="1" t="n"/>
      <c r="CA1" s="1" t="n"/>
      <c r="CB1" s="1" t="n"/>
      <c r="CC1" s="1" t="n"/>
      <c r="CD1" s="1" t="n"/>
      <c r="CE1" s="1" t="n"/>
      <c r="CF1" s="1" t="n"/>
      <c r="CG1" s="1" t="n"/>
      <c r="CH1" s="1" t="n"/>
      <c r="CI1" s="1" t="n"/>
      <c r="CJ1" s="1" t="n"/>
      <c r="CK1" s="1" t="n"/>
      <c r="CL1" s="1" t="n"/>
      <c r="CM1" s="1" t="n"/>
      <c r="CN1" s="1" t="n"/>
      <c r="CO1" s="1" t="n"/>
      <c r="CP1" s="1" t="n"/>
      <c r="CQ1" s="1" t="n"/>
      <c r="CR1" s="1" t="n"/>
      <c r="CS1" s="1" t="n"/>
      <c r="CT1" s="1" t="n"/>
      <c r="CU1" s="1" t="n"/>
      <c r="CV1" s="1" t="n"/>
      <c r="CW1" s="1" t="n"/>
      <c r="CX1" s="1" t="n"/>
      <c r="CY1" s="1" t="n"/>
      <c r="CZ1" s="1" t="n"/>
      <c r="DA1" s="1" t="n"/>
      <c r="DB1" s="1" t="n"/>
      <c r="DC1" s="1" t="n"/>
      <c r="DD1" s="1" t="n"/>
      <c r="DE1" s="1" t="n"/>
      <c r="DF1" s="1" t="n"/>
      <c r="DG1" s="1" t="n"/>
      <c r="DH1" s="1" t="n"/>
      <c r="DI1" s="1" t="n"/>
      <c r="DJ1" s="1" t="n"/>
      <c r="DK1" s="1" t="n"/>
      <c r="DL1" s="1" t="n"/>
      <c r="DM1" s="1" t="n"/>
      <c r="DN1" s="1" t="n"/>
      <c r="DO1" s="1" t="n"/>
      <c r="DP1" s="1" t="n"/>
      <c r="DQ1" s="1" t="n"/>
      <c r="DR1" s="1" t="n"/>
      <c r="DS1" s="1" t="n"/>
      <c r="DT1" s="1" t="n"/>
      <c r="DU1" s="1" t="n"/>
      <c r="DV1" s="1" t="n"/>
      <c r="DW1" s="1" t="n"/>
      <c r="DX1" s="1" t="n"/>
      <c r="DY1" s="1" t="n"/>
      <c r="DZ1" s="1" t="n"/>
      <c r="EA1" s="1" t="n"/>
      <c r="EB1" s="1" t="n"/>
      <c r="EC1" s="1" t="n"/>
      <c r="ED1" s="1" t="n"/>
      <c r="EE1" s="1" t="n"/>
      <c r="EF1" s="1" t="n"/>
      <c r="EG1" s="1" t="n"/>
      <c r="EH1" s="1" t="n"/>
      <c r="EI1" s="1" t="n"/>
      <c r="EJ1" s="1" t="n"/>
      <c r="EK1" s="1" t="n"/>
      <c r="EL1" s="1" t="n"/>
      <c r="EM1" s="1" t="n"/>
      <c r="EN1" s="1" t="n"/>
      <c r="EO1" s="1" t="n"/>
      <c r="EP1" s="1" t="n"/>
      <c r="EQ1" s="1" t="n"/>
      <c r="ER1" s="1" t="n"/>
      <c r="ES1" s="1" t="n"/>
      <c r="ET1" s="1" t="n"/>
      <c r="EU1" s="1" t="n"/>
      <c r="EV1" s="1" t="n"/>
      <c r="EW1" s="1" t="n"/>
      <c r="EX1" s="1" t="n"/>
      <c r="EY1" s="1" t="n"/>
      <c r="EZ1" s="1" t="n"/>
      <c r="FA1" s="1" t="n"/>
      <c r="FB1" s="1" t="n"/>
      <c r="FC1" s="1" t="n"/>
      <c r="FD1" s="1" t="n"/>
      <c r="FE1" s="1" t="n"/>
      <c r="FF1" s="1" t="n"/>
      <c r="FG1" s="1" t="n"/>
      <c r="FH1" s="1" t="n"/>
      <c r="FI1" s="1" t="n"/>
      <c r="FJ1" s="1" t="n"/>
      <c r="FK1" s="1" t="n"/>
      <c r="FL1" s="1" t="n"/>
      <c r="FM1" s="1" t="n"/>
      <c r="FN1" s="1" t="n"/>
      <c r="FO1" s="1" t="n"/>
      <c r="FP1" s="1" t="n"/>
      <c r="FQ1" s="1" t="n"/>
      <c r="FR1" s="1" t="n"/>
      <c r="FS1" s="1" t="n"/>
      <c r="FT1" s="1" t="n"/>
      <c r="FU1" s="1" t="n"/>
      <c r="FV1" s="1" t="n"/>
      <c r="FW1" s="1" t="n"/>
      <c r="FX1" s="1" t="n"/>
      <c r="FY1" s="1" t="n"/>
      <c r="FZ1" s="1" t="n"/>
      <c r="GA1" s="1" t="n"/>
      <c r="GB1" s="1" t="n"/>
      <c r="GC1" s="1" t="n"/>
      <c r="GD1" s="1" t="n"/>
      <c r="GE1" s="1" t="n"/>
      <c r="GF1" s="1" t="n"/>
      <c r="GG1" s="1" t="n"/>
      <c r="GH1" s="1" t="n"/>
      <c r="GI1" s="1" t="n"/>
      <c r="GJ1" s="1" t="n"/>
      <c r="GK1" s="1" t="n"/>
      <c r="GL1" s="1" t="n"/>
      <c r="GM1" s="1" t="n"/>
      <c r="GN1" s="1" t="n"/>
      <c r="GO1" s="1" t="n"/>
      <c r="GP1" s="1" t="n"/>
      <c r="GQ1" s="1" t="n"/>
      <c r="GR1" s="1" t="n"/>
      <c r="GS1" s="1" t="n"/>
      <c r="GT1" s="1" t="n"/>
    </row>
    <row r="2">
      <c r="A2" s="2" t="n">
        <v>1</v>
      </c>
      <c r="B2" s="2" t="inlineStr">
        <is>
          <t>Zaporozhye, Ukraine</t>
        </is>
      </c>
      <c r="C2" s="3">
        <f>HYPERLINK("https://www.instagram.com/p/B60Loclp4Tq/")</f>
        <v/>
      </c>
      <c r="D2" s="4" t="inlineStr">
        <is>
          <t>02.01.2020</t>
        </is>
      </c>
      <c r="E2" s="5" t="n">
        <v>0.4717013888888889</v>
      </c>
      <c r="F2" s="6" t="inlineStr">
        <is>
          <t>Thursday</t>
        </is>
      </c>
      <c r="G2" s="2" t="n">
        <v>123</v>
      </c>
      <c r="H2" s="7" t="inlineStr">
        <is>
          <t>-</t>
        </is>
      </c>
    </row>
    <row r="3">
      <c r="A3" s="2" t="n">
        <v>2</v>
      </c>
      <c r="B3" s="2" t="inlineStr">
        <is>
          <t>Kyiv Food Market</t>
        </is>
      </c>
      <c r="C3" s="3">
        <f>HYPERLINK("https://www.instagram.com/p/B6DPGh8phOj/")</f>
        <v/>
      </c>
      <c r="D3" s="4" t="inlineStr">
        <is>
          <t>14.12.2019</t>
        </is>
      </c>
      <c r="E3" s="5" t="n">
        <v>0.4630439814814815</v>
      </c>
      <c r="F3" s="6" t="inlineStr">
        <is>
          <t>Saturday</t>
        </is>
      </c>
      <c r="G3" s="2" t="n">
        <v>102</v>
      </c>
      <c r="H3" s="7" t="inlineStr">
        <is>
          <t>-</t>
        </is>
      </c>
    </row>
    <row r="4">
      <c r="A4" s="2" t="n">
        <v>3</v>
      </c>
      <c r="B4" s="2" t="inlineStr">
        <is>
          <t>-</t>
        </is>
      </c>
      <c r="C4" s="3">
        <f>HYPERLINK("https://www.instagram.com/p/B3kYV1NpO2e/")</f>
        <v/>
      </c>
      <c r="D4" s="4" t="inlineStr">
        <is>
          <t>13.10.2019</t>
        </is>
      </c>
      <c r="E4" s="5" t="n">
        <v>0.7696412037037037</v>
      </c>
      <c r="F4" s="6" t="inlineStr">
        <is>
          <t>Sunday</t>
        </is>
      </c>
      <c r="G4" s="2" t="n">
        <v>127</v>
      </c>
      <c r="H4" s="7" t="inlineStr">
        <is>
          <t>-</t>
        </is>
      </c>
    </row>
    <row r="5">
      <c r="A5" s="2" t="n">
        <v>4</v>
      </c>
      <c r="B5" s="2" t="inlineStr">
        <is>
          <t>Підгорецький замок</t>
        </is>
      </c>
      <c r="C5" s="3">
        <f>HYPERLINK("https://www.instagram.com/p/B3hsL18pR8O/")</f>
        <v/>
      </c>
      <c r="D5" s="4" t="inlineStr">
        <is>
          <t>12.10.2019</t>
        </is>
      </c>
      <c r="E5" s="5" t="n">
        <v>0.7249652777777778</v>
      </c>
      <c r="F5" s="6" t="inlineStr">
        <is>
          <t>Saturday</t>
        </is>
      </c>
      <c r="G5" s="2" t="n">
        <v>134</v>
      </c>
      <c r="H5" s="7" t="inlineStr">
        <is>
          <t>-</t>
        </is>
      </c>
    </row>
    <row r="6">
      <c r="A6" s="2" t="n">
        <v>5</v>
      </c>
      <c r="B6" s="2" t="inlineStr">
        <is>
          <t>Pidhirtsi Castle</t>
        </is>
      </c>
      <c r="C6" s="3">
        <f>HYPERLINK("https://www.instagram.com/p/B3hp9JGpHoC/")</f>
        <v/>
      </c>
      <c r="D6" s="4" t="inlineStr">
        <is>
          <t>12.10.2019</t>
        </is>
      </c>
      <c r="E6" s="5" t="n">
        <v>0.7114351851851852</v>
      </c>
      <c r="F6" s="6" t="inlineStr">
        <is>
          <t>Saturday</t>
        </is>
      </c>
      <c r="G6" s="2" t="n">
        <v>119</v>
      </c>
      <c r="H6" s="7" t="inlineStr">
        <is>
          <t>-</t>
        </is>
      </c>
    </row>
    <row r="7">
      <c r="A7" s="2" t="n">
        <v>6</v>
      </c>
      <c r="B7" s="2" t="inlineStr">
        <is>
          <t>Sukholuchye, Kyyivs'Ka Oblast', Ukraine</t>
        </is>
      </c>
      <c r="C7" s="3">
        <f>HYPERLINK("https://www.instagram.com/p/B3PR1t4ooJr/")</f>
        <v/>
      </c>
      <c r="D7" s="4" t="inlineStr">
        <is>
          <t>05.10.2019</t>
        </is>
      </c>
      <c r="E7" s="5" t="n">
        <v>0.5745949074074074</v>
      </c>
      <c r="F7" s="6" t="inlineStr">
        <is>
          <t>Saturday</t>
        </is>
      </c>
      <c r="G7" s="2" t="n">
        <v>123</v>
      </c>
      <c r="H7" s="7" t="inlineStr">
        <is>
          <t>-</t>
        </is>
      </c>
    </row>
    <row r="8">
      <c r="A8" s="2" t="n">
        <v>7</v>
      </c>
      <c r="B8" s="2" t="inlineStr">
        <is>
          <t>-</t>
        </is>
      </c>
      <c r="C8" s="3">
        <f>HYPERLINK("https://www.instagram.com/p/B3PHANZIikx/")</f>
        <v/>
      </c>
      <c r="D8" s="4" t="inlineStr">
        <is>
          <t>05.10.2019</t>
        </is>
      </c>
      <c r="E8" s="5" t="n">
        <v>0.5088425925925926</v>
      </c>
      <c r="F8" s="6" t="inlineStr">
        <is>
          <t>Saturday</t>
        </is>
      </c>
      <c r="G8" s="2" t="n">
        <v>134</v>
      </c>
      <c r="H8" s="7" t="inlineStr">
        <is>
          <t>-</t>
        </is>
      </c>
    </row>
    <row r="9">
      <c r="A9" s="2" t="n">
        <v>8</v>
      </c>
      <c r="B9" s="2" t="inlineStr">
        <is>
          <t>Berlin, Germany</t>
        </is>
      </c>
      <c r="C9" s="3">
        <f>HYPERLINK("https://www.instagram.com/p/B17G57aIMN4/")</f>
        <v/>
      </c>
      <c r="D9" s="4" t="inlineStr">
        <is>
          <t>02.09.2019</t>
        </is>
      </c>
      <c r="E9" s="5" t="n">
        <v>0.8858796296296296</v>
      </c>
      <c r="F9" s="6" t="inlineStr">
        <is>
          <t>Monday</t>
        </is>
      </c>
      <c r="G9" s="2" t="n">
        <v>139</v>
      </c>
      <c r="H9" s="7" t="inlineStr">
        <is>
          <t>-</t>
        </is>
      </c>
    </row>
    <row r="10">
      <c r="A10" s="2" t="n">
        <v>9</v>
      </c>
      <c r="B10" s="2" t="inlineStr">
        <is>
          <t>-</t>
        </is>
      </c>
      <c r="C10" s="3">
        <f>HYPERLINK("https://www.instagram.com/p/B17Dn5oIJMV/")</f>
        <v/>
      </c>
      <c r="D10" s="4" t="inlineStr">
        <is>
          <t>02.09.2019</t>
        </is>
      </c>
      <c r="E10" s="5" t="n">
        <v>0.8659606481481481</v>
      </c>
      <c r="F10" s="6" t="inlineStr">
        <is>
          <t>Monday</t>
        </is>
      </c>
      <c r="G10" s="2" t="n">
        <v>92</v>
      </c>
      <c r="H10" s="7" t="inlineStr">
        <is>
          <t>-</t>
        </is>
      </c>
    </row>
    <row r="11">
      <c r="A11" s="2" t="n">
        <v>10</v>
      </c>
      <c r="B11" s="2" t="inlineStr">
        <is>
          <t>Museumsinsel</t>
        </is>
      </c>
      <c r="C11" s="3">
        <f>HYPERLINK("https://www.instagram.com/p/B17C80Oo-2C/")</f>
        <v/>
      </c>
      <c r="D11" s="4" t="inlineStr">
        <is>
          <t>02.09.2019</t>
        </is>
      </c>
      <c r="E11" s="5" t="n">
        <v>0.8618749999999999</v>
      </c>
      <c r="F11" s="6" t="inlineStr">
        <is>
          <t>Monday</t>
        </is>
      </c>
      <c r="G11" s="2" t="n">
        <v>104</v>
      </c>
      <c r="H11" s="7" t="inlineStr">
        <is>
          <t>-</t>
        </is>
      </c>
    </row>
    <row r="12">
      <c r="A12" s="2" t="n">
        <v>11</v>
      </c>
      <c r="B12" s="2" t="inlineStr">
        <is>
          <t>Reichstag dome</t>
        </is>
      </c>
      <c r="C12" s="3">
        <f>HYPERLINK("https://www.instagram.com/p/B11KkbXoIhh/")</f>
        <v/>
      </c>
      <c r="D12" s="4" t="inlineStr">
        <is>
          <t>31.08.2019</t>
        </is>
      </c>
      <c r="E12" s="5" t="n">
        <v>0.5779398148148148</v>
      </c>
      <c r="F12" s="6" t="inlineStr">
        <is>
          <t>Saturday</t>
        </is>
      </c>
      <c r="G12" s="2" t="n">
        <v>90</v>
      </c>
      <c r="H12" s="7" t="inlineStr">
        <is>
          <t>-</t>
        </is>
      </c>
    </row>
    <row r="13">
      <c r="A13" s="2" t="n">
        <v>12</v>
      </c>
      <c r="B13" s="2" t="inlineStr">
        <is>
          <t>Морской Вокзал</t>
        </is>
      </c>
      <c r="C13" s="3">
        <f>HYPERLINK("https://www.instagram.com/p/B1ouqL0IDK_/")</f>
        <v/>
      </c>
      <c r="D13" s="4" t="inlineStr">
        <is>
          <t>26.08.2019</t>
        </is>
      </c>
      <c r="E13" s="5" t="n">
        <v>0.7482407407407408</v>
      </c>
      <c r="F13" s="6" t="inlineStr">
        <is>
          <t>Monday</t>
        </is>
      </c>
      <c r="G13" s="2" t="n">
        <v>113</v>
      </c>
      <c r="H13" s="7" t="inlineStr">
        <is>
          <t>-</t>
        </is>
      </c>
    </row>
    <row r="14">
      <c r="A14" s="2" t="n">
        <v>13</v>
      </c>
      <c r="B14" s="2" t="inlineStr">
        <is>
          <t>-</t>
        </is>
      </c>
      <c r="C14" s="3">
        <f>HYPERLINK("https://www.instagram.com/p/B1l31WtI9-h/")</f>
        <v/>
      </c>
      <c r="D14" s="4" t="inlineStr">
        <is>
          <t>25.08.2019</t>
        </is>
      </c>
      <c r="E14" s="5" t="n">
        <v>0.6388310185185185</v>
      </c>
      <c r="F14" s="6" t="inlineStr">
        <is>
          <t>Sunday</t>
        </is>
      </c>
      <c r="G14" s="2" t="n">
        <v>110</v>
      </c>
      <c r="H14" s="7" t="inlineStr">
        <is>
          <t>-</t>
        </is>
      </c>
    </row>
    <row r="15">
      <c r="A15" s="2" t="n">
        <v>14</v>
      </c>
      <c r="B15" s="2" t="inlineStr">
        <is>
          <t>Одесса</t>
        </is>
      </c>
      <c r="C15" s="3">
        <f>HYPERLINK("https://www.instagram.com/p/B1k40qloZBZ/")</f>
        <v/>
      </c>
      <c r="D15" s="4" t="inlineStr">
        <is>
          <t>25.08.2019</t>
        </is>
      </c>
      <c r="E15" s="5" t="n">
        <v>0.2564699074074074</v>
      </c>
      <c r="F15" s="6" t="inlineStr">
        <is>
          <t>Sunday</t>
        </is>
      </c>
      <c r="G15" s="2" t="n">
        <v>145</v>
      </c>
      <c r="H15" s="7" t="inlineStr">
        <is>
          <t>-</t>
        </is>
      </c>
    </row>
    <row r="16">
      <c r="A16" s="2" t="n">
        <v>15</v>
      </c>
      <c r="B16" s="2" t="inlineStr">
        <is>
          <t>Каждый Вечер</t>
        </is>
      </c>
      <c r="C16" s="3">
        <f>HYPERLINK("https://www.instagram.com/p/B1Rp0kLIXPm/")</f>
        <v/>
      </c>
      <c r="D16" s="4" t="inlineStr">
        <is>
          <t>17.08.2019</t>
        </is>
      </c>
      <c r="E16" s="5" t="n">
        <v>0.7865740740740741</v>
      </c>
      <c r="F16" s="6" t="inlineStr">
        <is>
          <t>Saturday</t>
        </is>
      </c>
      <c r="G16" s="2" t="n">
        <v>96</v>
      </c>
      <c r="H16" s="7" t="inlineStr">
        <is>
          <t>-</t>
        </is>
      </c>
    </row>
    <row r="17">
      <c r="A17" s="2" t="n">
        <v>16</v>
      </c>
      <c r="B17" s="2" t="inlineStr">
        <is>
          <t>Zaporozhye, Ukraine</t>
        </is>
      </c>
      <c r="C17" s="3">
        <f>HYPERLINK("https://www.instagram.com/p/B0L79rroh3f/")</f>
        <v/>
      </c>
      <c r="D17" s="4" t="inlineStr">
        <is>
          <t>21.07.2019</t>
        </is>
      </c>
      <c r="E17" s="5" t="n">
        <v>0.7113541666666666</v>
      </c>
      <c r="F17" s="6" t="inlineStr">
        <is>
          <t>Sunday</t>
        </is>
      </c>
      <c r="G17" s="2" t="n">
        <v>123</v>
      </c>
      <c r="H17" s="7" t="inlineStr">
        <is>
          <t>-</t>
        </is>
      </c>
    </row>
    <row r="18">
      <c r="A18" s="2" t="n">
        <v>17</v>
      </c>
      <c r="B18" s="2" t="inlineStr">
        <is>
          <t>-</t>
        </is>
      </c>
      <c r="C18" s="3">
        <f>HYPERLINK("https://www.instagram.com/p/BzNBVgJI4vc/")</f>
        <v/>
      </c>
      <c r="D18" s="4" t="inlineStr">
        <is>
          <t>27.06.2019</t>
        </is>
      </c>
      <c r="E18" s="5" t="n">
        <v>0.2771875</v>
      </c>
      <c r="F18" s="6" t="inlineStr">
        <is>
          <t>Thursday</t>
        </is>
      </c>
      <c r="G18" s="2" t="n">
        <v>152</v>
      </c>
      <c r="H18" s="7" t="inlineStr">
        <is>
          <t>-</t>
        </is>
      </c>
    </row>
    <row r="19">
      <c r="A19" s="2" t="n">
        <v>18</v>
      </c>
      <c r="B19" s="2" t="inlineStr">
        <is>
          <t>-</t>
        </is>
      </c>
      <c r="C19" s="3">
        <f>HYPERLINK("https://www.instagram.com/p/BzNBPh_IxQZ/")</f>
        <v/>
      </c>
      <c r="D19" s="4" t="inlineStr">
        <is>
          <t>27.06.2019</t>
        </is>
      </c>
      <c r="E19" s="5" t="n">
        <v>0.2766203703703703</v>
      </c>
      <c r="F19" s="6" t="inlineStr">
        <is>
          <t>Thursday</t>
        </is>
      </c>
      <c r="G19" s="2" t="n">
        <v>132</v>
      </c>
      <c r="H19" s="7" t="inlineStr">
        <is>
          <t>-</t>
        </is>
      </c>
    </row>
    <row r="20">
      <c r="A20" s="2" t="n">
        <v>19</v>
      </c>
      <c r="B20" s="2" t="inlineStr">
        <is>
          <t>-</t>
        </is>
      </c>
      <c r="C20" s="3">
        <f>HYPERLINK("https://www.instagram.com/p/BzNBMmUoLtl/")</f>
        <v/>
      </c>
      <c r="D20" s="4" t="inlineStr">
        <is>
          <t>27.06.2019</t>
        </is>
      </c>
      <c r="E20" s="5" t="n">
        <v>0.2763425925925926</v>
      </c>
      <c r="F20" s="6" t="inlineStr">
        <is>
          <t>Thursday</t>
        </is>
      </c>
      <c r="G20" s="2" t="n">
        <v>130</v>
      </c>
      <c r="H20" s="7" t="inlineStr">
        <is>
          <t>-</t>
        </is>
      </c>
    </row>
    <row r="21">
      <c r="A21" s="2" t="n">
        <v>20</v>
      </c>
      <c r="B21" s="2" t="inlineStr">
        <is>
          <t>Odessa, Ukraine</t>
        </is>
      </c>
      <c r="C21" s="3">
        <f>HYPERLINK("https://www.instagram.com/p/BywXCrLILAm/")</f>
        <v/>
      </c>
      <c r="D21" s="4" t="inlineStr">
        <is>
          <t>16.06.2019</t>
        </is>
      </c>
      <c r="E21" s="5" t="n">
        <v>0.146412037037037</v>
      </c>
      <c r="F21" s="6" t="inlineStr">
        <is>
          <t>Sunday</t>
        </is>
      </c>
      <c r="G21" s="2" t="n">
        <v>137</v>
      </c>
      <c r="H21" s="7" t="inlineStr">
        <is>
          <t>-</t>
        </is>
      </c>
    </row>
    <row r="22">
      <c r="A22" s="2" t="n">
        <v>21</v>
      </c>
      <c r="B22" s="2" t="inlineStr">
        <is>
          <t>Málaga, Spain</t>
        </is>
      </c>
      <c r="C22" s="3">
        <f>HYPERLINK("https://www.instagram.com/p/BxtjsW8C2-O/")</f>
        <v/>
      </c>
      <c r="D22" s="4" t="inlineStr">
        <is>
          <t>21.05.2019</t>
        </is>
      </c>
      <c r="E22" s="5" t="n">
        <v>0.202962962962963</v>
      </c>
      <c r="F22" s="6" t="inlineStr">
        <is>
          <t>Tuesday</t>
        </is>
      </c>
      <c r="G22" s="2" t="n">
        <v>146</v>
      </c>
      <c r="H22" s="7" t="inlineStr">
        <is>
          <t>-</t>
        </is>
      </c>
    </row>
    <row r="23">
      <c r="A23" s="2" t="n">
        <v>22</v>
      </c>
      <c r="B23" s="2" t="inlineStr">
        <is>
          <t>Málaga City Centre</t>
        </is>
      </c>
      <c r="C23" s="3">
        <f>HYPERLINK("https://www.instagram.com/p/BxsOaOAiV7C/")</f>
        <v/>
      </c>
      <c r="D23" s="4" t="inlineStr">
        <is>
          <t>20.05.2019</t>
        </is>
      </c>
      <c r="E23" s="5" t="n">
        <v>0.6854513888888889</v>
      </c>
      <c r="F23" s="6" t="inlineStr">
        <is>
          <t>Monday</t>
        </is>
      </c>
      <c r="G23" s="2" t="n">
        <v>115</v>
      </c>
      <c r="H23" s="7" t="inlineStr">
        <is>
          <t>-</t>
        </is>
      </c>
    </row>
    <row r="24">
      <c r="A24" s="2" t="n">
        <v>23</v>
      </c>
      <c r="B24" s="2" t="inlineStr">
        <is>
          <t>-</t>
        </is>
      </c>
      <c r="C24" s="3">
        <f>HYPERLINK("https://www.instagram.com/p/Bxpn1NPArJr/")</f>
        <v/>
      </c>
      <c r="D24" s="4" t="inlineStr">
        <is>
          <t>19.05.2019</t>
        </is>
      </c>
      <c r="E24" s="5" t="n">
        <v>0.6746296296296296</v>
      </c>
      <c r="F24" s="6" t="inlineStr">
        <is>
          <t>Sunday</t>
        </is>
      </c>
      <c r="G24" s="2" t="n">
        <v>108</v>
      </c>
      <c r="H24" s="7" t="inlineStr">
        <is>
          <t>-</t>
        </is>
      </c>
    </row>
    <row r="25">
      <c r="A25" s="2" t="n">
        <v>24</v>
      </c>
      <c r="B25" s="2" t="inlineStr">
        <is>
          <t>Lisbon, Portugal</t>
        </is>
      </c>
      <c r="C25" s="3">
        <f>HYPERLINK("https://www.instagram.com/p/BxpJcqbC6Hm/")</f>
        <v/>
      </c>
      <c r="D25" s="4" t="inlineStr">
        <is>
          <t>19.05.2019</t>
        </is>
      </c>
      <c r="E25" s="5" t="n">
        <v>0.4902662037037037</v>
      </c>
      <c r="F25" s="6" t="inlineStr">
        <is>
          <t>Sunday</t>
        </is>
      </c>
      <c r="G25" s="2" t="n">
        <v>86</v>
      </c>
      <c r="H25" s="7" t="inlineStr">
        <is>
          <t>-</t>
        </is>
      </c>
    </row>
    <row r="26">
      <c r="A26" s="2" t="n">
        <v>25</v>
      </c>
      <c r="B26" s="2" t="inlineStr">
        <is>
          <t>Port of Málaga</t>
        </is>
      </c>
      <c r="C26" s="3">
        <f>HYPERLINK("https://www.instagram.com/p/BxnLIwbiziz/")</f>
        <v/>
      </c>
      <c r="D26" s="4" t="inlineStr">
        <is>
          <t>18.05.2019</t>
        </is>
      </c>
      <c r="E26" s="5" t="n">
        <v>0.7237847222222222</v>
      </c>
      <c r="F26" s="6" t="inlineStr">
        <is>
          <t>Saturday</t>
        </is>
      </c>
      <c r="G26" s="2" t="n">
        <v>120</v>
      </c>
      <c r="H26" s="7" t="inlineStr">
        <is>
          <t>-</t>
        </is>
      </c>
    </row>
    <row r="27">
      <c r="A27" s="2" t="n">
        <v>26</v>
      </c>
      <c r="B27" s="2" t="inlineStr">
        <is>
          <t>Málaga, Spain</t>
        </is>
      </c>
      <c r="C27" s="3">
        <f>HYPERLINK("https://www.instagram.com/p/Bxk7dciC7mA/")</f>
        <v/>
      </c>
      <c r="D27" s="4" t="inlineStr">
        <is>
          <t>17.05.2019</t>
        </is>
      </c>
      <c r="E27" s="5" t="n">
        <v>0.8519328703703704</v>
      </c>
      <c r="F27" s="6" t="inlineStr">
        <is>
          <t>Friday</t>
        </is>
      </c>
      <c r="G27" s="2" t="n">
        <v>99</v>
      </c>
      <c r="H27" s="7" t="inlineStr">
        <is>
          <t>-</t>
        </is>
      </c>
    </row>
    <row r="28">
      <c r="A28" s="2" t="n">
        <v>27</v>
      </c>
      <c r="B28" s="2" t="inlineStr">
        <is>
          <t>Kyiv, Ukraine</t>
        </is>
      </c>
      <c r="C28" s="3">
        <f>HYPERLINK("https://www.instagram.com/p/BxScroRpC47/")</f>
        <v/>
      </c>
      <c r="D28" s="4" t="inlineStr">
        <is>
          <t>10.05.2019</t>
        </is>
      </c>
      <c r="E28" s="5" t="n">
        <v>0.6746643518518518</v>
      </c>
      <c r="F28" s="6" t="inlineStr">
        <is>
          <t>Friday</t>
        </is>
      </c>
      <c r="G28" s="2" t="n">
        <v>165</v>
      </c>
      <c r="H28" s="7" t="inlineStr">
        <is>
          <t>-</t>
        </is>
      </c>
    </row>
    <row r="29">
      <c r="A29" s="2" t="n">
        <v>28</v>
      </c>
      <c r="B29" s="2" t="inlineStr">
        <is>
          <t>Zaporozhye, Ukraine</t>
        </is>
      </c>
      <c r="C29" s="3">
        <f>HYPERLINK("https://www.instagram.com/p/BxElNarJvw_/")</f>
        <v/>
      </c>
      <c r="D29" s="4" t="inlineStr">
        <is>
          <t>05.05.2019</t>
        </is>
      </c>
      <c r="E29" s="5" t="n">
        <v>0.2893518518518519</v>
      </c>
      <c r="F29" s="6" t="inlineStr">
        <is>
          <t>Sunday</t>
        </is>
      </c>
      <c r="G29" s="2" t="n">
        <v>110</v>
      </c>
      <c r="H29" s="7" t="inlineStr">
        <is>
          <t>-</t>
        </is>
      </c>
    </row>
    <row r="30">
      <c r="A30" s="2" t="n">
        <v>29</v>
      </c>
      <c r="B30" s="2" t="inlineStr">
        <is>
          <t>Zaporozhye, Ukraine</t>
        </is>
      </c>
      <c r="C30" s="3">
        <f>HYPERLINK("https://www.instagram.com/p/BwzW39qJP3I/")</f>
        <v/>
      </c>
      <c r="D30" s="4" t="inlineStr">
        <is>
          <t>28.04.2019</t>
        </is>
      </c>
      <c r="E30" s="5" t="n">
        <v>0.6002199074074074</v>
      </c>
      <c r="F30" s="6" t="inlineStr">
        <is>
          <t>Sunday</t>
        </is>
      </c>
      <c r="G30" s="2" t="n">
        <v>135</v>
      </c>
      <c r="H30" s="7" t="inlineStr">
        <is>
          <t>-</t>
        </is>
      </c>
    </row>
    <row r="31">
      <c r="A31" s="2" t="n">
        <v>30</v>
      </c>
      <c r="B31" s="2" t="inlineStr">
        <is>
          <t>-</t>
        </is>
      </c>
      <c r="C31" s="3">
        <f>HYPERLINK("https://www.instagram.com/p/BwhlwRLpcjA/")</f>
        <v/>
      </c>
      <c r="D31" s="4" t="inlineStr">
        <is>
          <t>21.04.2019</t>
        </is>
      </c>
      <c r="E31" s="5" t="n">
        <v>0.7</v>
      </c>
      <c r="F31" s="6" t="inlineStr">
        <is>
          <t>Sunday</t>
        </is>
      </c>
      <c r="G31" s="2" t="n">
        <v>90</v>
      </c>
      <c r="H31" s="7" t="inlineStr">
        <is>
          <t>-</t>
        </is>
      </c>
    </row>
    <row r="32">
      <c r="A32" s="2" t="n">
        <v>31</v>
      </c>
      <c r="B32" s="2" t="inlineStr">
        <is>
          <t>Залучье</t>
        </is>
      </c>
      <c r="C32" s="3">
        <f>HYPERLINK("https://www.instagram.com/p/BvEeexfFjp2/")</f>
        <v/>
      </c>
      <c r="D32" s="4" t="inlineStr">
        <is>
          <t>16.03.2019</t>
        </is>
      </c>
      <c r="E32" s="5" t="n">
        <v>0.5382523148148148</v>
      </c>
      <c r="F32" s="6" t="inlineStr">
        <is>
          <t>Saturday</t>
        </is>
      </c>
      <c r="G32" s="2" t="n">
        <v>117</v>
      </c>
      <c r="H32" s="7" t="inlineStr">
        <is>
          <t>-</t>
        </is>
      </c>
    </row>
    <row r="33">
      <c r="A33" s="2" t="n">
        <v>32</v>
      </c>
      <c r="B33" s="2" t="inlineStr">
        <is>
          <t>Сухолуччя. Резиденція</t>
        </is>
      </c>
      <c r="C33" s="3">
        <f>HYPERLINK("https://www.instagram.com/p/Buy4CwAFXCG/")</f>
        <v/>
      </c>
      <c r="D33" s="4" t="inlineStr">
        <is>
          <t>09.03.2019</t>
        </is>
      </c>
      <c r="E33" s="5" t="n">
        <v>0.7028587962962963</v>
      </c>
      <c r="F33" s="6" t="inlineStr">
        <is>
          <t>Saturday</t>
        </is>
      </c>
      <c r="G33" s="2" t="n">
        <v>130</v>
      </c>
      <c r="H33" s="7" t="inlineStr">
        <is>
          <t>-</t>
        </is>
      </c>
    </row>
    <row r="34">
      <c r="A34" s="2" t="n">
        <v>33</v>
      </c>
      <c r="B34" s="2" t="inlineStr">
        <is>
          <t>-</t>
        </is>
      </c>
      <c r="C34" s="3">
        <f>HYPERLINK("https://www.instagram.com/p/BuwNwyilzSN/")</f>
        <v/>
      </c>
      <c r="D34" s="4" t="inlineStr">
        <is>
          <t>08.03.2019</t>
        </is>
      </c>
      <c r="E34" s="5" t="n">
        <v>0.6695717592592593</v>
      </c>
      <c r="F34" s="6" t="inlineStr">
        <is>
          <t>Friday</t>
        </is>
      </c>
      <c r="G34" s="2" t="n">
        <v>116</v>
      </c>
      <c r="H34" s="7" t="inlineStr">
        <is>
          <t>-</t>
        </is>
      </c>
    </row>
    <row r="35">
      <c r="A35" s="2" t="n">
        <v>34</v>
      </c>
      <c r="B35" s="2" t="inlineStr">
        <is>
          <t>Regent Hill</t>
        </is>
      </c>
      <c r="C35" s="3">
        <f>HYPERLINK("https://www.instagram.com/p/BtoL9ggFZPL/")</f>
        <v/>
      </c>
      <c r="D35" s="4" t="inlineStr">
        <is>
          <t>08.02.2019</t>
        </is>
      </c>
      <c r="E35" s="5" t="n">
        <v>0.6966087962962964</v>
      </c>
      <c r="F35" s="6" t="inlineStr">
        <is>
          <t>Friday</t>
        </is>
      </c>
      <c r="G35" s="2" t="n">
        <v>157</v>
      </c>
      <c r="H35" s="7" t="inlineStr">
        <is>
          <t>-</t>
        </is>
      </c>
    </row>
    <row r="36">
      <c r="A36" s="2" t="n">
        <v>35</v>
      </c>
      <c r="B36" s="2" t="inlineStr">
        <is>
          <t>Cherkasy Oblast</t>
        </is>
      </c>
      <c r="C36" s="3">
        <f>HYPERLINK("https://www.instagram.com/p/Bs0yZS2Fp7i/")</f>
        <v/>
      </c>
      <c r="D36" s="4" t="inlineStr">
        <is>
          <t>19.01.2019</t>
        </is>
      </c>
      <c r="E36" s="5" t="n">
        <v>0.7350347222222222</v>
      </c>
      <c r="F36" s="6" t="inlineStr">
        <is>
          <t>Saturday</t>
        </is>
      </c>
      <c r="G36" s="2" t="n">
        <v>99</v>
      </c>
      <c r="H36" s="7" t="inlineStr">
        <is>
          <t>-</t>
        </is>
      </c>
    </row>
    <row r="37">
      <c r="A37" s="2" t="n">
        <v>36</v>
      </c>
      <c r="B37" s="2" t="inlineStr">
        <is>
          <t>Europe/Zaporozhye</t>
        </is>
      </c>
      <c r="C37" s="3">
        <f>HYPERLINK("https://www.instagram.com/p/BsimCQqlzka/")</f>
        <v/>
      </c>
      <c r="D37" s="4" t="inlineStr">
        <is>
          <t>12.01.2019</t>
        </is>
      </c>
      <c r="E37" s="5" t="n">
        <v>0.669525462962963</v>
      </c>
      <c r="F37" s="6" t="inlineStr">
        <is>
          <t>Saturday</t>
        </is>
      </c>
      <c r="G37" s="2" t="n">
        <v>114</v>
      </c>
      <c r="H37" s="7" t="inlineStr">
        <is>
          <t>-</t>
        </is>
      </c>
    </row>
    <row r="38">
      <c r="A38" s="2" t="n">
        <v>37</v>
      </c>
      <c r="B38" s="2" t="inlineStr">
        <is>
          <t>Monaco</t>
        </is>
      </c>
      <c r="C38" s="3">
        <f>HYPERLINK("https://www.instagram.com/p/BsJ08l-FO2-/")</f>
        <v/>
      </c>
      <c r="D38" s="4" t="inlineStr">
        <is>
          <t>03.01.2019</t>
        </is>
      </c>
      <c r="E38" s="5" t="n">
        <v>0.05097222222222222</v>
      </c>
      <c r="F38" s="6" t="inlineStr">
        <is>
          <t>Thursday</t>
        </is>
      </c>
      <c r="G38" s="2" t="n">
        <v>197</v>
      </c>
      <c r="H38" s="7" t="inlineStr">
        <is>
          <t>-</t>
        </is>
      </c>
    </row>
    <row r="39">
      <c r="A39" s="2" t="n">
        <v>38</v>
      </c>
      <c r="B39" s="2" t="inlineStr">
        <is>
          <t>Madrid, Spain</t>
        </is>
      </c>
      <c r="C39" s="3">
        <f>HYPERLINK("https://www.instagram.com/p/BsD1Tl0F0de/")</f>
        <v/>
      </c>
      <c r="D39" s="4" t="inlineStr">
        <is>
          <t>31.12.2018</t>
        </is>
      </c>
      <c r="E39" s="5" t="n">
        <v>0.7229861111111111</v>
      </c>
      <c r="F39" s="6" t="inlineStr">
        <is>
          <t>Monday</t>
        </is>
      </c>
      <c r="G39" s="2" t="n">
        <v>121</v>
      </c>
      <c r="H39" s="7" t="inlineStr">
        <is>
          <t>-</t>
        </is>
      </c>
    </row>
    <row r="40">
      <c r="A40" s="2" t="n">
        <v>39</v>
      </c>
      <c r="B40" s="2" t="inlineStr">
        <is>
          <t>-</t>
        </is>
      </c>
      <c r="C40" s="3">
        <f>HYPERLINK("https://www.instagram.com/p/Br0Cv_RlHqf/")</f>
        <v/>
      </c>
      <c r="D40" s="4" t="inlineStr">
        <is>
          <t>25.12.2018</t>
        </is>
      </c>
      <c r="E40" s="5" t="n">
        <v>0.5907870370370371</v>
      </c>
      <c r="F40" s="6" t="inlineStr">
        <is>
          <t>Tuesday</t>
        </is>
      </c>
      <c r="G40" s="2" t="n">
        <v>83</v>
      </c>
      <c r="H40" s="7" t="inlineStr">
        <is>
          <t>-</t>
        </is>
      </c>
    </row>
    <row r="41">
      <c r="A41" s="2" t="n">
        <v>40</v>
      </c>
      <c r="B41" s="2" t="inlineStr">
        <is>
          <t>-</t>
        </is>
      </c>
      <c r="C41" s="3">
        <f>HYPERLINK("https://www.instagram.com/p/BqX5xXclbLT/")</f>
        <v/>
      </c>
      <c r="D41" s="4" t="inlineStr">
        <is>
          <t>19.11.2018</t>
        </is>
      </c>
      <c r="E41" s="5" t="n">
        <v>0.8070486111111111</v>
      </c>
      <c r="F41" s="6" t="inlineStr">
        <is>
          <t>Monday</t>
        </is>
      </c>
      <c r="G41" s="2" t="n">
        <v>144</v>
      </c>
      <c r="H41" s="7" t="inlineStr">
        <is>
          <t>-</t>
        </is>
      </c>
    </row>
    <row r="42">
      <c r="A42" s="2" t="n">
        <v>41</v>
      </c>
      <c r="B42" s="2" t="inlineStr">
        <is>
          <t>-</t>
        </is>
      </c>
      <c r="C42" s="3">
        <f>HYPERLINK("https://www.instagram.com/p/BqSVTIDlu4r/")</f>
        <v/>
      </c>
      <c r="D42" s="4" t="inlineStr">
        <is>
          <t>17.11.2018</t>
        </is>
      </c>
      <c r="E42" s="5" t="n">
        <v>0.643912037037037</v>
      </c>
      <c r="F42" s="6" t="inlineStr">
        <is>
          <t>Saturday</t>
        </is>
      </c>
      <c r="G42" s="2" t="n">
        <v>124</v>
      </c>
      <c r="H42" s="7" t="inlineStr">
        <is>
          <t>-</t>
        </is>
      </c>
    </row>
    <row r="43">
      <c r="A43" s="2" t="n">
        <v>42</v>
      </c>
      <c r="B43" s="2" t="inlineStr">
        <is>
          <t>Резиденція «Межигір'я»</t>
        </is>
      </c>
      <c r="C43" s="3">
        <f>HYPERLINK("https://www.instagram.com/p/BqSVEDAFdQB/")</f>
        <v/>
      </c>
      <c r="D43" s="4" t="inlineStr">
        <is>
          <t>17.11.2018</t>
        </is>
      </c>
      <c r="E43" s="5" t="n">
        <v>0.6424884259259259</v>
      </c>
      <c r="F43" s="6" t="inlineStr">
        <is>
          <t>Saturday</t>
        </is>
      </c>
      <c r="G43" s="2" t="n">
        <v>108</v>
      </c>
      <c r="H43" s="7" t="inlineStr">
        <is>
          <t>-</t>
        </is>
      </c>
    </row>
    <row r="44">
      <c r="A44" s="2" t="n">
        <v>43</v>
      </c>
      <c r="B44" s="2" t="inlineStr">
        <is>
          <t>Резиденція «Межигір'я»</t>
        </is>
      </c>
      <c r="C44" s="3">
        <f>HYPERLINK("https://www.instagram.com/p/BqSUu9RFzJN/")</f>
        <v/>
      </c>
      <c r="D44" s="4" t="inlineStr">
        <is>
          <t>17.11.2018</t>
        </is>
      </c>
      <c r="E44" s="5" t="n">
        <v>0.6404861111111111</v>
      </c>
      <c r="F44" s="6" t="inlineStr">
        <is>
          <t>Saturday</t>
        </is>
      </c>
      <c r="G44" s="2" t="n">
        <v>108</v>
      </c>
      <c r="H44" s="7" t="inlineStr">
        <is>
          <t>-</t>
        </is>
      </c>
    </row>
    <row r="45">
      <c r="A45" s="2" t="n">
        <v>44</v>
      </c>
      <c r="B45" s="2" t="inlineStr">
        <is>
          <t>Kyiv, Ukraine</t>
        </is>
      </c>
      <c r="C45" s="3">
        <f>HYPERLINK("https://www.instagram.com/p/BpcSCp6hQEh/")</f>
        <v/>
      </c>
      <c r="D45" s="4" t="inlineStr">
        <is>
          <t>27.10.2018</t>
        </is>
      </c>
      <c r="E45" s="5" t="n">
        <v>0.6526273148148148</v>
      </c>
      <c r="F45" s="6" t="inlineStr">
        <is>
          <t>Saturday</t>
        </is>
      </c>
      <c r="G45" s="2" t="n">
        <v>96</v>
      </c>
      <c r="H45" s="7" t="inlineStr">
        <is>
          <t>-</t>
        </is>
      </c>
    </row>
    <row r="46">
      <c r="A46" s="2" t="n">
        <v>45</v>
      </c>
      <c r="B46" s="2" t="inlineStr">
        <is>
          <t>Zhytomyr Oblast</t>
        </is>
      </c>
      <c r="C46" s="3">
        <f>HYPERLINK("https://www.instagram.com/p/BpOim0HhCtD/")</f>
        <v/>
      </c>
      <c r="D46" s="4" t="inlineStr">
        <is>
          <t>22.10.2018</t>
        </is>
      </c>
      <c r="E46" s="5" t="n">
        <v>0.316087962962963</v>
      </c>
      <c r="F46" s="6" t="inlineStr">
        <is>
          <t>Monday</t>
        </is>
      </c>
      <c r="G46" s="2" t="n">
        <v>110</v>
      </c>
      <c r="H46" s="7" t="inlineStr">
        <is>
          <t>-</t>
        </is>
      </c>
    </row>
    <row r="47">
      <c r="A47" s="2" t="n">
        <v>46</v>
      </c>
      <c r="B47" s="2" t="inlineStr">
        <is>
          <t>Maidan Nezalezhnosti</t>
        </is>
      </c>
      <c r="C47" s="3">
        <f>HYPERLINK("https://www.instagram.com/p/BpC7luThjpY/")</f>
        <v/>
      </c>
      <c r="D47" s="4" t="inlineStr">
        <is>
          <t>17.10.2018</t>
        </is>
      </c>
      <c r="E47" s="5" t="n">
        <v>0.807349537037037</v>
      </c>
      <c r="F47" s="6" t="inlineStr">
        <is>
          <t>Wednesday</t>
        </is>
      </c>
      <c r="G47" s="2" t="n">
        <v>146</v>
      </c>
      <c r="H47" s="7" t="inlineStr">
        <is>
          <t>-</t>
        </is>
      </c>
    </row>
    <row r="48">
      <c r="A48" s="2" t="n">
        <v>47</v>
      </c>
      <c r="B48" s="2" t="inlineStr">
        <is>
          <t>Vienna, Austria</t>
        </is>
      </c>
      <c r="C48" s="3">
        <f>HYPERLINK("https://www.instagram.com/p/Bo6mFi1BGxA/")</f>
        <v/>
      </c>
      <c r="D48" s="4" t="inlineStr">
        <is>
          <t>14.10.2018</t>
        </is>
      </c>
      <c r="E48" s="5" t="n">
        <v>0.5699768518518519</v>
      </c>
      <c r="F48" s="6" t="inlineStr">
        <is>
          <t>Sunday</t>
        </is>
      </c>
      <c r="G48" s="2" t="n">
        <v>93</v>
      </c>
      <c r="H48" s="7" t="inlineStr">
        <is>
          <t>-</t>
        </is>
      </c>
    </row>
    <row r="49">
      <c r="A49" s="2" t="n">
        <v>48</v>
      </c>
      <c r="B49" s="2" t="inlineStr">
        <is>
          <t>Vienna, Austria</t>
        </is>
      </c>
      <c r="C49" s="3">
        <f>HYPERLINK("https://www.instagram.com/p/Bo6k1PFBUFQ/")</f>
        <v/>
      </c>
      <c r="D49" s="4" t="inlineStr">
        <is>
          <t>14.10.2018</t>
        </is>
      </c>
      <c r="E49" s="5" t="n">
        <v>0.5623611111111111</v>
      </c>
      <c r="F49" s="6" t="inlineStr">
        <is>
          <t>Sunday</t>
        </is>
      </c>
      <c r="G49" s="2" t="n">
        <v>124</v>
      </c>
      <c r="H49" s="7" t="inlineStr">
        <is>
          <t>-</t>
        </is>
      </c>
    </row>
    <row r="50">
      <c r="A50" s="2" t="n">
        <v>49</v>
      </c>
      <c r="B50" s="2" t="inlineStr">
        <is>
          <t>Budapest, Hungary</t>
        </is>
      </c>
      <c r="C50" s="3">
        <f>HYPERLINK("https://www.instagram.com/p/Bo4cyW9hV2n/")</f>
        <v/>
      </c>
      <c r="D50" s="4" t="inlineStr">
        <is>
          <t>13.10.2018</t>
        </is>
      </c>
      <c r="E50" s="5" t="n">
        <v>0.7368171296296296</v>
      </c>
      <c r="F50" s="6" t="inlineStr">
        <is>
          <t>Saturday</t>
        </is>
      </c>
      <c r="G50" s="2" t="n">
        <v>136</v>
      </c>
      <c r="H50" s="7" t="inlineStr">
        <is>
          <t>-</t>
        </is>
      </c>
    </row>
    <row r="51">
      <c r="A51" s="2" t="n">
        <v>50</v>
      </c>
      <c r="B51" s="2" t="inlineStr">
        <is>
          <t>Budapest, Hungary</t>
        </is>
      </c>
      <c r="C51" s="3">
        <f>HYPERLINK("https://www.instagram.com/p/Bo4cJwyB4vG/")</f>
        <v/>
      </c>
      <c r="D51" s="4" t="inlineStr">
        <is>
          <t>13.10.2018</t>
        </is>
      </c>
      <c r="E51" s="5" t="n">
        <v>0.7329745370370371</v>
      </c>
      <c r="F51" s="6" t="inlineStr">
        <is>
          <t>Saturday</t>
        </is>
      </c>
      <c r="G51" s="2" t="n">
        <v>122</v>
      </c>
      <c r="H51" s="7" t="inlineStr">
        <is>
          <t>-</t>
        </is>
      </c>
    </row>
    <row r="52">
      <c r="A52" s="2" t="n">
        <v>51</v>
      </c>
      <c r="B52" s="2" t="inlineStr">
        <is>
          <t>Kiev Oblast</t>
        </is>
      </c>
      <c r="C52" s="3">
        <f>HYPERLINK("https://www.instagram.com/p/BoWQX59BnMu/")</f>
        <v/>
      </c>
      <c r="D52" s="4" t="inlineStr">
        <is>
          <t>30.09.2018</t>
        </is>
      </c>
      <c r="E52" s="5" t="n">
        <v>0.4572106481481482</v>
      </c>
      <c r="F52" s="6" t="inlineStr">
        <is>
          <t>Sunday</t>
        </is>
      </c>
      <c r="G52" s="2" t="n">
        <v>123</v>
      </c>
      <c r="H52" s="7" t="inlineStr">
        <is>
          <t>-</t>
        </is>
      </c>
    </row>
    <row r="53">
      <c r="A53" s="2" t="n">
        <v>52</v>
      </c>
      <c r="B53" s="2" t="inlineStr">
        <is>
          <t>Baiona</t>
        </is>
      </c>
      <c r="C53" s="3">
        <f>HYPERLINK("https://www.instagram.com/p/BmJVX_pBN0Z/")</f>
        <v/>
      </c>
      <c r="D53" s="4" t="inlineStr">
        <is>
          <t>06.08.2018</t>
        </is>
      </c>
      <c r="E53" s="5" t="n">
        <v>0.7285879629629629</v>
      </c>
      <c r="F53" s="6" t="inlineStr">
        <is>
          <t>Monday</t>
        </is>
      </c>
      <c r="G53" s="2" t="n">
        <v>111</v>
      </c>
      <c r="H53" s="7" t="inlineStr">
        <is>
          <t>-</t>
        </is>
      </c>
    </row>
    <row r="54">
      <c r="A54" s="2" t="n">
        <v>53</v>
      </c>
      <c r="B54" s="2" t="inlineStr">
        <is>
          <t>Vigo, Galicia</t>
        </is>
      </c>
      <c r="C54" s="3">
        <f>HYPERLINK("https://www.instagram.com/p/BmBYK4uBFOK/")</f>
        <v/>
      </c>
      <c r="D54" s="4" t="inlineStr">
        <is>
          <t>03.08.2018</t>
        </is>
      </c>
      <c r="E54" s="5" t="n">
        <v>0.6386574074074074</v>
      </c>
      <c r="F54" s="6" t="inlineStr">
        <is>
          <t>Friday</t>
        </is>
      </c>
      <c r="G54" s="2" t="n">
        <v>151</v>
      </c>
      <c r="H54" s="7" t="inlineStr">
        <is>
          <t>-</t>
        </is>
      </c>
    </row>
    <row r="55">
      <c r="A55" s="2" t="n">
        <v>54</v>
      </c>
      <c r="B55" s="2" t="inlineStr">
        <is>
          <t>Vigo, Spain</t>
        </is>
      </c>
      <c r="C55" s="3">
        <f>HYPERLINK("https://www.instagram.com/p/BmBXvX2hoy_/")</f>
        <v/>
      </c>
      <c r="D55" s="4" t="inlineStr">
        <is>
          <t>03.08.2018</t>
        </is>
      </c>
      <c r="E55" s="5" t="n">
        <v>0.6360416666666666</v>
      </c>
      <c r="F55" s="6" t="inlineStr">
        <is>
          <t>Friday</t>
        </is>
      </c>
      <c r="G55" s="2" t="n">
        <v>146</v>
      </c>
      <c r="H55" s="7" t="inlineStr">
        <is>
          <t>-</t>
        </is>
      </c>
    </row>
    <row r="56">
      <c r="A56" s="2" t="n">
        <v>55</v>
      </c>
      <c r="B56" s="2" t="inlineStr">
        <is>
          <t>-</t>
        </is>
      </c>
      <c r="C56" s="3">
        <f>HYPERLINK("https://www.instagram.com/p/Bl0O0v5BSB9/")</f>
        <v/>
      </c>
      <c r="D56" s="4" t="inlineStr">
        <is>
          <t>29.07.2018</t>
        </is>
      </c>
      <c r="E56" s="5" t="n">
        <v>0.5332407407407408</v>
      </c>
      <c r="F56" s="6" t="inlineStr">
        <is>
          <t>Sunday</t>
        </is>
      </c>
      <c r="G56" s="2" t="n">
        <v>101</v>
      </c>
      <c r="H56" s="7" t="inlineStr">
        <is>
          <t>-</t>
        </is>
      </c>
    </row>
    <row r="57">
      <c r="A57" s="2" t="n">
        <v>56</v>
      </c>
      <c r="B57" s="2" t="inlineStr">
        <is>
          <t>Kyiv, Ukraine</t>
        </is>
      </c>
      <c r="C57" s="3">
        <f>HYPERLINK("https://www.instagram.com/p/BlNBv97h9yf/")</f>
        <v/>
      </c>
      <c r="D57" s="4" t="inlineStr">
        <is>
          <t>14.07.2018</t>
        </is>
      </c>
      <c r="E57" s="5" t="n">
        <v>0.3078125</v>
      </c>
      <c r="F57" s="6" t="inlineStr">
        <is>
          <t>Saturday</t>
        </is>
      </c>
      <c r="G57" s="2" t="n">
        <v>125</v>
      </c>
      <c r="H57" s="7" t="inlineStr">
        <is>
          <t>-</t>
        </is>
      </c>
    </row>
    <row r="58">
      <c r="A58" s="2" t="n">
        <v>57</v>
      </c>
      <c r="B58" s="2" t="inlineStr">
        <is>
          <t>Kyiv, Ukraine</t>
        </is>
      </c>
      <c r="C58" s="3">
        <f>HYPERLINK("https://www.instagram.com/p/BlNBNNsB7dq/")</f>
        <v/>
      </c>
      <c r="D58" s="4" t="inlineStr">
        <is>
          <t>14.07.2018</t>
        </is>
      </c>
      <c r="E58" s="5" t="n">
        <v>0.3045138888888889</v>
      </c>
      <c r="F58" s="6" t="inlineStr">
        <is>
          <t>Saturday</t>
        </is>
      </c>
      <c r="G58" s="2" t="n">
        <v>102</v>
      </c>
      <c r="H58" s="7" t="inlineStr">
        <is>
          <t>-</t>
        </is>
      </c>
    </row>
    <row r="59">
      <c r="A59" s="2" t="n">
        <v>58</v>
      </c>
      <c r="B59" s="2" t="inlineStr">
        <is>
          <t>Olympic NSC</t>
        </is>
      </c>
      <c r="C59" s="3">
        <f>HYPERLINK("https://www.instagram.com/p/BkX89Wah40L/")</f>
        <v/>
      </c>
      <c r="D59" s="4" t="inlineStr">
        <is>
          <t>23.06.2018</t>
        </is>
      </c>
      <c r="E59" s="5" t="n">
        <v>0.6955787037037037</v>
      </c>
      <c r="F59" s="6" t="inlineStr">
        <is>
          <t>Saturday</t>
        </is>
      </c>
      <c r="G59" s="2" t="n">
        <v>127</v>
      </c>
      <c r="H59" s="7" t="inlineStr">
        <is>
          <t>-</t>
        </is>
      </c>
    </row>
    <row r="60">
      <c r="A60" s="2" t="n">
        <v>59</v>
      </c>
      <c r="B60" s="2" t="inlineStr">
        <is>
          <t>ЦУМ Київ / TSUM Kyiv Department Store</t>
        </is>
      </c>
      <c r="C60" s="3">
        <f>HYPERLINK("https://www.instagram.com/p/BjzXjsNByRy/")</f>
        <v/>
      </c>
      <c r="D60" s="4" t="inlineStr">
        <is>
          <t>09.06.2018</t>
        </is>
      </c>
      <c r="E60" s="5" t="n">
        <v>0.4876041666666667</v>
      </c>
      <c r="F60" s="6" t="inlineStr">
        <is>
          <t>Saturday</t>
        </is>
      </c>
      <c r="G60" s="2" t="n">
        <v>154</v>
      </c>
      <c r="H60" s="7" t="inlineStr">
        <is>
          <t>-</t>
        </is>
      </c>
    </row>
    <row r="61">
      <c r="A61" s="2" t="n">
        <v>60</v>
      </c>
      <c r="B61" s="2" t="inlineStr">
        <is>
          <t>Hryshko National Botanical Garden</t>
        </is>
      </c>
      <c r="C61" s="3">
        <f>HYPERLINK("https://www.instagram.com/p/BinG6DUHONB/")</f>
        <v/>
      </c>
      <c r="D61" s="4" t="inlineStr">
        <is>
          <t>10.05.2018</t>
        </is>
      </c>
      <c r="E61" s="5" t="n">
        <v>0.871099537037037</v>
      </c>
      <c r="F61" s="6" t="inlineStr">
        <is>
          <t>Thursday</t>
        </is>
      </c>
      <c r="G61" s="2" t="n">
        <v>142</v>
      </c>
      <c r="H61" s="7" t="inlineStr">
        <is>
          <t>-</t>
        </is>
      </c>
    </row>
    <row r="62">
      <c r="A62" s="2" t="n">
        <v>61</v>
      </c>
      <c r="B62" s="2" t="inlineStr">
        <is>
          <t>Hryshko National Botanical Garden</t>
        </is>
      </c>
      <c r="C62" s="3">
        <f>HYPERLINK("https://www.instagram.com/p/BiXUdHRBais/")</f>
        <v/>
      </c>
      <c r="D62" s="4" t="inlineStr">
        <is>
          <t>04.05.2018</t>
        </is>
      </c>
      <c r="E62" s="5" t="n">
        <v>0.739525462962963</v>
      </c>
      <c r="F62" s="6" t="inlineStr">
        <is>
          <t>Friday</t>
        </is>
      </c>
      <c r="G62" s="2" t="n">
        <v>147</v>
      </c>
      <c r="H62" s="7" t="inlineStr">
        <is>
          <t>-</t>
        </is>
      </c>
    </row>
    <row r="63">
      <c r="A63" s="2" t="n">
        <v>62</v>
      </c>
      <c r="B63" s="2" t="inlineStr">
        <is>
          <t>Trukhaniv Island</t>
        </is>
      </c>
      <c r="C63" s="3">
        <f>HYPERLINK("https://www.instagram.com/p/BhB_3vbAtca/")</f>
        <v/>
      </c>
      <c r="D63" s="4" t="inlineStr">
        <is>
          <t>01.04.2018</t>
        </is>
      </c>
      <c r="E63" s="5" t="n">
        <v>0.6038888888888889</v>
      </c>
      <c r="F63" s="6" t="inlineStr">
        <is>
          <t>Sunday</t>
        </is>
      </c>
      <c r="G63" s="2" t="n">
        <v>141</v>
      </c>
      <c r="H63" s="7" t="inlineStr">
        <is>
          <t>-</t>
        </is>
      </c>
    </row>
    <row r="64">
      <c r="A64" s="2" t="n">
        <v>63</v>
      </c>
      <c r="B64" s="2" t="inlineStr">
        <is>
          <t>-</t>
        </is>
      </c>
      <c r="C64" s="3">
        <f>HYPERLINK("https://www.instagram.com/p/BgJhDOOHaBx/")</f>
        <v/>
      </c>
      <c r="D64" s="4" t="inlineStr">
        <is>
          <t>10.03.2018</t>
        </is>
      </c>
      <c r="E64" s="5" t="n">
        <v>0.6686226851851852</v>
      </c>
      <c r="F64" s="6" t="inlineStr">
        <is>
          <t>Saturday</t>
        </is>
      </c>
      <c r="G64" s="2" t="n">
        <v>128</v>
      </c>
      <c r="H64" s="7" t="inlineStr">
        <is>
          <t>-</t>
        </is>
      </c>
    </row>
    <row r="65">
      <c r="A65" s="2" t="n">
        <v>64</v>
      </c>
      <c r="B65" s="2" t="inlineStr">
        <is>
          <t>Zhytomyr Oblast</t>
        </is>
      </c>
      <c r="C65" s="3">
        <f>HYPERLINK("https://www.instagram.com/p/BedR0aeB2vX/")</f>
        <v/>
      </c>
      <c r="D65" s="4" t="inlineStr">
        <is>
          <t>27.01.2018</t>
        </is>
      </c>
      <c r="E65" s="5" t="n">
        <v>0.6331597222222223</v>
      </c>
      <c r="F65" s="6" t="inlineStr">
        <is>
          <t>Saturday</t>
        </is>
      </c>
      <c r="G65" s="2" t="n">
        <v>115</v>
      </c>
      <c r="H65" s="7" t="inlineStr">
        <is>
          <t>-</t>
        </is>
      </c>
    </row>
    <row r="66">
      <c r="A66" s="2" t="n">
        <v>65</v>
      </c>
      <c r="B66" s="2" t="inlineStr">
        <is>
          <t>Парк Вечной Славы</t>
        </is>
      </c>
      <c r="C66" s="3">
        <f>HYPERLINK("https://www.instagram.com/p/BeLbtSFh3h3/")</f>
        <v/>
      </c>
      <c r="D66" s="4" t="inlineStr">
        <is>
          <t>20.01.2018</t>
        </is>
      </c>
      <c r="E66" s="5" t="n">
        <v>0.702662037037037</v>
      </c>
      <c r="F66" s="6" t="inlineStr">
        <is>
          <t>Saturday</t>
        </is>
      </c>
      <c r="G66" s="2" t="n">
        <v>138</v>
      </c>
      <c r="H66" s="7" t="inlineStr">
        <is>
          <t>-</t>
        </is>
      </c>
    </row>
    <row r="67">
      <c r="A67" s="2" t="n">
        <v>66</v>
      </c>
      <c r="B67" s="2" t="inlineStr">
        <is>
          <t>Kyiv, Ukraine</t>
        </is>
      </c>
      <c r="C67" s="3">
        <f>HYPERLINK("https://www.instagram.com/p/Bcfyu_CBYKD/")</f>
        <v/>
      </c>
      <c r="D67" s="4" t="inlineStr">
        <is>
          <t>09.12.2017</t>
        </is>
      </c>
      <c r="E67" s="5" t="n">
        <v>0.8993518518518518</v>
      </c>
      <c r="F67" s="6" t="inlineStr">
        <is>
          <t>Saturday</t>
        </is>
      </c>
      <c r="G67" s="2" t="n">
        <v>168</v>
      </c>
      <c r="H67" s="7" t="inlineStr">
        <is>
          <t>-</t>
        </is>
      </c>
    </row>
    <row r="68">
      <c r="A68" s="2" t="n">
        <v>67</v>
      </c>
      <c r="B68" s="2" t="inlineStr">
        <is>
          <t>Europe/Zaporozhye</t>
        </is>
      </c>
      <c r="C68" s="3">
        <f>HYPERLINK("https://www.instagram.com/p/BcVC-TMBS2t/")</f>
        <v/>
      </c>
      <c r="D68" s="4" t="inlineStr">
        <is>
          <t>05.12.2017</t>
        </is>
      </c>
      <c r="E68" s="5" t="n">
        <v>0.7259143518518518</v>
      </c>
      <c r="F68" s="6" t="inlineStr">
        <is>
          <t>Tuesday</t>
        </is>
      </c>
      <c r="G68" s="2" t="n">
        <v>156</v>
      </c>
      <c r="H68" s="7" t="inlineStr">
        <is>
          <t>-</t>
        </is>
      </c>
    </row>
    <row r="69">
      <c r="A69" s="2" t="n">
        <v>68</v>
      </c>
      <c r="B69" s="2" t="inlineStr">
        <is>
          <t>Шпацер Готель</t>
        </is>
      </c>
      <c r="C69" s="3">
        <f>HYPERLINK("https://www.instagram.com/p/BbXWCnUhNDn/")</f>
        <v/>
      </c>
      <c r="D69" s="4" t="inlineStr">
        <is>
          <t>11.11.2017</t>
        </is>
      </c>
      <c r="E69" s="5" t="n">
        <v>0.7632060185185185</v>
      </c>
      <c r="F69" s="6" t="inlineStr">
        <is>
          <t>Saturday</t>
        </is>
      </c>
      <c r="G69" s="2" t="n">
        <v>138</v>
      </c>
      <c r="H69" s="7" t="inlineStr">
        <is>
          <t>-</t>
        </is>
      </c>
    </row>
    <row r="70">
      <c r="A70" s="2" t="n">
        <v>69</v>
      </c>
      <c r="B70" s="2" t="inlineStr">
        <is>
          <t>Europe/Zaporozhye</t>
        </is>
      </c>
      <c r="C70" s="3">
        <f>HYPERLINK("https://www.instagram.com/p/BaW9A8QB2B3/")</f>
        <v/>
      </c>
      <c r="D70" s="4" t="inlineStr">
        <is>
          <t>17.10.2017</t>
        </is>
      </c>
      <c r="E70" s="5" t="n">
        <v>0.7562037037037037</v>
      </c>
      <c r="F70" s="6" t="inlineStr">
        <is>
          <t>Tuesday</t>
        </is>
      </c>
      <c r="G70" s="2" t="n">
        <v>122</v>
      </c>
      <c r="H70" s="7" t="inlineStr">
        <is>
          <t>-</t>
        </is>
      </c>
    </row>
    <row r="71">
      <c r="A71" s="2" t="n">
        <v>70</v>
      </c>
      <c r="B71" s="2" t="inlineStr">
        <is>
          <t>Europe/Zaporozhye</t>
        </is>
      </c>
      <c r="C71" s="3">
        <f>HYPERLINK("https://www.instagram.com/p/BaRlGcZhVg5/")</f>
        <v/>
      </c>
      <c r="D71" s="4" t="inlineStr">
        <is>
          <t>15.10.2017</t>
        </is>
      </c>
      <c r="E71" s="5" t="n">
        <v>0.6692824074074074</v>
      </c>
      <c r="F71" s="6" t="inlineStr">
        <is>
          <t>Sunday</t>
        </is>
      </c>
      <c r="G71" s="2" t="n">
        <v>163</v>
      </c>
      <c r="H71" s="7" t="inlineStr">
        <is>
          <t>-</t>
        </is>
      </c>
    </row>
    <row r="72">
      <c r="A72" s="2" t="n">
        <v>71</v>
      </c>
      <c r="B72" s="2" t="inlineStr">
        <is>
          <t>-</t>
        </is>
      </c>
      <c r="C72" s="3">
        <f>HYPERLINK("https://www.instagram.com/p/BZY8_x_hYDS/")</f>
        <v/>
      </c>
      <c r="D72" s="4" t="inlineStr">
        <is>
          <t>23.09.2017</t>
        </is>
      </c>
      <c r="E72" s="5" t="n">
        <v>0.6776851851851852</v>
      </c>
      <c r="F72" s="6" t="inlineStr">
        <is>
          <t>Saturday</t>
        </is>
      </c>
      <c r="G72" s="2" t="n">
        <v>132</v>
      </c>
      <c r="H72" s="7" t="inlineStr">
        <is>
          <t>-</t>
        </is>
      </c>
    </row>
    <row r="73">
      <c r="A73" s="2" t="n">
        <v>72</v>
      </c>
      <c r="B73" s="2" t="inlineStr">
        <is>
          <t>The Motherland Monument</t>
        </is>
      </c>
      <c r="C73" s="3">
        <f>HYPERLINK("https://www.instagram.com/p/BY3bw1IBhwk/")</f>
        <v/>
      </c>
      <c r="D73" s="4" t="inlineStr">
        <is>
          <t>10.09.2017</t>
        </is>
      </c>
      <c r="E73" s="5" t="n">
        <v>0.6600925925925926</v>
      </c>
      <c r="F73" s="6" t="inlineStr">
        <is>
          <t>Sunday</t>
        </is>
      </c>
      <c r="G73" s="2" t="n">
        <v>154</v>
      </c>
      <c r="H73" s="7" t="inlineStr">
        <is>
          <t>-</t>
        </is>
      </c>
    </row>
    <row r="74">
      <c r="A74" s="2" t="n">
        <v>73</v>
      </c>
      <c r="B74" s="2" t="inlineStr">
        <is>
          <t>Черноморская Ривьера, официальная страница</t>
        </is>
      </c>
      <c r="C74" s="3">
        <f>HYPERLINK("https://www.instagram.com/p/BYTE5mIhngo/")</f>
        <v/>
      </c>
      <c r="D74" s="4" t="inlineStr">
        <is>
          <t>27.08.2017</t>
        </is>
      </c>
      <c r="E74" s="5" t="n">
        <v>0.5403356481481482</v>
      </c>
      <c r="F74" s="6" t="inlineStr">
        <is>
          <t>Sunday</t>
        </is>
      </c>
      <c r="G74" s="2" t="n">
        <v>151</v>
      </c>
      <c r="H74" s="7" t="inlineStr">
        <is>
          <t>-</t>
        </is>
      </c>
    </row>
    <row r="75">
      <c r="A75" s="2" t="n">
        <v>74</v>
      </c>
      <c r="B75" s="2" t="inlineStr">
        <is>
          <t>Private Elling</t>
        </is>
      </c>
      <c r="C75" s="3">
        <f>HYPERLINK("https://www.instagram.com/p/BYNdB1CBluv/")</f>
        <v/>
      </c>
      <c r="D75" s="4" t="inlineStr">
        <is>
          <t>25.08.2017</t>
        </is>
      </c>
      <c r="E75" s="5" t="n">
        <v>0.3565856481481481</v>
      </c>
      <c r="F75" s="6" t="inlineStr">
        <is>
          <t>Friday</t>
        </is>
      </c>
      <c r="G75" s="2" t="n">
        <v>153</v>
      </c>
      <c r="H75" s="7" t="inlineStr">
        <is>
          <t>-</t>
        </is>
      </c>
    </row>
    <row r="76">
      <c r="A76" s="2" t="n">
        <v>75</v>
      </c>
      <c r="B76" s="2" t="inlineStr">
        <is>
          <t>Buki, Cherkas'Ka Oblast', Ukraine</t>
        </is>
      </c>
      <c r="C76" s="3">
        <f>HYPERLINK("https://www.instagram.com/p/BXcx1MNhIFI/")</f>
        <v/>
      </c>
      <c r="D76" s="4" t="inlineStr">
        <is>
          <t>06.08.2017</t>
        </is>
      </c>
      <c r="E76" s="5" t="n">
        <v>0.4531134259259259</v>
      </c>
      <c r="F76" s="6" t="inlineStr">
        <is>
          <t>Sunday</t>
        </is>
      </c>
      <c r="G76" s="2" t="n">
        <v>164</v>
      </c>
      <c r="H76" s="7" t="inlineStr">
        <is>
          <t>-</t>
        </is>
      </c>
    </row>
    <row r="77">
      <c r="A77" s="2" t="n">
        <v>76</v>
      </c>
      <c r="B77" s="2" t="inlineStr">
        <is>
          <t>Морской Вокзал</t>
        </is>
      </c>
      <c r="C77" s="3">
        <f>HYPERLINK("https://www.instagram.com/p/BWju3GhhctF/")</f>
        <v/>
      </c>
      <c r="D77" s="4" t="inlineStr">
        <is>
          <t>15.07.2017</t>
        </is>
      </c>
      <c r="E77" s="5" t="n">
        <v>0.2984837962962963</v>
      </c>
      <c r="F77" s="6" t="inlineStr">
        <is>
          <t>Saturday</t>
        </is>
      </c>
      <c r="G77" s="2" t="n">
        <v>142</v>
      </c>
      <c r="H77" s="7" t="inlineStr">
        <is>
          <t>-</t>
        </is>
      </c>
    </row>
    <row r="78">
      <c r="A78" s="2" t="n">
        <v>77</v>
      </c>
      <c r="B78" s="2" t="inlineStr">
        <is>
          <t>PinchukArtCentre</t>
        </is>
      </c>
      <c r="C78" s="3">
        <f>HYPERLINK("https://www.instagram.com/p/BWDS9hTBTSk/")</f>
        <v/>
      </c>
      <c r="D78" s="4" t="inlineStr">
        <is>
          <t>02.07.2017</t>
        </is>
      </c>
      <c r="E78" s="5" t="n">
        <v>0.7016087962962962</v>
      </c>
      <c r="F78" s="6" t="inlineStr">
        <is>
          <t>Sunday</t>
        </is>
      </c>
      <c r="G78" s="2" t="n">
        <v>149</v>
      </c>
      <c r="H78" s="7" t="inlineStr">
        <is>
          <t>-</t>
        </is>
      </c>
    </row>
    <row r="79">
      <c r="A79" s="2" t="n">
        <v>78</v>
      </c>
      <c r="B79" s="2" t="inlineStr">
        <is>
          <t>-</t>
        </is>
      </c>
      <c r="C79" s="3">
        <f>HYPERLINK("https://www.instagram.com/p/BV5C9_1hMBI/")</f>
        <v/>
      </c>
      <c r="D79" s="4" t="inlineStr">
        <is>
          <t>28.06.2017</t>
        </is>
      </c>
      <c r="E79" s="5" t="n">
        <v>0.720949074074074</v>
      </c>
      <c r="F79" s="6" t="inlineStr">
        <is>
          <t>Wednesday</t>
        </is>
      </c>
      <c r="G79" s="2" t="n">
        <v>136</v>
      </c>
      <c r="H79" s="7" t="inlineStr">
        <is>
          <t>-</t>
        </is>
      </c>
    </row>
    <row r="80">
      <c r="A80" s="2" t="n">
        <v>79</v>
      </c>
      <c r="B80" s="2" t="inlineStr">
        <is>
          <t>SOLOD levantine grill</t>
        </is>
      </c>
      <c r="C80" s="3">
        <f>HYPERLINK("https://www.instagram.com/p/BVNS4d7hdPg/")</f>
        <v/>
      </c>
      <c r="D80" s="4" t="inlineStr">
        <is>
          <t>11.06.2017</t>
        </is>
      </c>
      <c r="E80" s="5" t="n">
        <v>0.7296180555555556</v>
      </c>
      <c r="F80" s="6" t="inlineStr">
        <is>
          <t>Sunday</t>
        </is>
      </c>
      <c r="G80" s="2" t="n">
        <v>133</v>
      </c>
      <c r="H80" s="7" t="inlineStr">
        <is>
          <t>-</t>
        </is>
      </c>
    </row>
    <row r="81">
      <c r="A81" s="2" t="n">
        <v>80</v>
      </c>
      <c r="B81" s="2" t="inlineStr">
        <is>
          <t>Трахтемирів</t>
        </is>
      </c>
      <c r="C81" s="3">
        <f>HYPERLINK("https://www.instagram.com/p/BU-FyDBBevg/")</f>
        <v/>
      </c>
      <c r="D81" s="4" t="inlineStr">
        <is>
          <t>05.06.2017</t>
        </is>
      </c>
      <c r="E81" s="5" t="n">
        <v>0.8246990740740741</v>
      </c>
      <c r="F81" s="6" t="inlineStr">
        <is>
          <t>Monday</t>
        </is>
      </c>
      <c r="G81" s="2" t="n">
        <v>152</v>
      </c>
      <c r="H81" s="7" t="inlineStr">
        <is>
          <t>-</t>
        </is>
      </c>
    </row>
    <row r="82">
      <c r="A82" s="2" t="n">
        <v>81</v>
      </c>
      <c r="B82" s="2" t="inlineStr">
        <is>
          <t>-</t>
        </is>
      </c>
      <c r="C82" s="3">
        <f>HYPERLINK("https://www.instagram.com/p/BU7QIZMh_0v/")</f>
        <v/>
      </c>
      <c r="D82" s="4" t="inlineStr">
        <is>
          <t>04.06.2017</t>
        </is>
      </c>
      <c r="E82" s="5" t="n">
        <v>0.7224189814814815</v>
      </c>
      <c r="F82" s="6" t="inlineStr">
        <is>
          <t>Sunday</t>
        </is>
      </c>
      <c r="G82" s="2" t="n">
        <v>129</v>
      </c>
      <c r="H82" s="7" t="inlineStr">
        <is>
          <t>-</t>
        </is>
      </c>
    </row>
    <row r="83">
      <c r="A83" s="2" t="n">
        <v>82</v>
      </c>
      <c r="B83" s="2" t="inlineStr">
        <is>
          <t>Пейзажная аллея</t>
        </is>
      </c>
      <c r="C83" s="3">
        <f>HYPERLINK("https://www.instagram.com/p/BU7O3LYhSUK/")</f>
        <v/>
      </c>
      <c r="D83" s="4" t="inlineStr">
        <is>
          <t>04.06.2017</t>
        </is>
      </c>
      <c r="E83" s="5" t="n">
        <v>0.7147106481481481</v>
      </c>
      <c r="F83" s="6" t="inlineStr">
        <is>
          <t>Sunday</t>
        </is>
      </c>
      <c r="G83" s="2" t="n">
        <v>124</v>
      </c>
      <c r="H83" s="7" t="inlineStr">
        <is>
          <t>-</t>
        </is>
      </c>
    </row>
    <row r="84">
      <c r="A84" s="2" t="n">
        <v>83</v>
      </c>
      <c r="B84" s="2" t="inlineStr">
        <is>
          <t>Круглик</t>
        </is>
      </c>
      <c r="C84" s="3">
        <f>HYPERLINK("https://www.instagram.com/p/BUpAbnShxH-/")</f>
        <v/>
      </c>
      <c r="D84" s="4" t="inlineStr">
        <is>
          <t>28.05.2017</t>
        </is>
      </c>
      <c r="E84" s="5" t="n">
        <v>0.6366435185185185</v>
      </c>
      <c r="F84" s="6" t="inlineStr">
        <is>
          <t>Sunday</t>
        </is>
      </c>
      <c r="G84" s="2" t="n">
        <v>118</v>
      </c>
      <c r="H84" s="7" t="inlineStr">
        <is>
          <t>-</t>
        </is>
      </c>
    </row>
    <row r="85">
      <c r="A85" s="2" t="n">
        <v>84</v>
      </c>
      <c r="B85" s="2" t="inlineStr">
        <is>
          <t>-</t>
        </is>
      </c>
      <c r="C85" s="3">
        <f>HYPERLINK("https://www.instagram.com/p/BUmlT5lB5YN/")</f>
        <v/>
      </c>
      <c r="D85" s="4" t="inlineStr">
        <is>
          <t>27.05.2017</t>
        </is>
      </c>
      <c r="E85" s="5" t="n">
        <v>0.6953472222222222</v>
      </c>
      <c r="F85" s="6" t="inlineStr">
        <is>
          <t>Saturday</t>
        </is>
      </c>
      <c r="G85" s="2" t="n">
        <v>118</v>
      </c>
      <c r="H85" s="7" t="inlineStr">
        <is>
          <t>-</t>
        </is>
      </c>
    </row>
    <row r="86">
      <c r="A86" s="2" t="n">
        <v>85</v>
      </c>
      <c r="B86" s="2" t="inlineStr">
        <is>
          <t>Khotyn Fortress</t>
        </is>
      </c>
      <c r="C86" s="3">
        <f>HYPERLINK("https://www.instagram.com/p/BUXK8ZRhZmm/")</f>
        <v/>
      </c>
      <c r="D86" s="4" t="inlineStr">
        <is>
          <t>21.05.2017</t>
        </is>
      </c>
      <c r="E86" s="5" t="n">
        <v>0.7099189814814815</v>
      </c>
      <c r="F86" s="6" t="inlineStr">
        <is>
          <t>Sunday</t>
        </is>
      </c>
      <c r="G86" s="2" t="n">
        <v>141</v>
      </c>
      <c r="H86" s="7" t="inlineStr">
        <is>
          <t>-</t>
        </is>
      </c>
    </row>
    <row r="87">
      <c r="A87" s="2" t="n">
        <v>86</v>
      </c>
      <c r="B87" s="2" t="inlineStr">
        <is>
          <t>Вилла "Две Реки"</t>
        </is>
      </c>
      <c r="C87" s="3">
        <f>HYPERLINK("https://www.instagram.com/p/BUUs2xnBoU9/")</f>
        <v/>
      </c>
      <c r="D87" s="4" t="inlineStr">
        <is>
          <t>20.05.2017</t>
        </is>
      </c>
      <c r="E87" s="5" t="n">
        <v>0.750625</v>
      </c>
      <c r="F87" s="6" t="inlineStr">
        <is>
          <t>Saturday</t>
        </is>
      </c>
      <c r="G87" s="2" t="n">
        <v>125</v>
      </c>
      <c r="H87" s="7" t="inlineStr">
        <is>
          <t>-</t>
        </is>
      </c>
    </row>
    <row r="88">
      <c r="A88" s="2" t="n">
        <v>87</v>
      </c>
      <c r="B88" s="2" t="inlineStr">
        <is>
          <t>Пешеходный Мост Труханов Остров</t>
        </is>
      </c>
      <c r="C88" s="3">
        <f>HYPERLINK("https://www.instagram.com/p/BUFcPAIhs9U/")</f>
        <v/>
      </c>
      <c r="D88" s="4" t="inlineStr">
        <is>
          <t>14.05.2017</t>
        </is>
      </c>
      <c r="E88" s="5" t="n">
        <v>0.8243402777777777</v>
      </c>
      <c r="F88" s="6" t="inlineStr">
        <is>
          <t>Sunday</t>
        </is>
      </c>
      <c r="G88" s="2" t="n">
        <v>126</v>
      </c>
      <c r="H88" s="7" t="inlineStr">
        <is>
          <t>-</t>
        </is>
      </c>
    </row>
    <row r="89">
      <c r="A89" s="2" t="n">
        <v>88</v>
      </c>
      <c r="B89" s="2" t="inlineStr">
        <is>
          <t>-</t>
        </is>
      </c>
      <c r="C89" s="3">
        <f>HYPERLINK("https://www.instagram.com/p/BUAbJnuh_wk/")</f>
        <v/>
      </c>
      <c r="D89" s="4" t="inlineStr">
        <is>
          <t>12.05.2017</t>
        </is>
      </c>
      <c r="E89" s="5" t="n">
        <v>0.8759490740740741</v>
      </c>
      <c r="F89" s="6" t="inlineStr">
        <is>
          <t>Friday</t>
        </is>
      </c>
      <c r="G89" s="7" t="inlineStr">
        <is>
          <t>-</t>
        </is>
      </c>
      <c r="H89" s="2" t="n">
        <v>210</v>
      </c>
    </row>
    <row r="90">
      <c r="A90" s="2" t="n">
        <v>89</v>
      </c>
      <c r="B90" s="2" t="inlineStr">
        <is>
          <t>Kiev Fortress</t>
        </is>
      </c>
      <c r="C90" s="3">
        <f>HYPERLINK("https://www.instagram.com/p/BTjRdbQhzLT/")</f>
        <v/>
      </c>
      <c r="D90" s="4" t="inlineStr">
        <is>
          <t>01.05.2017</t>
        </is>
      </c>
      <c r="E90" s="5" t="n">
        <v>0.5546643518518518</v>
      </c>
      <c r="F90" s="6" t="inlineStr">
        <is>
          <t>Monday</t>
        </is>
      </c>
      <c r="G90" s="2" t="n">
        <v>134</v>
      </c>
      <c r="H90" s="7" t="inlineStr">
        <is>
          <t>-</t>
        </is>
      </c>
    </row>
    <row r="91">
      <c r="A91" s="2" t="n">
        <v>90</v>
      </c>
      <c r="B91" s="2" t="inlineStr">
        <is>
          <t>The Motherland Monument</t>
        </is>
      </c>
      <c r="C91" s="3">
        <f>HYPERLINK("https://www.instagram.com/p/BTgx7bThNeq/")</f>
        <v/>
      </c>
      <c r="D91" s="4" t="inlineStr">
        <is>
          <t>30.04.2017</t>
        </is>
      </c>
      <c r="E91" s="5" t="n">
        <v>0.5866087962962963</v>
      </c>
      <c r="F91" s="6" t="inlineStr">
        <is>
          <t>Sunday</t>
        </is>
      </c>
      <c r="G91" s="2" t="n">
        <v>112</v>
      </c>
      <c r="H91" s="7" t="inlineStr">
        <is>
          <t>-</t>
        </is>
      </c>
    </row>
    <row r="92">
      <c r="A92" s="2" t="n">
        <v>91</v>
      </c>
      <c r="B92" s="2" t="inlineStr">
        <is>
          <t>Великий Луг</t>
        </is>
      </c>
      <c r="C92" s="3">
        <f>HYPERLINK("https://www.instagram.com/p/BS8oRiBhkDe/")</f>
        <v/>
      </c>
      <c r="D92" s="4" t="inlineStr">
        <is>
          <t>16.04.2017</t>
        </is>
      </c>
      <c r="E92" s="5" t="n">
        <v>0.5470023148148148</v>
      </c>
      <c r="F92" s="6" t="inlineStr">
        <is>
          <t>Sunday</t>
        </is>
      </c>
      <c r="G92" s="2" t="n">
        <v>128</v>
      </c>
      <c r="H92" s="7" t="inlineStr">
        <is>
          <t>-</t>
        </is>
      </c>
    </row>
    <row r="93">
      <c r="A93" s="2" t="n">
        <v>92</v>
      </c>
      <c r="B93" s="2" t="inlineStr">
        <is>
          <t>Zaporizhia</t>
        </is>
      </c>
      <c r="C93" s="3">
        <f>HYPERLINK("https://www.instagram.com/p/BS39dkXhn2s/")</f>
        <v/>
      </c>
      <c r="D93" s="4" t="inlineStr">
        <is>
          <t>14.04.2017</t>
        </is>
      </c>
      <c r="E93" s="5" t="n">
        <v>0.7337731481481482</v>
      </c>
      <c r="F93" s="6" t="inlineStr">
        <is>
          <t>Friday</t>
        </is>
      </c>
      <c r="G93" s="2" t="n">
        <v>131</v>
      </c>
      <c r="H93" s="7" t="inlineStr">
        <is>
          <t>-</t>
        </is>
      </c>
    </row>
    <row r="94">
      <c r="A94" s="2" t="n">
        <v>93</v>
      </c>
      <c r="B94" s="2" t="inlineStr">
        <is>
          <t>-</t>
        </is>
      </c>
      <c r="C94" s="3">
        <f>HYPERLINK("https://www.instagram.com/p/BSv2iBxBozi/")</f>
        <v/>
      </c>
      <c r="D94" s="4" t="inlineStr">
        <is>
          <t>11.04.2017</t>
        </is>
      </c>
      <c r="E94" s="5" t="n">
        <v>0.5848263888888889</v>
      </c>
      <c r="F94" s="6" t="inlineStr">
        <is>
          <t>Tuesday</t>
        </is>
      </c>
      <c r="G94" s="2" t="n">
        <v>141</v>
      </c>
      <c r="H94" s="7" t="inlineStr">
        <is>
          <t>-</t>
        </is>
      </c>
    </row>
    <row r="95">
      <c r="A95" s="2" t="n">
        <v>94</v>
      </c>
      <c r="B95" s="2" t="inlineStr">
        <is>
          <t>Жк Щасливий</t>
        </is>
      </c>
      <c r="C95" s="3">
        <f>HYPERLINK("https://www.instagram.com/p/BP24kBNDfBq/")</f>
        <v/>
      </c>
      <c r="D95" s="4" t="inlineStr">
        <is>
          <t>29.01.2017</t>
        </is>
      </c>
      <c r="E95" s="5" t="n">
        <v>0.7502777777777778</v>
      </c>
      <c r="F95" s="6" t="inlineStr">
        <is>
          <t>Sunday</t>
        </is>
      </c>
      <c r="G95" s="2" t="n">
        <v>196</v>
      </c>
      <c r="H95" s="7" t="inlineStr">
        <is>
          <t>-</t>
        </is>
      </c>
    </row>
    <row r="96">
      <c r="A96" s="2" t="n">
        <v>95</v>
      </c>
      <c r="B96" s="2" t="inlineStr">
        <is>
          <t>Helsinki Senate Square</t>
        </is>
      </c>
      <c r="C96" s="3">
        <f>HYPERLINK("https://www.instagram.com/p/BOw8zQyjLEf/")</f>
        <v/>
      </c>
      <c r="D96" s="4" t="inlineStr">
        <is>
          <t>02.01.2017</t>
        </is>
      </c>
      <c r="E96" s="5" t="n">
        <v>0.5906944444444444</v>
      </c>
      <c r="F96" s="6" t="inlineStr">
        <is>
          <t>Monday</t>
        </is>
      </c>
      <c r="G96" s="2" t="n">
        <v>167</v>
      </c>
      <c r="H96" s="7" t="inlineStr">
        <is>
          <t>-</t>
        </is>
      </c>
    </row>
    <row r="97">
      <c r="A97" s="2" t="n">
        <v>96</v>
      </c>
      <c r="B97" s="2" t="inlineStr">
        <is>
          <t>Helsinki</t>
        </is>
      </c>
      <c r="C97" s="3">
        <f>HYPERLINK("https://www.instagram.com/p/BOwpfZQjlaf/")</f>
        <v/>
      </c>
      <c r="D97" s="4" t="inlineStr">
        <is>
          <t>02.01.2017</t>
        </is>
      </c>
      <c r="E97" s="5" t="n">
        <v>0.4735069444444445</v>
      </c>
      <c r="F97" s="6" t="inlineStr">
        <is>
          <t>Monday</t>
        </is>
      </c>
      <c r="G97" s="2" t="n">
        <v>112</v>
      </c>
      <c r="H97" s="7" t="inlineStr">
        <is>
          <t>-</t>
        </is>
      </c>
    </row>
    <row r="98">
      <c r="A98" s="2" t="n">
        <v>97</v>
      </c>
      <c r="B98" s="2" t="inlineStr">
        <is>
          <t>Riga Old Town</t>
        </is>
      </c>
      <c r="C98" s="3">
        <f>HYPERLINK("https://www.instagram.com/p/BOrlwL7Dohq/")</f>
        <v/>
      </c>
      <c r="D98" s="4" t="inlineStr">
        <is>
          <t>31.12.2016</t>
        </is>
      </c>
      <c r="E98" s="5" t="n">
        <v>0.5090277777777777</v>
      </c>
      <c r="F98" s="6" t="inlineStr">
        <is>
          <t>Saturday</t>
        </is>
      </c>
      <c r="G98" s="2" t="n">
        <v>99</v>
      </c>
      <c r="H98" s="7" t="inlineStr">
        <is>
          <t>-</t>
        </is>
      </c>
    </row>
    <row r="99">
      <c r="A99" s="2" t="n">
        <v>98</v>
      </c>
      <c r="B99" s="2" t="inlineStr">
        <is>
          <t>City-Zen cafe</t>
        </is>
      </c>
      <c r="C99" s="3">
        <f>HYPERLINK("https://www.instagram.com/p/BOP5iaHjTNX/")</f>
        <v/>
      </c>
      <c r="D99" s="4" t="inlineStr">
        <is>
          <t>20.12.2016</t>
        </is>
      </c>
      <c r="E99" s="5" t="n">
        <v>0.7549652777777778</v>
      </c>
      <c r="F99" s="6" t="inlineStr">
        <is>
          <t>Tuesday</t>
        </is>
      </c>
      <c r="G99" s="2" t="n">
        <v>107</v>
      </c>
      <c r="H99" s="7" t="inlineStr">
        <is>
          <t>-</t>
        </is>
      </c>
    </row>
    <row r="100">
      <c r="A100" s="2" t="n">
        <v>99</v>
      </c>
      <c r="B100" s="2" t="inlineStr">
        <is>
          <t>Зимова країна на ВДНГ</t>
        </is>
      </c>
      <c r="C100" s="3">
        <f>HYPERLINK("https://www.instagram.com/p/BOHssgXjYgO/")</f>
        <v/>
      </c>
      <c r="D100" s="4" t="inlineStr">
        <is>
          <t>17.12.2016</t>
        </is>
      </c>
      <c r="E100" s="5" t="n">
        <v>0.5701388888888889</v>
      </c>
      <c r="F100" s="6" t="inlineStr">
        <is>
          <t>Saturday</t>
        </is>
      </c>
      <c r="G100" s="2" t="n">
        <v>118</v>
      </c>
      <c r="H100" s="7" t="inlineStr">
        <is>
          <t>-</t>
        </is>
      </c>
    </row>
    <row r="101">
      <c r="A101" s="2" t="n">
        <v>100</v>
      </c>
      <c r="B101" s="2" t="inlineStr">
        <is>
          <t>Вул. Гната Хоткевича</t>
        </is>
      </c>
      <c r="C101" s="3">
        <f>HYPERLINK("https://www.instagram.com/p/BMTTaP-jrcx/")</f>
        <v/>
      </c>
      <c r="D101" s="4" t="inlineStr">
        <is>
          <t>02.11.2016</t>
        </is>
      </c>
      <c r="E101" s="5" t="n">
        <v>0.3667708333333333</v>
      </c>
      <c r="F101" s="6" t="inlineStr">
        <is>
          <t>Wednesday</t>
        </is>
      </c>
      <c r="G101" s="2" t="n">
        <v>196</v>
      </c>
      <c r="H101" s="7" t="inlineStr">
        <is>
          <t>-</t>
        </is>
      </c>
    </row>
    <row r="102">
      <c r="A102" s="2" t="n">
        <v>101</v>
      </c>
      <c r="B102" s="2" t="inlineStr">
        <is>
          <t>-</t>
        </is>
      </c>
      <c r="C102" s="3">
        <f>HYPERLINK("https://www.instagram.com/p/BMJJvpmDxNP/")</f>
        <v/>
      </c>
      <c r="D102" s="4" t="inlineStr">
        <is>
          <t>29.10.2016</t>
        </is>
      </c>
      <c r="E102" s="5" t="n">
        <v>0.4245023148148148</v>
      </c>
      <c r="F102" s="6" t="inlineStr">
        <is>
          <t>Saturday</t>
        </is>
      </c>
      <c r="G102" s="2" t="n">
        <v>150</v>
      </c>
      <c r="H102" s="7" t="inlineStr">
        <is>
          <t>-</t>
        </is>
      </c>
    </row>
    <row r="103">
      <c r="A103" s="2" t="n">
        <v>102</v>
      </c>
      <c r="B103" s="2" t="inlineStr">
        <is>
          <t>-</t>
        </is>
      </c>
      <c r="C103" s="3">
        <f>HYPERLINK("https://www.instagram.com/p/BJQBv3vA2vx/")</f>
        <v/>
      </c>
      <c r="D103" s="4" t="inlineStr">
        <is>
          <t>18.08.2016</t>
        </is>
      </c>
      <c r="E103" s="5" t="n">
        <v>0.5291087962962963</v>
      </c>
      <c r="F103" s="6" t="inlineStr">
        <is>
          <t>Thursday</t>
        </is>
      </c>
      <c r="G103" s="2" t="n">
        <v>286</v>
      </c>
      <c r="H103" s="7" t="inlineStr">
        <is>
          <t>-</t>
        </is>
      </c>
    </row>
    <row r="104">
      <c r="A104" s="2" t="n">
        <v>103</v>
      </c>
      <c r="B104" s="2" t="inlineStr">
        <is>
          <t>Bright on Beach Odessa</t>
        </is>
      </c>
      <c r="C104" s="3">
        <f>HYPERLINK("https://www.instagram.com/p/BIhpz8Hg5g7/")</f>
        <v/>
      </c>
      <c r="D104" s="4" t="inlineStr">
        <is>
          <t>31.07.2016</t>
        </is>
      </c>
      <c r="E104" s="5" t="n">
        <v>0.5192245370370371</v>
      </c>
      <c r="F104" s="6" t="inlineStr">
        <is>
          <t>Sunday</t>
        </is>
      </c>
      <c r="G104" s="2" t="n">
        <v>93</v>
      </c>
      <c r="H104" s="7" t="inlineStr">
        <is>
          <t>-</t>
        </is>
      </c>
    </row>
    <row r="105">
      <c r="A105" s="2" t="n">
        <v>104</v>
      </c>
      <c r="B105" s="2" t="inlineStr">
        <is>
          <t>Столовая Чернослив</t>
        </is>
      </c>
      <c r="C105" s="3">
        <f>HYPERLINK("https://www.instagram.com/p/BIhgN76AYp3/")</f>
        <v/>
      </c>
      <c r="D105" s="4" t="inlineStr">
        <is>
          <t>31.07.2016</t>
        </is>
      </c>
      <c r="E105" s="5" t="n">
        <v>0.4610185185185185</v>
      </c>
      <c r="F105" s="6" t="inlineStr">
        <is>
          <t>Sunday</t>
        </is>
      </c>
      <c r="G105" s="2" t="n">
        <v>76</v>
      </c>
      <c r="H105" s="7" t="inlineStr">
        <is>
          <t>-</t>
        </is>
      </c>
    </row>
    <row r="106">
      <c r="A106" s="2" t="n">
        <v>105</v>
      </c>
      <c r="B106" s="2" t="inlineStr">
        <is>
          <t>Caletón</t>
        </is>
      </c>
      <c r="C106" s="3">
        <f>HYPERLINK("https://www.instagram.com/p/BIdbpZughcG/")</f>
        <v/>
      </c>
      <c r="D106" s="4" t="inlineStr">
        <is>
          <t>29.07.2016</t>
        </is>
      </c>
      <c r="E106" s="5" t="n">
        <v>0.8798263888888889</v>
      </c>
      <c r="F106" s="6" t="inlineStr">
        <is>
          <t>Friday</t>
        </is>
      </c>
      <c r="G106" s="7" t="inlineStr">
        <is>
          <t>-</t>
        </is>
      </c>
      <c r="H106" s="2" t="n">
        <v>171</v>
      </c>
    </row>
    <row r="107">
      <c r="A107" s="2" t="n">
        <v>106</v>
      </c>
      <c r="B107" s="2" t="inlineStr">
        <is>
          <t>Caletón</t>
        </is>
      </c>
      <c r="C107" s="3">
        <f>HYPERLINK("https://www.instagram.com/p/BIdOrVEAaaH/")</f>
        <v/>
      </c>
      <c r="D107" s="4" t="inlineStr">
        <is>
          <t>29.07.2016</t>
        </is>
      </c>
      <c r="E107" s="5" t="n">
        <v>0.8011226851851851</v>
      </c>
      <c r="F107" s="6" t="inlineStr">
        <is>
          <t>Friday</t>
        </is>
      </c>
      <c r="G107" s="2" t="n">
        <v>68</v>
      </c>
      <c r="H107" s="7" t="inlineStr">
        <is>
          <t>-</t>
        </is>
      </c>
    </row>
    <row r="108">
      <c r="A108" s="2" t="n">
        <v>107</v>
      </c>
      <c r="B108" s="2" t="inlineStr">
        <is>
          <t>-</t>
        </is>
      </c>
      <c r="C108" s="3">
        <f>HYPERLINK("https://www.instagram.com/p/BIZo8wRDh23/")</f>
        <v/>
      </c>
      <c r="D108" s="4" t="inlineStr">
        <is>
          <t>28.07.2016</t>
        </is>
      </c>
      <c r="E108" s="5" t="n">
        <v>0.4071064814814815</v>
      </c>
      <c r="F108" s="6" t="inlineStr">
        <is>
          <t>Thursday</t>
        </is>
      </c>
      <c r="G108" s="2" t="n">
        <v>73</v>
      </c>
      <c r="H108" s="7" t="inlineStr">
        <is>
          <t>-</t>
        </is>
      </c>
    </row>
    <row r="109">
      <c r="A109" s="2" t="n">
        <v>108</v>
      </c>
      <c r="B109" s="2" t="inlineStr">
        <is>
          <t>Caletón</t>
        </is>
      </c>
      <c r="C109" s="3">
        <f>HYPERLINK("https://www.instagram.com/p/BIZa8-MD11y/")</f>
        <v/>
      </c>
      <c r="D109" s="4" t="inlineStr">
        <is>
          <t>28.07.2016</t>
        </is>
      </c>
      <c r="E109" s="5" t="n">
        <v>0.3221759259259259</v>
      </c>
      <c r="F109" s="6" t="inlineStr">
        <is>
          <t>Thursday</t>
        </is>
      </c>
      <c r="G109" s="2" t="n">
        <v>110</v>
      </c>
      <c r="H109" s="7" t="inlineStr">
        <is>
          <t>-</t>
        </is>
      </c>
    </row>
    <row r="110">
      <c r="A110" s="2" t="n">
        <v>109</v>
      </c>
      <c r="B110" s="2" t="inlineStr">
        <is>
          <t>Langeron Beach, Odessa</t>
        </is>
      </c>
      <c r="C110" s="3">
        <f>HYPERLINK("https://www.instagram.com/p/BISgxipgNuQ/")</f>
        <v/>
      </c>
      <c r="D110" s="4" t="inlineStr">
        <is>
          <t>25.07.2016</t>
        </is>
      </c>
      <c r="E110" s="5" t="n">
        <v>0.6389699074074074</v>
      </c>
      <c r="F110" s="6" t="inlineStr">
        <is>
          <t>Monday</t>
        </is>
      </c>
      <c r="G110" s="2" t="n">
        <v>69</v>
      </c>
      <c r="H110" s="7" t="inlineStr">
        <is>
          <t>-</t>
        </is>
      </c>
    </row>
    <row r="111">
      <c r="A111" s="2" t="n">
        <v>110</v>
      </c>
      <c r="B111" s="2" t="inlineStr">
        <is>
          <t>Київська Фортеця</t>
        </is>
      </c>
      <c r="C111" s="3">
        <f>HYPERLINK("https://www.instagram.com/p/BGzf9mtCR1T/")</f>
        <v/>
      </c>
      <c r="D111" s="4" t="inlineStr">
        <is>
          <t>18.06.2016</t>
        </is>
      </c>
      <c r="E111" s="5" t="n">
        <v>0.7396990740740741</v>
      </c>
      <c r="F111" s="6" t="inlineStr">
        <is>
          <t>Saturday</t>
        </is>
      </c>
      <c r="G111" s="2" t="n">
        <v>113</v>
      </c>
      <c r="H111" s="7" t="inlineStr">
        <is>
          <t>-</t>
        </is>
      </c>
    </row>
    <row r="112">
      <c r="A112" s="2" t="n">
        <v>111</v>
      </c>
      <c r="B112" s="2" t="inlineStr">
        <is>
          <t>Ленинградская площадь</t>
        </is>
      </c>
      <c r="C112" s="3">
        <f>HYPERLINK("https://www.instagram.com/p/BGW-44sCR7y/")</f>
        <v/>
      </c>
      <c r="D112" s="4" t="inlineStr">
        <is>
          <t>07.06.2016</t>
        </is>
      </c>
      <c r="E112" s="5" t="n">
        <v>0.6648842592592593</v>
      </c>
      <c r="F112" s="6" t="inlineStr">
        <is>
          <t>Tuesday</t>
        </is>
      </c>
      <c r="G112" s="2" t="n">
        <v>119</v>
      </c>
      <c r="H112" s="7" t="inlineStr">
        <is>
          <t>-</t>
        </is>
      </c>
    </row>
    <row r="113">
      <c r="A113" s="2" t="n">
        <v>112</v>
      </c>
      <c r="B113" s="2" t="inlineStr">
        <is>
          <t>The Cake</t>
        </is>
      </c>
      <c r="C113" s="3">
        <f>HYPERLINK("https://www.instagram.com/p/BGM1JV1CR34/")</f>
        <v/>
      </c>
      <c r="D113" s="4" t="inlineStr">
        <is>
          <t>03.06.2016</t>
        </is>
      </c>
      <c r="E113" s="5" t="n">
        <v>0.7221527777777778</v>
      </c>
      <c r="F113" s="6" t="inlineStr">
        <is>
          <t>Friday</t>
        </is>
      </c>
      <c r="G113" s="2" t="n">
        <v>131</v>
      </c>
      <c r="H113" s="7" t="inlineStr">
        <is>
          <t>-</t>
        </is>
      </c>
    </row>
    <row r="114">
      <c r="A114" s="2" t="n">
        <v>113</v>
      </c>
      <c r="B114" s="2" t="inlineStr">
        <is>
          <t>Маріїнський парк</t>
        </is>
      </c>
      <c r="C114" s="3">
        <f>HYPERLINK("https://www.instagram.com/p/BFrFy3IiRxE/")</f>
        <v/>
      </c>
      <c r="D114" s="4" t="inlineStr">
        <is>
          <t>21.05.2016</t>
        </is>
      </c>
      <c r="E114" s="5" t="n">
        <v>0.6188888888888889</v>
      </c>
      <c r="F114" s="6" t="inlineStr">
        <is>
          <t>Saturday</t>
        </is>
      </c>
      <c r="G114" s="2" t="n">
        <v>94</v>
      </c>
      <c r="H114" s="7" t="inlineStr">
        <is>
          <t>-</t>
        </is>
      </c>
    </row>
    <row r="115">
      <c r="A115" s="2" t="n">
        <v>114</v>
      </c>
      <c r="B115" s="2" t="inlineStr">
        <is>
          <t>Киев, Крещатик</t>
        </is>
      </c>
      <c r="C115" s="3">
        <f>HYPERLINK("https://www.instagram.com/p/BFq5-9fCRwM/")</f>
        <v/>
      </c>
      <c r="D115" s="4" t="inlineStr">
        <is>
          <t>21.05.2016</t>
        </is>
      </c>
      <c r="E115" s="5" t="n">
        <v>0.5472106481481481</v>
      </c>
      <c r="F115" s="6" t="inlineStr">
        <is>
          <t>Saturday</t>
        </is>
      </c>
      <c r="G115" s="2" t="n">
        <v>60</v>
      </c>
      <c r="H115" s="7" t="inlineStr">
        <is>
          <t>-</t>
        </is>
      </c>
    </row>
    <row r="116">
      <c r="A116" s="2" t="n">
        <v>115</v>
      </c>
      <c r="B116" s="2" t="inlineStr">
        <is>
          <t>Вертодром Днепр—1</t>
        </is>
      </c>
      <c r="C116" s="3">
        <f>HYPERLINK("https://www.instagram.com/p/BFXLLVgiR10/")</f>
        <v/>
      </c>
      <c r="D116" s="4" t="inlineStr">
        <is>
          <t>13.05.2016</t>
        </is>
      </c>
      <c r="E116" s="5" t="n">
        <v>0.8843171296296296</v>
      </c>
      <c r="F116" s="6" t="inlineStr">
        <is>
          <t>Friday</t>
        </is>
      </c>
      <c r="G116" s="7" t="inlineStr">
        <is>
          <t>-</t>
        </is>
      </c>
      <c r="H116" s="2" t="n">
        <v>107</v>
      </c>
    </row>
    <row r="117">
      <c r="A117" s="2" t="n">
        <v>116</v>
      </c>
      <c r="B117" s="2" t="inlineStr">
        <is>
          <t>-</t>
        </is>
      </c>
      <c r="C117" s="3">
        <f>HYPERLINK("https://www.instagram.com/p/BE1Ci_GiR9c/")</f>
        <v/>
      </c>
      <c r="D117" s="4" t="inlineStr">
        <is>
          <t>30.04.2016</t>
        </is>
      </c>
      <c r="E117" s="5" t="n">
        <v>0.627650462962963</v>
      </c>
      <c r="F117" s="6" t="inlineStr">
        <is>
          <t>Saturday</t>
        </is>
      </c>
      <c r="G117" s="2" t="n">
        <v>64</v>
      </c>
      <c r="H117" s="7" t="inlineStr">
        <is>
          <t>-</t>
        </is>
      </c>
    </row>
    <row r="118">
      <c r="A118" s="2" t="n">
        <v>117</v>
      </c>
      <c r="B118" s="2" t="inlineStr">
        <is>
          <t>-</t>
        </is>
      </c>
      <c r="C118" s="3">
        <f>HYPERLINK("https://www.instagram.com/p/BEJlEv7iRwI/")</f>
        <v/>
      </c>
      <c r="D118" s="4" t="inlineStr">
        <is>
          <t>13.04.2016</t>
        </is>
      </c>
      <c r="E118" s="5" t="n">
        <v>0.7492708333333333</v>
      </c>
      <c r="F118" s="6" t="inlineStr">
        <is>
          <t>Wednesday</t>
        </is>
      </c>
      <c r="G118" s="7" t="inlineStr">
        <is>
          <t>-</t>
        </is>
      </c>
      <c r="H118" s="2" t="n">
        <v>131</v>
      </c>
    </row>
    <row r="119">
      <c r="A119" s="2" t="n">
        <v>118</v>
      </c>
      <c r="B119" s="2" t="inlineStr">
        <is>
          <t>-</t>
        </is>
      </c>
      <c r="C119" s="3">
        <f>HYPERLINK("https://www.instagram.com/p/BDfVRm_iR49/")</f>
        <v/>
      </c>
      <c r="D119" s="4" t="inlineStr">
        <is>
          <t>28.03.2016</t>
        </is>
      </c>
      <c r="E119" s="5" t="n">
        <v>0.3422106481481482</v>
      </c>
      <c r="F119" s="6" t="inlineStr">
        <is>
          <t>Monday</t>
        </is>
      </c>
      <c r="G119" s="7" t="inlineStr">
        <is>
          <t>-</t>
        </is>
      </c>
      <c r="H119" s="2" t="n">
        <v>81</v>
      </c>
    </row>
    <row r="120">
      <c r="A120" s="2" t="n">
        <v>119</v>
      </c>
      <c r="B120" s="2" t="inlineStr">
        <is>
          <t>Київська Фортеця</t>
        </is>
      </c>
      <c r="C120" s="3">
        <f>HYPERLINK("https://www.instagram.com/p/BCsKeSeCR9c/")</f>
        <v/>
      </c>
      <c r="D120" s="4" t="inlineStr">
        <is>
          <t>08.03.2016</t>
        </is>
      </c>
      <c r="E120" s="5" t="n">
        <v>0.4702314814814815</v>
      </c>
      <c r="F120" s="6" t="inlineStr">
        <is>
          <t>Tuesday</t>
        </is>
      </c>
      <c r="G120" s="2" t="n">
        <v>68</v>
      </c>
      <c r="H120" s="7" t="inlineStr">
        <is>
          <t>-</t>
        </is>
      </c>
    </row>
    <row r="121">
      <c r="A121" s="2" t="n">
        <v>120</v>
      </c>
      <c r="B121" s="2" t="inlineStr">
        <is>
          <t>Ленинградская площадь</t>
        </is>
      </c>
      <c r="C121" s="3">
        <f>HYPERLINK("https://www.instagram.com/p/BCiIiVECR7T/")</f>
        <v/>
      </c>
      <c r="D121" s="4" t="inlineStr">
        <is>
          <t>04.03.2016</t>
        </is>
      </c>
      <c r="E121" s="5" t="n">
        <v>0.5748611111111112</v>
      </c>
      <c r="F121" s="6" t="inlineStr">
        <is>
          <t>Friday</t>
        </is>
      </c>
      <c r="G121" s="2" t="n">
        <v>98</v>
      </c>
      <c r="H121" s="7" t="inlineStr">
        <is>
          <t>-</t>
        </is>
      </c>
    </row>
    <row r="122">
      <c r="A122" s="2" t="n">
        <v>121</v>
      </c>
      <c r="B122" s="2" t="inlineStr">
        <is>
          <t>-</t>
        </is>
      </c>
      <c r="C122" s="3">
        <f>HYPERLINK("https://www.instagram.com/p/BCINOXBCRx-/")</f>
        <v/>
      </c>
      <c r="D122" s="4" t="inlineStr">
        <is>
          <t>23.02.2016</t>
        </is>
      </c>
      <c r="E122" s="5" t="n">
        <v>0.5059143518518519</v>
      </c>
      <c r="F122" s="6" t="inlineStr">
        <is>
          <t>Tuesday</t>
        </is>
      </c>
      <c r="G122" s="2" t="n">
        <v>59</v>
      </c>
      <c r="H122" s="7" t="inlineStr">
        <is>
          <t>-</t>
        </is>
      </c>
    </row>
    <row r="123">
      <c r="A123" s="2" t="n">
        <v>122</v>
      </c>
      <c r="B123" s="2" t="inlineStr">
        <is>
          <t>-</t>
        </is>
      </c>
      <c r="C123" s="3">
        <f>HYPERLINK("https://www.instagram.com/p/BAGLNPpiR9l/")</f>
        <v/>
      </c>
      <c r="D123" s="4" t="inlineStr">
        <is>
          <t>04.01.2016</t>
        </is>
      </c>
      <c r="E123" s="5" t="n">
        <v>0.006678240740740741</v>
      </c>
      <c r="F123" s="6" t="inlineStr">
        <is>
          <t>Monday</t>
        </is>
      </c>
      <c r="G123" s="2" t="n">
        <v>98</v>
      </c>
      <c r="H123" s="7" t="inlineStr">
        <is>
          <t>-</t>
        </is>
      </c>
    </row>
    <row r="124">
      <c r="A124" s="2" t="n">
        <v>123</v>
      </c>
      <c r="B124" s="2" t="inlineStr">
        <is>
          <t>Barcelona, Spain</t>
        </is>
      </c>
      <c r="C124" s="3">
        <f>HYPERLINK("https://www.instagram.com/p/BADQTSRiR7U/")</f>
        <v/>
      </c>
      <c r="D124" s="4" t="inlineStr">
        <is>
          <t>02.01.2016</t>
        </is>
      </c>
      <c r="E124" s="5" t="n">
        <v>0.8725115740740741</v>
      </c>
      <c r="F124" s="6" t="inlineStr">
        <is>
          <t>Saturday</t>
        </is>
      </c>
      <c r="G124" s="2" t="n">
        <v>67</v>
      </c>
      <c r="H124" s="7" t="inlineStr">
        <is>
          <t>-</t>
        </is>
      </c>
    </row>
    <row r="125">
      <c r="A125" s="2" t="n">
        <v>124</v>
      </c>
      <c r="B125" s="2" t="inlineStr">
        <is>
          <t>-</t>
        </is>
      </c>
      <c r="C125" s="3">
        <f>HYPERLINK("https://www.instagram.com/p/_7m7XOiRx1/")</f>
        <v/>
      </c>
      <c r="D125" s="4" t="inlineStr">
        <is>
          <t>30.12.2015</t>
        </is>
      </c>
      <c r="E125" s="5" t="n">
        <v>0.9029166666666667</v>
      </c>
      <c r="F125" s="6" t="inlineStr">
        <is>
          <t>Wednesday</t>
        </is>
      </c>
      <c r="G125" s="7" t="inlineStr">
        <is>
          <t>-</t>
        </is>
      </c>
      <c r="H125" s="2" t="n">
        <v>74</v>
      </c>
    </row>
    <row r="126">
      <c r="A126" s="2" t="n">
        <v>125</v>
      </c>
      <c r="B126" s="2" t="inlineStr">
        <is>
          <t>-</t>
        </is>
      </c>
      <c r="C126" s="3">
        <f>HYPERLINK("https://www.instagram.com/p/_6KZgsCR6e/")</f>
        <v/>
      </c>
      <c r="D126" s="4" t="inlineStr">
        <is>
          <t>30.12.2015</t>
        </is>
      </c>
      <c r="E126" s="5" t="n">
        <v>0.3778472222222222</v>
      </c>
      <c r="F126" s="6" t="inlineStr">
        <is>
          <t>Wednesday</t>
        </is>
      </c>
      <c r="G126" s="7" t="inlineStr">
        <is>
          <t>-</t>
        </is>
      </c>
      <c r="H126" s="2" t="n">
        <v>79</v>
      </c>
    </row>
    <row r="127">
      <c r="A127" s="2" t="n">
        <v>126</v>
      </c>
      <c r="B127" s="2" t="inlineStr">
        <is>
          <t>-</t>
        </is>
      </c>
      <c r="C127" s="3">
        <f>HYPERLINK("https://www.instagram.com/p/_2D7pMiR7Y/")</f>
        <v/>
      </c>
      <c r="D127" s="4" t="inlineStr">
        <is>
          <t>28.12.2015</t>
        </is>
      </c>
      <c r="E127" s="5" t="n">
        <v>0.8834606481481482</v>
      </c>
      <c r="F127" s="6" t="inlineStr">
        <is>
          <t>Monday</t>
        </is>
      </c>
      <c r="G127" s="2" t="n">
        <v>38</v>
      </c>
      <c r="H127" s="7" t="inlineStr">
        <is>
          <t>-</t>
        </is>
      </c>
    </row>
    <row r="128">
      <c r="A128" s="2" t="n">
        <v>127</v>
      </c>
      <c r="B128" s="2" t="inlineStr">
        <is>
          <t>-</t>
        </is>
      </c>
      <c r="C128" s="3">
        <f>HYPERLINK("https://www.instagram.com/p/_2DwGmCR6z/")</f>
        <v/>
      </c>
      <c r="D128" s="4" t="inlineStr">
        <is>
          <t>28.12.2015</t>
        </is>
      </c>
      <c r="E128" s="5" t="n">
        <v>0.747650462962963</v>
      </c>
      <c r="F128" s="6" t="inlineStr">
        <is>
          <t>Monday</t>
        </is>
      </c>
      <c r="G128" s="2" t="n">
        <v>33</v>
      </c>
      <c r="H128" s="7" t="inlineStr">
        <is>
          <t>-</t>
        </is>
      </c>
    </row>
    <row r="129">
      <c r="A129" s="2" t="n">
        <v>128</v>
      </c>
      <c r="B129" s="2" t="inlineStr">
        <is>
          <t>-</t>
        </is>
      </c>
      <c r="C129" s="3">
        <f>HYPERLINK("https://www.instagram.com/p/_wLm65iR2a/")</f>
        <v/>
      </c>
      <c r="D129" s="4" t="inlineStr">
        <is>
          <t>28.12.2015</t>
        </is>
      </c>
      <c r="E129" s="5" t="n">
        <v>0.7512847222222222</v>
      </c>
      <c r="F129" s="6" t="inlineStr">
        <is>
          <t>Monday</t>
        </is>
      </c>
      <c r="G129" s="2" t="n">
        <v>38</v>
      </c>
      <c r="H129" s="7" t="inlineStr">
        <is>
          <t>-</t>
        </is>
      </c>
    </row>
    <row r="130">
      <c r="A130" s="2" t="n">
        <v>129</v>
      </c>
      <c r="B130" s="2" t="inlineStr">
        <is>
          <t>-</t>
        </is>
      </c>
      <c r="C130" s="3">
        <f>HYPERLINK("https://www.instagram.com/p/91RBC3CR2_/")</f>
        <v/>
      </c>
      <c r="D130" s="4" t="inlineStr">
        <is>
          <t>08.11.2015</t>
        </is>
      </c>
      <c r="E130" s="5" t="n">
        <v>0.7295138888888889</v>
      </c>
      <c r="F130" s="6" t="inlineStr">
        <is>
          <t>Sunday</t>
        </is>
      </c>
      <c r="G130" s="2" t="n">
        <v>77</v>
      </c>
      <c r="H130" s="7" t="inlineStr">
        <is>
          <t>-</t>
        </is>
      </c>
    </row>
    <row r="131">
      <c r="A131" s="2" t="n">
        <v>130</v>
      </c>
      <c r="B131" s="2" t="inlineStr">
        <is>
          <t>Міжнародний Виставковий Центр</t>
        </is>
      </c>
      <c r="C131" s="3">
        <f>HYPERLINK("https://www.instagram.com/p/86R23CiR8A/")</f>
        <v/>
      </c>
      <c r="D131" s="4" t="inlineStr">
        <is>
          <t>16.10.2015</t>
        </is>
      </c>
      <c r="E131" s="5" t="n">
        <v>0.8212847222222223</v>
      </c>
      <c r="F131" s="6" t="inlineStr">
        <is>
          <t>Friday</t>
        </is>
      </c>
      <c r="G131" s="2" t="n">
        <v>72</v>
      </c>
      <c r="H131" s="7" t="inlineStr">
        <is>
          <t>-</t>
        </is>
      </c>
    </row>
    <row r="132">
      <c r="A132" s="2" t="n">
        <v>131</v>
      </c>
      <c r="B132" s="2" t="inlineStr">
        <is>
          <t>Crab's Burger Odessa</t>
        </is>
      </c>
      <c r="C132" s="3">
        <f>HYPERLINK("https://www.instagram.com/p/5z2rPwiR0e/")</f>
        <v/>
      </c>
      <c r="D132" s="4" t="inlineStr">
        <is>
          <t>31.07.2015</t>
        </is>
      </c>
      <c r="E132" s="5" t="n">
        <v>0.7607754629629629</v>
      </c>
      <c r="F132" s="6" t="inlineStr">
        <is>
          <t>Friday</t>
        </is>
      </c>
      <c r="G132" s="2" t="n">
        <v>78</v>
      </c>
      <c r="H132" s="7" t="inlineStr">
        <is>
          <t>-</t>
        </is>
      </c>
    </row>
    <row r="133">
      <c r="A133" s="2" t="n">
        <v>132</v>
      </c>
      <c r="B133" s="2" t="inlineStr">
        <is>
          <t>пляж Лузановка</t>
        </is>
      </c>
      <c r="C133" s="3">
        <f>HYPERLINK("https://www.instagram.com/p/5zok0MiR2H/")</f>
        <v/>
      </c>
      <c r="D133" s="4" t="inlineStr">
        <is>
          <t>31.07.2015</t>
        </is>
      </c>
      <c r="E133" s="5" t="n">
        <v>0.6752083333333333</v>
      </c>
      <c r="F133" s="6" t="inlineStr">
        <is>
          <t>Friday</t>
        </is>
      </c>
      <c r="G133" s="2" t="n">
        <v>76</v>
      </c>
      <c r="H133" s="7" t="inlineStr">
        <is>
          <t>-</t>
        </is>
      </c>
    </row>
    <row r="134">
      <c r="A134" s="2" t="n">
        <v>133</v>
      </c>
      <c r="B134" s="2" t="inlineStr">
        <is>
          <t>Пасаж</t>
        </is>
      </c>
      <c r="C134" s="3">
        <f>HYPERLINK("https://www.instagram.com/p/5x5DIeiRz9/")</f>
        <v/>
      </c>
      <c r="D134" s="4" t="inlineStr">
        <is>
          <t>30.07.2015</t>
        </is>
      </c>
      <c r="E134" s="5" t="n">
        <v>0.9984490740740741</v>
      </c>
      <c r="F134" s="6" t="inlineStr">
        <is>
          <t>Thursday</t>
        </is>
      </c>
      <c r="G134" s="2" t="n">
        <v>67</v>
      </c>
      <c r="H134" s="7" t="inlineStr">
        <is>
          <t>-</t>
        </is>
      </c>
    </row>
    <row r="135">
      <c r="A135" s="2" t="n">
        <v>134</v>
      </c>
      <c r="B135" s="2" t="inlineStr">
        <is>
          <t>Лузановка</t>
        </is>
      </c>
      <c r="C135" s="3">
        <f>HYPERLINK("https://www.instagram.com/p/5ukFWXiRwc/")</f>
        <v/>
      </c>
      <c r="D135" s="4" t="inlineStr">
        <is>
          <t>29.07.2015</t>
        </is>
      </c>
      <c r="E135" s="5" t="n">
        <v>0.7061458333333334</v>
      </c>
      <c r="F135" s="6" t="inlineStr">
        <is>
          <t>Wednesday</t>
        </is>
      </c>
      <c r="G135" s="2" t="n">
        <v>57</v>
      </c>
      <c r="H135" s="7" t="inlineStr">
        <is>
          <t>-</t>
        </is>
      </c>
    </row>
    <row r="136">
      <c r="A136" s="2" t="n">
        <v>135</v>
      </c>
      <c r="B136" s="2" t="inlineStr">
        <is>
          <t>Caleton</t>
        </is>
      </c>
      <c r="C136" s="3">
        <f>HYPERLINK("https://www.instagram.com/p/5q9P6EiRym/")</f>
        <v/>
      </c>
      <c r="D136" s="4" t="inlineStr">
        <is>
          <t>28.07.2015</t>
        </is>
      </c>
      <c r="E136" s="5" t="n">
        <v>0.3054050925925926</v>
      </c>
      <c r="F136" s="6" t="inlineStr">
        <is>
          <t>Tuesday</t>
        </is>
      </c>
      <c r="G136" s="2" t="n">
        <v>65</v>
      </c>
      <c r="H136" s="7" t="inlineStr">
        <is>
          <t>-</t>
        </is>
      </c>
    </row>
    <row r="137">
      <c r="A137" s="2" t="n">
        <v>136</v>
      </c>
      <c r="B137" s="2" t="inlineStr">
        <is>
          <t>Морской Вокзал</t>
        </is>
      </c>
      <c r="C137" s="3">
        <f>HYPERLINK("https://www.instagram.com/p/5oSJIEiR2c/")</f>
        <v/>
      </c>
      <c r="D137" s="4" t="inlineStr">
        <is>
          <t>27.07.2015</t>
        </is>
      </c>
      <c r="E137" s="5" t="n">
        <v>0.2671064814814815</v>
      </c>
      <c r="F137" s="6" t="inlineStr">
        <is>
          <t>Monday</t>
        </is>
      </c>
      <c r="G137" s="2" t="n">
        <v>78</v>
      </c>
      <c r="H137" s="7" t="inlineStr">
        <is>
          <t>-</t>
        </is>
      </c>
    </row>
    <row r="138">
      <c r="A138" s="2" t="n">
        <v>137</v>
      </c>
      <c r="B138" s="2" t="inlineStr">
        <is>
          <t>-</t>
        </is>
      </c>
      <c r="C138" s="3">
        <f>HYPERLINK("https://www.instagram.com/p/5JhNcdCR1l/")</f>
        <v/>
      </c>
      <c r="D138" s="4" t="inlineStr">
        <is>
          <t>15.07.2015</t>
        </is>
      </c>
      <c r="E138" s="5" t="n">
        <v>0.3193402777777778</v>
      </c>
      <c r="F138" s="6" t="inlineStr">
        <is>
          <t>Wednesday</t>
        </is>
      </c>
      <c r="G138" s="2" t="n">
        <v>52</v>
      </c>
      <c r="H138" s="7" t="inlineStr">
        <is>
          <t>-</t>
        </is>
      </c>
    </row>
    <row r="139">
      <c r="A139" s="2" t="n">
        <v>138</v>
      </c>
      <c r="B139" s="2" t="inlineStr">
        <is>
          <t>Киевское море под Лютежем</t>
        </is>
      </c>
      <c r="C139" s="3">
        <f>HYPERLINK("https://www.instagram.com/p/36g5mRCR6a/")</f>
        <v/>
      </c>
      <c r="D139" s="4" t="inlineStr">
        <is>
          <t>14.06.2015</t>
        </is>
      </c>
      <c r="E139" s="5" t="n">
        <v>0.6368981481481482</v>
      </c>
      <c r="F139" s="6" t="inlineStr">
        <is>
          <t>Sunday</t>
        </is>
      </c>
      <c r="G139" s="2" t="n">
        <v>72</v>
      </c>
      <c r="H139" s="7" t="inlineStr">
        <is>
          <t>-</t>
        </is>
      </c>
    </row>
    <row r="140">
      <c r="A140" s="2" t="n">
        <v>139</v>
      </c>
      <c r="B140" s="2" t="inlineStr">
        <is>
          <t>-</t>
        </is>
      </c>
      <c r="C140" s="3">
        <f>HYPERLINK("https://www.instagram.com/p/3uECCDCR0V/")</f>
        <v/>
      </c>
      <c r="D140" s="4" t="inlineStr">
        <is>
          <t>09.06.2015</t>
        </is>
      </c>
      <c r="E140" s="5" t="n">
        <v>0.8013888888888889</v>
      </c>
      <c r="F140" s="6" t="inlineStr">
        <is>
          <t>Tuesday</t>
        </is>
      </c>
      <c r="G140" s="2" t="n">
        <v>58</v>
      </c>
      <c r="H140" s="7" t="inlineStr">
        <is>
          <t>-</t>
        </is>
      </c>
    </row>
    <row r="141">
      <c r="A141" s="2" t="n">
        <v>140</v>
      </c>
      <c r="B141" s="2" t="inlineStr">
        <is>
          <t>-</t>
        </is>
      </c>
      <c r="C141" s="3">
        <f>HYPERLINK("https://www.instagram.com/p/3jgA0jiR_X/")</f>
        <v/>
      </c>
      <c r="D141" s="4" t="inlineStr">
        <is>
          <t>05.06.2015</t>
        </is>
      </c>
      <c r="E141" s="5" t="n">
        <v>0.6992013888888889</v>
      </c>
      <c r="F141" s="6" t="inlineStr">
        <is>
          <t>Friday</t>
        </is>
      </c>
      <c r="G141" s="2" t="n">
        <v>65</v>
      </c>
      <c r="H141" s="7" t="inlineStr">
        <is>
          <t>-</t>
        </is>
      </c>
    </row>
    <row r="142">
      <c r="A142" s="2" t="n">
        <v>141</v>
      </c>
      <c r="B142" s="2" t="inlineStr">
        <is>
          <t>Радуга</t>
        </is>
      </c>
      <c r="C142" s="3">
        <f>HYPERLINK("https://www.instagram.com/p/3g9o8liR5S/")</f>
        <v/>
      </c>
      <c r="D142" s="4" t="inlineStr">
        <is>
          <t>04.06.2015</t>
        </is>
      </c>
      <c r="E142" s="5" t="n">
        <v>0.7139004629629629</v>
      </c>
      <c r="F142" s="6" t="inlineStr">
        <is>
          <t>Thursday</t>
        </is>
      </c>
      <c r="G142" s="2" t="n">
        <v>51</v>
      </c>
      <c r="H142" s="7" t="inlineStr">
        <is>
          <t>-</t>
        </is>
      </c>
    </row>
    <row r="143">
      <c r="A143" s="2" t="n">
        <v>142</v>
      </c>
      <c r="B143" s="2" t="inlineStr">
        <is>
          <t>-</t>
        </is>
      </c>
      <c r="C143" s="3">
        <f>HYPERLINK("https://www.instagram.com/p/3EaWNmiR8g/")</f>
        <v/>
      </c>
      <c r="D143" s="4" t="inlineStr">
        <is>
          <t>24.05.2015</t>
        </is>
      </c>
      <c r="E143" s="5" t="n">
        <v>0.6256134259259259</v>
      </c>
      <c r="F143" s="6" t="inlineStr">
        <is>
          <t>Sunday</t>
        </is>
      </c>
      <c r="G143" s="2" t="n">
        <v>45</v>
      </c>
      <c r="H143" s="7" t="inlineStr">
        <is>
          <t>-</t>
        </is>
      </c>
    </row>
    <row r="144">
      <c r="A144" s="2" t="n">
        <v>143</v>
      </c>
      <c r="B144" s="2" t="inlineStr">
        <is>
          <t>-</t>
        </is>
      </c>
      <c r="C144" s="3">
        <f>HYPERLINK("https://www.instagram.com/p/2d2tD1CR_f/")</f>
        <v/>
      </c>
      <c r="D144" s="4" t="inlineStr">
        <is>
          <t>09.05.2015</t>
        </is>
      </c>
      <c r="E144" s="5" t="n">
        <v>0.6515856481481481</v>
      </c>
      <c r="F144" s="6" t="inlineStr">
        <is>
          <t>Saturday</t>
        </is>
      </c>
      <c r="G144" s="2" t="n">
        <v>53</v>
      </c>
      <c r="H144" s="7" t="inlineStr">
        <is>
          <t>-</t>
        </is>
      </c>
    </row>
    <row r="145">
      <c r="A145" s="2" t="n">
        <v>144</v>
      </c>
      <c r="B145" s="2" t="inlineStr">
        <is>
          <t>-</t>
        </is>
      </c>
      <c r="C145" s="3">
        <f>HYPERLINK("https://www.instagram.com/p/2WmSb5iR4I/")</f>
        <v/>
      </c>
      <c r="D145" s="4" t="inlineStr">
        <is>
          <t>06.05.2015</t>
        </is>
      </c>
      <c r="E145" s="5" t="n">
        <v>0.8334490740740741</v>
      </c>
      <c r="F145" s="6" t="inlineStr">
        <is>
          <t>Wednesday</t>
        </is>
      </c>
      <c r="G145" s="2" t="n">
        <v>27</v>
      </c>
      <c r="H145" s="7" t="inlineStr">
        <is>
          <t>-</t>
        </is>
      </c>
    </row>
    <row r="146">
      <c r="A146" s="2" t="n">
        <v>145</v>
      </c>
      <c r="B146" s="2" t="inlineStr">
        <is>
          <t>Остров "Хортица"</t>
        </is>
      </c>
      <c r="C146" s="3">
        <f>HYPERLINK("https://www.instagram.com/p/154OuyiRz-/")</f>
        <v/>
      </c>
      <c r="D146" s="4" t="inlineStr">
        <is>
          <t>25.04.2015</t>
        </is>
      </c>
      <c r="E146" s="5" t="n">
        <v>0.6798379629629629</v>
      </c>
      <c r="F146" s="6" t="inlineStr">
        <is>
          <t>Saturday</t>
        </is>
      </c>
      <c r="G146" s="2" t="n">
        <v>46</v>
      </c>
      <c r="H146" s="7" t="inlineStr">
        <is>
          <t>-</t>
        </is>
      </c>
    </row>
    <row r="147">
      <c r="A147" s="2" t="n">
        <v>146</v>
      </c>
      <c r="B147" s="2" t="inlineStr">
        <is>
          <t>Київська Фортеця</t>
        </is>
      </c>
      <c r="C147" s="3">
        <f>HYPERLINK("https://www.instagram.com/p/1YwTozCRz7/")</f>
        <v/>
      </c>
      <c r="D147" s="4" t="inlineStr">
        <is>
          <t>12.04.2015</t>
        </is>
      </c>
      <c r="E147" s="5" t="n">
        <v>0.8158333333333333</v>
      </c>
      <c r="F147" s="6" t="inlineStr">
        <is>
          <t>Sunday</t>
        </is>
      </c>
      <c r="G147" s="2" t="n">
        <v>56</v>
      </c>
      <c r="H147" s="7" t="inlineStr">
        <is>
          <t>-</t>
        </is>
      </c>
    </row>
    <row r="148">
      <c r="A148" s="2" t="n">
        <v>147</v>
      </c>
      <c r="B148" s="2" t="inlineStr">
        <is>
          <t>-</t>
        </is>
      </c>
      <c r="C148" s="3">
        <f>HYPERLINK("https://www.instagram.com/p/0AgdkliR-5/")</f>
        <v/>
      </c>
      <c r="D148" s="4" t="inlineStr">
        <is>
          <t>09.03.2015</t>
        </is>
      </c>
      <c r="E148" s="5" t="n">
        <v>0.5586574074074074</v>
      </c>
      <c r="F148" s="6" t="inlineStr">
        <is>
          <t>Monday</t>
        </is>
      </c>
      <c r="G148" s="2" t="n">
        <v>73</v>
      </c>
      <c r="H148" s="7" t="inlineStr">
        <is>
          <t>-</t>
        </is>
      </c>
    </row>
    <row r="149">
      <c r="A149" s="2" t="n">
        <v>148</v>
      </c>
      <c r="B149" s="2" t="inlineStr">
        <is>
          <t>-</t>
        </is>
      </c>
      <c r="C149" s="3">
        <f>HYPERLINK("https://www.instagram.com/p/z-NrMPiR6i/")</f>
        <v/>
      </c>
      <c r="D149" s="4" t="inlineStr">
        <is>
          <t>08.03.2015</t>
        </is>
      </c>
      <c r="E149" s="5" t="n">
        <v>0.6531481481481481</v>
      </c>
      <c r="F149" s="6" t="inlineStr">
        <is>
          <t>Sunday</t>
        </is>
      </c>
      <c r="G149" s="2" t="n">
        <v>49</v>
      </c>
      <c r="H149" s="7" t="inlineStr">
        <is>
          <t>-</t>
        </is>
      </c>
    </row>
    <row r="150">
      <c r="A150" s="2" t="n">
        <v>149</v>
      </c>
      <c r="B150" s="2" t="inlineStr">
        <is>
          <t>-</t>
        </is>
      </c>
      <c r="C150" s="3">
        <f>HYPERLINK("https://www.instagram.com/p/yzSF5RiR1x/")</f>
        <v/>
      </c>
      <c r="D150" s="4" t="inlineStr">
        <is>
          <t>07.02.2015</t>
        </is>
      </c>
      <c r="E150" s="5" t="n">
        <v>0.5528356481481481</v>
      </c>
      <c r="F150" s="6" t="inlineStr">
        <is>
          <t>Saturday</t>
        </is>
      </c>
      <c r="G150" s="2" t="n">
        <v>54</v>
      </c>
      <c r="H150" s="7" t="inlineStr">
        <is>
          <t>-</t>
        </is>
      </c>
    </row>
    <row r="151">
      <c r="A151" s="2" t="n">
        <v>150</v>
      </c>
      <c r="B151" s="2" t="inlineStr">
        <is>
          <t>Freedom Square</t>
        </is>
      </c>
      <c r="C151" s="3">
        <f>HYPERLINK("https://www.instagram.com/p/xefHDWiR4S/")</f>
        <v/>
      </c>
      <c r="D151" s="4" t="inlineStr">
        <is>
          <t>05.01.2015</t>
        </is>
      </c>
      <c r="E151" s="5" t="n">
        <v>0.6211111111111111</v>
      </c>
      <c r="F151" s="6" t="inlineStr">
        <is>
          <t>Monday</t>
        </is>
      </c>
      <c r="G151" s="2" t="n">
        <v>37</v>
      </c>
      <c r="H151" s="7" t="inlineStr">
        <is>
          <t>-</t>
        </is>
      </c>
    </row>
    <row r="152">
      <c r="A152" s="2" t="n">
        <v>151</v>
      </c>
      <c r="B152" s="2" t="inlineStr">
        <is>
          <t>Dresdner Zwinger</t>
        </is>
      </c>
      <c r="C152" s="3">
        <f>HYPERLINK("https://www.instagram.com/p/xW1_D3CR5X/")</f>
        <v/>
      </c>
      <c r="D152" s="4" t="inlineStr">
        <is>
          <t>02.01.2015</t>
        </is>
      </c>
      <c r="E152" s="5" t="n">
        <v>0.6747685185185185</v>
      </c>
      <c r="F152" s="6" t="inlineStr">
        <is>
          <t>Friday</t>
        </is>
      </c>
      <c r="G152" s="2" t="n">
        <v>31</v>
      </c>
      <c r="H152" s="7" t="inlineStr">
        <is>
          <t>-</t>
        </is>
      </c>
    </row>
    <row r="153">
      <c r="A153" s="2" t="n">
        <v>152</v>
      </c>
      <c r="B153" s="2" t="inlineStr">
        <is>
          <t>Prague Old Town</t>
        </is>
      </c>
      <c r="C153" s="3">
        <f>HYPERLINK("https://www.instagram.com/p/xW0-EsiR3h/")</f>
        <v/>
      </c>
      <c r="D153" s="4" t="inlineStr">
        <is>
          <t>02.01.2015</t>
        </is>
      </c>
      <c r="E153" s="5" t="n">
        <v>0.6468634259259259</v>
      </c>
      <c r="F153" s="6" t="inlineStr">
        <is>
          <t>Friday</t>
        </is>
      </c>
      <c r="G153" s="2" t="n">
        <v>27</v>
      </c>
      <c r="H153" s="7" t="inlineStr">
        <is>
          <t>-</t>
        </is>
      </c>
    </row>
    <row r="154">
      <c r="A154" s="2" t="n">
        <v>153</v>
      </c>
      <c r="B154" s="2" t="inlineStr">
        <is>
          <t>-</t>
        </is>
      </c>
      <c r="C154" s="3">
        <f>HYPERLINK("https://www.instagram.com/p/xW0alfCR2M/")</f>
        <v/>
      </c>
      <c r="D154" s="4" t="inlineStr">
        <is>
          <t>02.01.2015</t>
        </is>
      </c>
      <c r="E154" s="5" t="n">
        <v>0.6434953703703704</v>
      </c>
      <c r="F154" s="6" t="inlineStr">
        <is>
          <t>Friday</t>
        </is>
      </c>
      <c r="G154" s="2" t="n">
        <v>18</v>
      </c>
      <c r="H154" s="7" t="inlineStr">
        <is>
          <t>-</t>
        </is>
      </c>
    </row>
    <row r="155">
      <c r="A155" s="2" t="n">
        <v>154</v>
      </c>
      <c r="B155" s="2" t="inlineStr">
        <is>
          <t>Charles Bridge</t>
        </is>
      </c>
      <c r="C155" s="3">
        <f>HYPERLINK("https://www.instagram.com/p/xPFLL_iR4T/")</f>
        <v/>
      </c>
      <c r="D155" s="4" t="inlineStr">
        <is>
          <t>30.12.2014</t>
        </is>
      </c>
      <c r="E155" s="5" t="n">
        <v>0.6383101851851852</v>
      </c>
      <c r="F155" s="6" t="inlineStr">
        <is>
          <t>Tuesday</t>
        </is>
      </c>
      <c r="G155" s="2" t="n">
        <v>28</v>
      </c>
      <c r="H155" s="7" t="inlineStr">
        <is>
          <t>-</t>
        </is>
      </c>
    </row>
    <row r="156">
      <c r="A156" s="2" t="n">
        <v>155</v>
      </c>
      <c r="B156" s="2" t="inlineStr">
        <is>
          <t>Katedrála sv. Víta / St. Vitus Cathedral</t>
        </is>
      </c>
      <c r="C156" s="3">
        <f>HYPERLINK("https://www.instagram.com/p/xPATNeiR_Z/")</f>
        <v/>
      </c>
      <c r="D156" s="4" t="inlineStr">
        <is>
          <t>13.04.2015</t>
        </is>
      </c>
      <c r="E156" s="5" t="n">
        <v>0.636712962962963</v>
      </c>
      <c r="F156" s="6" t="inlineStr">
        <is>
          <t>Monday</t>
        </is>
      </c>
      <c r="G156" s="2" t="n">
        <v>38</v>
      </c>
      <c r="H156" s="7" t="inlineStr">
        <is>
          <t>-</t>
        </is>
      </c>
    </row>
    <row r="157">
      <c r="A157" s="2" t="n">
        <v>156</v>
      </c>
      <c r="B157" s="2" t="inlineStr">
        <is>
          <t>Charles Bridge</t>
        </is>
      </c>
      <c r="C157" s="3">
        <f>HYPERLINK("https://www.instagram.com/p/xO_497CR-l/")</f>
        <v/>
      </c>
      <c r="D157" s="4" t="inlineStr">
        <is>
          <t>30.12.2014</t>
        </is>
      </c>
      <c r="E157" s="5" t="n">
        <v>0.6062384259259259</v>
      </c>
      <c r="F157" s="6" t="inlineStr">
        <is>
          <t>Tuesday</t>
        </is>
      </c>
      <c r="G157" s="2" t="n">
        <v>34</v>
      </c>
      <c r="H157" s="7" t="inlineStr">
        <is>
          <t>-</t>
        </is>
      </c>
    </row>
    <row r="158">
      <c r="A158" s="2" t="n">
        <v>157</v>
      </c>
      <c r="B158" s="2" t="inlineStr">
        <is>
          <t>Prague Old Town</t>
        </is>
      </c>
      <c r="C158" s="3">
        <f>HYPERLINK("https://www.instagram.com/p/xNFO4FCR7X/")</f>
        <v/>
      </c>
      <c r="D158" s="4" t="inlineStr">
        <is>
          <t>29.12.2014</t>
        </is>
      </c>
      <c r="E158" s="5" t="n">
        <v>0.8619328703703704</v>
      </c>
      <c r="F158" s="6" t="inlineStr">
        <is>
          <t>Monday</t>
        </is>
      </c>
      <c r="G158" s="2" t="n">
        <v>46</v>
      </c>
      <c r="H158" s="7" t="inlineStr">
        <is>
          <t>-</t>
        </is>
      </c>
    </row>
    <row r="159">
      <c r="A159" s="2" t="n">
        <v>158</v>
      </c>
      <c r="B159" s="2" t="inlineStr">
        <is>
          <t>Kraków Experience</t>
        </is>
      </c>
      <c r="C159" s="3">
        <f>HYPERLINK("https://www.instagram.com/p/xKCx9QiR9Q/")</f>
        <v/>
      </c>
      <c r="D159" s="4" t="inlineStr">
        <is>
          <t>28.12.2014</t>
        </is>
      </c>
      <c r="E159" s="5" t="n">
        <v>0.7934143518518518</v>
      </c>
      <c r="F159" s="6" t="inlineStr">
        <is>
          <t>Sunday</t>
        </is>
      </c>
      <c r="G159" s="2" t="n">
        <v>60</v>
      </c>
      <c r="H159" s="7" t="inlineStr">
        <is>
          <t>-</t>
        </is>
      </c>
    </row>
    <row r="160">
      <c r="A160" s="2" t="n">
        <v>159</v>
      </c>
      <c r="B160" s="2" t="inlineStr">
        <is>
          <t>Cracow, Kraków</t>
        </is>
      </c>
      <c r="C160" s="3">
        <f>HYPERLINK("https://www.instagram.com/p/xJvBwcCR5T/")</f>
        <v/>
      </c>
      <c r="D160" s="4" t="inlineStr">
        <is>
          <t>28.12.2014</t>
        </is>
      </c>
      <c r="E160" s="5" t="n">
        <v>0.5621064814814815</v>
      </c>
      <c r="F160" s="6" t="inlineStr">
        <is>
          <t>Sunday</t>
        </is>
      </c>
      <c r="G160" s="2" t="n">
        <v>42</v>
      </c>
      <c r="H160" s="7" t="inlineStr">
        <is>
          <t>-</t>
        </is>
      </c>
    </row>
    <row r="161">
      <c r="A161" s="2" t="n">
        <v>160</v>
      </c>
      <c r="B161" s="2" t="inlineStr">
        <is>
          <t>Львівська копальня кави</t>
        </is>
      </c>
      <c r="C161" s="3">
        <f>HYPERLINK("https://www.instagram.com/p/xHT8zBiR5j/")</f>
        <v/>
      </c>
      <c r="D161" s="4" t="inlineStr">
        <is>
          <t>27.12.2014</t>
        </is>
      </c>
      <c r="E161" s="5" t="n">
        <v>0.6341898148148148</v>
      </c>
      <c r="F161" s="6" t="inlineStr">
        <is>
          <t>Saturday</t>
        </is>
      </c>
      <c r="G161" s="2" t="n">
        <v>46</v>
      </c>
      <c r="H161" s="7" t="inlineStr">
        <is>
          <t>-</t>
        </is>
      </c>
    </row>
    <row r="162">
      <c r="A162" s="2" t="n">
        <v>161</v>
      </c>
      <c r="B162" s="2" t="inlineStr">
        <is>
          <t>-</t>
        </is>
      </c>
      <c r="C162" s="3">
        <f>HYPERLINK("https://www.instagram.com/p/uvujwSiRxJ/")</f>
        <v/>
      </c>
      <c r="D162" s="4" t="inlineStr">
        <is>
          <t>29.10.2014</t>
        </is>
      </c>
      <c r="E162" s="5" t="n">
        <v>0.7515856481481481</v>
      </c>
      <c r="F162" s="6" t="inlineStr">
        <is>
          <t>Wednesday</t>
        </is>
      </c>
      <c r="G162" s="2" t="n">
        <v>52</v>
      </c>
      <c r="H162" s="7" t="inlineStr">
        <is>
          <t>-</t>
        </is>
      </c>
    </row>
    <row r="163">
      <c r="A163" s="2" t="n">
        <v>162</v>
      </c>
      <c r="B163" s="2" t="inlineStr">
        <is>
          <t>-</t>
        </is>
      </c>
      <c r="C163" s="3">
        <f>HYPERLINK("https://www.instagram.com/p/uTk9ofCR-3/")</f>
        <v/>
      </c>
      <c r="D163" s="4" t="inlineStr">
        <is>
          <t>18.10.2014</t>
        </is>
      </c>
      <c r="E163" s="5" t="n">
        <v>0.8192361111111112</v>
      </c>
      <c r="F163" s="6" t="inlineStr">
        <is>
          <t>Saturday</t>
        </is>
      </c>
      <c r="G163" s="2" t="n">
        <v>49</v>
      </c>
      <c r="H163" s="7" t="inlineStr">
        <is>
          <t>-</t>
        </is>
      </c>
    </row>
    <row r="164">
      <c r="A164" s="2" t="n">
        <v>163</v>
      </c>
      <c r="B164" s="2" t="inlineStr">
        <is>
          <t>-</t>
        </is>
      </c>
      <c r="C164" s="3">
        <f>HYPERLINK("https://www.instagram.com/p/uTbdwLiR6M/")</f>
        <v/>
      </c>
      <c r="D164" s="4" t="inlineStr">
        <is>
          <t>18.10.2014</t>
        </is>
      </c>
      <c r="E164" s="5" t="n">
        <v>0.7616087962962963</v>
      </c>
      <c r="F164" s="6" t="inlineStr">
        <is>
          <t>Saturday</t>
        </is>
      </c>
      <c r="G164" s="2" t="n">
        <v>24</v>
      </c>
      <c r="H164" s="7" t="inlineStr">
        <is>
          <t>-</t>
        </is>
      </c>
    </row>
    <row r="165">
      <c r="A165" s="2" t="n">
        <v>164</v>
      </c>
      <c r="B165" s="2" t="inlineStr">
        <is>
          <t>-</t>
        </is>
      </c>
      <c r="C165" s="3">
        <f>HYPERLINK("https://www.instagram.com/p/tc80YpiR2l/")</f>
        <v/>
      </c>
      <c r="D165" s="4" t="inlineStr">
        <is>
          <t>20.12.2014</t>
        </is>
      </c>
      <c r="E165" s="5" t="n">
        <v>0.8166666666666667</v>
      </c>
      <c r="F165" s="6" t="inlineStr">
        <is>
          <t>Saturday</t>
        </is>
      </c>
      <c r="G165" s="2" t="n">
        <v>17</v>
      </c>
      <c r="H165" s="7" t="inlineStr">
        <is>
          <t>-</t>
        </is>
      </c>
    </row>
    <row r="166">
      <c r="A166" s="2" t="n">
        <v>165</v>
      </c>
      <c r="B166" s="2" t="inlineStr">
        <is>
          <t>-</t>
        </is>
      </c>
      <c r="C166" s="3">
        <f>HYPERLINK("https://www.instagram.com/p/tc6d9BCRyT/")</f>
        <v/>
      </c>
      <c r="D166" s="4" t="inlineStr">
        <is>
          <t>27.09.2014</t>
        </is>
      </c>
      <c r="E166" s="5" t="n">
        <v>0.5898611111111111</v>
      </c>
      <c r="F166" s="6" t="inlineStr">
        <is>
          <t>Saturday</t>
        </is>
      </c>
      <c r="G166" s="2" t="n">
        <v>48</v>
      </c>
      <c r="H166" s="7" t="inlineStr">
        <is>
          <t>-</t>
        </is>
      </c>
    </row>
    <row r="167">
      <c r="A167" s="2" t="n">
        <v>166</v>
      </c>
      <c r="B167" s="2" t="inlineStr">
        <is>
          <t>-</t>
        </is>
      </c>
      <c r="C167" s="3">
        <f>HYPERLINK("https://www.instagram.com/p/tc2jz6iR6d/")</f>
        <v/>
      </c>
      <c r="D167" s="4" t="inlineStr">
        <is>
          <t>27.09.2014</t>
        </is>
      </c>
      <c r="E167" s="5" t="n">
        <v>0.5661342592592593</v>
      </c>
      <c r="F167" s="6" t="inlineStr">
        <is>
          <t>Saturday</t>
        </is>
      </c>
      <c r="G167" s="2" t="n">
        <v>48</v>
      </c>
      <c r="H167" s="7" t="inlineStr">
        <is>
          <t>-</t>
        </is>
      </c>
    </row>
    <row r="168">
      <c r="A168" s="2" t="n">
        <v>167</v>
      </c>
      <c r="B168" s="2" t="inlineStr">
        <is>
          <t>-</t>
        </is>
      </c>
      <c r="C168" s="3">
        <f>HYPERLINK("https://www.instagram.com/p/taZdqICRxg/")</f>
        <v/>
      </c>
      <c r="D168" s="4" t="inlineStr">
        <is>
          <t>26.09.2014</t>
        </is>
      </c>
      <c r="E168" s="5" t="n">
        <v>0.6128587962962962</v>
      </c>
      <c r="F168" s="6" t="inlineStr">
        <is>
          <t>Friday</t>
        </is>
      </c>
      <c r="G168" s="2" t="n">
        <v>24</v>
      </c>
      <c r="H168" s="7" t="inlineStr">
        <is>
          <t>-</t>
        </is>
      </c>
    </row>
    <row r="169">
      <c r="A169" s="2" t="n">
        <v>168</v>
      </c>
      <c r="B169" s="2" t="inlineStr">
        <is>
          <t>-</t>
        </is>
      </c>
      <c r="C169" s="3">
        <f>HYPERLINK("https://www.instagram.com/p/tYWK48iR4u/")</f>
        <v/>
      </c>
      <c r="D169" s="4" t="inlineStr">
        <is>
          <t>25.09.2014</t>
        </is>
      </c>
      <c r="E169" s="5" t="n">
        <v>0.8161458333333333</v>
      </c>
      <c r="F169" s="6" t="inlineStr">
        <is>
          <t>Thursday</t>
        </is>
      </c>
      <c r="G169" s="2" t="n">
        <v>50</v>
      </c>
      <c r="H169" s="7" t="inlineStr">
        <is>
          <t>-</t>
        </is>
      </c>
    </row>
    <row r="170">
      <c r="A170" s="2" t="n">
        <v>169</v>
      </c>
      <c r="B170" s="2" t="inlineStr">
        <is>
          <t>-</t>
        </is>
      </c>
      <c r="C170" s="3">
        <f>HYPERLINK("https://www.instagram.com/p/r5OPFdCR0h/")</f>
        <v/>
      </c>
      <c r="D170" s="4" t="inlineStr">
        <is>
          <t>19.08.2014</t>
        </is>
      </c>
      <c r="E170" s="5" t="n">
        <v>0.8736574074074074</v>
      </c>
      <c r="F170" s="6" t="inlineStr">
        <is>
          <t>Tuesday</t>
        </is>
      </c>
      <c r="G170" s="2" t="n">
        <v>52</v>
      </c>
      <c r="H170" s="7" t="inlineStr">
        <is>
          <t>-</t>
        </is>
      </c>
    </row>
    <row r="171">
      <c r="A171" s="2" t="n">
        <v>170</v>
      </c>
      <c r="B171" s="2" t="inlineStr">
        <is>
          <t>-</t>
        </is>
      </c>
      <c r="C171" s="3">
        <f>HYPERLINK("https://www.instagram.com/p/rXtOJ2iRyt/")</f>
        <v/>
      </c>
      <c r="D171" s="4" t="inlineStr">
        <is>
          <t>06.08.2014</t>
        </is>
      </c>
      <c r="E171" s="5" t="n">
        <v>0.8573958333333334</v>
      </c>
      <c r="F171" s="6" t="inlineStr">
        <is>
          <t>Wednesday</t>
        </is>
      </c>
      <c r="G171" s="2" t="n">
        <v>31</v>
      </c>
      <c r="H171" s="7" t="inlineStr">
        <is>
          <t>-</t>
        </is>
      </c>
    </row>
    <row r="172">
      <c r="A172" s="2" t="n">
        <v>171</v>
      </c>
      <c r="B172" s="2" t="inlineStr">
        <is>
          <t>-</t>
        </is>
      </c>
      <c r="C172" s="3">
        <f>HYPERLINK("https://www.instagram.com/p/qXdU0ZiR86/")</f>
        <v/>
      </c>
      <c r="D172" s="4" t="inlineStr">
        <is>
          <t>12.07.2014</t>
        </is>
      </c>
      <c r="E172" s="5" t="n">
        <v>0.9057986111111112</v>
      </c>
      <c r="F172" s="6" t="inlineStr">
        <is>
          <t>Saturday</t>
        </is>
      </c>
      <c r="G172" s="2" t="n">
        <v>49</v>
      </c>
      <c r="H172" s="7" t="inlineStr">
        <is>
          <t>-</t>
        </is>
      </c>
    </row>
    <row r="173">
      <c r="A173" s="2" t="n">
        <v>172</v>
      </c>
      <c r="B173" s="2" t="inlineStr">
        <is>
          <t>-</t>
        </is>
      </c>
      <c r="C173" s="3">
        <f>HYPERLINK("https://www.instagram.com/p/p9C5iRCR40/")</f>
        <v/>
      </c>
      <c r="D173" s="4" t="inlineStr">
        <is>
          <t>02.07.2014</t>
        </is>
      </c>
      <c r="E173" s="5" t="n">
        <v>0.6480439814814815</v>
      </c>
      <c r="F173" s="6" t="inlineStr">
        <is>
          <t>Wednesday</t>
        </is>
      </c>
      <c r="G173" s="2" t="n">
        <v>49</v>
      </c>
      <c r="H173" s="7" t="inlineStr">
        <is>
          <t>-</t>
        </is>
      </c>
    </row>
    <row r="174">
      <c r="A174" s="2" t="n">
        <v>173</v>
      </c>
      <c r="B174" s="2" t="inlineStr">
        <is>
          <t>-</t>
        </is>
      </c>
      <c r="C174" s="3">
        <f>HYPERLINK("https://www.instagram.com/p/p8eR35CR5P/")</f>
        <v/>
      </c>
      <c r="D174" s="4" t="inlineStr">
        <is>
          <t>02.07.2014</t>
        </is>
      </c>
      <c r="E174" s="5" t="n">
        <v>0.4258333333333333</v>
      </c>
      <c r="F174" s="6" t="inlineStr">
        <is>
          <t>Wednesday</t>
        </is>
      </c>
      <c r="G174" s="2" t="n">
        <v>33</v>
      </c>
      <c r="H174" s="7" t="inlineStr">
        <is>
          <t>-</t>
        </is>
      </c>
    </row>
    <row r="175">
      <c r="A175" s="2" t="n">
        <v>174</v>
      </c>
      <c r="B175" s="2" t="inlineStr">
        <is>
          <t>-</t>
        </is>
      </c>
      <c r="C175" s="3">
        <f>HYPERLINK("https://www.instagram.com/p/p8CKpcCR0B/")</f>
        <v/>
      </c>
      <c r="D175" s="4" t="inlineStr">
        <is>
          <t>02.07.2014</t>
        </is>
      </c>
      <c r="E175" s="5" t="n">
        <v>0.2552430555555555</v>
      </c>
      <c r="F175" s="6" t="inlineStr">
        <is>
          <t>Wednesday</t>
        </is>
      </c>
      <c r="G175" s="2" t="n">
        <v>34</v>
      </c>
      <c r="H175" s="7" t="inlineStr">
        <is>
          <t>-</t>
        </is>
      </c>
    </row>
    <row r="176">
      <c r="A176" s="2" t="n">
        <v>175</v>
      </c>
      <c r="B176" s="2" t="inlineStr">
        <is>
          <t>-</t>
        </is>
      </c>
      <c r="C176" s="3">
        <f>HYPERLINK("https://www.instagram.com/p/pLP1rDCR8m/")</f>
        <v/>
      </c>
      <c r="D176" s="4" t="inlineStr">
        <is>
          <t>13.06.2014</t>
        </is>
      </c>
      <c r="E176" s="5" t="n">
        <v>0.3084953703703704</v>
      </c>
      <c r="F176" s="6" t="inlineStr">
        <is>
          <t>Friday</t>
        </is>
      </c>
      <c r="G176" s="2" t="n">
        <v>42</v>
      </c>
      <c r="H176" s="7" t="inlineStr">
        <is>
          <t>-</t>
        </is>
      </c>
    </row>
    <row r="177">
      <c r="A177" s="2" t="n">
        <v>176</v>
      </c>
      <c r="B177" s="2" t="inlineStr">
        <is>
          <t>-</t>
        </is>
      </c>
      <c r="C177" s="3">
        <f>HYPERLINK("https://www.instagram.com/p/o2_du5CR2c/")</f>
        <v/>
      </c>
      <c r="D177" s="4" t="inlineStr">
        <is>
          <t>05.06.2014</t>
        </is>
      </c>
      <c r="E177" s="5" t="n">
        <v>0.4418981481481482</v>
      </c>
      <c r="F177" s="6" t="inlineStr">
        <is>
          <t>Thursday</t>
        </is>
      </c>
      <c r="G177" s="2" t="n">
        <v>25</v>
      </c>
      <c r="H177" s="7" t="inlineStr">
        <is>
          <t>-</t>
        </is>
      </c>
    </row>
    <row r="178">
      <c r="A178" s="2" t="n">
        <v>177</v>
      </c>
      <c r="B178" s="2" t="inlineStr">
        <is>
          <t>-</t>
        </is>
      </c>
      <c r="C178" s="3">
        <f>HYPERLINK("https://www.instagram.com/p/olz3_fCR7E/")</f>
        <v/>
      </c>
      <c r="D178" s="4" t="inlineStr">
        <is>
          <t>29.05.2014</t>
        </is>
      </c>
      <c r="E178" s="5" t="n">
        <v>0.7694212962962963</v>
      </c>
      <c r="F178" s="6" t="inlineStr">
        <is>
          <t>Thursday</t>
        </is>
      </c>
      <c r="G178" s="2" t="n">
        <v>31</v>
      </c>
      <c r="H178" s="7" t="inlineStr">
        <is>
          <t>-</t>
        </is>
      </c>
    </row>
    <row r="179">
      <c r="A179" s="2" t="n">
        <v>178</v>
      </c>
      <c r="B179" s="2" t="inlineStr">
        <is>
          <t>-</t>
        </is>
      </c>
      <c r="C179" s="3">
        <f>HYPERLINK("https://www.instagram.com/p/oGZjuuCRxl/")</f>
        <v/>
      </c>
      <c r="D179" s="4" t="inlineStr">
        <is>
          <t>17.05.2014</t>
        </is>
      </c>
      <c r="E179" s="5" t="n">
        <v>0.5705324074074074</v>
      </c>
      <c r="F179" s="6" t="inlineStr">
        <is>
          <t>Saturday</t>
        </is>
      </c>
      <c r="G179" s="2" t="n">
        <v>25</v>
      </c>
      <c r="H179" s="7" t="inlineStr">
        <is>
          <t>-</t>
        </is>
      </c>
    </row>
    <row r="180">
      <c r="A180" s="2" t="n">
        <v>179</v>
      </c>
      <c r="B180" s="2" t="inlineStr">
        <is>
          <t>-</t>
        </is>
      </c>
      <c r="C180" s="3">
        <f>HYPERLINK("https://www.instagram.com/p/n24klqCR4o/")</f>
        <v/>
      </c>
      <c r="D180" s="4" t="inlineStr">
        <is>
          <t>11.05.2014</t>
        </is>
      </c>
      <c r="E180" s="5" t="n">
        <v>0.6321527777777778</v>
      </c>
      <c r="F180" s="6" t="inlineStr">
        <is>
          <t>Sunday</t>
        </is>
      </c>
      <c r="G180" s="2" t="n">
        <v>31</v>
      </c>
      <c r="H180" s="7" t="inlineStr">
        <is>
          <t>-</t>
        </is>
      </c>
    </row>
    <row r="181">
      <c r="A181" s="2" t="n">
        <v>180</v>
      </c>
      <c r="B181" s="2" t="inlineStr">
        <is>
          <t>-</t>
        </is>
      </c>
      <c r="C181" s="3">
        <f>HYPERLINK("https://www.instagram.com/p/n0Jv7tiR4l/")</f>
        <v/>
      </c>
      <c r="D181" s="4" t="inlineStr">
        <is>
          <t>10.05.2014</t>
        </is>
      </c>
      <c r="E181" s="5" t="n">
        <v>0.4840856481481481</v>
      </c>
      <c r="F181" s="6" t="inlineStr">
        <is>
          <t>Saturday</t>
        </is>
      </c>
      <c r="G181" s="2" t="n">
        <v>40</v>
      </c>
      <c r="H181" s="7" t="inlineStr">
        <is>
          <t>-</t>
        </is>
      </c>
    </row>
    <row r="182">
      <c r="A182" s="2" t="n">
        <v>181</v>
      </c>
      <c r="B182" s="2" t="inlineStr">
        <is>
          <t>-</t>
        </is>
      </c>
      <c r="C182" s="3">
        <f>HYPERLINK("https://www.instagram.com/p/nkGB9eiR_l/")</f>
        <v/>
      </c>
      <c r="D182" s="4" t="inlineStr">
        <is>
          <t>04.05.2014</t>
        </is>
      </c>
      <c r="E182" s="5" t="n">
        <v>0.2477430555555556</v>
      </c>
      <c r="F182" s="6" t="inlineStr">
        <is>
          <t>Sunday</t>
        </is>
      </c>
      <c r="G182" s="2" t="n">
        <v>20</v>
      </c>
      <c r="H182" s="7" t="inlineStr">
        <is>
          <t>-</t>
        </is>
      </c>
    </row>
    <row r="183">
      <c r="A183" s="2" t="n">
        <v>182</v>
      </c>
      <c r="B183" s="2" t="inlineStr">
        <is>
          <t>-</t>
        </is>
      </c>
      <c r="C183" s="3">
        <f>HYPERLINK("https://www.instagram.com/p/mRo3mMCR_o/")</f>
        <v/>
      </c>
      <c r="D183" s="4" t="inlineStr">
        <is>
          <t>02.04.2014</t>
        </is>
      </c>
      <c r="E183" s="5" t="n">
        <v>0.2251388888888889</v>
      </c>
      <c r="F183" s="6" t="inlineStr">
        <is>
          <t>Wednesday</t>
        </is>
      </c>
      <c r="G183" s="2" t="n">
        <v>39</v>
      </c>
      <c r="H183" s="7" t="inlineStr">
        <is>
          <t>-</t>
        </is>
      </c>
    </row>
    <row r="184">
      <c r="A184" s="2" t="n">
        <v>183</v>
      </c>
      <c r="B184" s="2" t="inlineStr">
        <is>
          <t>-</t>
        </is>
      </c>
      <c r="C184" s="3">
        <f>HYPERLINK("https://www.instagram.com/p/mI7ScMiRwo/")</f>
        <v/>
      </c>
      <c r="D184" s="4" t="inlineStr">
        <is>
          <t>29.03.2014</t>
        </is>
      </c>
      <c r="E184" s="5" t="n">
        <v>0.8416550925925926</v>
      </c>
      <c r="F184" s="6" t="inlineStr">
        <is>
          <t>Saturday</t>
        </is>
      </c>
      <c r="G184" s="2" t="n">
        <v>31</v>
      </c>
      <c r="H184" s="7" t="inlineStr">
        <is>
          <t>-</t>
        </is>
      </c>
    </row>
    <row r="185">
      <c r="A185" s="2" t="n">
        <v>184</v>
      </c>
      <c r="B185" s="2" t="inlineStr">
        <is>
          <t>-</t>
        </is>
      </c>
      <c r="C185" s="3">
        <f>HYPERLINK("https://www.instagram.com/p/mGH1IyCR9Z/")</f>
        <v/>
      </c>
      <c r="D185" s="4" t="inlineStr">
        <is>
          <t>28.03.2014</t>
        </is>
      </c>
      <c r="E185" s="5" t="n">
        <v>0.7526851851851852</v>
      </c>
      <c r="F185" s="6" t="inlineStr">
        <is>
          <t>Friday</t>
        </is>
      </c>
      <c r="G185" s="2" t="n">
        <v>23</v>
      </c>
      <c r="H185" s="7" t="inlineStr">
        <is>
          <t>-</t>
        </is>
      </c>
    </row>
    <row r="186">
      <c r="A186" s="2" t="n">
        <v>185</v>
      </c>
      <c r="B186" s="2" t="inlineStr">
        <is>
          <t>-</t>
        </is>
      </c>
      <c r="C186" s="3">
        <f>HYPERLINK("https://www.instagram.com/p/l6hnTHiRwF/")</f>
        <v/>
      </c>
      <c r="D186" s="4" t="inlineStr">
        <is>
          <t>24.03.2014</t>
        </is>
      </c>
      <c r="E186" s="5" t="n">
        <v>0.2488078703703704</v>
      </c>
      <c r="F186" s="6" t="inlineStr">
        <is>
          <t>Monday</t>
        </is>
      </c>
      <c r="G186" s="2" t="n">
        <v>30</v>
      </c>
      <c r="H186" s="7" t="inlineStr">
        <is>
          <t>-</t>
        </is>
      </c>
    </row>
    <row r="187">
      <c r="A187" s="2" t="n">
        <v>186</v>
      </c>
      <c r="B187" s="2" t="inlineStr">
        <is>
          <t>-</t>
        </is>
      </c>
      <c r="C187" s="3">
        <f>HYPERLINK("https://www.instagram.com/p/jmGZPviR3B/")</f>
        <v/>
      </c>
      <c r="D187" s="4" t="inlineStr">
        <is>
          <t>25.01.2014</t>
        </is>
      </c>
      <c r="E187" s="5" t="n">
        <v>0.6061342592592592</v>
      </c>
      <c r="F187" s="6" t="inlineStr">
        <is>
          <t>Saturday</t>
        </is>
      </c>
      <c r="G187" s="2" t="n">
        <v>15</v>
      </c>
      <c r="H187" s="7" t="inlineStr">
        <is>
          <t>-</t>
        </is>
      </c>
    </row>
    <row r="188">
      <c r="A188" s="2" t="n">
        <v>187</v>
      </c>
      <c r="B188" s="2" t="inlineStr">
        <is>
          <t>-</t>
        </is>
      </c>
      <c r="C188" s="3">
        <f>HYPERLINK("https://www.instagram.com/p/iyC4lHiR5E/")</f>
        <v/>
      </c>
      <c r="D188" s="4" t="inlineStr">
        <is>
          <t>05.01.2014</t>
        </is>
      </c>
      <c r="E188" s="5" t="n">
        <v>0.3900347222222222</v>
      </c>
      <c r="F188" s="6" t="inlineStr">
        <is>
          <t>Sunday</t>
        </is>
      </c>
      <c r="G188" s="2" t="n">
        <v>8</v>
      </c>
      <c r="H188" s="7" t="inlineStr">
        <is>
          <t>-</t>
        </is>
      </c>
    </row>
    <row r="189">
      <c r="A189" s="2" t="n">
        <v>188</v>
      </c>
      <c r="B189" s="2" t="inlineStr">
        <is>
          <t>-</t>
        </is>
      </c>
      <c r="C189" s="3">
        <f>HYPERLINK("https://www.instagram.com/p/im3n--CR-G/")</f>
        <v/>
      </c>
      <c r="D189" s="4" t="inlineStr">
        <is>
          <t>01.01.2014</t>
        </is>
      </c>
      <c r="E189" s="5" t="n">
        <v>0.1036226851851852</v>
      </c>
      <c r="F189" s="6" t="inlineStr">
        <is>
          <t>Wednesday</t>
        </is>
      </c>
      <c r="G189" s="2" t="n">
        <v>12</v>
      </c>
      <c r="H189" s="7" t="inlineStr">
        <is>
          <t>-</t>
        </is>
      </c>
    </row>
    <row r="190">
      <c r="A190" s="2" t="n">
        <v>189</v>
      </c>
      <c r="B190" s="2" t="inlineStr">
        <is>
          <t>-</t>
        </is>
      </c>
      <c r="C190" s="3">
        <f>HYPERLINK("https://www.instagram.com/p/imqHxSiR_K/")</f>
        <v/>
      </c>
      <c r="D190" s="4" t="inlineStr">
        <is>
          <t>31.12.2013</t>
        </is>
      </c>
      <c r="E190" s="5" t="n">
        <v>0.9677893518518519</v>
      </c>
      <c r="F190" s="6" t="inlineStr">
        <is>
          <t>Tuesday</t>
        </is>
      </c>
      <c r="G190" s="2" t="n">
        <v>24</v>
      </c>
      <c r="H190" s="7" t="inlineStr">
        <is>
          <t>-</t>
        </is>
      </c>
    </row>
    <row r="191">
      <c r="A191" s="2" t="n">
        <v>190</v>
      </c>
      <c r="B191" s="2" t="inlineStr">
        <is>
          <t>-</t>
        </is>
      </c>
      <c r="C191" s="3">
        <f>HYPERLINK("https://www.instagram.com/p/imA4dviR5A/")</f>
        <v/>
      </c>
      <c r="D191" s="4" t="inlineStr">
        <is>
          <t>31.12.2013</t>
        </is>
      </c>
      <c r="E191" s="5" t="n">
        <v>0.7175462962962963</v>
      </c>
      <c r="F191" s="6" t="inlineStr">
        <is>
          <t>Tuesday</t>
        </is>
      </c>
      <c r="G191" s="2" t="n">
        <v>21</v>
      </c>
      <c r="H191" s="7" t="inlineStr">
        <is>
          <t>-</t>
        </is>
      </c>
    </row>
    <row r="192">
      <c r="A192" s="2" t="n">
        <v>191</v>
      </c>
      <c r="B192" s="2" t="inlineStr">
        <is>
          <t>-</t>
        </is>
      </c>
      <c r="C192" s="3">
        <f>HYPERLINK("https://www.instagram.com/p/f-QdfQiR-g/")</f>
        <v/>
      </c>
      <c r="D192" s="4" t="inlineStr">
        <is>
          <t>27.10.2013</t>
        </is>
      </c>
      <c r="E192" s="5" t="n">
        <v>0.5673495370370371</v>
      </c>
      <c r="F192" s="6" t="inlineStr">
        <is>
          <t>Sunday</t>
        </is>
      </c>
      <c r="G192" s="2" t="n">
        <v>26</v>
      </c>
      <c r="H192" s="7" t="inlineStr">
        <is>
          <t>-</t>
        </is>
      </c>
    </row>
    <row r="193">
      <c r="A193" s="2" t="n">
        <v>192</v>
      </c>
      <c r="B193" s="2" t="inlineStr">
        <is>
          <t>-</t>
        </is>
      </c>
      <c r="C193" s="3">
        <f>HYPERLINK("https://www.instagram.com/p/f5vxYTCR_y/")</f>
        <v/>
      </c>
      <c r="D193" s="4" t="inlineStr">
        <is>
          <t>25.10.2013</t>
        </is>
      </c>
      <c r="E193" s="5" t="n">
        <v>0.8155439814814814</v>
      </c>
      <c r="F193" s="6" t="inlineStr">
        <is>
          <t>Friday</t>
        </is>
      </c>
      <c r="G193" s="2" t="n">
        <v>30</v>
      </c>
      <c r="H193" s="7" t="inlineStr">
        <is>
          <t>-</t>
        </is>
      </c>
    </row>
    <row r="194">
      <c r="A194" s="2" t="n">
        <v>193</v>
      </c>
      <c r="B194" s="2" t="inlineStr">
        <is>
          <t>-</t>
        </is>
      </c>
      <c r="C194" s="3">
        <f>HYPERLINK("https://www.instagram.com/p/fsvoAoCR9q/")</f>
        <v/>
      </c>
      <c r="D194" s="4" t="inlineStr">
        <is>
          <t>20.10.2013</t>
        </is>
      </c>
      <c r="E194" s="5" t="n">
        <v>0.7659606481481481</v>
      </c>
      <c r="F194" s="6" t="inlineStr">
        <is>
          <t>Sunday</t>
        </is>
      </c>
      <c r="G194" s="2" t="n">
        <v>12</v>
      </c>
      <c r="H194" s="7" t="inlineStr">
        <is>
          <t>-</t>
        </is>
      </c>
    </row>
    <row r="195">
      <c r="A195" s="2" t="n">
        <v>194</v>
      </c>
      <c r="B195" s="2" t="inlineStr">
        <is>
          <t>-</t>
        </is>
      </c>
      <c r="C195" s="3">
        <f>HYPERLINK("https://www.instagram.com/p/faI5BjiR4c/")</f>
        <v/>
      </c>
      <c r="D195" s="4" t="inlineStr">
        <is>
          <t>13.10.2013</t>
        </is>
      </c>
      <c r="E195" s="5" t="n">
        <v>0.5404050925925926</v>
      </c>
      <c r="F195" s="6" t="inlineStr">
        <is>
          <t>Sunday</t>
        </is>
      </c>
      <c r="G195" s="2" t="n">
        <v>29</v>
      </c>
      <c r="H195" s="7" t="inlineStr">
        <is>
          <t>-</t>
        </is>
      </c>
    </row>
    <row r="196">
      <c r="A196" s="2" t="n">
        <v>195</v>
      </c>
      <c r="B196" s="2" t="inlineStr">
        <is>
          <t>-</t>
        </is>
      </c>
      <c r="C196" s="3">
        <f>HYPERLINK("https://www.instagram.com/p/d9_PBeiR7b/")</f>
        <v/>
      </c>
      <c r="D196" s="4" t="inlineStr">
        <is>
          <t>07.09.2013</t>
        </is>
      </c>
      <c r="E196" s="5" t="n">
        <v>0.7525578703703704</v>
      </c>
      <c r="F196" s="6" t="inlineStr">
        <is>
          <t>Saturday</t>
        </is>
      </c>
      <c r="G196" s="2" t="n">
        <v>10</v>
      </c>
      <c r="H196" s="7" t="inlineStr">
        <is>
          <t>-</t>
        </is>
      </c>
    </row>
    <row r="197">
      <c r="A197" s="2" t="n">
        <v>196</v>
      </c>
      <c r="B197" s="2" t="inlineStr">
        <is>
          <t>-</t>
        </is>
      </c>
      <c r="C197" s="3">
        <f>HYPERLINK("https://www.instagram.com/p/d4wwnfCR_q/")</f>
        <v/>
      </c>
      <c r="D197" s="4" t="inlineStr">
        <is>
          <t>05.09.2013</t>
        </is>
      </c>
      <c r="E197" s="5" t="n">
        <v>0.7229050925925926</v>
      </c>
      <c r="F197" s="6" t="inlineStr">
        <is>
          <t>Thursday</t>
        </is>
      </c>
      <c r="G197" s="2" t="n">
        <v>26</v>
      </c>
      <c r="H197" s="7" t="inlineStr">
        <is>
          <t>-</t>
        </is>
      </c>
    </row>
    <row r="198">
      <c r="A198" s="2" t="n">
        <v>197</v>
      </c>
      <c r="B198" s="2" t="inlineStr">
        <is>
          <t>-</t>
        </is>
      </c>
      <c r="C198" s="3">
        <f>HYPERLINK("https://www.instagram.com/p/d4vx7ViR94/")</f>
        <v/>
      </c>
      <c r="D198" s="4" t="inlineStr">
        <is>
          <t>05.09.2013</t>
        </is>
      </c>
      <c r="E198" s="5" t="n">
        <v>0.7169675925925926</v>
      </c>
      <c r="F198" s="6" t="inlineStr">
        <is>
          <t>Thursday</t>
        </is>
      </c>
      <c r="G198" s="2" t="n">
        <v>11</v>
      </c>
      <c r="H198" s="7" t="inlineStr">
        <is>
          <t>-</t>
        </is>
      </c>
    </row>
    <row r="199">
      <c r="A199" s="2" t="n">
        <v>198</v>
      </c>
      <c r="B199" s="2" t="inlineStr">
        <is>
          <t>-</t>
        </is>
      </c>
      <c r="C199" s="3">
        <f>HYPERLINK("https://www.instagram.com/p/cBPFbuiR_W/")</f>
        <v/>
      </c>
      <c r="D199" s="4" t="inlineStr">
        <is>
          <t>21.07.2013</t>
        </is>
      </c>
      <c r="E199" s="5" t="n">
        <v>0.3035532407407407</v>
      </c>
      <c r="F199" s="6" t="inlineStr">
        <is>
          <t>Sunday</t>
        </is>
      </c>
      <c r="G199" s="2" t="n">
        <v>10</v>
      </c>
      <c r="H199" s="7" t="inlineStr">
        <is>
          <t>-</t>
        </is>
      </c>
    </row>
    <row r="200">
      <c r="A200" s="2" t="n">
        <v>199</v>
      </c>
      <c r="B200" s="2" t="inlineStr">
        <is>
          <t>-</t>
        </is>
      </c>
      <c r="C200" s="3">
        <f>HYPERLINK("https://www.instagram.com/p/bJxPRICR2U/")</f>
        <v/>
      </c>
      <c r="D200" s="4" t="inlineStr">
        <is>
          <t>29.06.2013</t>
        </is>
      </c>
      <c r="E200" s="5" t="n">
        <v>0.7625578703703704</v>
      </c>
      <c r="F200" s="6" t="inlineStr">
        <is>
          <t>Saturday</t>
        </is>
      </c>
      <c r="G200" s="2" t="n">
        <v>14</v>
      </c>
      <c r="H200" s="7" t="inlineStr">
        <is>
          <t>-</t>
        </is>
      </c>
    </row>
    <row r="201">
      <c r="A201" s="2" t="n">
        <v>200</v>
      </c>
      <c r="B201" s="2" t="inlineStr">
        <is>
          <t>-</t>
        </is>
      </c>
      <c r="C201" s="3">
        <f>HYPERLINK("https://www.instagram.com/p/Z7rIK4iR5I/")</f>
        <v/>
      </c>
      <c r="D201" s="4" t="inlineStr">
        <is>
          <t>30.05.2013</t>
        </is>
      </c>
      <c r="E201" s="5" t="n">
        <v>0.433275462962963</v>
      </c>
      <c r="F201" s="6" t="inlineStr">
        <is>
          <t>Thursday</t>
        </is>
      </c>
      <c r="G201" s="2" t="n">
        <v>7</v>
      </c>
      <c r="H201" s="7" t="inlineStr">
        <is>
          <t>-</t>
        </is>
      </c>
    </row>
    <row r="202">
      <c r="A202" s="2" t="n">
        <v>201</v>
      </c>
      <c r="B202" s="2" t="inlineStr">
        <is>
          <t>-</t>
        </is>
      </c>
      <c r="C202" s="3">
        <f>HYPERLINK("https://www.instagram.com/p/ZOIF9RiRwI/")</f>
        <v/>
      </c>
      <c r="D202" s="4" t="inlineStr">
        <is>
          <t>12.05.2013</t>
        </is>
      </c>
      <c r="E202" s="5" t="n">
        <v>0.7720023148148148</v>
      </c>
      <c r="F202" s="6" t="inlineStr">
        <is>
          <t>Sunday</t>
        </is>
      </c>
      <c r="G202" s="2" t="n">
        <v>8</v>
      </c>
      <c r="H202" s="7" t="inlineStr">
        <is>
          <t>-</t>
        </is>
      </c>
    </row>
    <row r="203">
      <c r="A203" s="2" t="n">
        <v>202</v>
      </c>
      <c r="B203" s="2" t="inlineStr">
        <is>
          <t>-</t>
        </is>
      </c>
      <c r="C203" s="3">
        <f>HYPERLINK("https://www.instagram.com/p/ZMp6kDiR0B/")</f>
        <v/>
      </c>
      <c r="D203" s="4" t="inlineStr">
        <is>
          <t>12.05.2013</t>
        </is>
      </c>
      <c r="E203" s="5" t="n">
        <v>0.1729282407407407</v>
      </c>
      <c r="F203" s="6" t="inlineStr">
        <is>
          <t>Sunday</t>
        </is>
      </c>
      <c r="G203" s="2" t="n">
        <v>14</v>
      </c>
      <c r="H203" s="7" t="inlineStr">
        <is>
          <t>-</t>
        </is>
      </c>
    </row>
    <row r="204">
      <c r="A204" s="2" t="n">
        <v>203</v>
      </c>
      <c r="B204" s="2" t="inlineStr">
        <is>
          <t>-</t>
        </is>
      </c>
      <c r="C204" s="3">
        <f>HYPERLINK("https://www.instagram.com/p/ZGxrRyCR0E/")</f>
        <v/>
      </c>
      <c r="D204" s="4" t="inlineStr">
        <is>
          <t>09.05.2013</t>
        </is>
      </c>
      <c r="E204" s="5" t="n">
        <v>0.8898611111111111</v>
      </c>
      <c r="F204" s="6" t="inlineStr">
        <is>
          <t>Thursday</t>
        </is>
      </c>
      <c r="G204" s="2" t="n">
        <v>15</v>
      </c>
      <c r="H204" s="7" t="inlineStr">
        <is>
          <t>-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2020-02-04T23:46:19Z</dcterms:created>
  <dcterms:modified xsi:type="dcterms:W3CDTF">2020-02-04T23:46:19Z</dcterms:modified>
</cp:coreProperties>
</file>