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Python\Парсинг\Insta_bot\"/>
    </mc:Choice>
  </mc:AlternateContent>
  <xr:revisionPtr revIDLastSave="0" documentId="13_ncr:1_{D5928249-9065-491B-A967-9BA676D353E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1" sheetId="2" r:id="rId1"/>
    <sheet name="Locations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4" i="1" l="1"/>
  <c r="C195" i="1"/>
  <c r="C203" i="1"/>
  <c r="C204" i="1"/>
  <c r="C196" i="1"/>
  <c r="C200" i="1"/>
  <c r="C199" i="1"/>
  <c r="C182" i="1"/>
  <c r="C201" i="1"/>
  <c r="C177" i="1"/>
  <c r="C198" i="1"/>
  <c r="C176" i="1"/>
  <c r="C181" i="1"/>
  <c r="C189" i="1"/>
  <c r="C187" i="1"/>
  <c r="C197" i="1"/>
  <c r="C202" i="1"/>
  <c r="C193" i="1"/>
  <c r="C175" i="1"/>
  <c r="C188" i="1"/>
  <c r="C173" i="1"/>
  <c r="C161" i="1"/>
  <c r="C190" i="1"/>
  <c r="C160" i="1"/>
  <c r="C170" i="1"/>
  <c r="C184" i="1"/>
  <c r="C172" i="1"/>
  <c r="C183" i="1"/>
  <c r="C158" i="1"/>
  <c r="C166" i="1"/>
  <c r="C168" i="1"/>
  <c r="C148" i="1"/>
  <c r="C151" i="1"/>
  <c r="C174" i="1"/>
  <c r="C145" i="1"/>
  <c r="C147" i="1"/>
  <c r="C185" i="1"/>
  <c r="C152" i="1"/>
  <c r="C153" i="1"/>
  <c r="C192" i="1"/>
  <c r="C186" i="1"/>
  <c r="C150" i="1"/>
  <c r="C144" i="1"/>
  <c r="C154" i="1"/>
  <c r="C159" i="1"/>
  <c r="C136" i="1"/>
  <c r="C156" i="1"/>
  <c r="C167" i="1"/>
  <c r="C162" i="1"/>
  <c r="C178" i="1"/>
  <c r="C191" i="1"/>
  <c r="C179" i="1"/>
  <c r="C171" i="1"/>
  <c r="C165" i="1"/>
  <c r="C141" i="1"/>
  <c r="C149" i="1"/>
  <c r="C122" i="1"/>
  <c r="C140" i="1"/>
  <c r="C155" i="1"/>
  <c r="C180" i="1"/>
  <c r="C142" i="1"/>
  <c r="C157" i="1"/>
  <c r="C146" i="1"/>
  <c r="C133" i="1"/>
  <c r="C138" i="1"/>
  <c r="C123" i="1"/>
  <c r="C143" i="1"/>
  <c r="C113" i="1"/>
  <c r="C132" i="1"/>
  <c r="C139" i="1"/>
  <c r="C131" i="1"/>
  <c r="C120" i="1"/>
  <c r="C114" i="1"/>
  <c r="C124" i="1"/>
  <c r="C115" i="1"/>
  <c r="C163" i="1"/>
  <c r="C169" i="1"/>
  <c r="C164" i="1"/>
  <c r="C126" i="1"/>
  <c r="C125" i="1"/>
  <c r="C130" i="1"/>
  <c r="C100" i="1"/>
  <c r="C137" i="1"/>
  <c r="C101" i="1"/>
  <c r="C128" i="1"/>
  <c r="C119" i="1"/>
  <c r="C118" i="1"/>
  <c r="C134" i="1"/>
  <c r="C116" i="1"/>
  <c r="C135" i="1"/>
  <c r="C104" i="1"/>
  <c r="C46" i="1"/>
  <c r="C69" i="1"/>
  <c r="C79" i="1"/>
  <c r="C127" i="1"/>
  <c r="C86" i="1"/>
  <c r="C121" i="1"/>
  <c r="C129" i="1"/>
  <c r="C106" i="1"/>
  <c r="C117" i="1"/>
  <c r="C105" i="1"/>
  <c r="C2" i="1"/>
  <c r="C20" i="1"/>
  <c r="C4" i="1"/>
  <c r="C71" i="1"/>
  <c r="C92" i="1"/>
  <c r="C97" i="1"/>
  <c r="C81" i="1"/>
  <c r="C7" i="1"/>
  <c r="C5" i="1"/>
  <c r="C30" i="1"/>
  <c r="C47" i="1"/>
  <c r="C51" i="1"/>
  <c r="C82" i="1"/>
  <c r="C41" i="1"/>
  <c r="C89" i="1"/>
  <c r="C55" i="1"/>
  <c r="C57" i="1"/>
  <c r="C32" i="1"/>
  <c r="C73" i="1"/>
  <c r="C72" i="1"/>
  <c r="C60" i="1"/>
  <c r="C50" i="1"/>
  <c r="C17" i="1"/>
  <c r="C43" i="1"/>
  <c r="C37" i="1"/>
  <c r="C21" i="1"/>
  <c r="C28" i="1"/>
  <c r="C9" i="1"/>
  <c r="C15" i="1"/>
  <c r="C18" i="1"/>
  <c r="C14" i="1"/>
  <c r="C45" i="1"/>
  <c r="C10" i="1"/>
  <c r="C66" i="1"/>
  <c r="C35" i="1"/>
  <c r="C12" i="1"/>
  <c r="C6" i="1"/>
  <c r="C34" i="1"/>
  <c r="C76" i="1"/>
  <c r="C52" i="1"/>
  <c r="C31" i="1"/>
  <c r="C22" i="1"/>
  <c r="C29" i="1"/>
  <c r="C13" i="1"/>
  <c r="C53" i="1"/>
  <c r="C94" i="1"/>
  <c r="C56" i="1"/>
  <c r="C96" i="1"/>
  <c r="C24" i="1"/>
  <c r="C19" i="1"/>
  <c r="C83" i="1"/>
  <c r="C61" i="1"/>
  <c r="C65" i="1"/>
  <c r="C38" i="1"/>
  <c r="C58" i="1"/>
  <c r="C107" i="1"/>
  <c r="C25" i="1"/>
  <c r="C85" i="1"/>
  <c r="C102" i="1"/>
  <c r="C88" i="1"/>
  <c r="C90" i="1"/>
  <c r="C59" i="1"/>
  <c r="C27" i="1"/>
  <c r="C112" i="1"/>
  <c r="C67" i="1"/>
  <c r="C3" i="1"/>
  <c r="C78" i="1"/>
  <c r="C98" i="1"/>
  <c r="C11" i="1"/>
  <c r="C75" i="1"/>
  <c r="C49" i="1"/>
  <c r="C74" i="1"/>
  <c r="C110" i="1"/>
  <c r="C39" i="1"/>
  <c r="C84" i="1"/>
  <c r="C8" i="1"/>
  <c r="C99" i="1"/>
  <c r="C68" i="1"/>
  <c r="C111" i="1"/>
  <c r="C91" i="1"/>
  <c r="C77" i="1"/>
  <c r="C23" i="1"/>
  <c r="C36" i="1"/>
  <c r="C48" i="1"/>
  <c r="C44" i="1"/>
  <c r="C16" i="1"/>
  <c r="C64" i="1"/>
  <c r="C103" i="1"/>
  <c r="C26" i="1"/>
  <c r="C87" i="1"/>
  <c r="C80" i="1"/>
  <c r="C109" i="1"/>
  <c r="C93" i="1"/>
  <c r="C108" i="1"/>
  <c r="C33" i="1"/>
  <c r="C40" i="1"/>
  <c r="C63" i="1"/>
  <c r="C70" i="1"/>
  <c r="C42" i="1"/>
  <c r="C54" i="1"/>
  <c r="C95" i="1"/>
  <c r="C62" i="1"/>
</calcChain>
</file>

<file path=xl/sharedStrings.xml><?xml version="1.0" encoding="utf-8"?>
<sst xmlns="http://schemas.openxmlformats.org/spreadsheetml/2006/main" count="830" uniqueCount="276">
  <si>
    <t>№</t>
  </si>
  <si>
    <t>Location</t>
  </si>
  <si>
    <t>Site</t>
  </si>
  <si>
    <t>Date</t>
  </si>
  <si>
    <t>Time</t>
  </si>
  <si>
    <t>Day</t>
  </si>
  <si>
    <t>Likes</t>
  </si>
  <si>
    <t>Views</t>
  </si>
  <si>
    <t>Zaporozhye, Ukraine</t>
  </si>
  <si>
    <t>02.01.2020</t>
  </si>
  <si>
    <t>Thursday</t>
  </si>
  <si>
    <t>-</t>
  </si>
  <si>
    <t>Kyiv Food Market</t>
  </si>
  <si>
    <t>14.12.2019</t>
  </si>
  <si>
    <t>Saturday</t>
  </si>
  <si>
    <t>13.10.2019</t>
  </si>
  <si>
    <t>Sunday</t>
  </si>
  <si>
    <t>Підгорецький замок</t>
  </si>
  <si>
    <t>12.10.2019</t>
  </si>
  <si>
    <t>Pidhirtsi Castle</t>
  </si>
  <si>
    <t>Sukholuchye, Kyyivs'Ka Oblast', Ukraine</t>
  </si>
  <si>
    <t>05.10.2019</t>
  </si>
  <si>
    <t>Berlin, Germany</t>
  </si>
  <si>
    <t>02.09.2019</t>
  </si>
  <si>
    <t>Monday</t>
  </si>
  <si>
    <t>Museumsinsel</t>
  </si>
  <si>
    <t>Reichstag dome</t>
  </si>
  <si>
    <t>31.08.2019</t>
  </si>
  <si>
    <t>Морской Вокзал</t>
  </si>
  <si>
    <t>26.08.2019</t>
  </si>
  <si>
    <t>25.08.2019</t>
  </si>
  <si>
    <t>Одесса</t>
  </si>
  <si>
    <t>Каждый Вечер</t>
  </si>
  <si>
    <t>17.08.2019</t>
  </si>
  <si>
    <t>21.07.2019</t>
  </si>
  <si>
    <t>27.06.2019</t>
  </si>
  <si>
    <t>Odessa, Ukraine</t>
  </si>
  <si>
    <t>16.06.2019</t>
  </si>
  <si>
    <t>Málaga, Spain</t>
  </si>
  <si>
    <t>21.05.2019</t>
  </si>
  <si>
    <t>Tuesday</t>
  </si>
  <si>
    <t>Málaga City Centre</t>
  </si>
  <si>
    <t>20.05.2019</t>
  </si>
  <si>
    <t>19.05.2019</t>
  </si>
  <si>
    <t>Lisbon, Portugal</t>
  </si>
  <si>
    <t>Port of Málaga</t>
  </si>
  <si>
    <t>18.05.2019</t>
  </si>
  <si>
    <t>17.05.2019</t>
  </si>
  <si>
    <t>Friday</t>
  </si>
  <si>
    <t>Kyiv, Ukraine</t>
  </si>
  <si>
    <t>10.05.2019</t>
  </si>
  <si>
    <t>05.05.2019</t>
  </si>
  <si>
    <t>28.04.2019</t>
  </si>
  <si>
    <t>21.04.2019</t>
  </si>
  <si>
    <t>Залучье</t>
  </si>
  <si>
    <t>16.03.2019</t>
  </si>
  <si>
    <t>Сухолуччя. Резиденція</t>
  </si>
  <si>
    <t>09.03.2019</t>
  </si>
  <si>
    <t>08.03.2019</t>
  </si>
  <si>
    <t>Regent Hill</t>
  </si>
  <si>
    <t>08.02.2019</t>
  </si>
  <si>
    <t>Cherkasy Oblast</t>
  </si>
  <si>
    <t>19.01.2019</t>
  </si>
  <si>
    <t>Europe/Zaporozhye</t>
  </si>
  <si>
    <t>12.01.2019</t>
  </si>
  <si>
    <t>Monaco</t>
  </si>
  <si>
    <t>03.01.2019</t>
  </si>
  <si>
    <t>Madrid, Spain</t>
  </si>
  <si>
    <t>31.12.2018</t>
  </si>
  <si>
    <t>25.12.2018</t>
  </si>
  <si>
    <t>19.11.2018</t>
  </si>
  <si>
    <t>17.11.2018</t>
  </si>
  <si>
    <t>Резиденція «Межигір'я»</t>
  </si>
  <si>
    <t>27.10.2018</t>
  </si>
  <si>
    <t>Zhytomyr Oblast</t>
  </si>
  <si>
    <t>22.10.2018</t>
  </si>
  <si>
    <t>Maidan Nezalezhnosti</t>
  </si>
  <si>
    <t>17.10.2018</t>
  </si>
  <si>
    <t>Wednesday</t>
  </si>
  <si>
    <t>Vienna, Austria</t>
  </si>
  <si>
    <t>14.10.2018</t>
  </si>
  <si>
    <t>Budapest, Hungary</t>
  </si>
  <si>
    <t>13.10.2018</t>
  </si>
  <si>
    <t>Kiev Oblast</t>
  </si>
  <si>
    <t>30.09.2018</t>
  </si>
  <si>
    <t>Baiona</t>
  </si>
  <si>
    <t>06.08.2018</t>
  </si>
  <si>
    <t>Vigo, Galicia</t>
  </si>
  <si>
    <t>03.08.2018</t>
  </si>
  <si>
    <t>Vigo, Spain</t>
  </si>
  <si>
    <t>29.07.2018</t>
  </si>
  <si>
    <t>14.07.2018</t>
  </si>
  <si>
    <t>Olympic NSC</t>
  </si>
  <si>
    <t>23.06.2018</t>
  </si>
  <si>
    <t>ЦУМ Київ / TSUM Kyiv Department Store</t>
  </si>
  <si>
    <t>09.06.2018</t>
  </si>
  <si>
    <t>Hryshko National Botanical Garden</t>
  </si>
  <si>
    <t>10.05.2018</t>
  </si>
  <si>
    <t>04.05.2018</t>
  </si>
  <si>
    <t>Trukhaniv Island</t>
  </si>
  <si>
    <t>01.04.2018</t>
  </si>
  <si>
    <t>10.03.2018</t>
  </si>
  <si>
    <t>27.01.2018</t>
  </si>
  <si>
    <t>Парк Вечной Славы</t>
  </si>
  <si>
    <t>20.01.2018</t>
  </si>
  <si>
    <t>09.12.2017</t>
  </si>
  <si>
    <t>05.12.2017</t>
  </si>
  <si>
    <t>Шпацер Готель</t>
  </si>
  <si>
    <t>11.11.2017</t>
  </si>
  <si>
    <t>17.10.2017</t>
  </si>
  <si>
    <t>15.10.2017</t>
  </si>
  <si>
    <t>23.09.2017</t>
  </si>
  <si>
    <t>The Motherland Monument</t>
  </si>
  <si>
    <t>10.09.2017</t>
  </si>
  <si>
    <t>Черноморская Ривьера, официальная страница</t>
  </si>
  <si>
    <t>27.08.2017</t>
  </si>
  <si>
    <t>Private Elling</t>
  </si>
  <si>
    <t>25.08.2017</t>
  </si>
  <si>
    <t>Buki, Cherkas'Ka Oblast', Ukraine</t>
  </si>
  <si>
    <t>06.08.2017</t>
  </si>
  <si>
    <t>15.07.2017</t>
  </si>
  <si>
    <t>PinchukArtCentre</t>
  </si>
  <si>
    <t>02.07.2017</t>
  </si>
  <si>
    <t>28.06.2017</t>
  </si>
  <si>
    <t>SOLOD levantine grill</t>
  </si>
  <si>
    <t>11.06.2017</t>
  </si>
  <si>
    <t>Трахтемирів</t>
  </si>
  <si>
    <t>05.06.2017</t>
  </si>
  <si>
    <t>04.06.2017</t>
  </si>
  <si>
    <t>Пейзажная аллея</t>
  </si>
  <si>
    <t>Круглик</t>
  </si>
  <si>
    <t>28.05.2017</t>
  </si>
  <si>
    <t>27.05.2017</t>
  </si>
  <si>
    <t>Khotyn Fortress</t>
  </si>
  <si>
    <t>21.05.2017</t>
  </si>
  <si>
    <t>Вилла "Две Реки"</t>
  </si>
  <si>
    <t>20.05.2017</t>
  </si>
  <si>
    <t>Пешеходный Мост Труханов Остров</t>
  </si>
  <si>
    <t>14.05.2017</t>
  </si>
  <si>
    <t>12.05.2017</t>
  </si>
  <si>
    <t>Kiev Fortress</t>
  </si>
  <si>
    <t>01.05.2017</t>
  </si>
  <si>
    <t>30.04.2017</t>
  </si>
  <si>
    <t>Великий Луг</t>
  </si>
  <si>
    <t>16.04.2017</t>
  </si>
  <si>
    <t>Zaporizhia</t>
  </si>
  <si>
    <t>14.04.2017</t>
  </si>
  <si>
    <t>11.04.2017</t>
  </si>
  <si>
    <t>Жк Щасливий</t>
  </si>
  <si>
    <t>29.01.2017</t>
  </si>
  <si>
    <t>Helsinki Senate Square</t>
  </si>
  <si>
    <t>02.01.2017</t>
  </si>
  <si>
    <t>Helsinki</t>
  </si>
  <si>
    <t>Riga Old Town</t>
  </si>
  <si>
    <t>31.12.2016</t>
  </si>
  <si>
    <t>City-Zen cafe</t>
  </si>
  <si>
    <t>20.12.2016</t>
  </si>
  <si>
    <t>Зимова країна на ВДНГ</t>
  </si>
  <si>
    <t>17.12.2016</t>
  </si>
  <si>
    <t>Вул. Гната Хоткевича</t>
  </si>
  <si>
    <t>02.11.2016</t>
  </si>
  <si>
    <t>29.10.2016</t>
  </si>
  <si>
    <t>18.08.2016</t>
  </si>
  <si>
    <t>Bright on Beach Odessa</t>
  </si>
  <si>
    <t>31.07.2016</t>
  </si>
  <si>
    <t>Столовая Чернослив</t>
  </si>
  <si>
    <t>Caletón</t>
  </si>
  <si>
    <t>29.07.2016</t>
  </si>
  <si>
    <t>28.07.2016</t>
  </si>
  <si>
    <t>Langeron Beach, Odessa</t>
  </si>
  <si>
    <t>25.07.2016</t>
  </si>
  <si>
    <t>Київська Фортеця</t>
  </si>
  <si>
    <t>18.06.2016</t>
  </si>
  <si>
    <t>Ленинградская площадь</t>
  </si>
  <si>
    <t>07.06.2016</t>
  </si>
  <si>
    <t>The Cake</t>
  </si>
  <si>
    <t>03.06.2016</t>
  </si>
  <si>
    <t>Маріїнський парк</t>
  </si>
  <si>
    <t>21.05.2016</t>
  </si>
  <si>
    <t>Киев, Крещатик</t>
  </si>
  <si>
    <t>Вертодром Днепр—1</t>
  </si>
  <si>
    <t>13.05.2016</t>
  </si>
  <si>
    <t>30.04.2016</t>
  </si>
  <si>
    <t>13.04.2016</t>
  </si>
  <si>
    <t>28.03.2016</t>
  </si>
  <si>
    <t>08.03.2016</t>
  </si>
  <si>
    <t>04.03.2016</t>
  </si>
  <si>
    <t>23.02.2016</t>
  </si>
  <si>
    <t>04.01.2016</t>
  </si>
  <si>
    <t>Barcelona, Spain</t>
  </si>
  <si>
    <t>02.01.2016</t>
  </si>
  <si>
    <t>30.12.2015</t>
  </si>
  <si>
    <t>28.12.2015</t>
  </si>
  <si>
    <t>08.11.2015</t>
  </si>
  <si>
    <t>Міжнародний Виставковий Центр</t>
  </si>
  <si>
    <t>16.10.2015</t>
  </si>
  <si>
    <t>Crab's Burger Odessa</t>
  </si>
  <si>
    <t>31.07.2015</t>
  </si>
  <si>
    <t>пляж Лузановка</t>
  </si>
  <si>
    <t>Пасаж</t>
  </si>
  <si>
    <t>30.07.2015</t>
  </si>
  <si>
    <t>Лузановка</t>
  </si>
  <si>
    <t>29.07.2015</t>
  </si>
  <si>
    <t>Caleton</t>
  </si>
  <si>
    <t>28.07.2015</t>
  </si>
  <si>
    <t>27.07.2015</t>
  </si>
  <si>
    <t>15.07.2015</t>
  </si>
  <si>
    <t>Киевское море под Лютежем</t>
  </si>
  <si>
    <t>14.06.2015</t>
  </si>
  <si>
    <t>09.06.2015</t>
  </si>
  <si>
    <t>05.06.2015</t>
  </si>
  <si>
    <t>Радуга</t>
  </si>
  <si>
    <t>04.06.2015</t>
  </si>
  <si>
    <t>24.05.2015</t>
  </si>
  <si>
    <t>09.05.2015</t>
  </si>
  <si>
    <t>06.05.2015</t>
  </si>
  <si>
    <t>Остров "Хортица"</t>
  </si>
  <si>
    <t>25.04.2015</t>
  </si>
  <si>
    <t>12.04.2015</t>
  </si>
  <si>
    <t>09.03.2015</t>
  </si>
  <si>
    <t>08.03.2015</t>
  </si>
  <si>
    <t>07.02.2015</t>
  </si>
  <si>
    <t>Freedom Square</t>
  </si>
  <si>
    <t>05.01.2015</t>
  </si>
  <si>
    <t>Dresdner Zwinger</t>
  </si>
  <si>
    <t>02.01.2015</t>
  </si>
  <si>
    <t>Prague Old Town</t>
  </si>
  <si>
    <t>Charles Bridge</t>
  </si>
  <si>
    <t>30.12.2014</t>
  </si>
  <si>
    <t>Katedrála sv. Víta / St. Vitus Cathedral</t>
  </si>
  <si>
    <t>13.04.2015</t>
  </si>
  <si>
    <t>29.12.2014</t>
  </si>
  <si>
    <t>Kraków Experience</t>
  </si>
  <si>
    <t>28.12.2014</t>
  </si>
  <si>
    <t>Cracow, Kraków</t>
  </si>
  <si>
    <t>Львівська копальня кави</t>
  </si>
  <si>
    <t>27.12.2014</t>
  </si>
  <si>
    <t>29.10.2014</t>
  </si>
  <si>
    <t>18.10.2014</t>
  </si>
  <si>
    <t>20.12.2014</t>
  </si>
  <si>
    <t>27.09.2014</t>
  </si>
  <si>
    <t>26.09.2014</t>
  </si>
  <si>
    <t>25.09.2014</t>
  </si>
  <si>
    <t>19.08.2014</t>
  </si>
  <si>
    <t>06.08.2014</t>
  </si>
  <si>
    <t>12.07.2014</t>
  </si>
  <si>
    <t>02.07.2014</t>
  </si>
  <si>
    <t>13.06.2014</t>
  </si>
  <si>
    <t>05.06.2014</t>
  </si>
  <si>
    <t>29.05.2014</t>
  </si>
  <si>
    <t>17.05.2014</t>
  </si>
  <si>
    <t>11.05.2014</t>
  </si>
  <si>
    <t>10.05.2014</t>
  </si>
  <si>
    <t>04.05.2014</t>
  </si>
  <si>
    <t>02.04.2014</t>
  </si>
  <si>
    <t>29.03.2014</t>
  </si>
  <si>
    <t>28.03.2014</t>
  </si>
  <si>
    <t>24.03.2014</t>
  </si>
  <si>
    <t>25.01.2014</t>
  </si>
  <si>
    <t>05.01.2014</t>
  </si>
  <si>
    <t>01.01.2014</t>
  </si>
  <si>
    <t>31.12.2013</t>
  </si>
  <si>
    <t>27.10.2013</t>
  </si>
  <si>
    <t>25.10.2013</t>
  </si>
  <si>
    <t>20.10.2013</t>
  </si>
  <si>
    <t>13.10.2013</t>
  </si>
  <si>
    <t>07.09.2013</t>
  </si>
  <si>
    <t>05.09.2013</t>
  </si>
  <si>
    <t>21.07.2013</t>
  </si>
  <si>
    <t>29.06.2013</t>
  </si>
  <si>
    <t>30.05.2013</t>
  </si>
  <si>
    <t>12.05.2013</t>
  </si>
  <si>
    <t>09.05.2013</t>
  </si>
  <si>
    <t>Названия строк</t>
  </si>
  <si>
    <t>Общий итог</t>
  </si>
  <si>
    <t>Среднее по полю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</si>
</sst>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.mm\.yyyy"/>
  </numFmts>
  <fonts count="5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6"/>
      <name val="Times New Roman"/>
    </font>
    <font>
      <sz val="14"/>
      <name val="Times New Roman"/>
    </font>
    <font>
      <u/>
      <sz val="14"/>
      <color rgb="FF0000FF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21" fontId="3" fillId="0" borderId="0" xfId="0" applyNumberFormat="1" applyFont="1"/>
    <xf numFmtId="165" fontId="3" fillId="0" borderId="0" xfId="1" applyFont="1"/>
    <xf numFmtId="0" fontId="3" fillId="0" borderId="0" xfId="0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data_style" xfId="1" xr:uid="{00000000-0005-0000-0000-000001000000}"/>
    <cellStyle name="Обычный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26" formatCode="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0000FF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мин" refreshedDate="43869.013020833336" createdVersion="6" refreshedVersion="6" minRefreshableVersion="3" recordCount="203" xr:uid="{0F4FCA89-7B0F-45D4-8834-55D59CDFB6D0}">
  <cacheSource type="worksheet">
    <worksheetSource name="Таблица1"/>
  </cacheSource>
  <cacheFields count="8">
    <cacheField name="№" numFmtId="0">
      <sharedItems containsSemiMixedTypes="0" containsString="0" containsNumber="1" containsInteger="1" minValue="1" maxValue="203"/>
    </cacheField>
    <cacheField name="Location" numFmtId="0">
      <sharedItems/>
    </cacheField>
    <cacheField name="Site" numFmtId="0">
      <sharedItems/>
    </cacheField>
    <cacheField name="Date" numFmtId="164">
      <sharedItems/>
    </cacheField>
    <cacheField name="Time" numFmtId="21">
      <sharedItems containsSemiMixedTypes="0" containsNonDate="0" containsDate="1" containsString="0" minDate="1899-12-30T00:09:37" maxDate="1899-12-30T23:57:46"/>
    </cacheField>
    <cacheField name="Day" numFmtId="165">
      <sharedItems count="7">
        <s v="Thursday"/>
        <s v="Saturday"/>
        <s v="Sunday"/>
        <s v="Monday"/>
        <s v="Tuesday"/>
        <s v="Friday"/>
        <s v="Wednesday"/>
      </sharedItems>
    </cacheField>
    <cacheField name="Likes" numFmtId="0">
      <sharedItems containsMixedTypes="1" containsNumber="1" containsInteger="1" minValue="7" maxValue="286"/>
    </cacheField>
    <cacheField name="Views" numFmtId="0">
      <sharedItems containsMixedTypes="1" containsNumber="1" containsInteger="1" minValue="74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n v="1"/>
    <s v="Zaporozhye, Ukraine"/>
    <s v="https://www.instagram.com/p/B60Loclp4Tq/"/>
    <s v="02.01.2020"/>
    <d v="1899-12-30T11:19:15"/>
    <x v="0"/>
    <n v="123"/>
    <s v="-"/>
  </r>
  <r>
    <n v="2"/>
    <s v="Kyiv Food Market"/>
    <s v="https://www.instagram.com/p/B6DPGh8phOj/"/>
    <s v="14.12.2019"/>
    <d v="1899-12-30T11:06:47"/>
    <x v="1"/>
    <n v="102"/>
    <s v="-"/>
  </r>
  <r>
    <n v="3"/>
    <s v="-"/>
    <s v="https://www.instagram.com/p/B3kYV1NpO2e/"/>
    <s v="13.10.2019"/>
    <d v="1899-12-30T18:28:17"/>
    <x v="2"/>
    <n v="127"/>
    <s v="-"/>
  </r>
  <r>
    <n v="4"/>
    <s v="Підгорецький замок"/>
    <s v="https://www.instagram.com/p/B3hsL18pR8O/"/>
    <s v="12.10.2019"/>
    <d v="1899-12-30T17:23:57"/>
    <x v="1"/>
    <n v="134"/>
    <s v="-"/>
  </r>
  <r>
    <n v="5"/>
    <s v="Pidhirtsi Castle"/>
    <s v="https://www.instagram.com/p/B3hp9JGpHoC/"/>
    <s v="12.10.2019"/>
    <d v="1899-12-30T17:04:28"/>
    <x v="1"/>
    <n v="119"/>
    <s v="-"/>
  </r>
  <r>
    <n v="6"/>
    <s v="Sukholuchye, Kyyivs'Ka Oblast', Ukraine"/>
    <s v="https://www.instagram.com/p/B3PR1t4ooJr/"/>
    <s v="05.10.2019"/>
    <d v="1899-12-30T13:47:25"/>
    <x v="1"/>
    <n v="123"/>
    <s v="-"/>
  </r>
  <r>
    <n v="7"/>
    <s v="-"/>
    <s v="https://www.instagram.com/p/B3PHANZIikx/"/>
    <s v="05.10.2019"/>
    <d v="1899-12-30T12:12:44"/>
    <x v="1"/>
    <n v="134"/>
    <s v="-"/>
  </r>
  <r>
    <n v="8"/>
    <s v="Berlin, Germany"/>
    <s v="https://www.instagram.com/p/B17G57aIMN4/"/>
    <s v="02.09.2019"/>
    <d v="1899-12-30T21:15:40"/>
    <x v="3"/>
    <n v="139"/>
    <s v="-"/>
  </r>
  <r>
    <n v="9"/>
    <s v="-"/>
    <s v="https://www.instagram.com/p/B17Dn5oIJMV/"/>
    <s v="02.09.2019"/>
    <d v="1899-12-30T20:46:59"/>
    <x v="3"/>
    <n v="92"/>
    <s v="-"/>
  </r>
  <r>
    <n v="10"/>
    <s v="Museumsinsel"/>
    <s v="https://www.instagram.com/p/B17C80Oo-2C/"/>
    <s v="02.09.2019"/>
    <d v="1899-12-30T20:41:06"/>
    <x v="3"/>
    <n v="104"/>
    <s v="-"/>
  </r>
  <r>
    <n v="11"/>
    <s v="Reichstag dome"/>
    <s v="https://www.instagram.com/p/B11KkbXoIhh/"/>
    <s v="31.08.2019"/>
    <d v="1899-12-30T13:52:14"/>
    <x v="1"/>
    <n v="90"/>
    <s v="-"/>
  </r>
  <r>
    <n v="12"/>
    <s v="Морской Вокзал"/>
    <s v="https://www.instagram.com/p/B1ouqL0IDK_/"/>
    <s v="26.08.2019"/>
    <d v="1899-12-30T17:57:28"/>
    <x v="3"/>
    <n v="113"/>
    <s v="-"/>
  </r>
  <r>
    <n v="13"/>
    <s v="-"/>
    <s v="https://www.instagram.com/p/B1l31WtI9-h/"/>
    <s v="25.08.2019"/>
    <d v="1899-12-30T15:19:55"/>
    <x v="2"/>
    <n v="110"/>
    <s v="-"/>
  </r>
  <r>
    <n v="14"/>
    <s v="Одесса"/>
    <s v="https://www.instagram.com/p/B1k40qloZBZ/"/>
    <s v="25.08.2019"/>
    <d v="1899-12-30T06:09:19"/>
    <x v="2"/>
    <n v="145"/>
    <s v="-"/>
  </r>
  <r>
    <n v="15"/>
    <s v="Каждый Вечер"/>
    <s v="https://www.instagram.com/p/B1Rp0kLIXPm/"/>
    <s v="17.08.2019"/>
    <d v="1899-12-30T18:52:40"/>
    <x v="1"/>
    <n v="96"/>
    <s v="-"/>
  </r>
  <r>
    <n v="16"/>
    <s v="Zaporozhye, Ukraine"/>
    <s v="https://www.instagram.com/p/B0L79rroh3f/"/>
    <s v="21.07.2019"/>
    <d v="1899-12-30T17:04:21"/>
    <x v="2"/>
    <n v="123"/>
    <s v="-"/>
  </r>
  <r>
    <n v="17"/>
    <s v="-"/>
    <s v="https://www.instagram.com/p/BzNBVgJI4vc/"/>
    <s v="27.06.2019"/>
    <d v="1899-12-30T06:39:09"/>
    <x v="0"/>
    <n v="152"/>
    <s v="-"/>
  </r>
  <r>
    <n v="18"/>
    <s v="-"/>
    <s v="https://www.instagram.com/p/BzNBPh_IxQZ/"/>
    <s v="27.06.2019"/>
    <d v="1899-12-30T06:38:20"/>
    <x v="0"/>
    <n v="132"/>
    <s v="-"/>
  </r>
  <r>
    <n v="19"/>
    <s v="-"/>
    <s v="https://www.instagram.com/p/BzNBMmUoLtl/"/>
    <s v="27.06.2019"/>
    <d v="1899-12-30T06:37:56"/>
    <x v="0"/>
    <n v="130"/>
    <s v="-"/>
  </r>
  <r>
    <n v="20"/>
    <s v="Odessa, Ukraine"/>
    <s v="https://www.instagram.com/p/BywXCrLILAm/"/>
    <s v="16.06.2019"/>
    <d v="1899-12-30T03:30:50"/>
    <x v="2"/>
    <n v="137"/>
    <s v="-"/>
  </r>
  <r>
    <n v="21"/>
    <s v="Málaga, Spain"/>
    <s v="https://www.instagram.com/p/BxtjsW8C2-O/"/>
    <s v="21.05.2019"/>
    <d v="1899-12-30T04:52:16"/>
    <x v="4"/>
    <n v="146"/>
    <s v="-"/>
  </r>
  <r>
    <n v="22"/>
    <s v="Málaga City Centre"/>
    <s v="https://www.instagram.com/p/BxsOaOAiV7C/"/>
    <s v="20.05.2019"/>
    <d v="1899-12-30T16:27:03"/>
    <x v="3"/>
    <n v="115"/>
    <s v="-"/>
  </r>
  <r>
    <n v="23"/>
    <s v="-"/>
    <s v="https://www.instagram.com/p/Bxpn1NPArJr/"/>
    <s v="19.05.2019"/>
    <d v="1899-12-30T16:11:28"/>
    <x v="2"/>
    <n v="108"/>
    <s v="-"/>
  </r>
  <r>
    <n v="24"/>
    <s v="Lisbon, Portugal"/>
    <s v="https://www.instagram.com/p/BxpJcqbC6Hm/"/>
    <s v="19.05.2019"/>
    <d v="1899-12-30T11:45:59"/>
    <x v="2"/>
    <n v="86"/>
    <s v="-"/>
  </r>
  <r>
    <n v="25"/>
    <s v="Port of Málaga"/>
    <s v="https://www.instagram.com/p/BxnLIwbiziz/"/>
    <s v="18.05.2019"/>
    <d v="1899-12-30T17:22:15"/>
    <x v="1"/>
    <n v="120"/>
    <s v="-"/>
  </r>
  <r>
    <n v="26"/>
    <s v="Málaga, Spain"/>
    <s v="https://www.instagram.com/p/Bxk7dciC7mA/"/>
    <s v="17.05.2019"/>
    <d v="1899-12-30T20:26:47"/>
    <x v="5"/>
    <n v="99"/>
    <s v="-"/>
  </r>
  <r>
    <n v="27"/>
    <s v="Kyiv, Ukraine"/>
    <s v="https://www.instagram.com/p/BxScroRpC47/"/>
    <s v="10.05.2019"/>
    <d v="1899-12-30T16:11:31"/>
    <x v="5"/>
    <n v="165"/>
    <s v="-"/>
  </r>
  <r>
    <n v="28"/>
    <s v="Zaporozhye, Ukraine"/>
    <s v="https://www.instagram.com/p/BxElNarJvw_/"/>
    <s v="05.05.2019"/>
    <d v="1899-12-30T06:56:40"/>
    <x v="2"/>
    <n v="110"/>
    <s v="-"/>
  </r>
  <r>
    <n v="29"/>
    <s v="Zaporozhye, Ukraine"/>
    <s v="https://www.instagram.com/p/BwzW39qJP3I/"/>
    <s v="28.04.2019"/>
    <d v="1899-12-30T14:24:19"/>
    <x v="2"/>
    <n v="135"/>
    <s v="-"/>
  </r>
  <r>
    <n v="30"/>
    <s v="-"/>
    <s v="https://www.instagram.com/p/BwhlwRLpcjA/"/>
    <s v="21.04.2019"/>
    <d v="1899-12-30T16:48:00"/>
    <x v="2"/>
    <n v="90"/>
    <s v="-"/>
  </r>
  <r>
    <n v="31"/>
    <s v="Залучье"/>
    <s v="https://www.instagram.com/p/BvEeexfFjp2/"/>
    <s v="16.03.2019"/>
    <d v="1899-12-30T12:55:05"/>
    <x v="1"/>
    <n v="117"/>
    <s v="-"/>
  </r>
  <r>
    <n v="32"/>
    <s v="Сухолуччя. Резиденція"/>
    <s v="https://www.instagram.com/p/Buy4CwAFXCG/"/>
    <s v="09.03.2019"/>
    <d v="1899-12-30T16:52:07"/>
    <x v="1"/>
    <n v="130"/>
    <s v="-"/>
  </r>
  <r>
    <n v="33"/>
    <s v="-"/>
    <s v="https://www.instagram.com/p/BuwNwyilzSN/"/>
    <s v="08.03.2019"/>
    <d v="1899-12-30T16:04:11"/>
    <x v="5"/>
    <n v="116"/>
    <s v="-"/>
  </r>
  <r>
    <n v="34"/>
    <s v="Regent Hill"/>
    <s v="https://www.instagram.com/p/BtoL9ggFZPL/"/>
    <s v="08.02.2019"/>
    <d v="1899-12-30T16:43:07"/>
    <x v="5"/>
    <n v="157"/>
    <s v="-"/>
  </r>
  <r>
    <n v="35"/>
    <s v="Cherkasy Oblast"/>
    <s v="https://www.instagram.com/p/Bs0yZS2Fp7i/"/>
    <s v="19.01.2019"/>
    <d v="1899-12-30T17:38:27"/>
    <x v="1"/>
    <n v="99"/>
    <s v="-"/>
  </r>
  <r>
    <n v="36"/>
    <s v="Europe/Zaporozhye"/>
    <s v="https://www.instagram.com/p/BsimCQqlzka/"/>
    <s v="12.01.2019"/>
    <d v="1899-12-30T16:04:07"/>
    <x v="1"/>
    <n v="114"/>
    <s v="-"/>
  </r>
  <r>
    <n v="37"/>
    <s v="Monaco"/>
    <s v="https://www.instagram.com/p/BsJ08l-FO2-/"/>
    <s v="03.01.2019"/>
    <d v="1899-12-30T01:13:24"/>
    <x v="0"/>
    <n v="197"/>
    <s v="-"/>
  </r>
  <r>
    <n v="38"/>
    <s v="Madrid, Spain"/>
    <s v="https://www.instagram.com/p/BsD1Tl0F0de/"/>
    <s v="31.12.2018"/>
    <d v="1899-12-30T17:21:06"/>
    <x v="3"/>
    <n v="121"/>
    <s v="-"/>
  </r>
  <r>
    <n v="39"/>
    <s v="-"/>
    <s v="https://www.instagram.com/p/Br0Cv_RlHqf/"/>
    <s v="25.12.2018"/>
    <d v="1899-12-30T14:10:44"/>
    <x v="4"/>
    <n v="83"/>
    <s v="-"/>
  </r>
  <r>
    <n v="40"/>
    <s v="-"/>
    <s v="https://www.instagram.com/p/BqX5xXclbLT/"/>
    <s v="19.11.2018"/>
    <d v="1899-12-30T19:22:09"/>
    <x v="3"/>
    <n v="144"/>
    <s v="-"/>
  </r>
  <r>
    <n v="41"/>
    <s v="-"/>
    <s v="https://www.instagram.com/p/BqSVTIDlu4r/"/>
    <s v="17.11.2018"/>
    <d v="1899-12-30T15:27:14"/>
    <x v="1"/>
    <n v="124"/>
    <s v="-"/>
  </r>
  <r>
    <n v="42"/>
    <s v="Резиденція «Межигір'я»"/>
    <s v="https://www.instagram.com/p/BqSVEDAFdQB/"/>
    <s v="17.11.2018"/>
    <d v="1899-12-30T15:25:11"/>
    <x v="1"/>
    <n v="108"/>
    <s v="-"/>
  </r>
  <r>
    <n v="43"/>
    <s v="Резиденція «Межигір'я»"/>
    <s v="https://www.instagram.com/p/BqSUu9RFzJN/"/>
    <s v="17.11.2018"/>
    <d v="1899-12-30T15:22:18"/>
    <x v="1"/>
    <n v="108"/>
    <s v="-"/>
  </r>
  <r>
    <n v="44"/>
    <s v="Kyiv, Ukraine"/>
    <s v="https://www.instagram.com/p/BpcSCp6hQEh/"/>
    <s v="27.10.2018"/>
    <d v="1899-12-30T15:39:47"/>
    <x v="1"/>
    <n v="96"/>
    <s v="-"/>
  </r>
  <r>
    <n v="45"/>
    <s v="Zhytomyr Oblast"/>
    <s v="https://www.instagram.com/p/BpOim0HhCtD/"/>
    <s v="22.10.2018"/>
    <d v="1899-12-30T07:35:10"/>
    <x v="3"/>
    <n v="110"/>
    <s v="-"/>
  </r>
  <r>
    <n v="46"/>
    <s v="Maidan Nezalezhnosti"/>
    <s v="https://www.instagram.com/p/BpC7luThjpY/"/>
    <s v="17.10.2018"/>
    <d v="1899-12-30T19:22:35"/>
    <x v="6"/>
    <n v="146"/>
    <s v="-"/>
  </r>
  <r>
    <n v="47"/>
    <s v="Vienna, Austria"/>
    <s v="https://www.instagram.com/p/Bo6mFi1BGxA/"/>
    <s v="14.10.2018"/>
    <d v="1899-12-30T13:40:46"/>
    <x v="2"/>
    <n v="93"/>
    <s v="-"/>
  </r>
  <r>
    <n v="48"/>
    <s v="Vienna, Austria"/>
    <s v="https://www.instagram.com/p/Bo6k1PFBUFQ/"/>
    <s v="14.10.2018"/>
    <d v="1899-12-30T13:29:48"/>
    <x v="2"/>
    <n v="124"/>
    <s v="-"/>
  </r>
  <r>
    <n v="49"/>
    <s v="Budapest, Hungary"/>
    <s v="https://www.instagram.com/p/Bo4cyW9hV2n/"/>
    <s v="13.10.2018"/>
    <d v="1899-12-30T17:41:01"/>
    <x v="1"/>
    <n v="136"/>
    <s v="-"/>
  </r>
  <r>
    <n v="50"/>
    <s v="Budapest, Hungary"/>
    <s v="https://www.instagram.com/p/Bo4cJwyB4vG/"/>
    <s v="13.10.2018"/>
    <d v="1899-12-30T17:35:29"/>
    <x v="1"/>
    <n v="122"/>
    <s v="-"/>
  </r>
  <r>
    <n v="51"/>
    <s v="Kiev Oblast"/>
    <s v="https://www.instagram.com/p/BoWQX59BnMu/"/>
    <s v="30.09.2018"/>
    <d v="1899-12-30T10:58:23"/>
    <x v="2"/>
    <n v="123"/>
    <s v="-"/>
  </r>
  <r>
    <n v="52"/>
    <s v="Baiona"/>
    <s v="https://www.instagram.com/p/BmJVX_pBN0Z/"/>
    <s v="06.08.2018"/>
    <d v="1899-12-30T17:29:10"/>
    <x v="3"/>
    <n v="111"/>
    <s v="-"/>
  </r>
  <r>
    <n v="53"/>
    <s v="Vigo, Galicia"/>
    <s v="https://www.instagram.com/p/BmBYK4uBFOK/"/>
    <s v="03.08.2018"/>
    <d v="1899-12-30T15:19:40"/>
    <x v="5"/>
    <n v="151"/>
    <s v="-"/>
  </r>
  <r>
    <n v="54"/>
    <s v="Vigo, Spain"/>
    <s v="https://www.instagram.com/p/BmBXvX2hoy_/"/>
    <s v="03.08.2018"/>
    <d v="1899-12-30T15:15:54"/>
    <x v="5"/>
    <n v="146"/>
    <s v="-"/>
  </r>
  <r>
    <n v="55"/>
    <s v="-"/>
    <s v="https://www.instagram.com/p/Bl0O0v5BSB9/"/>
    <s v="29.07.2018"/>
    <d v="1899-12-30T12:47:52"/>
    <x v="2"/>
    <n v="101"/>
    <s v="-"/>
  </r>
  <r>
    <n v="56"/>
    <s v="Kyiv, Ukraine"/>
    <s v="https://www.instagram.com/p/BlNBv97h9yf/"/>
    <s v="14.07.2018"/>
    <d v="1899-12-30T07:23:15"/>
    <x v="1"/>
    <n v="125"/>
    <s v="-"/>
  </r>
  <r>
    <n v="57"/>
    <s v="Kyiv, Ukraine"/>
    <s v="https://www.instagram.com/p/BlNBNNsB7dq/"/>
    <s v="14.07.2018"/>
    <d v="1899-12-30T07:18:30"/>
    <x v="1"/>
    <n v="102"/>
    <s v="-"/>
  </r>
  <r>
    <n v="58"/>
    <s v="Olympic NSC"/>
    <s v="https://www.instagram.com/p/BkX89Wah40L/"/>
    <s v="23.06.2018"/>
    <d v="1899-12-30T16:41:38"/>
    <x v="1"/>
    <n v="127"/>
    <s v="-"/>
  </r>
  <r>
    <n v="59"/>
    <s v="ЦУМ Київ / TSUM Kyiv Department Store"/>
    <s v="https://www.instagram.com/p/BjzXjsNByRy/"/>
    <s v="09.06.2018"/>
    <d v="1899-12-30T11:42:09"/>
    <x v="1"/>
    <n v="154"/>
    <s v="-"/>
  </r>
  <r>
    <n v="60"/>
    <s v="Hryshko National Botanical Garden"/>
    <s v="https://www.instagram.com/p/BinG6DUHONB/"/>
    <s v="10.05.2018"/>
    <d v="1899-12-30T20:54:23"/>
    <x v="0"/>
    <n v="142"/>
    <s v="-"/>
  </r>
  <r>
    <n v="61"/>
    <s v="Hryshko National Botanical Garden"/>
    <s v="https://www.instagram.com/p/BiXUdHRBais/"/>
    <s v="04.05.2018"/>
    <d v="1899-12-30T17:44:55"/>
    <x v="5"/>
    <n v="147"/>
    <s v="-"/>
  </r>
  <r>
    <n v="62"/>
    <s v="Trukhaniv Island"/>
    <s v="https://www.instagram.com/p/BhB_3vbAtca/"/>
    <s v="01.04.2018"/>
    <d v="1899-12-30T14:29:36"/>
    <x v="2"/>
    <n v="141"/>
    <s v="-"/>
  </r>
  <r>
    <n v="63"/>
    <s v="-"/>
    <s v="https://www.instagram.com/p/BgJhDOOHaBx/"/>
    <s v="10.03.2018"/>
    <d v="1899-12-30T16:02:49"/>
    <x v="1"/>
    <n v="128"/>
    <s v="-"/>
  </r>
  <r>
    <n v="64"/>
    <s v="Zhytomyr Oblast"/>
    <s v="https://www.instagram.com/p/BedR0aeB2vX/"/>
    <s v="27.01.2018"/>
    <d v="1899-12-30T15:11:45"/>
    <x v="1"/>
    <n v="115"/>
    <s v="-"/>
  </r>
  <r>
    <n v="65"/>
    <s v="Парк Вечной Славы"/>
    <s v="https://www.instagram.com/p/BeLbtSFh3h3/"/>
    <s v="20.01.2018"/>
    <d v="1899-12-30T16:51:50"/>
    <x v="1"/>
    <n v="138"/>
    <s v="-"/>
  </r>
  <r>
    <n v="66"/>
    <s v="Kyiv, Ukraine"/>
    <s v="https://www.instagram.com/p/Bcfyu_CBYKD/"/>
    <s v="09.12.2017"/>
    <d v="1899-12-30T21:35:04"/>
    <x v="1"/>
    <n v="168"/>
    <s v="-"/>
  </r>
  <r>
    <n v="67"/>
    <s v="Europe/Zaporozhye"/>
    <s v="https://www.instagram.com/p/BcVC-TMBS2t/"/>
    <s v="05.12.2017"/>
    <d v="1899-12-30T17:25:19"/>
    <x v="4"/>
    <n v="156"/>
    <s v="-"/>
  </r>
  <r>
    <n v="68"/>
    <s v="Шпацер Готель"/>
    <s v="https://www.instagram.com/p/BbXWCnUhNDn/"/>
    <s v="11.11.2017"/>
    <d v="1899-12-30T18:19:01"/>
    <x v="1"/>
    <n v="138"/>
    <s v="-"/>
  </r>
  <r>
    <n v="69"/>
    <s v="Europe/Zaporozhye"/>
    <s v="https://www.instagram.com/p/BaW9A8QB2B3/"/>
    <s v="17.10.2017"/>
    <d v="1899-12-30T18:08:56"/>
    <x v="4"/>
    <n v="122"/>
    <s v="-"/>
  </r>
  <r>
    <n v="70"/>
    <s v="Europe/Zaporozhye"/>
    <s v="https://www.instagram.com/p/BaRlGcZhVg5/"/>
    <s v="15.10.2017"/>
    <d v="1899-12-30T16:03:46"/>
    <x v="2"/>
    <n v="163"/>
    <s v="-"/>
  </r>
  <r>
    <n v="71"/>
    <s v="-"/>
    <s v="https://www.instagram.com/p/BZY8_x_hYDS/"/>
    <s v="23.09.2017"/>
    <d v="1899-12-30T16:15:52"/>
    <x v="1"/>
    <n v="132"/>
    <s v="-"/>
  </r>
  <r>
    <n v="72"/>
    <s v="The Motherland Monument"/>
    <s v="https://www.instagram.com/p/BY3bw1IBhwk/"/>
    <s v="10.09.2017"/>
    <d v="1899-12-30T15:50:32"/>
    <x v="2"/>
    <n v="154"/>
    <s v="-"/>
  </r>
  <r>
    <n v="73"/>
    <s v="Черноморская Ривьера, официальная страница"/>
    <s v="https://www.instagram.com/p/BYTE5mIhngo/"/>
    <s v="27.08.2017"/>
    <d v="1899-12-30T12:58:05"/>
    <x v="2"/>
    <n v="151"/>
    <s v="-"/>
  </r>
  <r>
    <n v="74"/>
    <s v="Private Elling"/>
    <s v="https://www.instagram.com/p/BYNdB1CBluv/"/>
    <s v="25.08.2017"/>
    <d v="1899-12-30T08:33:29"/>
    <x v="5"/>
    <n v="153"/>
    <s v="-"/>
  </r>
  <r>
    <n v="75"/>
    <s v="Buki, Cherkas'Ka Oblast', Ukraine"/>
    <s v="https://www.instagram.com/p/BXcx1MNhIFI/"/>
    <s v="06.08.2017"/>
    <d v="1899-12-30T10:52:29"/>
    <x v="2"/>
    <n v="164"/>
    <s v="-"/>
  </r>
  <r>
    <n v="76"/>
    <s v="Морской Вокзал"/>
    <s v="https://www.instagram.com/p/BWju3GhhctF/"/>
    <s v="15.07.2017"/>
    <d v="1899-12-30T07:09:49"/>
    <x v="1"/>
    <n v="142"/>
    <s v="-"/>
  </r>
  <r>
    <n v="77"/>
    <s v="PinchukArtCentre"/>
    <s v="https://www.instagram.com/p/BWDS9hTBTSk/"/>
    <s v="02.07.2017"/>
    <d v="1899-12-30T16:50:19"/>
    <x v="2"/>
    <n v="149"/>
    <s v="-"/>
  </r>
  <r>
    <n v="78"/>
    <s v="-"/>
    <s v="https://www.instagram.com/p/BV5C9_1hMBI/"/>
    <s v="28.06.2017"/>
    <d v="1899-12-30T17:18:10"/>
    <x v="6"/>
    <n v="136"/>
    <s v="-"/>
  </r>
  <r>
    <n v="79"/>
    <s v="SOLOD levantine grill"/>
    <s v="https://www.instagram.com/p/BVNS4d7hdPg/"/>
    <s v="11.06.2017"/>
    <d v="1899-12-30T17:30:39"/>
    <x v="2"/>
    <n v="133"/>
    <s v="-"/>
  </r>
  <r>
    <n v="80"/>
    <s v="Трахтемирів"/>
    <s v="https://www.instagram.com/p/BU-FyDBBevg/"/>
    <s v="05.06.2017"/>
    <d v="1899-12-30T19:47:34"/>
    <x v="3"/>
    <n v="152"/>
    <s v="-"/>
  </r>
  <r>
    <n v="81"/>
    <s v="-"/>
    <s v="https://www.instagram.com/p/BU7QIZMh_0v/"/>
    <s v="04.06.2017"/>
    <d v="1899-12-30T17:20:17"/>
    <x v="2"/>
    <n v="129"/>
    <s v="-"/>
  </r>
  <r>
    <n v="82"/>
    <s v="Пейзажная аллея"/>
    <s v="https://www.instagram.com/p/BU7O3LYhSUK/"/>
    <s v="04.06.2017"/>
    <d v="1899-12-30T17:09:11"/>
    <x v="2"/>
    <n v="124"/>
    <s v="-"/>
  </r>
  <r>
    <n v="83"/>
    <s v="Круглик"/>
    <s v="https://www.instagram.com/p/BUpAbnShxH-/"/>
    <s v="28.05.2017"/>
    <d v="1899-12-30T15:16:46"/>
    <x v="2"/>
    <n v="118"/>
    <s v="-"/>
  </r>
  <r>
    <n v="84"/>
    <s v="-"/>
    <s v="https://www.instagram.com/p/BUmlT5lB5YN/"/>
    <s v="27.05.2017"/>
    <d v="1899-12-30T16:41:18"/>
    <x v="1"/>
    <n v="118"/>
    <s v="-"/>
  </r>
  <r>
    <n v="85"/>
    <s v="Khotyn Fortress"/>
    <s v="https://www.instagram.com/p/BUXK8ZRhZmm/"/>
    <s v="21.05.2017"/>
    <d v="1899-12-30T17:02:17"/>
    <x v="2"/>
    <n v="141"/>
    <s v="-"/>
  </r>
  <r>
    <n v="86"/>
    <s v="Вилла &quot;Две Реки&quot;"/>
    <s v="https://www.instagram.com/p/BUUs2xnBoU9/"/>
    <s v="20.05.2017"/>
    <d v="1899-12-30T18:00:54"/>
    <x v="1"/>
    <n v="125"/>
    <s v="-"/>
  </r>
  <r>
    <n v="87"/>
    <s v="Пешеходный Мост Труханов Остров"/>
    <s v="https://www.instagram.com/p/BUFcPAIhs9U/"/>
    <s v="14.05.2017"/>
    <d v="1899-12-30T19:47:03"/>
    <x v="2"/>
    <n v="126"/>
    <s v="-"/>
  </r>
  <r>
    <n v="88"/>
    <s v="-"/>
    <s v="https://www.instagram.com/p/BUAbJnuh_wk/"/>
    <s v="12.05.2017"/>
    <d v="1899-12-30T21:01:22"/>
    <x v="5"/>
    <s v="-"/>
    <n v="210"/>
  </r>
  <r>
    <n v="89"/>
    <s v="Kiev Fortress"/>
    <s v="https://www.instagram.com/p/BTjRdbQhzLT/"/>
    <s v="01.05.2017"/>
    <d v="1899-12-30T13:18:43"/>
    <x v="3"/>
    <n v="134"/>
    <s v="-"/>
  </r>
  <r>
    <n v="90"/>
    <s v="The Motherland Monument"/>
    <s v="https://www.instagram.com/p/BTgx7bThNeq/"/>
    <s v="30.04.2017"/>
    <d v="1899-12-30T14:04:43"/>
    <x v="2"/>
    <n v="112"/>
    <s v="-"/>
  </r>
  <r>
    <n v="91"/>
    <s v="Великий Луг"/>
    <s v="https://www.instagram.com/p/BS8oRiBhkDe/"/>
    <s v="16.04.2017"/>
    <d v="1899-12-30T13:07:41"/>
    <x v="2"/>
    <n v="128"/>
    <s v="-"/>
  </r>
  <r>
    <n v="92"/>
    <s v="Zaporizhia"/>
    <s v="https://www.instagram.com/p/BS39dkXhn2s/"/>
    <s v="14.04.2017"/>
    <d v="1899-12-30T17:36:38"/>
    <x v="5"/>
    <n v="131"/>
    <s v="-"/>
  </r>
  <r>
    <n v="93"/>
    <s v="-"/>
    <s v="https://www.instagram.com/p/BSv2iBxBozi/"/>
    <s v="11.04.2017"/>
    <d v="1899-12-30T14:02:09"/>
    <x v="4"/>
    <n v="141"/>
    <s v="-"/>
  </r>
  <r>
    <n v="94"/>
    <s v="Жк Щасливий"/>
    <s v="https://www.instagram.com/p/BP24kBNDfBq/"/>
    <s v="29.01.2017"/>
    <d v="1899-12-30T18:00:24"/>
    <x v="2"/>
    <n v="196"/>
    <s v="-"/>
  </r>
  <r>
    <n v="95"/>
    <s v="Helsinki Senate Square"/>
    <s v="https://www.instagram.com/p/BOw8zQyjLEf/"/>
    <s v="02.01.2017"/>
    <d v="1899-12-30T14:10:36"/>
    <x v="3"/>
    <n v="167"/>
    <s v="-"/>
  </r>
  <r>
    <n v="96"/>
    <s v="Helsinki"/>
    <s v="https://www.instagram.com/p/BOwpfZQjlaf/"/>
    <s v="02.01.2017"/>
    <d v="1899-12-30T11:21:51"/>
    <x v="3"/>
    <n v="112"/>
    <s v="-"/>
  </r>
  <r>
    <n v="97"/>
    <s v="Riga Old Town"/>
    <s v="https://www.instagram.com/p/BOrlwL7Dohq/"/>
    <s v="31.12.2016"/>
    <d v="1899-12-30T12:13:00"/>
    <x v="1"/>
    <n v="99"/>
    <s v="-"/>
  </r>
  <r>
    <n v="98"/>
    <s v="City-Zen cafe"/>
    <s v="https://www.instagram.com/p/BOP5iaHjTNX/"/>
    <s v="20.12.2016"/>
    <d v="1899-12-30T18:07:09"/>
    <x v="4"/>
    <n v="107"/>
    <s v="-"/>
  </r>
  <r>
    <n v="99"/>
    <s v="Зимова країна на ВДНГ"/>
    <s v="https://www.instagram.com/p/BOHssgXjYgO/"/>
    <s v="17.12.2016"/>
    <d v="1899-12-30T13:41:00"/>
    <x v="1"/>
    <n v="118"/>
    <s v="-"/>
  </r>
  <r>
    <n v="100"/>
    <s v="Вул. Гната Хоткевича"/>
    <s v="https://www.instagram.com/p/BMTTaP-jrcx/"/>
    <s v="02.11.2016"/>
    <d v="1899-12-30T08:48:09"/>
    <x v="6"/>
    <n v="196"/>
    <s v="-"/>
  </r>
  <r>
    <n v="101"/>
    <s v="-"/>
    <s v="https://www.instagram.com/p/BMJJvpmDxNP/"/>
    <s v="29.10.2016"/>
    <d v="1899-12-30T10:11:17"/>
    <x v="1"/>
    <n v="150"/>
    <s v="-"/>
  </r>
  <r>
    <n v="102"/>
    <s v="-"/>
    <s v="https://www.instagram.com/p/BJQBv3vA2vx/"/>
    <s v="18.08.2016"/>
    <d v="1899-12-30T12:41:55"/>
    <x v="0"/>
    <n v="286"/>
    <s v="-"/>
  </r>
  <r>
    <n v="103"/>
    <s v="Bright on Beach Odessa"/>
    <s v="https://www.instagram.com/p/BIhpz8Hg5g7/"/>
    <s v="31.07.2016"/>
    <d v="1899-12-30T12:27:41"/>
    <x v="2"/>
    <n v="93"/>
    <s v="-"/>
  </r>
  <r>
    <n v="104"/>
    <s v="Столовая Чернослив"/>
    <s v="https://www.instagram.com/p/BIhgN76AYp3/"/>
    <s v="31.07.2016"/>
    <d v="1899-12-30T11:03:52"/>
    <x v="2"/>
    <n v="76"/>
    <s v="-"/>
  </r>
  <r>
    <n v="105"/>
    <s v="Caletón"/>
    <s v="https://www.instagram.com/p/BIdbpZughcG/"/>
    <s v="29.07.2016"/>
    <d v="1899-12-30T21:06:57"/>
    <x v="5"/>
    <s v="-"/>
    <n v="171"/>
  </r>
  <r>
    <n v="106"/>
    <s v="Caletón"/>
    <s v="https://www.instagram.com/p/BIdOrVEAaaH/"/>
    <s v="29.07.2016"/>
    <d v="1899-12-30T19:13:37"/>
    <x v="5"/>
    <n v="68"/>
    <s v="-"/>
  </r>
  <r>
    <n v="107"/>
    <s v="-"/>
    <s v="https://www.instagram.com/p/BIZo8wRDh23/"/>
    <s v="28.07.2016"/>
    <d v="1899-12-30T09:46:14"/>
    <x v="0"/>
    <n v="73"/>
    <s v="-"/>
  </r>
  <r>
    <n v="108"/>
    <s v="Caletón"/>
    <s v="https://www.instagram.com/p/BIZa8-MD11y/"/>
    <s v="28.07.2016"/>
    <d v="1899-12-30T07:43:56"/>
    <x v="0"/>
    <n v="110"/>
    <s v="-"/>
  </r>
  <r>
    <n v="109"/>
    <s v="Langeron Beach, Odessa"/>
    <s v="https://www.instagram.com/p/BISgxipgNuQ/"/>
    <s v="25.07.2016"/>
    <d v="1899-12-30T15:20:07"/>
    <x v="3"/>
    <n v="69"/>
    <s v="-"/>
  </r>
  <r>
    <n v="110"/>
    <s v="Київська Фортеця"/>
    <s v="https://www.instagram.com/p/BGzf9mtCR1T/"/>
    <s v="18.06.2016"/>
    <d v="1899-12-30T17:45:10"/>
    <x v="1"/>
    <n v="113"/>
    <s v="-"/>
  </r>
  <r>
    <n v="111"/>
    <s v="Ленинградская площадь"/>
    <s v="https://www.instagram.com/p/BGW-44sCR7y/"/>
    <s v="07.06.2016"/>
    <d v="1899-12-30T15:57:26"/>
    <x v="4"/>
    <n v="119"/>
    <s v="-"/>
  </r>
  <r>
    <n v="112"/>
    <s v="The Cake"/>
    <s v="https://www.instagram.com/p/BGM1JV1CR34/"/>
    <s v="03.06.2016"/>
    <d v="1899-12-30T17:19:54"/>
    <x v="5"/>
    <n v="131"/>
    <s v="-"/>
  </r>
  <r>
    <n v="113"/>
    <s v="Маріїнський парк"/>
    <s v="https://www.instagram.com/p/BFrFy3IiRxE/"/>
    <s v="21.05.2016"/>
    <d v="1899-12-30T14:51:12"/>
    <x v="1"/>
    <n v="94"/>
    <s v="-"/>
  </r>
  <r>
    <n v="114"/>
    <s v="Киев, Крещатик"/>
    <s v="https://www.instagram.com/p/BFq5-9fCRwM/"/>
    <s v="21.05.2016"/>
    <d v="1899-12-30T13:07:59"/>
    <x v="1"/>
    <n v="60"/>
    <s v="-"/>
  </r>
  <r>
    <n v="115"/>
    <s v="Вертодром Днепр—1"/>
    <s v="https://www.instagram.com/p/BFXLLVgiR10/"/>
    <s v="13.05.2016"/>
    <d v="1899-12-30T21:13:25"/>
    <x v="5"/>
    <s v="-"/>
    <n v="107"/>
  </r>
  <r>
    <n v="116"/>
    <s v="-"/>
    <s v="https://www.instagram.com/p/BE1Ci_GiR9c/"/>
    <s v="30.04.2016"/>
    <d v="1899-12-30T15:03:49"/>
    <x v="1"/>
    <n v="64"/>
    <s v="-"/>
  </r>
  <r>
    <n v="117"/>
    <s v="-"/>
    <s v="https://www.instagram.com/p/BEJlEv7iRwI/"/>
    <s v="13.04.2016"/>
    <d v="1899-12-30T17:58:57"/>
    <x v="6"/>
    <s v="-"/>
    <n v="131"/>
  </r>
  <r>
    <n v="118"/>
    <s v="-"/>
    <s v="https://www.instagram.com/p/BDfVRm_iR49/"/>
    <s v="28.03.2016"/>
    <d v="1899-12-30T08:12:47"/>
    <x v="3"/>
    <s v="-"/>
    <n v="81"/>
  </r>
  <r>
    <n v="119"/>
    <s v="Київська Фортеця"/>
    <s v="https://www.instagram.com/p/BCsKeSeCR9c/"/>
    <s v="08.03.2016"/>
    <d v="1899-12-30T11:17:08"/>
    <x v="4"/>
    <n v="68"/>
    <s v="-"/>
  </r>
  <r>
    <n v="120"/>
    <s v="Ленинградская площадь"/>
    <s v="https://www.instagram.com/p/BCiIiVECR7T/"/>
    <s v="04.03.2016"/>
    <d v="1899-12-30T13:47:48"/>
    <x v="5"/>
    <n v="98"/>
    <s v="-"/>
  </r>
  <r>
    <n v="121"/>
    <s v="-"/>
    <s v="https://www.instagram.com/p/BCINOXBCRx-/"/>
    <s v="23.02.2016"/>
    <d v="1899-12-30T12:08:31"/>
    <x v="4"/>
    <n v="59"/>
    <s v="-"/>
  </r>
  <r>
    <n v="122"/>
    <s v="-"/>
    <s v="https://www.instagram.com/p/BAGLNPpiR9l/"/>
    <s v="04.01.2016"/>
    <d v="1899-12-30T00:09:37"/>
    <x v="3"/>
    <n v="98"/>
    <s v="-"/>
  </r>
  <r>
    <n v="123"/>
    <s v="Barcelona, Spain"/>
    <s v="https://www.instagram.com/p/BADQTSRiR7U/"/>
    <s v="02.01.2016"/>
    <d v="1899-12-30T20:56:25"/>
    <x v="1"/>
    <n v="67"/>
    <s v="-"/>
  </r>
  <r>
    <n v="124"/>
    <s v="-"/>
    <s v="https://www.instagram.com/p/_7m7XOiRx1/"/>
    <s v="30.12.2015"/>
    <d v="1899-12-30T21:40:12"/>
    <x v="6"/>
    <s v="-"/>
    <n v="74"/>
  </r>
  <r>
    <n v="125"/>
    <s v="-"/>
    <s v="https://www.instagram.com/p/_6KZgsCR6e/"/>
    <s v="30.12.2015"/>
    <d v="1899-12-30T09:04:06"/>
    <x v="6"/>
    <s v="-"/>
    <n v="79"/>
  </r>
  <r>
    <n v="126"/>
    <s v="-"/>
    <s v="https://www.instagram.com/p/_2D7pMiR7Y/"/>
    <s v="28.12.2015"/>
    <d v="1899-12-30T21:12:11"/>
    <x v="3"/>
    <n v="38"/>
    <s v="-"/>
  </r>
  <r>
    <n v="127"/>
    <s v="-"/>
    <s v="https://www.instagram.com/p/_2DwGmCR6z/"/>
    <s v="28.12.2015"/>
    <d v="1899-12-30T17:56:37"/>
    <x v="3"/>
    <n v="33"/>
    <s v="-"/>
  </r>
  <r>
    <n v="128"/>
    <s v="-"/>
    <s v="https://www.instagram.com/p/_wLm65iR2a/"/>
    <s v="28.12.2015"/>
    <d v="1899-12-30T18:01:51"/>
    <x v="3"/>
    <n v="38"/>
    <s v="-"/>
  </r>
  <r>
    <n v="129"/>
    <s v="-"/>
    <s v="https://www.instagram.com/p/91RBC3CR2_/"/>
    <s v="08.11.2015"/>
    <d v="1899-12-30T17:30:30"/>
    <x v="2"/>
    <n v="77"/>
    <s v="-"/>
  </r>
  <r>
    <n v="130"/>
    <s v="Міжнародний Виставковий Центр"/>
    <s v="https://www.instagram.com/p/86R23CiR8A/"/>
    <s v="16.10.2015"/>
    <d v="1899-12-30T19:42:39"/>
    <x v="5"/>
    <n v="72"/>
    <s v="-"/>
  </r>
  <r>
    <n v="131"/>
    <s v="Crab's Burger Odessa"/>
    <s v="https://www.instagram.com/p/5z2rPwiR0e/"/>
    <s v="31.07.2015"/>
    <d v="1899-12-30T18:15:31"/>
    <x v="5"/>
    <n v="78"/>
    <s v="-"/>
  </r>
  <r>
    <n v="132"/>
    <s v="пляж Лузановка"/>
    <s v="https://www.instagram.com/p/5zok0MiR2H/"/>
    <s v="31.07.2015"/>
    <d v="1899-12-30T16:12:18"/>
    <x v="5"/>
    <n v="76"/>
    <s v="-"/>
  </r>
  <r>
    <n v="133"/>
    <s v="Пасаж"/>
    <s v="https://www.instagram.com/p/5x5DIeiRz9/"/>
    <s v="30.07.2015"/>
    <d v="1899-12-30T23:57:46"/>
    <x v="0"/>
    <n v="67"/>
    <s v="-"/>
  </r>
  <r>
    <n v="134"/>
    <s v="Лузановка"/>
    <s v="https://www.instagram.com/p/5ukFWXiRwc/"/>
    <s v="29.07.2015"/>
    <d v="1899-12-30T16:56:51"/>
    <x v="6"/>
    <n v="57"/>
    <s v="-"/>
  </r>
  <r>
    <n v="135"/>
    <s v="Caleton"/>
    <s v="https://www.instagram.com/p/5q9P6EiRym/"/>
    <s v="28.07.2015"/>
    <d v="1899-12-30T07:19:47"/>
    <x v="4"/>
    <n v="65"/>
    <s v="-"/>
  </r>
  <r>
    <n v="136"/>
    <s v="Морской Вокзал"/>
    <s v="https://www.instagram.com/p/5oSJIEiR2c/"/>
    <s v="27.07.2015"/>
    <d v="1899-12-30T06:24:38"/>
    <x v="3"/>
    <n v="78"/>
    <s v="-"/>
  </r>
  <r>
    <n v="137"/>
    <s v="-"/>
    <s v="https://www.instagram.com/p/5JhNcdCR1l/"/>
    <s v="15.07.2015"/>
    <d v="1899-12-30T07:39:51"/>
    <x v="6"/>
    <n v="52"/>
    <s v="-"/>
  </r>
  <r>
    <n v="138"/>
    <s v="Киевское море под Лютежем"/>
    <s v="https://www.instagram.com/p/36g5mRCR6a/"/>
    <s v="14.06.2015"/>
    <d v="1899-12-30T15:17:08"/>
    <x v="2"/>
    <n v="72"/>
    <s v="-"/>
  </r>
  <r>
    <n v="139"/>
    <s v="-"/>
    <s v="https://www.instagram.com/p/3uECCDCR0V/"/>
    <s v="09.06.2015"/>
    <d v="1899-12-30T19:14:00"/>
    <x v="4"/>
    <n v="58"/>
    <s v="-"/>
  </r>
  <r>
    <n v="140"/>
    <s v="-"/>
    <s v="https://www.instagram.com/p/3jgA0jiR_X/"/>
    <s v="05.06.2015"/>
    <d v="1899-12-30T16:46:51"/>
    <x v="5"/>
    <n v="65"/>
    <s v="-"/>
  </r>
  <r>
    <n v="141"/>
    <s v="Радуга"/>
    <s v="https://www.instagram.com/p/3g9o8liR5S/"/>
    <s v="04.06.2015"/>
    <d v="1899-12-30T17:08:01"/>
    <x v="0"/>
    <n v="51"/>
    <s v="-"/>
  </r>
  <r>
    <n v="142"/>
    <s v="-"/>
    <s v="https://www.instagram.com/p/3EaWNmiR8g/"/>
    <s v="24.05.2015"/>
    <d v="1899-12-30T15:00:53"/>
    <x v="2"/>
    <n v="45"/>
    <s v="-"/>
  </r>
  <r>
    <n v="143"/>
    <s v="-"/>
    <s v="https://www.instagram.com/p/2d2tD1CR_f/"/>
    <s v="09.05.2015"/>
    <d v="1899-12-30T15:38:17"/>
    <x v="1"/>
    <n v="53"/>
    <s v="-"/>
  </r>
  <r>
    <n v="144"/>
    <s v="-"/>
    <s v="https://www.instagram.com/p/2WmSb5iR4I/"/>
    <s v="06.05.2015"/>
    <d v="1899-12-30T20:00:10"/>
    <x v="6"/>
    <n v="27"/>
    <s v="-"/>
  </r>
  <r>
    <n v="145"/>
    <s v="Остров &quot;Хортица&quot;"/>
    <s v="https://www.instagram.com/p/154OuyiRz-/"/>
    <s v="25.04.2015"/>
    <d v="1899-12-30T16:18:58"/>
    <x v="1"/>
    <n v="46"/>
    <s v="-"/>
  </r>
  <r>
    <n v="146"/>
    <s v="Київська Фортеця"/>
    <s v="https://www.instagram.com/p/1YwTozCRz7/"/>
    <s v="12.04.2015"/>
    <d v="1899-12-30T19:34:48"/>
    <x v="2"/>
    <n v="56"/>
    <s v="-"/>
  </r>
  <r>
    <n v="147"/>
    <s v="-"/>
    <s v="https://www.instagram.com/p/0AgdkliR-5/"/>
    <s v="09.03.2015"/>
    <d v="1899-12-30T13:24:28"/>
    <x v="3"/>
    <n v="73"/>
    <s v="-"/>
  </r>
  <r>
    <n v="148"/>
    <s v="-"/>
    <s v="https://www.instagram.com/p/z-NrMPiR6i/"/>
    <s v="08.03.2015"/>
    <d v="1899-12-30T15:40:32"/>
    <x v="2"/>
    <n v="49"/>
    <s v="-"/>
  </r>
  <r>
    <n v="149"/>
    <s v="-"/>
    <s v="https://www.instagram.com/p/yzSF5RiR1x/"/>
    <s v="07.02.2015"/>
    <d v="1899-12-30T13:16:05"/>
    <x v="1"/>
    <n v="54"/>
    <s v="-"/>
  </r>
  <r>
    <n v="150"/>
    <s v="Freedom Square"/>
    <s v="https://www.instagram.com/p/xefHDWiR4S/"/>
    <s v="05.01.2015"/>
    <d v="1899-12-30T14:54:24"/>
    <x v="3"/>
    <n v="37"/>
    <s v="-"/>
  </r>
  <r>
    <n v="151"/>
    <s v="Dresdner Zwinger"/>
    <s v="https://www.instagram.com/p/xW1_D3CR5X/"/>
    <s v="02.01.2015"/>
    <d v="1899-12-30T16:11:40"/>
    <x v="5"/>
    <n v="31"/>
    <s v="-"/>
  </r>
  <r>
    <n v="152"/>
    <s v="Prague Old Town"/>
    <s v="https://www.instagram.com/p/xW0-EsiR3h/"/>
    <s v="02.01.2015"/>
    <d v="1899-12-30T15:31:29"/>
    <x v="5"/>
    <n v="27"/>
    <s v="-"/>
  </r>
  <r>
    <n v="153"/>
    <s v="-"/>
    <s v="https://www.instagram.com/p/xW0alfCR2M/"/>
    <s v="02.01.2015"/>
    <d v="1899-12-30T15:26:38"/>
    <x v="5"/>
    <n v="18"/>
    <s v="-"/>
  </r>
  <r>
    <n v="154"/>
    <s v="Charles Bridge"/>
    <s v="https://www.instagram.com/p/xPFLL_iR4T/"/>
    <s v="30.12.2014"/>
    <d v="1899-12-30T15:19:10"/>
    <x v="4"/>
    <n v="28"/>
    <s v="-"/>
  </r>
  <r>
    <n v="155"/>
    <s v="Katedrála sv. Víta / St. Vitus Cathedral"/>
    <s v="https://www.instagram.com/p/xPATNeiR_Z/"/>
    <s v="13.04.2015"/>
    <d v="1899-12-30T15:16:52"/>
    <x v="3"/>
    <n v="38"/>
    <s v="-"/>
  </r>
  <r>
    <n v="156"/>
    <s v="Charles Bridge"/>
    <s v="https://www.instagram.com/p/xO_497CR-l/"/>
    <s v="30.12.2014"/>
    <d v="1899-12-30T14:32:59"/>
    <x v="4"/>
    <n v="34"/>
    <s v="-"/>
  </r>
  <r>
    <n v="157"/>
    <s v="Prague Old Town"/>
    <s v="https://www.instagram.com/p/xNFO4FCR7X/"/>
    <s v="29.12.2014"/>
    <d v="1899-12-30T20:41:11"/>
    <x v="3"/>
    <n v="46"/>
    <s v="-"/>
  </r>
  <r>
    <n v="158"/>
    <s v="Kraków Experience"/>
    <s v="https://www.instagram.com/p/xKCx9QiR9Q/"/>
    <s v="28.12.2014"/>
    <d v="1899-12-30T19:02:31"/>
    <x v="2"/>
    <n v="60"/>
    <s v="-"/>
  </r>
  <r>
    <n v="159"/>
    <s v="Cracow, Kraków"/>
    <s v="https://www.instagram.com/p/xJvBwcCR5T/"/>
    <s v="28.12.2014"/>
    <d v="1899-12-30T13:29:26"/>
    <x v="2"/>
    <n v="42"/>
    <s v="-"/>
  </r>
  <r>
    <n v="160"/>
    <s v="Львівська копальня кави"/>
    <s v="https://www.instagram.com/p/xHT8zBiR5j/"/>
    <s v="27.12.2014"/>
    <d v="1899-12-30T15:13:14"/>
    <x v="1"/>
    <n v="46"/>
    <s v="-"/>
  </r>
  <r>
    <n v="161"/>
    <s v="-"/>
    <s v="https://www.instagram.com/p/uvujwSiRxJ/"/>
    <s v="29.10.2014"/>
    <d v="1899-12-30T18:02:17"/>
    <x v="6"/>
    <n v="52"/>
    <s v="-"/>
  </r>
  <r>
    <n v="162"/>
    <s v="-"/>
    <s v="https://www.instagram.com/p/uTk9ofCR-3/"/>
    <s v="18.10.2014"/>
    <d v="1899-12-30T19:39:42"/>
    <x v="1"/>
    <n v="49"/>
    <s v="-"/>
  </r>
  <r>
    <n v="163"/>
    <s v="-"/>
    <s v="https://www.instagram.com/p/uTbdwLiR6M/"/>
    <s v="18.10.2014"/>
    <d v="1899-12-30T18:16:43"/>
    <x v="1"/>
    <n v="24"/>
    <s v="-"/>
  </r>
  <r>
    <n v="164"/>
    <s v="-"/>
    <s v="https://www.instagram.com/p/tc80YpiR2l/"/>
    <s v="20.12.2014"/>
    <d v="1899-12-30T19:36:00"/>
    <x v="1"/>
    <n v="17"/>
    <s v="-"/>
  </r>
  <r>
    <n v="165"/>
    <s v="-"/>
    <s v="https://www.instagram.com/p/tc6d9BCRyT/"/>
    <s v="27.09.2014"/>
    <d v="1899-12-30T14:09:24"/>
    <x v="1"/>
    <n v="48"/>
    <s v="-"/>
  </r>
  <r>
    <n v="166"/>
    <s v="-"/>
    <s v="https://www.instagram.com/p/tc2jz6iR6d/"/>
    <s v="27.09.2014"/>
    <d v="1899-12-30T13:35:14"/>
    <x v="1"/>
    <n v="48"/>
    <s v="-"/>
  </r>
  <r>
    <n v="167"/>
    <s v="-"/>
    <s v="https://www.instagram.com/p/taZdqICRxg/"/>
    <s v="26.09.2014"/>
    <d v="1899-12-30T14:42:31"/>
    <x v="5"/>
    <n v="24"/>
    <s v="-"/>
  </r>
  <r>
    <n v="168"/>
    <s v="-"/>
    <s v="https://www.instagram.com/p/tYWK48iR4u/"/>
    <s v="25.09.2014"/>
    <d v="1899-12-30T19:35:15"/>
    <x v="0"/>
    <n v="50"/>
    <s v="-"/>
  </r>
  <r>
    <n v="169"/>
    <s v="-"/>
    <s v="https://www.instagram.com/p/r5OPFdCR0h/"/>
    <s v="19.08.2014"/>
    <d v="1899-12-30T20:58:04"/>
    <x v="4"/>
    <n v="52"/>
    <s v="-"/>
  </r>
  <r>
    <n v="170"/>
    <s v="-"/>
    <s v="https://www.instagram.com/p/rXtOJ2iRyt/"/>
    <s v="06.08.2014"/>
    <d v="1899-12-30T20:34:39"/>
    <x v="6"/>
    <n v="31"/>
    <s v="-"/>
  </r>
  <r>
    <n v="171"/>
    <s v="-"/>
    <s v="https://www.instagram.com/p/qXdU0ZiR86/"/>
    <s v="12.07.2014"/>
    <d v="1899-12-30T21:44:21"/>
    <x v="1"/>
    <n v="49"/>
    <s v="-"/>
  </r>
  <r>
    <n v="172"/>
    <s v="-"/>
    <s v="https://www.instagram.com/p/p9C5iRCR40/"/>
    <s v="02.07.2014"/>
    <d v="1899-12-30T15:33:11"/>
    <x v="6"/>
    <n v="49"/>
    <s v="-"/>
  </r>
  <r>
    <n v="173"/>
    <s v="-"/>
    <s v="https://www.instagram.com/p/p8eR35CR5P/"/>
    <s v="02.07.2014"/>
    <d v="1899-12-30T10:13:12"/>
    <x v="6"/>
    <n v="33"/>
    <s v="-"/>
  </r>
  <r>
    <n v="174"/>
    <s v="-"/>
    <s v="https://www.instagram.com/p/p8CKpcCR0B/"/>
    <s v="02.07.2014"/>
    <d v="1899-12-30T06:07:33"/>
    <x v="6"/>
    <n v="34"/>
    <s v="-"/>
  </r>
  <r>
    <n v="175"/>
    <s v="-"/>
    <s v="https://www.instagram.com/p/pLP1rDCR8m/"/>
    <s v="13.06.2014"/>
    <d v="1899-12-30T07:24:14"/>
    <x v="5"/>
    <n v="42"/>
    <s v="-"/>
  </r>
  <r>
    <n v="176"/>
    <s v="-"/>
    <s v="https://www.instagram.com/p/o2_du5CR2c/"/>
    <s v="05.06.2014"/>
    <d v="1899-12-30T10:36:20"/>
    <x v="0"/>
    <n v="25"/>
    <s v="-"/>
  </r>
  <r>
    <n v="177"/>
    <s v="-"/>
    <s v="https://www.instagram.com/p/olz3_fCR7E/"/>
    <s v="29.05.2014"/>
    <d v="1899-12-30T18:27:58"/>
    <x v="0"/>
    <n v="31"/>
    <s v="-"/>
  </r>
  <r>
    <n v="178"/>
    <s v="-"/>
    <s v="https://www.instagram.com/p/oGZjuuCRxl/"/>
    <s v="17.05.2014"/>
    <d v="1899-12-30T13:41:34"/>
    <x v="1"/>
    <n v="25"/>
    <s v="-"/>
  </r>
  <r>
    <n v="179"/>
    <s v="-"/>
    <s v="https://www.instagram.com/p/n24klqCR4o/"/>
    <s v="11.05.2014"/>
    <d v="1899-12-30T15:10:18"/>
    <x v="2"/>
    <n v="31"/>
    <s v="-"/>
  </r>
  <r>
    <n v="180"/>
    <s v="-"/>
    <s v="https://www.instagram.com/p/n0Jv7tiR4l/"/>
    <s v="10.05.2014"/>
    <d v="1899-12-30T11:37:05"/>
    <x v="1"/>
    <n v="40"/>
    <s v="-"/>
  </r>
  <r>
    <n v="181"/>
    <s v="-"/>
    <s v="https://www.instagram.com/p/nkGB9eiR_l/"/>
    <s v="04.05.2014"/>
    <d v="1899-12-30T05:56:45"/>
    <x v="2"/>
    <n v="20"/>
    <s v="-"/>
  </r>
  <r>
    <n v="182"/>
    <s v="-"/>
    <s v="https://www.instagram.com/p/mRo3mMCR_o/"/>
    <s v="02.04.2014"/>
    <d v="1899-12-30T05:24:12"/>
    <x v="6"/>
    <n v="39"/>
    <s v="-"/>
  </r>
  <r>
    <n v="183"/>
    <s v="-"/>
    <s v="https://www.instagram.com/p/mI7ScMiRwo/"/>
    <s v="29.03.2014"/>
    <d v="1899-12-30T20:11:59"/>
    <x v="1"/>
    <n v="31"/>
    <s v="-"/>
  </r>
  <r>
    <n v="184"/>
    <s v="-"/>
    <s v="https://www.instagram.com/p/mGH1IyCR9Z/"/>
    <s v="28.03.2014"/>
    <d v="1899-12-30T18:03:52"/>
    <x v="5"/>
    <n v="23"/>
    <s v="-"/>
  </r>
  <r>
    <n v="185"/>
    <s v="-"/>
    <s v="https://www.instagram.com/p/l6hnTHiRwF/"/>
    <s v="24.03.2014"/>
    <d v="1899-12-30T05:58:17"/>
    <x v="3"/>
    <n v="30"/>
    <s v="-"/>
  </r>
  <r>
    <n v="186"/>
    <s v="-"/>
    <s v="https://www.instagram.com/p/jmGZPviR3B/"/>
    <s v="25.01.2014"/>
    <d v="1899-12-30T14:32:50"/>
    <x v="1"/>
    <n v="15"/>
    <s v="-"/>
  </r>
  <r>
    <n v="187"/>
    <s v="-"/>
    <s v="https://www.instagram.com/p/iyC4lHiR5E/"/>
    <s v="05.01.2014"/>
    <d v="1899-12-30T09:21:39"/>
    <x v="2"/>
    <n v="8"/>
    <s v="-"/>
  </r>
  <r>
    <n v="188"/>
    <s v="-"/>
    <s v="https://www.instagram.com/p/im3n--CR-G/"/>
    <s v="01.01.2014"/>
    <d v="1899-12-30T02:29:13"/>
    <x v="6"/>
    <n v="12"/>
    <s v="-"/>
  </r>
  <r>
    <n v="189"/>
    <s v="-"/>
    <s v="https://www.instagram.com/p/imqHxSiR_K/"/>
    <s v="31.12.2013"/>
    <d v="1899-12-30T23:13:37"/>
    <x v="4"/>
    <n v="24"/>
    <s v="-"/>
  </r>
  <r>
    <n v="190"/>
    <s v="-"/>
    <s v="https://www.instagram.com/p/imA4dviR5A/"/>
    <s v="31.12.2013"/>
    <d v="1899-12-30T17:13:16"/>
    <x v="4"/>
    <n v="21"/>
    <s v="-"/>
  </r>
  <r>
    <n v="191"/>
    <s v="-"/>
    <s v="https://www.instagram.com/p/f-QdfQiR-g/"/>
    <s v="27.10.2013"/>
    <d v="1899-12-30T13:36:59"/>
    <x v="2"/>
    <n v="26"/>
    <s v="-"/>
  </r>
  <r>
    <n v="192"/>
    <s v="-"/>
    <s v="https://www.instagram.com/p/f5vxYTCR_y/"/>
    <s v="25.10.2013"/>
    <d v="1899-12-30T19:34:23"/>
    <x v="5"/>
    <n v="30"/>
    <s v="-"/>
  </r>
  <r>
    <n v="193"/>
    <s v="-"/>
    <s v="https://www.instagram.com/p/fsvoAoCR9q/"/>
    <s v="20.10.2013"/>
    <d v="1899-12-30T18:22:59"/>
    <x v="2"/>
    <n v="12"/>
    <s v="-"/>
  </r>
  <r>
    <n v="194"/>
    <s v="-"/>
    <s v="https://www.instagram.com/p/faI5BjiR4c/"/>
    <s v="13.10.2013"/>
    <d v="1899-12-30T12:58:11"/>
    <x v="2"/>
    <n v="29"/>
    <s v="-"/>
  </r>
  <r>
    <n v="195"/>
    <s v="-"/>
    <s v="https://www.instagram.com/p/d9_PBeiR7b/"/>
    <s v="07.09.2013"/>
    <d v="1899-12-30T18:03:41"/>
    <x v="1"/>
    <n v="10"/>
    <s v="-"/>
  </r>
  <r>
    <n v="196"/>
    <s v="-"/>
    <s v="https://www.instagram.com/p/d4wwnfCR_q/"/>
    <s v="05.09.2013"/>
    <d v="1899-12-30T17:20:59"/>
    <x v="0"/>
    <n v="26"/>
    <s v="-"/>
  </r>
  <r>
    <n v="197"/>
    <s v="-"/>
    <s v="https://www.instagram.com/p/d4vx7ViR94/"/>
    <s v="05.09.2013"/>
    <d v="1899-12-30T17:12:26"/>
    <x v="0"/>
    <n v="11"/>
    <s v="-"/>
  </r>
  <r>
    <n v="198"/>
    <s v="-"/>
    <s v="https://www.instagram.com/p/cBPFbuiR_W/"/>
    <s v="21.07.2013"/>
    <d v="1899-12-30T07:17:07"/>
    <x v="2"/>
    <n v="10"/>
    <s v="-"/>
  </r>
  <r>
    <n v="199"/>
    <s v="-"/>
    <s v="https://www.instagram.com/p/bJxPRICR2U/"/>
    <s v="29.06.2013"/>
    <d v="1899-12-30T18:18:05"/>
    <x v="1"/>
    <n v="14"/>
    <s v="-"/>
  </r>
  <r>
    <n v="200"/>
    <s v="-"/>
    <s v="https://www.instagram.com/p/Z7rIK4iR5I/"/>
    <s v="30.05.2013"/>
    <d v="1899-12-30T10:23:55"/>
    <x v="0"/>
    <n v="7"/>
    <s v="-"/>
  </r>
  <r>
    <n v="201"/>
    <s v="-"/>
    <s v="https://www.instagram.com/p/ZOIF9RiRwI/"/>
    <s v="12.05.2013"/>
    <d v="1899-12-30T18:31:41"/>
    <x v="2"/>
    <n v="8"/>
    <s v="-"/>
  </r>
  <r>
    <n v="202"/>
    <s v="-"/>
    <s v="https://www.instagram.com/p/ZMp6kDiR0B/"/>
    <s v="12.05.2013"/>
    <d v="1899-12-30T04:09:01"/>
    <x v="2"/>
    <n v="14"/>
    <s v="-"/>
  </r>
  <r>
    <n v="203"/>
    <s v="-"/>
    <s v="https://www.instagram.com/p/ZGxrRyCR0E/"/>
    <s v="09.05.2013"/>
    <d v="1899-12-30T21:21:24"/>
    <x v="0"/>
    <n v="15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6BE4B-FBB5-490A-980F-5E3F342843C4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1" firstHeaderRow="1" firstDataRow="1" firstDataCol="1"/>
  <pivotFields count="8">
    <pivotField showAll="0"/>
    <pivotField showAll="0"/>
    <pivotField showAll="0"/>
    <pivotField showAll="0"/>
    <pivotField numFmtId="21" showAll="0"/>
    <pivotField axis="axisRow" showAll="0">
      <items count="8">
        <item x="3"/>
        <item x="4"/>
        <item x="6"/>
        <item x="0"/>
        <item x="5"/>
        <item x="1"/>
        <item x="2"/>
        <item t="default"/>
      </items>
    </pivotField>
    <pivotField dataField="1"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реднее по полю Lik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B499A3-4966-4516-ADDB-86A72D83AD99}" name="Таблица1" displayName="Таблица1" ref="A1:H204" totalsRowShown="0" headerRowDxfId="0">
  <autoFilter ref="A1:H204" xr:uid="{0F6F39AD-ADF7-486C-B926-EB918B7C2DEF}">
    <filterColumn colId="6">
      <filters>
        <filter val="10"/>
        <filter val="101"/>
        <filter val="102"/>
        <filter val="104"/>
        <filter val="107"/>
        <filter val="108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1"/>
        <filter val="142"/>
        <filter val="144"/>
        <filter val="145"/>
        <filter val="146"/>
        <filter val="147"/>
        <filter val="149"/>
        <filter val="15"/>
        <filter val="150"/>
        <filter val="151"/>
        <filter val="152"/>
        <filter val="153"/>
        <filter val="154"/>
        <filter val="156"/>
        <filter val="157"/>
        <filter val="163"/>
        <filter val="164"/>
        <filter val="165"/>
        <filter val="167"/>
        <filter val="168"/>
        <filter val="17"/>
        <filter val="18"/>
        <filter val="196"/>
        <filter val="197"/>
        <filter val="20"/>
        <filter val="21"/>
        <filter val="23"/>
        <filter val="24"/>
        <filter val="25"/>
        <filter val="26"/>
        <filter val="27"/>
        <filter val="28"/>
        <filter val="286"/>
        <filter val="29"/>
        <filter val="30"/>
        <filter val="31"/>
        <filter val="33"/>
        <filter val="34"/>
        <filter val="37"/>
        <filter val="38"/>
        <filter val="39"/>
        <filter val="40"/>
        <filter val="42"/>
        <filter val="45"/>
        <filter val="46"/>
        <filter val="48"/>
        <filter val="49"/>
        <filter val="50"/>
        <filter val="51"/>
        <filter val="52"/>
        <filter val="53"/>
        <filter val="54"/>
        <filter val="56"/>
        <filter val="57"/>
        <filter val="58"/>
        <filter val="59"/>
        <filter val="60"/>
        <filter val="64"/>
        <filter val="65"/>
        <filter val="67"/>
        <filter val="68"/>
        <filter val="69"/>
        <filter val="7"/>
        <filter val="72"/>
        <filter val="73"/>
        <filter val="76"/>
        <filter val="77"/>
        <filter val="78"/>
        <filter val="8"/>
        <filter val="83"/>
        <filter val="86"/>
        <filter val="90"/>
        <filter val="92"/>
        <filter val="93"/>
        <filter val="94"/>
        <filter val="96"/>
        <filter val="98"/>
        <filter val="99"/>
      </filters>
    </filterColumn>
  </autoFilter>
  <sortState xmlns:xlrd2="http://schemas.microsoft.com/office/spreadsheetml/2017/richdata2" ref="A2:H204">
    <sortCondition descending="1" ref="G1:G204"/>
  </sortState>
  <tableColumns count="8">
    <tableColumn id="1" xr3:uid="{79C2FB4E-DB77-4991-99B5-B07839AF2ADB}" name="№" dataDxfId="8"/>
    <tableColumn id="2" xr3:uid="{AC2A173B-5D3B-440B-8806-8640BC7A8AF0}" name="Location" dataDxfId="7"/>
    <tableColumn id="3" xr3:uid="{8E4C9D7E-E994-4FDA-B405-29B7A659C9F6}" name="Site" dataDxfId="6"/>
    <tableColumn id="4" xr3:uid="{B30E5506-9B65-47AD-8715-A557DEA7DDCC}" name="Date" dataDxfId="5"/>
    <tableColumn id="5" xr3:uid="{152F37FF-E0FA-4793-8A3E-CAF8151E0521}" name="Time" dataDxfId="4"/>
    <tableColumn id="6" xr3:uid="{F2275F0C-4655-49A5-AF88-0C8FB0B75A18}" name="Day" dataDxfId="3" dataCellStyle="data_style"/>
    <tableColumn id="7" xr3:uid="{47447EE7-7DA7-4020-BA8B-5C61795A93D2}" name="Likes" dataDxfId="2"/>
    <tableColumn id="8" xr3:uid="{136A62D8-047A-4DA7-996E-62C96E0C2526}" name="View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F93D-7956-4107-94C7-E5FD5952215E}">
  <dimension ref="A3:B11"/>
  <sheetViews>
    <sheetView workbookViewId="0">
      <selection activeCell="B10" sqref="B10"/>
    </sheetView>
  </sheetViews>
  <sheetFormatPr defaultRowHeight="15" x14ac:dyDescent="0.25"/>
  <cols>
    <col min="1" max="1" width="17.28515625" bestFit="1" customWidth="1"/>
    <col min="2" max="2" width="22.5703125" bestFit="1" customWidth="1"/>
  </cols>
  <sheetData>
    <row r="3" spans="1:2" x14ac:dyDescent="0.25">
      <c r="A3" s="9" t="s">
        <v>273</v>
      </c>
      <c r="B3" t="s">
        <v>275</v>
      </c>
    </row>
    <row r="4" spans="1:2" x14ac:dyDescent="0.25">
      <c r="A4" s="10" t="s">
        <v>24</v>
      </c>
      <c r="B4" s="8">
        <v>91.333333333333329</v>
      </c>
    </row>
    <row r="5" spans="1:2" x14ac:dyDescent="0.25">
      <c r="A5" s="10" t="s">
        <v>40</v>
      </c>
      <c r="B5" s="8">
        <v>80.1875</v>
      </c>
    </row>
    <row r="6" spans="1:2" x14ac:dyDescent="0.25">
      <c r="A6" s="10" t="s">
        <v>78</v>
      </c>
      <c r="B6" s="8">
        <v>66.461538461538467</v>
      </c>
    </row>
    <row r="7" spans="1:2" x14ac:dyDescent="0.25">
      <c r="A7" s="10" t="s">
        <v>10</v>
      </c>
      <c r="B7" s="8">
        <v>90.444444444444443</v>
      </c>
    </row>
    <row r="8" spans="1:2" x14ac:dyDescent="0.25">
      <c r="A8" s="10" t="s">
        <v>48</v>
      </c>
      <c r="B8" s="8">
        <v>89.043478260869563</v>
      </c>
    </row>
    <row r="9" spans="1:2" x14ac:dyDescent="0.25">
      <c r="A9" s="10" t="s">
        <v>14</v>
      </c>
      <c r="B9" s="8">
        <v>93.054545454545448</v>
      </c>
    </row>
    <row r="10" spans="1:2" x14ac:dyDescent="0.25">
      <c r="A10" s="10" t="s">
        <v>16</v>
      </c>
      <c r="B10" s="8">
        <v>95.085106382978722</v>
      </c>
    </row>
    <row r="11" spans="1:2" x14ac:dyDescent="0.25">
      <c r="A11" s="10" t="s">
        <v>274</v>
      </c>
      <c r="B11" s="8">
        <v>89.806122448979593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204"/>
  <sheetViews>
    <sheetView tabSelected="1" workbookViewId="0">
      <selection activeCell="F8" sqref="F8"/>
    </sheetView>
  </sheetViews>
  <sheetFormatPr defaultRowHeight="15" x14ac:dyDescent="0.25"/>
  <cols>
    <col min="2" max="2" width="57" customWidth="1"/>
    <col min="3" max="3" width="52" customWidth="1"/>
    <col min="4" max="4" width="16" customWidth="1"/>
    <col min="5" max="8" width="13" customWidth="1"/>
  </cols>
  <sheetData>
    <row r="1" spans="1:202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</row>
    <row r="2" spans="1:202" ht="18.75" x14ac:dyDescent="0.3">
      <c r="A2" s="2">
        <v>102</v>
      </c>
      <c r="B2" s="2" t="s">
        <v>11</v>
      </c>
      <c r="C2" s="3" t="str">
        <f>HYPERLINK("https://www.instagram.com/p/BJQBv3vA2vx/")</f>
        <v>https://www.instagram.com/p/BJQBv3vA2vx/</v>
      </c>
      <c r="D2" s="4" t="s">
        <v>162</v>
      </c>
      <c r="E2" s="5">
        <v>0.52910879629629626</v>
      </c>
      <c r="F2" s="6" t="s">
        <v>10</v>
      </c>
      <c r="G2" s="2">
        <v>286</v>
      </c>
      <c r="H2" s="7" t="s">
        <v>11</v>
      </c>
    </row>
    <row r="3" spans="1:202" ht="18.75" x14ac:dyDescent="0.3">
      <c r="A3" s="2">
        <v>37</v>
      </c>
      <c r="B3" s="2" t="s">
        <v>65</v>
      </c>
      <c r="C3" s="3" t="str">
        <f>HYPERLINK("https://www.instagram.com/p/BsJ08l-FO2-/")</f>
        <v>https://www.instagram.com/p/BsJ08l-FO2-/</v>
      </c>
      <c r="D3" s="4" t="s">
        <v>66</v>
      </c>
      <c r="E3" s="5">
        <v>5.0972222222222217E-2</v>
      </c>
      <c r="F3" s="6" t="s">
        <v>10</v>
      </c>
      <c r="G3" s="2">
        <v>197</v>
      </c>
      <c r="H3" s="7" t="s">
        <v>11</v>
      </c>
    </row>
    <row r="4" spans="1:202" ht="18.75" x14ac:dyDescent="0.3">
      <c r="A4" s="2">
        <v>100</v>
      </c>
      <c r="B4" s="2" t="s">
        <v>159</v>
      </c>
      <c r="C4" s="3" t="str">
        <f>HYPERLINK("https://www.instagram.com/p/BMTTaP-jrcx/")</f>
        <v>https://www.instagram.com/p/BMTTaP-jrcx/</v>
      </c>
      <c r="D4" s="4" t="s">
        <v>160</v>
      </c>
      <c r="E4" s="5">
        <v>0.36677083333333332</v>
      </c>
      <c r="F4" s="6" t="s">
        <v>78</v>
      </c>
      <c r="G4" s="2">
        <v>196</v>
      </c>
      <c r="H4" s="7" t="s">
        <v>11</v>
      </c>
    </row>
    <row r="5" spans="1:202" ht="18.75" x14ac:dyDescent="0.3">
      <c r="A5" s="2">
        <v>94</v>
      </c>
      <c r="B5" s="2" t="s">
        <v>148</v>
      </c>
      <c r="C5" s="3" t="str">
        <f>HYPERLINK("https://www.instagram.com/p/BP24kBNDfBq/")</f>
        <v>https://www.instagram.com/p/BP24kBNDfBq/</v>
      </c>
      <c r="D5" s="4" t="s">
        <v>149</v>
      </c>
      <c r="E5" s="5">
        <v>0.75027777777777782</v>
      </c>
      <c r="F5" s="6" t="s">
        <v>16</v>
      </c>
      <c r="G5" s="2">
        <v>196</v>
      </c>
      <c r="H5" s="7" t="s">
        <v>11</v>
      </c>
    </row>
    <row r="6" spans="1:202" ht="18.75" x14ac:dyDescent="0.3">
      <c r="A6" s="2">
        <v>66</v>
      </c>
      <c r="B6" s="2" t="s">
        <v>49</v>
      </c>
      <c r="C6" s="3" t="str">
        <f>HYPERLINK("https://www.instagram.com/p/Bcfyu_CBYKD/")</f>
        <v>https://www.instagram.com/p/Bcfyu_CBYKD/</v>
      </c>
      <c r="D6" s="4" t="s">
        <v>105</v>
      </c>
      <c r="E6" s="5">
        <v>0.89935185185185185</v>
      </c>
      <c r="F6" s="6" t="s">
        <v>14</v>
      </c>
      <c r="G6" s="2">
        <v>168</v>
      </c>
      <c r="H6" s="7" t="s">
        <v>11</v>
      </c>
    </row>
    <row r="7" spans="1:202" ht="18.75" x14ac:dyDescent="0.3">
      <c r="A7" s="2">
        <v>95</v>
      </c>
      <c r="B7" s="2" t="s">
        <v>150</v>
      </c>
      <c r="C7" s="3" t="str">
        <f>HYPERLINK("https://www.instagram.com/p/BOw8zQyjLEf/")</f>
        <v>https://www.instagram.com/p/BOw8zQyjLEf/</v>
      </c>
      <c r="D7" s="4" t="s">
        <v>151</v>
      </c>
      <c r="E7" s="5">
        <v>0.59069444444444441</v>
      </c>
      <c r="F7" s="6" t="s">
        <v>24</v>
      </c>
      <c r="G7" s="2">
        <v>167</v>
      </c>
      <c r="H7" s="7" t="s">
        <v>11</v>
      </c>
    </row>
    <row r="8" spans="1:202" ht="18.75" x14ac:dyDescent="0.3">
      <c r="A8" s="2">
        <v>27</v>
      </c>
      <c r="B8" s="2" t="s">
        <v>49</v>
      </c>
      <c r="C8" s="3" t="str">
        <f>HYPERLINK("https://www.instagram.com/p/BxScroRpC47/")</f>
        <v>https://www.instagram.com/p/BxScroRpC47/</v>
      </c>
      <c r="D8" s="4" t="s">
        <v>50</v>
      </c>
      <c r="E8" s="5">
        <v>0.67466435185185181</v>
      </c>
      <c r="F8" s="6" t="s">
        <v>48</v>
      </c>
      <c r="G8" s="2">
        <v>165</v>
      </c>
      <c r="H8" s="7" t="s">
        <v>11</v>
      </c>
    </row>
    <row r="9" spans="1:202" ht="18.75" x14ac:dyDescent="0.3">
      <c r="A9" s="2">
        <v>75</v>
      </c>
      <c r="B9" s="2" t="s">
        <v>118</v>
      </c>
      <c r="C9" s="3" t="str">
        <f>HYPERLINK("https://www.instagram.com/p/BXcx1MNhIFI/")</f>
        <v>https://www.instagram.com/p/BXcx1MNhIFI/</v>
      </c>
      <c r="D9" s="4" t="s">
        <v>119</v>
      </c>
      <c r="E9" s="5">
        <v>0.45311342592592591</v>
      </c>
      <c r="F9" s="6" t="s">
        <v>16</v>
      </c>
      <c r="G9" s="2">
        <v>164</v>
      </c>
      <c r="H9" s="7" t="s">
        <v>11</v>
      </c>
    </row>
    <row r="10" spans="1:202" ht="18.75" x14ac:dyDescent="0.3">
      <c r="A10" s="2">
        <v>70</v>
      </c>
      <c r="B10" s="2" t="s">
        <v>63</v>
      </c>
      <c r="C10" s="3" t="str">
        <f>HYPERLINK("https://www.instagram.com/p/BaRlGcZhVg5/")</f>
        <v>https://www.instagram.com/p/BaRlGcZhVg5/</v>
      </c>
      <c r="D10" s="4" t="s">
        <v>110</v>
      </c>
      <c r="E10" s="5">
        <v>0.66928240740740741</v>
      </c>
      <c r="F10" s="6" t="s">
        <v>16</v>
      </c>
      <c r="G10" s="2">
        <v>163</v>
      </c>
      <c r="H10" s="7" t="s">
        <v>11</v>
      </c>
    </row>
    <row r="11" spans="1:202" ht="18.75" x14ac:dyDescent="0.3">
      <c r="A11" s="2">
        <v>34</v>
      </c>
      <c r="B11" s="2" t="s">
        <v>59</v>
      </c>
      <c r="C11" s="3" t="str">
        <f>HYPERLINK("https://www.instagram.com/p/BtoL9ggFZPL/")</f>
        <v>https://www.instagram.com/p/BtoL9ggFZPL/</v>
      </c>
      <c r="D11" s="4" t="s">
        <v>60</v>
      </c>
      <c r="E11" s="5">
        <v>0.69660879629629635</v>
      </c>
      <c r="F11" s="6" t="s">
        <v>48</v>
      </c>
      <c r="G11" s="2">
        <v>157</v>
      </c>
      <c r="H11" s="7" t="s">
        <v>11</v>
      </c>
    </row>
    <row r="12" spans="1:202" ht="18.75" x14ac:dyDescent="0.3">
      <c r="A12" s="2">
        <v>67</v>
      </c>
      <c r="B12" s="2" t="s">
        <v>63</v>
      </c>
      <c r="C12" s="3" t="str">
        <f>HYPERLINK("https://www.instagram.com/p/BcVC-TMBS2t/")</f>
        <v>https://www.instagram.com/p/BcVC-TMBS2t/</v>
      </c>
      <c r="D12" s="4" t="s">
        <v>106</v>
      </c>
      <c r="E12" s="5">
        <v>0.72591435185185182</v>
      </c>
      <c r="F12" s="6" t="s">
        <v>40</v>
      </c>
      <c r="G12" s="2">
        <v>156</v>
      </c>
      <c r="H12" s="7" t="s">
        <v>11</v>
      </c>
    </row>
    <row r="13" spans="1:202" ht="18.75" x14ac:dyDescent="0.3">
      <c r="A13" s="2">
        <v>59</v>
      </c>
      <c r="B13" s="2" t="s">
        <v>94</v>
      </c>
      <c r="C13" s="3" t="str">
        <f>HYPERLINK("https://www.instagram.com/p/BjzXjsNByRy/")</f>
        <v>https://www.instagram.com/p/BjzXjsNByRy/</v>
      </c>
      <c r="D13" s="4" t="s">
        <v>95</v>
      </c>
      <c r="E13" s="5">
        <v>0.48760416666666673</v>
      </c>
      <c r="F13" s="6" t="s">
        <v>14</v>
      </c>
      <c r="G13" s="2">
        <v>154</v>
      </c>
      <c r="H13" s="7" t="s">
        <v>11</v>
      </c>
    </row>
    <row r="14" spans="1:202" ht="18.75" x14ac:dyDescent="0.3">
      <c r="A14" s="2">
        <v>72</v>
      </c>
      <c r="B14" s="2" t="s">
        <v>112</v>
      </c>
      <c r="C14" s="3" t="str">
        <f>HYPERLINK("https://www.instagram.com/p/BY3bw1IBhwk/")</f>
        <v>https://www.instagram.com/p/BY3bw1IBhwk/</v>
      </c>
      <c r="D14" s="4" t="s">
        <v>113</v>
      </c>
      <c r="E14" s="5">
        <v>0.66009259259259256</v>
      </c>
      <c r="F14" s="6" t="s">
        <v>16</v>
      </c>
      <c r="G14" s="2">
        <v>154</v>
      </c>
      <c r="H14" s="7" t="s">
        <v>11</v>
      </c>
    </row>
    <row r="15" spans="1:202" ht="18.75" x14ac:dyDescent="0.3">
      <c r="A15" s="2">
        <v>74</v>
      </c>
      <c r="B15" s="2" t="s">
        <v>116</v>
      </c>
      <c r="C15" s="3" t="str">
        <f>HYPERLINK("https://www.instagram.com/p/BYNdB1CBluv/")</f>
        <v>https://www.instagram.com/p/BYNdB1CBluv/</v>
      </c>
      <c r="D15" s="4" t="s">
        <v>117</v>
      </c>
      <c r="E15" s="5">
        <v>0.35658564814814808</v>
      </c>
      <c r="F15" s="6" t="s">
        <v>48</v>
      </c>
      <c r="G15" s="2">
        <v>153</v>
      </c>
      <c r="H15" s="7" t="s">
        <v>11</v>
      </c>
    </row>
    <row r="16" spans="1:202" ht="18.75" x14ac:dyDescent="0.3">
      <c r="A16" s="2">
        <v>17</v>
      </c>
      <c r="B16" s="2" t="s">
        <v>11</v>
      </c>
      <c r="C16" s="3" t="str">
        <f>HYPERLINK("https://www.instagram.com/p/BzNBVgJI4vc/")</f>
        <v>https://www.instagram.com/p/BzNBVgJI4vc/</v>
      </c>
      <c r="D16" s="4" t="s">
        <v>35</v>
      </c>
      <c r="E16" s="5">
        <v>0.27718749999999998</v>
      </c>
      <c r="F16" s="6" t="s">
        <v>10</v>
      </c>
      <c r="G16" s="2">
        <v>152</v>
      </c>
      <c r="H16" s="7" t="s">
        <v>11</v>
      </c>
    </row>
    <row r="17" spans="1:8" ht="18.75" x14ac:dyDescent="0.3">
      <c r="A17" s="2">
        <v>80</v>
      </c>
      <c r="B17" s="2" t="s">
        <v>126</v>
      </c>
      <c r="C17" s="3" t="str">
        <f>HYPERLINK("https://www.instagram.com/p/BU-FyDBBevg/")</f>
        <v>https://www.instagram.com/p/BU-FyDBBevg/</v>
      </c>
      <c r="D17" s="4" t="s">
        <v>127</v>
      </c>
      <c r="E17" s="5">
        <v>0.82469907407407406</v>
      </c>
      <c r="F17" s="6" t="s">
        <v>24</v>
      </c>
      <c r="G17" s="2">
        <v>152</v>
      </c>
      <c r="H17" s="7" t="s">
        <v>11</v>
      </c>
    </row>
    <row r="18" spans="1:8" ht="18.75" x14ac:dyDescent="0.3">
      <c r="A18" s="2">
        <v>73</v>
      </c>
      <c r="B18" s="2" t="s">
        <v>114</v>
      </c>
      <c r="C18" s="3" t="str">
        <f>HYPERLINK("https://www.instagram.com/p/BYTE5mIhngo/")</f>
        <v>https://www.instagram.com/p/BYTE5mIhngo/</v>
      </c>
      <c r="D18" s="4" t="s">
        <v>115</v>
      </c>
      <c r="E18" s="5">
        <v>0.54033564814814816</v>
      </c>
      <c r="F18" s="6" t="s">
        <v>16</v>
      </c>
      <c r="G18" s="2">
        <v>151</v>
      </c>
      <c r="H18" s="7" t="s">
        <v>11</v>
      </c>
    </row>
    <row r="19" spans="1:8" ht="18.75" x14ac:dyDescent="0.3">
      <c r="A19" s="2">
        <v>53</v>
      </c>
      <c r="B19" s="2" t="s">
        <v>87</v>
      </c>
      <c r="C19" s="3" t="str">
        <f>HYPERLINK("https://www.instagram.com/p/BmBYK4uBFOK/")</f>
        <v>https://www.instagram.com/p/BmBYK4uBFOK/</v>
      </c>
      <c r="D19" s="4" t="s">
        <v>88</v>
      </c>
      <c r="E19" s="5">
        <v>0.6386574074074074</v>
      </c>
      <c r="F19" s="6" t="s">
        <v>48</v>
      </c>
      <c r="G19" s="2">
        <v>151</v>
      </c>
      <c r="H19" s="7" t="s">
        <v>11</v>
      </c>
    </row>
    <row r="20" spans="1:8" ht="18.75" x14ac:dyDescent="0.3">
      <c r="A20" s="2">
        <v>101</v>
      </c>
      <c r="B20" s="2" t="s">
        <v>11</v>
      </c>
      <c r="C20" s="3" t="str">
        <f>HYPERLINK("https://www.instagram.com/p/BMJJvpmDxNP/")</f>
        <v>https://www.instagram.com/p/BMJJvpmDxNP/</v>
      </c>
      <c r="D20" s="4" t="s">
        <v>161</v>
      </c>
      <c r="E20" s="5">
        <v>0.42450231481481482</v>
      </c>
      <c r="F20" s="6" t="s">
        <v>14</v>
      </c>
      <c r="G20" s="2">
        <v>150</v>
      </c>
      <c r="H20" s="7" t="s">
        <v>11</v>
      </c>
    </row>
    <row r="21" spans="1:8" ht="18.75" x14ac:dyDescent="0.3">
      <c r="A21" s="2">
        <v>77</v>
      </c>
      <c r="B21" s="2" t="s">
        <v>121</v>
      </c>
      <c r="C21" s="3" t="str">
        <f>HYPERLINK("https://www.instagram.com/p/BWDS9hTBTSk/")</f>
        <v>https://www.instagram.com/p/BWDS9hTBTSk/</v>
      </c>
      <c r="D21" s="4" t="s">
        <v>122</v>
      </c>
      <c r="E21" s="5">
        <v>0.70160879629629624</v>
      </c>
      <c r="F21" s="6" t="s">
        <v>16</v>
      </c>
      <c r="G21" s="2">
        <v>149</v>
      </c>
      <c r="H21" s="7" t="s">
        <v>11</v>
      </c>
    </row>
    <row r="22" spans="1:8" ht="18.75" x14ac:dyDescent="0.3">
      <c r="A22" s="2">
        <v>61</v>
      </c>
      <c r="B22" s="2" t="s">
        <v>96</v>
      </c>
      <c r="C22" s="3" t="str">
        <f>HYPERLINK("https://www.instagram.com/p/BiXUdHRBais/")</f>
        <v>https://www.instagram.com/p/BiXUdHRBais/</v>
      </c>
      <c r="D22" s="4" t="s">
        <v>98</v>
      </c>
      <c r="E22" s="5">
        <v>0.73952546296296295</v>
      </c>
      <c r="F22" s="6" t="s">
        <v>48</v>
      </c>
      <c r="G22" s="2">
        <v>147</v>
      </c>
      <c r="H22" s="7" t="s">
        <v>11</v>
      </c>
    </row>
    <row r="23" spans="1:8" ht="18.75" x14ac:dyDescent="0.3">
      <c r="A23" s="2">
        <v>21</v>
      </c>
      <c r="B23" s="2" t="s">
        <v>38</v>
      </c>
      <c r="C23" s="3" t="str">
        <f>HYPERLINK("https://www.instagram.com/p/BxtjsW8C2-O/")</f>
        <v>https://www.instagram.com/p/BxtjsW8C2-O/</v>
      </c>
      <c r="D23" s="4" t="s">
        <v>39</v>
      </c>
      <c r="E23" s="5">
        <v>0.20296296296296301</v>
      </c>
      <c r="F23" s="6" t="s">
        <v>40</v>
      </c>
      <c r="G23" s="2">
        <v>146</v>
      </c>
      <c r="H23" s="7" t="s">
        <v>11</v>
      </c>
    </row>
    <row r="24" spans="1:8" ht="18.75" x14ac:dyDescent="0.3">
      <c r="A24" s="2">
        <v>54</v>
      </c>
      <c r="B24" s="2" t="s">
        <v>89</v>
      </c>
      <c r="C24" s="3" t="str">
        <f>HYPERLINK("https://www.instagram.com/p/BmBXvX2hoy_/")</f>
        <v>https://www.instagram.com/p/BmBXvX2hoy_/</v>
      </c>
      <c r="D24" s="4" t="s">
        <v>88</v>
      </c>
      <c r="E24" s="5">
        <v>0.63604166666666662</v>
      </c>
      <c r="F24" s="6" t="s">
        <v>48</v>
      </c>
      <c r="G24" s="2">
        <v>146</v>
      </c>
      <c r="H24" s="7" t="s">
        <v>11</v>
      </c>
    </row>
    <row r="25" spans="1:8" ht="18.75" x14ac:dyDescent="0.3">
      <c r="A25" s="2">
        <v>46</v>
      </c>
      <c r="B25" s="2" t="s">
        <v>76</v>
      </c>
      <c r="C25" s="3" t="str">
        <f>HYPERLINK("https://www.instagram.com/p/BpC7luThjpY/")</f>
        <v>https://www.instagram.com/p/BpC7luThjpY/</v>
      </c>
      <c r="D25" s="4" t="s">
        <v>77</v>
      </c>
      <c r="E25" s="5">
        <v>0.80734953703703705</v>
      </c>
      <c r="F25" s="6" t="s">
        <v>78</v>
      </c>
      <c r="G25" s="2">
        <v>146</v>
      </c>
      <c r="H25" s="7" t="s">
        <v>11</v>
      </c>
    </row>
    <row r="26" spans="1:8" ht="18.75" x14ac:dyDescent="0.3">
      <c r="A26" s="2">
        <v>14</v>
      </c>
      <c r="B26" s="2" t="s">
        <v>31</v>
      </c>
      <c r="C26" s="3" t="str">
        <f>HYPERLINK("https://www.instagram.com/p/B1k40qloZBZ/")</f>
        <v>https://www.instagram.com/p/B1k40qloZBZ/</v>
      </c>
      <c r="D26" s="4" t="s">
        <v>30</v>
      </c>
      <c r="E26" s="5">
        <v>0.25646990740740738</v>
      </c>
      <c r="F26" s="6" t="s">
        <v>16</v>
      </c>
      <c r="G26" s="2">
        <v>145</v>
      </c>
      <c r="H26" s="7" t="s">
        <v>11</v>
      </c>
    </row>
    <row r="27" spans="1:8" ht="18.75" x14ac:dyDescent="0.3">
      <c r="A27" s="2">
        <v>40</v>
      </c>
      <c r="B27" s="2" t="s">
        <v>11</v>
      </c>
      <c r="C27" s="3" t="str">
        <f>HYPERLINK("https://www.instagram.com/p/BqX5xXclbLT/")</f>
        <v>https://www.instagram.com/p/BqX5xXclbLT/</v>
      </c>
      <c r="D27" s="4" t="s">
        <v>70</v>
      </c>
      <c r="E27" s="5">
        <v>0.80704861111111115</v>
      </c>
      <c r="F27" s="6" t="s">
        <v>24</v>
      </c>
      <c r="G27" s="2">
        <v>144</v>
      </c>
      <c r="H27" s="7" t="s">
        <v>11</v>
      </c>
    </row>
    <row r="28" spans="1:8" ht="18.75" x14ac:dyDescent="0.3">
      <c r="A28" s="2">
        <v>76</v>
      </c>
      <c r="B28" s="2" t="s">
        <v>28</v>
      </c>
      <c r="C28" s="3" t="str">
        <f>HYPERLINK("https://www.instagram.com/p/BWju3GhhctF/")</f>
        <v>https://www.instagram.com/p/BWju3GhhctF/</v>
      </c>
      <c r="D28" s="4" t="s">
        <v>120</v>
      </c>
      <c r="E28" s="5">
        <v>0.29848379629629629</v>
      </c>
      <c r="F28" s="6" t="s">
        <v>14</v>
      </c>
      <c r="G28" s="2">
        <v>142</v>
      </c>
      <c r="H28" s="7" t="s">
        <v>11</v>
      </c>
    </row>
    <row r="29" spans="1:8" ht="18.75" x14ac:dyDescent="0.3">
      <c r="A29" s="2">
        <v>60</v>
      </c>
      <c r="B29" s="2" t="s">
        <v>96</v>
      </c>
      <c r="C29" s="3" t="str">
        <f>HYPERLINK("https://www.instagram.com/p/BinG6DUHONB/")</f>
        <v>https://www.instagram.com/p/BinG6DUHONB/</v>
      </c>
      <c r="D29" s="4" t="s">
        <v>97</v>
      </c>
      <c r="E29" s="5">
        <v>0.87109953703703702</v>
      </c>
      <c r="F29" s="6" t="s">
        <v>10</v>
      </c>
      <c r="G29" s="2">
        <v>142</v>
      </c>
      <c r="H29" s="7" t="s">
        <v>11</v>
      </c>
    </row>
    <row r="30" spans="1:8" ht="18.75" x14ac:dyDescent="0.3">
      <c r="A30" s="2">
        <v>93</v>
      </c>
      <c r="B30" s="2" t="s">
        <v>11</v>
      </c>
      <c r="C30" s="3" t="str">
        <f>HYPERLINK("https://www.instagram.com/p/BSv2iBxBozi/")</f>
        <v>https://www.instagram.com/p/BSv2iBxBozi/</v>
      </c>
      <c r="D30" s="4" t="s">
        <v>147</v>
      </c>
      <c r="E30" s="5">
        <v>0.58482638888888894</v>
      </c>
      <c r="F30" s="6" t="s">
        <v>40</v>
      </c>
      <c r="G30" s="2">
        <v>141</v>
      </c>
      <c r="H30" s="7" t="s">
        <v>11</v>
      </c>
    </row>
    <row r="31" spans="1:8" ht="18.75" x14ac:dyDescent="0.3">
      <c r="A31" s="2">
        <v>62</v>
      </c>
      <c r="B31" s="2" t="s">
        <v>99</v>
      </c>
      <c r="C31" s="3" t="str">
        <f>HYPERLINK("https://www.instagram.com/p/BhB_3vbAtca/")</f>
        <v>https://www.instagram.com/p/BhB_3vbAtca/</v>
      </c>
      <c r="D31" s="4" t="s">
        <v>100</v>
      </c>
      <c r="E31" s="5">
        <v>0.60388888888888892</v>
      </c>
      <c r="F31" s="6" t="s">
        <v>16</v>
      </c>
      <c r="G31" s="2">
        <v>141</v>
      </c>
      <c r="H31" s="7" t="s">
        <v>11</v>
      </c>
    </row>
    <row r="32" spans="1:8" ht="18.75" x14ac:dyDescent="0.3">
      <c r="A32" s="2">
        <v>85</v>
      </c>
      <c r="B32" s="2" t="s">
        <v>133</v>
      </c>
      <c r="C32" s="3" t="str">
        <f>HYPERLINK("https://www.instagram.com/p/BUXK8ZRhZmm/")</f>
        <v>https://www.instagram.com/p/BUXK8ZRhZmm/</v>
      </c>
      <c r="D32" s="4" t="s">
        <v>134</v>
      </c>
      <c r="E32" s="5">
        <v>0.70991898148148147</v>
      </c>
      <c r="F32" s="6" t="s">
        <v>16</v>
      </c>
      <c r="G32" s="2">
        <v>141</v>
      </c>
      <c r="H32" s="7" t="s">
        <v>11</v>
      </c>
    </row>
    <row r="33" spans="1:8" ht="18.75" x14ac:dyDescent="0.3">
      <c r="A33" s="2">
        <v>8</v>
      </c>
      <c r="B33" s="2" t="s">
        <v>22</v>
      </c>
      <c r="C33" s="3" t="str">
        <f>HYPERLINK("https://www.instagram.com/p/B17G57aIMN4/")</f>
        <v>https://www.instagram.com/p/B17G57aIMN4/</v>
      </c>
      <c r="D33" s="4" t="s">
        <v>23</v>
      </c>
      <c r="E33" s="5">
        <v>0.88587962962962963</v>
      </c>
      <c r="F33" s="6" t="s">
        <v>24</v>
      </c>
      <c r="G33" s="2">
        <v>139</v>
      </c>
      <c r="H33" s="7" t="s">
        <v>11</v>
      </c>
    </row>
    <row r="34" spans="1:8" ht="18.75" x14ac:dyDescent="0.3">
      <c r="A34" s="2">
        <v>65</v>
      </c>
      <c r="B34" s="2" t="s">
        <v>103</v>
      </c>
      <c r="C34" s="3" t="str">
        <f>HYPERLINK("https://www.instagram.com/p/BeLbtSFh3h3/")</f>
        <v>https://www.instagram.com/p/BeLbtSFh3h3/</v>
      </c>
      <c r="D34" s="4" t="s">
        <v>104</v>
      </c>
      <c r="E34" s="5">
        <v>0.702662037037037</v>
      </c>
      <c r="F34" s="6" t="s">
        <v>14</v>
      </c>
      <c r="G34" s="2">
        <v>138</v>
      </c>
      <c r="H34" s="7" t="s">
        <v>11</v>
      </c>
    </row>
    <row r="35" spans="1:8" ht="18.75" x14ac:dyDescent="0.3">
      <c r="A35" s="2">
        <v>68</v>
      </c>
      <c r="B35" s="2" t="s">
        <v>107</v>
      </c>
      <c r="C35" s="3" t="str">
        <f>HYPERLINK("https://www.instagram.com/p/BbXWCnUhNDn/")</f>
        <v>https://www.instagram.com/p/BbXWCnUhNDn/</v>
      </c>
      <c r="D35" s="4" t="s">
        <v>108</v>
      </c>
      <c r="E35" s="5">
        <v>0.76320601851851855</v>
      </c>
      <c r="F35" s="6" t="s">
        <v>14</v>
      </c>
      <c r="G35" s="2">
        <v>138</v>
      </c>
      <c r="H35" s="7" t="s">
        <v>11</v>
      </c>
    </row>
    <row r="36" spans="1:8" ht="18.75" x14ac:dyDescent="0.3">
      <c r="A36" s="2">
        <v>20</v>
      </c>
      <c r="B36" s="2" t="s">
        <v>36</v>
      </c>
      <c r="C36" s="3" t="str">
        <f>HYPERLINK("https://www.instagram.com/p/BywXCrLILAm/")</f>
        <v>https://www.instagram.com/p/BywXCrLILAm/</v>
      </c>
      <c r="D36" s="4" t="s">
        <v>37</v>
      </c>
      <c r="E36" s="5">
        <v>0.14641203703703701</v>
      </c>
      <c r="F36" s="6" t="s">
        <v>16</v>
      </c>
      <c r="G36" s="2">
        <v>137</v>
      </c>
      <c r="H36" s="7" t="s">
        <v>11</v>
      </c>
    </row>
    <row r="37" spans="1:8" ht="18.75" x14ac:dyDescent="0.3">
      <c r="A37" s="2">
        <v>78</v>
      </c>
      <c r="B37" s="2" t="s">
        <v>11</v>
      </c>
      <c r="C37" s="3" t="str">
        <f>HYPERLINK("https://www.instagram.com/p/BV5C9_1hMBI/")</f>
        <v>https://www.instagram.com/p/BV5C9_1hMBI/</v>
      </c>
      <c r="D37" s="4" t="s">
        <v>123</v>
      </c>
      <c r="E37" s="5">
        <v>0.72094907407407405</v>
      </c>
      <c r="F37" s="6" t="s">
        <v>78</v>
      </c>
      <c r="G37" s="2">
        <v>136</v>
      </c>
      <c r="H37" s="7" t="s">
        <v>11</v>
      </c>
    </row>
    <row r="38" spans="1:8" ht="18.75" x14ac:dyDescent="0.3">
      <c r="A38" s="2">
        <v>49</v>
      </c>
      <c r="B38" s="2" t="s">
        <v>81</v>
      </c>
      <c r="C38" s="3" t="str">
        <f>HYPERLINK("https://www.instagram.com/p/Bo4cyW9hV2n/")</f>
        <v>https://www.instagram.com/p/Bo4cyW9hV2n/</v>
      </c>
      <c r="D38" s="4" t="s">
        <v>82</v>
      </c>
      <c r="E38" s="5">
        <v>0.73681712962962964</v>
      </c>
      <c r="F38" s="6" t="s">
        <v>14</v>
      </c>
      <c r="G38" s="2">
        <v>136</v>
      </c>
      <c r="H38" s="7" t="s">
        <v>11</v>
      </c>
    </row>
    <row r="39" spans="1:8" ht="18.75" x14ac:dyDescent="0.3">
      <c r="A39" s="2">
        <v>29</v>
      </c>
      <c r="B39" s="2" t="s">
        <v>8</v>
      </c>
      <c r="C39" s="3" t="str">
        <f>HYPERLINK("https://www.instagram.com/p/BwzW39qJP3I/")</f>
        <v>https://www.instagram.com/p/BwzW39qJP3I/</v>
      </c>
      <c r="D39" s="4" t="s">
        <v>52</v>
      </c>
      <c r="E39" s="5">
        <v>0.60021990740740738</v>
      </c>
      <c r="F39" s="6" t="s">
        <v>16</v>
      </c>
      <c r="G39" s="2">
        <v>135</v>
      </c>
      <c r="H39" s="7" t="s">
        <v>11</v>
      </c>
    </row>
    <row r="40" spans="1:8" ht="18.75" x14ac:dyDescent="0.3">
      <c r="A40" s="2">
        <v>7</v>
      </c>
      <c r="B40" s="2" t="s">
        <v>11</v>
      </c>
      <c r="C40" s="3" t="str">
        <f>HYPERLINK("https://www.instagram.com/p/B3PHANZIikx/")</f>
        <v>https://www.instagram.com/p/B3PHANZIikx/</v>
      </c>
      <c r="D40" s="4" t="s">
        <v>21</v>
      </c>
      <c r="E40" s="5">
        <v>0.50884259259259257</v>
      </c>
      <c r="F40" s="6" t="s">
        <v>14</v>
      </c>
      <c r="G40" s="2">
        <v>134</v>
      </c>
      <c r="H40" s="7" t="s">
        <v>11</v>
      </c>
    </row>
    <row r="41" spans="1:8" ht="18.75" x14ac:dyDescent="0.3">
      <c r="A41" s="2">
        <v>89</v>
      </c>
      <c r="B41" s="2" t="s">
        <v>140</v>
      </c>
      <c r="C41" s="3" t="str">
        <f>HYPERLINK("https://www.instagram.com/p/BTjRdbQhzLT/")</f>
        <v>https://www.instagram.com/p/BTjRdbQhzLT/</v>
      </c>
      <c r="D41" s="4" t="s">
        <v>141</v>
      </c>
      <c r="E41" s="5">
        <v>0.55466435185185181</v>
      </c>
      <c r="F41" s="6" t="s">
        <v>24</v>
      </c>
      <c r="G41" s="2">
        <v>134</v>
      </c>
      <c r="H41" s="7" t="s">
        <v>11</v>
      </c>
    </row>
    <row r="42" spans="1:8" ht="18.75" x14ac:dyDescent="0.3">
      <c r="A42" s="2">
        <v>4</v>
      </c>
      <c r="B42" s="2" t="s">
        <v>17</v>
      </c>
      <c r="C42" s="3" t="str">
        <f>HYPERLINK("https://www.instagram.com/p/B3hsL18pR8O/")</f>
        <v>https://www.instagram.com/p/B3hsL18pR8O/</v>
      </c>
      <c r="D42" s="4" t="s">
        <v>18</v>
      </c>
      <c r="E42" s="5">
        <v>0.72496527777777775</v>
      </c>
      <c r="F42" s="6" t="s">
        <v>14</v>
      </c>
      <c r="G42" s="2">
        <v>134</v>
      </c>
      <c r="H42" s="7" t="s">
        <v>11</v>
      </c>
    </row>
    <row r="43" spans="1:8" ht="18.75" x14ac:dyDescent="0.3">
      <c r="A43" s="2">
        <v>79</v>
      </c>
      <c r="B43" s="2" t="s">
        <v>124</v>
      </c>
      <c r="C43" s="3" t="str">
        <f>HYPERLINK("https://www.instagram.com/p/BVNS4d7hdPg/")</f>
        <v>https://www.instagram.com/p/BVNS4d7hdPg/</v>
      </c>
      <c r="D43" s="4" t="s">
        <v>125</v>
      </c>
      <c r="E43" s="5">
        <v>0.72961805555555559</v>
      </c>
      <c r="F43" s="6" t="s">
        <v>16</v>
      </c>
      <c r="G43" s="2">
        <v>133</v>
      </c>
      <c r="H43" s="7" t="s">
        <v>11</v>
      </c>
    </row>
    <row r="44" spans="1:8" ht="18.75" x14ac:dyDescent="0.3">
      <c r="A44" s="2">
        <v>18</v>
      </c>
      <c r="B44" s="2" t="s">
        <v>11</v>
      </c>
      <c r="C44" s="3" t="str">
        <f>HYPERLINK("https://www.instagram.com/p/BzNBPh_IxQZ/")</f>
        <v>https://www.instagram.com/p/BzNBPh_IxQZ/</v>
      </c>
      <c r="D44" s="4" t="s">
        <v>35</v>
      </c>
      <c r="E44" s="5">
        <v>0.27662037037037029</v>
      </c>
      <c r="F44" s="6" t="s">
        <v>10</v>
      </c>
      <c r="G44" s="2">
        <v>132</v>
      </c>
      <c r="H44" s="7" t="s">
        <v>11</v>
      </c>
    </row>
    <row r="45" spans="1:8" ht="18.75" x14ac:dyDescent="0.3">
      <c r="A45" s="2">
        <v>71</v>
      </c>
      <c r="B45" s="2" t="s">
        <v>11</v>
      </c>
      <c r="C45" s="3" t="str">
        <f>HYPERLINK("https://www.instagram.com/p/BZY8_x_hYDS/")</f>
        <v>https://www.instagram.com/p/BZY8_x_hYDS/</v>
      </c>
      <c r="D45" s="4" t="s">
        <v>111</v>
      </c>
      <c r="E45" s="5">
        <v>0.67768518518518517</v>
      </c>
      <c r="F45" s="6" t="s">
        <v>14</v>
      </c>
      <c r="G45" s="2">
        <v>132</v>
      </c>
      <c r="H45" s="7" t="s">
        <v>11</v>
      </c>
    </row>
    <row r="46" spans="1:8" ht="18.75" x14ac:dyDescent="0.3">
      <c r="A46" s="2">
        <v>112</v>
      </c>
      <c r="B46" s="2" t="s">
        <v>175</v>
      </c>
      <c r="C46" s="3" t="str">
        <f>HYPERLINK("https://www.instagram.com/p/BGM1JV1CR34/")</f>
        <v>https://www.instagram.com/p/BGM1JV1CR34/</v>
      </c>
      <c r="D46" s="4" t="s">
        <v>176</v>
      </c>
      <c r="E46" s="5">
        <v>0.72215277777777775</v>
      </c>
      <c r="F46" s="6" t="s">
        <v>48</v>
      </c>
      <c r="G46" s="2">
        <v>131</v>
      </c>
      <c r="H46" s="7" t="s">
        <v>11</v>
      </c>
    </row>
    <row r="47" spans="1:8" ht="18.75" x14ac:dyDescent="0.3">
      <c r="A47" s="2">
        <v>92</v>
      </c>
      <c r="B47" s="2" t="s">
        <v>145</v>
      </c>
      <c r="C47" s="3" t="str">
        <f>HYPERLINK("https://www.instagram.com/p/BS39dkXhn2s/")</f>
        <v>https://www.instagram.com/p/BS39dkXhn2s/</v>
      </c>
      <c r="D47" s="4" t="s">
        <v>146</v>
      </c>
      <c r="E47" s="5">
        <v>0.7337731481481482</v>
      </c>
      <c r="F47" s="6" t="s">
        <v>48</v>
      </c>
      <c r="G47" s="2">
        <v>131</v>
      </c>
      <c r="H47" s="7" t="s">
        <v>11</v>
      </c>
    </row>
    <row r="48" spans="1:8" ht="18.75" x14ac:dyDescent="0.3">
      <c r="A48" s="2">
        <v>19</v>
      </c>
      <c r="B48" s="2" t="s">
        <v>11</v>
      </c>
      <c r="C48" s="3" t="str">
        <f>HYPERLINK("https://www.instagram.com/p/BzNBMmUoLtl/")</f>
        <v>https://www.instagram.com/p/BzNBMmUoLtl/</v>
      </c>
      <c r="D48" s="4" t="s">
        <v>35</v>
      </c>
      <c r="E48" s="5">
        <v>0.27634259259259258</v>
      </c>
      <c r="F48" s="6" t="s">
        <v>10</v>
      </c>
      <c r="G48" s="2">
        <v>130</v>
      </c>
      <c r="H48" s="7" t="s">
        <v>11</v>
      </c>
    </row>
    <row r="49" spans="1:8" ht="18.75" x14ac:dyDescent="0.3">
      <c r="A49" s="2">
        <v>32</v>
      </c>
      <c r="B49" s="2" t="s">
        <v>56</v>
      </c>
      <c r="C49" s="3" t="str">
        <f>HYPERLINK("https://www.instagram.com/p/Buy4CwAFXCG/")</f>
        <v>https://www.instagram.com/p/Buy4CwAFXCG/</v>
      </c>
      <c r="D49" s="4" t="s">
        <v>57</v>
      </c>
      <c r="E49" s="5">
        <v>0.70285879629629633</v>
      </c>
      <c r="F49" s="6" t="s">
        <v>14</v>
      </c>
      <c r="G49" s="2">
        <v>130</v>
      </c>
      <c r="H49" s="7" t="s">
        <v>11</v>
      </c>
    </row>
    <row r="50" spans="1:8" ht="18.75" x14ac:dyDescent="0.3">
      <c r="A50" s="2">
        <v>81</v>
      </c>
      <c r="B50" s="2" t="s">
        <v>11</v>
      </c>
      <c r="C50" s="3" t="str">
        <f>HYPERLINK("https://www.instagram.com/p/BU7QIZMh_0v/")</f>
        <v>https://www.instagram.com/p/BU7QIZMh_0v/</v>
      </c>
      <c r="D50" s="4" t="s">
        <v>128</v>
      </c>
      <c r="E50" s="5">
        <v>0.72241898148148154</v>
      </c>
      <c r="F50" s="6" t="s">
        <v>16</v>
      </c>
      <c r="G50" s="2">
        <v>129</v>
      </c>
      <c r="H50" s="7" t="s">
        <v>11</v>
      </c>
    </row>
    <row r="51" spans="1:8" ht="18.75" x14ac:dyDescent="0.3">
      <c r="A51" s="2">
        <v>91</v>
      </c>
      <c r="B51" s="2" t="s">
        <v>143</v>
      </c>
      <c r="C51" s="3" t="str">
        <f>HYPERLINK("https://www.instagram.com/p/BS8oRiBhkDe/")</f>
        <v>https://www.instagram.com/p/BS8oRiBhkDe/</v>
      </c>
      <c r="D51" s="4" t="s">
        <v>144</v>
      </c>
      <c r="E51" s="5">
        <v>0.54700231481481476</v>
      </c>
      <c r="F51" s="6" t="s">
        <v>16</v>
      </c>
      <c r="G51" s="2">
        <v>128</v>
      </c>
      <c r="H51" s="7" t="s">
        <v>11</v>
      </c>
    </row>
    <row r="52" spans="1:8" ht="18.75" x14ac:dyDescent="0.3">
      <c r="A52" s="2">
        <v>63</v>
      </c>
      <c r="B52" s="2" t="s">
        <v>11</v>
      </c>
      <c r="C52" s="3" t="str">
        <f>HYPERLINK("https://www.instagram.com/p/BgJhDOOHaBx/")</f>
        <v>https://www.instagram.com/p/BgJhDOOHaBx/</v>
      </c>
      <c r="D52" s="4" t="s">
        <v>101</v>
      </c>
      <c r="E52" s="5">
        <v>0.66862268518518519</v>
      </c>
      <c r="F52" s="6" t="s">
        <v>14</v>
      </c>
      <c r="G52" s="2">
        <v>128</v>
      </c>
      <c r="H52" s="7" t="s">
        <v>11</v>
      </c>
    </row>
    <row r="53" spans="1:8" ht="18.75" x14ac:dyDescent="0.3">
      <c r="A53" s="2">
        <v>58</v>
      </c>
      <c r="B53" s="2" t="s">
        <v>92</v>
      </c>
      <c r="C53" s="3" t="str">
        <f>HYPERLINK("https://www.instagram.com/p/BkX89Wah40L/")</f>
        <v>https://www.instagram.com/p/BkX89Wah40L/</v>
      </c>
      <c r="D53" s="4" t="s">
        <v>93</v>
      </c>
      <c r="E53" s="5">
        <v>0.69557870370370367</v>
      </c>
      <c r="F53" s="6" t="s">
        <v>14</v>
      </c>
      <c r="G53" s="2">
        <v>127</v>
      </c>
      <c r="H53" s="7" t="s">
        <v>11</v>
      </c>
    </row>
    <row r="54" spans="1:8" ht="18.75" x14ac:dyDescent="0.3">
      <c r="A54" s="2">
        <v>3</v>
      </c>
      <c r="B54" s="2" t="s">
        <v>11</v>
      </c>
      <c r="C54" s="3" t="str">
        <f>HYPERLINK("https://www.instagram.com/p/B3kYV1NpO2e/")</f>
        <v>https://www.instagram.com/p/B3kYV1NpO2e/</v>
      </c>
      <c r="D54" s="4" t="s">
        <v>15</v>
      </c>
      <c r="E54" s="5">
        <v>0.7696412037037037</v>
      </c>
      <c r="F54" s="6" t="s">
        <v>16</v>
      </c>
      <c r="G54" s="2">
        <v>127</v>
      </c>
      <c r="H54" s="7" t="s">
        <v>11</v>
      </c>
    </row>
    <row r="55" spans="1:8" ht="18.75" x14ac:dyDescent="0.3">
      <c r="A55" s="2">
        <v>87</v>
      </c>
      <c r="B55" s="2" t="s">
        <v>137</v>
      </c>
      <c r="C55" s="3" t="str">
        <f>HYPERLINK("https://www.instagram.com/p/BUFcPAIhs9U/")</f>
        <v>https://www.instagram.com/p/BUFcPAIhs9U/</v>
      </c>
      <c r="D55" s="4" t="s">
        <v>138</v>
      </c>
      <c r="E55" s="5">
        <v>0.82434027777777774</v>
      </c>
      <c r="F55" s="6" t="s">
        <v>16</v>
      </c>
      <c r="G55" s="2">
        <v>126</v>
      </c>
      <c r="H55" s="7" t="s">
        <v>11</v>
      </c>
    </row>
    <row r="56" spans="1:8" ht="18.75" x14ac:dyDescent="0.3">
      <c r="A56" s="2">
        <v>56</v>
      </c>
      <c r="B56" s="2" t="s">
        <v>49</v>
      </c>
      <c r="C56" s="3" t="str">
        <f>HYPERLINK("https://www.instagram.com/p/BlNBv97h9yf/")</f>
        <v>https://www.instagram.com/p/BlNBv97h9yf/</v>
      </c>
      <c r="D56" s="4" t="s">
        <v>91</v>
      </c>
      <c r="E56" s="5">
        <v>0.30781249999999999</v>
      </c>
      <c r="F56" s="6" t="s">
        <v>14</v>
      </c>
      <c r="G56" s="2">
        <v>125</v>
      </c>
      <c r="H56" s="7" t="s">
        <v>11</v>
      </c>
    </row>
    <row r="57" spans="1:8" ht="18.75" x14ac:dyDescent="0.3">
      <c r="A57" s="2">
        <v>86</v>
      </c>
      <c r="B57" s="2" t="s">
        <v>135</v>
      </c>
      <c r="C57" s="3" t="str">
        <f>HYPERLINK("https://www.instagram.com/p/BUUs2xnBoU9/")</f>
        <v>https://www.instagram.com/p/BUUs2xnBoU9/</v>
      </c>
      <c r="D57" s="4" t="s">
        <v>136</v>
      </c>
      <c r="E57" s="5">
        <v>0.75062499999999999</v>
      </c>
      <c r="F57" s="6" t="s">
        <v>14</v>
      </c>
      <c r="G57" s="2">
        <v>125</v>
      </c>
      <c r="H57" s="7" t="s">
        <v>11</v>
      </c>
    </row>
    <row r="58" spans="1:8" ht="18.75" x14ac:dyDescent="0.3">
      <c r="A58" s="2">
        <v>48</v>
      </c>
      <c r="B58" s="2" t="s">
        <v>79</v>
      </c>
      <c r="C58" s="3" t="str">
        <f>HYPERLINK("https://www.instagram.com/p/Bo6k1PFBUFQ/")</f>
        <v>https://www.instagram.com/p/Bo6k1PFBUFQ/</v>
      </c>
      <c r="D58" s="4" t="s">
        <v>80</v>
      </c>
      <c r="E58" s="5">
        <v>0.56236111111111109</v>
      </c>
      <c r="F58" s="6" t="s">
        <v>16</v>
      </c>
      <c r="G58" s="2">
        <v>124</v>
      </c>
      <c r="H58" s="7" t="s">
        <v>11</v>
      </c>
    </row>
    <row r="59" spans="1:8" ht="18.75" x14ac:dyDescent="0.3">
      <c r="A59" s="2">
        <v>41</v>
      </c>
      <c r="B59" s="2" t="s">
        <v>11</v>
      </c>
      <c r="C59" s="3" t="str">
        <f>HYPERLINK("https://www.instagram.com/p/BqSVTIDlu4r/")</f>
        <v>https://www.instagram.com/p/BqSVTIDlu4r/</v>
      </c>
      <c r="D59" s="4" t="s">
        <v>71</v>
      </c>
      <c r="E59" s="5">
        <v>0.64391203703703703</v>
      </c>
      <c r="F59" s="6" t="s">
        <v>14</v>
      </c>
      <c r="G59" s="2">
        <v>124</v>
      </c>
      <c r="H59" s="7" t="s">
        <v>11</v>
      </c>
    </row>
    <row r="60" spans="1:8" ht="18.75" x14ac:dyDescent="0.3">
      <c r="A60" s="2">
        <v>82</v>
      </c>
      <c r="B60" s="2" t="s">
        <v>129</v>
      </c>
      <c r="C60" s="3" t="str">
        <f>HYPERLINK("https://www.instagram.com/p/BU7O3LYhSUK/")</f>
        <v>https://www.instagram.com/p/BU7O3LYhSUK/</v>
      </c>
      <c r="D60" s="4" t="s">
        <v>128</v>
      </c>
      <c r="E60" s="5">
        <v>0.71471064814814811</v>
      </c>
      <c r="F60" s="6" t="s">
        <v>16</v>
      </c>
      <c r="G60" s="2">
        <v>124</v>
      </c>
      <c r="H60" s="7" t="s">
        <v>11</v>
      </c>
    </row>
    <row r="61" spans="1:8" ht="18.75" x14ac:dyDescent="0.3">
      <c r="A61" s="2">
        <v>51</v>
      </c>
      <c r="B61" s="2" t="s">
        <v>83</v>
      </c>
      <c r="C61" s="3" t="str">
        <f>HYPERLINK("https://www.instagram.com/p/BoWQX59BnMu/")</f>
        <v>https://www.instagram.com/p/BoWQX59BnMu/</v>
      </c>
      <c r="D61" s="4" t="s">
        <v>84</v>
      </c>
      <c r="E61" s="5">
        <v>0.45721064814814821</v>
      </c>
      <c r="F61" s="6" t="s">
        <v>16</v>
      </c>
      <c r="G61" s="2">
        <v>123</v>
      </c>
      <c r="H61" s="7" t="s">
        <v>11</v>
      </c>
    </row>
    <row r="62" spans="1:8" ht="18.75" x14ac:dyDescent="0.3">
      <c r="A62" s="2">
        <v>1</v>
      </c>
      <c r="B62" s="2" t="s">
        <v>8</v>
      </c>
      <c r="C62" s="3" t="str">
        <f>HYPERLINK("https://www.instagram.com/p/B60Loclp4Tq/")</f>
        <v>https://www.instagram.com/p/B60Loclp4Tq/</v>
      </c>
      <c r="D62" s="4" t="s">
        <v>9</v>
      </c>
      <c r="E62" s="5">
        <v>0.47170138888888891</v>
      </c>
      <c r="F62" s="6" t="s">
        <v>10</v>
      </c>
      <c r="G62" s="2">
        <v>123</v>
      </c>
      <c r="H62" s="7" t="s">
        <v>11</v>
      </c>
    </row>
    <row r="63" spans="1:8" ht="18.75" x14ac:dyDescent="0.3">
      <c r="A63" s="2">
        <v>6</v>
      </c>
      <c r="B63" s="2" t="s">
        <v>20</v>
      </c>
      <c r="C63" s="3" t="str">
        <f>HYPERLINK("https://www.instagram.com/p/B3PR1t4ooJr/")</f>
        <v>https://www.instagram.com/p/B3PR1t4ooJr/</v>
      </c>
      <c r="D63" s="4" t="s">
        <v>21</v>
      </c>
      <c r="E63" s="5">
        <v>0.57459490740740737</v>
      </c>
      <c r="F63" s="6" t="s">
        <v>14</v>
      </c>
      <c r="G63" s="2">
        <v>123</v>
      </c>
      <c r="H63" s="7" t="s">
        <v>11</v>
      </c>
    </row>
    <row r="64" spans="1:8" ht="18.75" x14ac:dyDescent="0.3">
      <c r="A64" s="2">
        <v>16</v>
      </c>
      <c r="B64" s="2" t="s">
        <v>8</v>
      </c>
      <c r="C64" s="3" t="str">
        <f>HYPERLINK("https://www.instagram.com/p/B0L79rroh3f/")</f>
        <v>https://www.instagram.com/p/B0L79rroh3f/</v>
      </c>
      <c r="D64" s="4" t="s">
        <v>34</v>
      </c>
      <c r="E64" s="5">
        <v>0.71135416666666662</v>
      </c>
      <c r="F64" s="6" t="s">
        <v>16</v>
      </c>
      <c r="G64" s="2">
        <v>123</v>
      </c>
      <c r="H64" s="7" t="s">
        <v>11</v>
      </c>
    </row>
    <row r="65" spans="1:8" ht="18.75" x14ac:dyDescent="0.3">
      <c r="A65" s="2">
        <v>50</v>
      </c>
      <c r="B65" s="2" t="s">
        <v>81</v>
      </c>
      <c r="C65" s="3" t="str">
        <f>HYPERLINK("https://www.instagram.com/p/Bo4cJwyB4vG/")</f>
        <v>https://www.instagram.com/p/Bo4cJwyB4vG/</v>
      </c>
      <c r="D65" s="4" t="s">
        <v>82</v>
      </c>
      <c r="E65" s="5">
        <v>0.73297453703703708</v>
      </c>
      <c r="F65" s="6" t="s">
        <v>14</v>
      </c>
      <c r="G65" s="2">
        <v>122</v>
      </c>
      <c r="H65" s="7" t="s">
        <v>11</v>
      </c>
    </row>
    <row r="66" spans="1:8" ht="18.75" x14ac:dyDescent="0.3">
      <c r="A66" s="2">
        <v>69</v>
      </c>
      <c r="B66" s="2" t="s">
        <v>63</v>
      </c>
      <c r="C66" s="3" t="str">
        <f>HYPERLINK("https://www.instagram.com/p/BaW9A8QB2B3/")</f>
        <v>https://www.instagram.com/p/BaW9A8QB2B3/</v>
      </c>
      <c r="D66" s="4" t="s">
        <v>109</v>
      </c>
      <c r="E66" s="5">
        <v>0.75620370370370371</v>
      </c>
      <c r="F66" s="6" t="s">
        <v>40</v>
      </c>
      <c r="G66" s="2">
        <v>122</v>
      </c>
      <c r="H66" s="7" t="s">
        <v>11</v>
      </c>
    </row>
    <row r="67" spans="1:8" ht="18.75" x14ac:dyDescent="0.3">
      <c r="A67" s="2">
        <v>38</v>
      </c>
      <c r="B67" s="2" t="s">
        <v>67</v>
      </c>
      <c r="C67" s="3" t="str">
        <f>HYPERLINK("https://www.instagram.com/p/BsD1Tl0F0de/")</f>
        <v>https://www.instagram.com/p/BsD1Tl0F0de/</v>
      </c>
      <c r="D67" s="4" t="s">
        <v>68</v>
      </c>
      <c r="E67" s="5">
        <v>0.72298611111111111</v>
      </c>
      <c r="F67" s="6" t="s">
        <v>24</v>
      </c>
      <c r="G67" s="2">
        <v>121</v>
      </c>
      <c r="H67" s="7" t="s">
        <v>11</v>
      </c>
    </row>
    <row r="68" spans="1:8" ht="18.75" x14ac:dyDescent="0.3">
      <c r="A68" s="2">
        <v>25</v>
      </c>
      <c r="B68" s="2" t="s">
        <v>45</v>
      </c>
      <c r="C68" s="3" t="str">
        <f>HYPERLINK("https://www.instagram.com/p/BxnLIwbiziz/")</f>
        <v>https://www.instagram.com/p/BxnLIwbiziz/</v>
      </c>
      <c r="D68" s="4" t="s">
        <v>46</v>
      </c>
      <c r="E68" s="5">
        <v>0.72378472222222223</v>
      </c>
      <c r="F68" s="6" t="s">
        <v>14</v>
      </c>
      <c r="G68" s="2">
        <v>120</v>
      </c>
      <c r="H68" s="7" t="s">
        <v>11</v>
      </c>
    </row>
    <row r="69" spans="1:8" ht="18.75" x14ac:dyDescent="0.3">
      <c r="A69" s="2">
        <v>111</v>
      </c>
      <c r="B69" s="2" t="s">
        <v>173</v>
      </c>
      <c r="C69" s="3" t="str">
        <f>HYPERLINK("https://www.instagram.com/p/BGW-44sCR7y/")</f>
        <v>https://www.instagram.com/p/BGW-44sCR7y/</v>
      </c>
      <c r="D69" s="4" t="s">
        <v>174</v>
      </c>
      <c r="E69" s="5">
        <v>0.66488425925925931</v>
      </c>
      <c r="F69" s="6" t="s">
        <v>40</v>
      </c>
      <c r="G69" s="2">
        <v>119</v>
      </c>
      <c r="H69" s="7" t="s">
        <v>11</v>
      </c>
    </row>
    <row r="70" spans="1:8" ht="18.75" x14ac:dyDescent="0.3">
      <c r="A70" s="2">
        <v>5</v>
      </c>
      <c r="B70" s="2" t="s">
        <v>19</v>
      </c>
      <c r="C70" s="3" t="str">
        <f>HYPERLINK("https://www.instagram.com/p/B3hp9JGpHoC/")</f>
        <v>https://www.instagram.com/p/B3hp9JGpHoC/</v>
      </c>
      <c r="D70" s="4" t="s">
        <v>18</v>
      </c>
      <c r="E70" s="5">
        <v>0.71143518518518523</v>
      </c>
      <c r="F70" s="6" t="s">
        <v>14</v>
      </c>
      <c r="G70" s="2">
        <v>119</v>
      </c>
      <c r="H70" s="7" t="s">
        <v>11</v>
      </c>
    </row>
    <row r="71" spans="1:8" ht="18.75" x14ac:dyDescent="0.3">
      <c r="A71" s="2">
        <v>99</v>
      </c>
      <c r="B71" s="2" t="s">
        <v>157</v>
      </c>
      <c r="C71" s="3" t="str">
        <f>HYPERLINK("https://www.instagram.com/p/BOHssgXjYgO/")</f>
        <v>https://www.instagram.com/p/BOHssgXjYgO/</v>
      </c>
      <c r="D71" s="4" t="s">
        <v>158</v>
      </c>
      <c r="E71" s="5">
        <v>0.57013888888888886</v>
      </c>
      <c r="F71" s="6" t="s">
        <v>14</v>
      </c>
      <c r="G71" s="2">
        <v>118</v>
      </c>
      <c r="H71" s="7" t="s">
        <v>11</v>
      </c>
    </row>
    <row r="72" spans="1:8" ht="18.75" x14ac:dyDescent="0.3">
      <c r="A72" s="2">
        <v>83</v>
      </c>
      <c r="B72" s="2" t="s">
        <v>130</v>
      </c>
      <c r="C72" s="3" t="str">
        <f>HYPERLINK("https://www.instagram.com/p/BUpAbnShxH-/")</f>
        <v>https://www.instagram.com/p/BUpAbnShxH-/</v>
      </c>
      <c r="D72" s="4" t="s">
        <v>131</v>
      </c>
      <c r="E72" s="5">
        <v>0.63664351851851853</v>
      </c>
      <c r="F72" s="6" t="s">
        <v>16</v>
      </c>
      <c r="G72" s="2">
        <v>118</v>
      </c>
      <c r="H72" s="7" t="s">
        <v>11</v>
      </c>
    </row>
    <row r="73" spans="1:8" ht="18.75" x14ac:dyDescent="0.3">
      <c r="A73" s="2">
        <v>84</v>
      </c>
      <c r="B73" s="2" t="s">
        <v>11</v>
      </c>
      <c r="C73" s="3" t="str">
        <f>HYPERLINK("https://www.instagram.com/p/BUmlT5lB5YN/")</f>
        <v>https://www.instagram.com/p/BUmlT5lB5YN/</v>
      </c>
      <c r="D73" s="4" t="s">
        <v>132</v>
      </c>
      <c r="E73" s="5">
        <v>0.69534722222222223</v>
      </c>
      <c r="F73" s="6" t="s">
        <v>14</v>
      </c>
      <c r="G73" s="2">
        <v>118</v>
      </c>
      <c r="H73" s="7" t="s">
        <v>11</v>
      </c>
    </row>
    <row r="74" spans="1:8" ht="18.75" x14ac:dyDescent="0.3">
      <c r="A74" s="2">
        <v>31</v>
      </c>
      <c r="B74" s="2" t="s">
        <v>54</v>
      </c>
      <c r="C74" s="3" t="str">
        <f>HYPERLINK("https://www.instagram.com/p/BvEeexfFjp2/")</f>
        <v>https://www.instagram.com/p/BvEeexfFjp2/</v>
      </c>
      <c r="D74" s="4" t="s">
        <v>55</v>
      </c>
      <c r="E74" s="5">
        <v>0.53825231481481484</v>
      </c>
      <c r="F74" s="6" t="s">
        <v>14</v>
      </c>
      <c r="G74" s="2">
        <v>117</v>
      </c>
      <c r="H74" s="7" t="s">
        <v>11</v>
      </c>
    </row>
    <row r="75" spans="1:8" ht="18.75" x14ac:dyDescent="0.3">
      <c r="A75" s="2">
        <v>33</v>
      </c>
      <c r="B75" s="2" t="s">
        <v>11</v>
      </c>
      <c r="C75" s="3" t="str">
        <f>HYPERLINK("https://www.instagram.com/p/BuwNwyilzSN/")</f>
        <v>https://www.instagram.com/p/BuwNwyilzSN/</v>
      </c>
      <c r="D75" s="4" t="s">
        <v>58</v>
      </c>
      <c r="E75" s="5">
        <v>0.66957175925925927</v>
      </c>
      <c r="F75" s="6" t="s">
        <v>48</v>
      </c>
      <c r="G75" s="2">
        <v>116</v>
      </c>
      <c r="H75" s="7" t="s">
        <v>11</v>
      </c>
    </row>
    <row r="76" spans="1:8" ht="18.75" x14ac:dyDescent="0.3">
      <c r="A76" s="2">
        <v>64</v>
      </c>
      <c r="B76" s="2" t="s">
        <v>74</v>
      </c>
      <c r="C76" s="3" t="str">
        <f>HYPERLINK("https://www.instagram.com/p/BedR0aeB2vX/")</f>
        <v>https://www.instagram.com/p/BedR0aeB2vX/</v>
      </c>
      <c r="D76" s="4" t="s">
        <v>102</v>
      </c>
      <c r="E76" s="5">
        <v>0.63315972222222228</v>
      </c>
      <c r="F76" s="6" t="s">
        <v>14</v>
      </c>
      <c r="G76" s="2">
        <v>115</v>
      </c>
      <c r="H76" s="7" t="s">
        <v>11</v>
      </c>
    </row>
    <row r="77" spans="1:8" ht="18.75" x14ac:dyDescent="0.3">
      <c r="A77" s="2">
        <v>22</v>
      </c>
      <c r="B77" s="2" t="s">
        <v>41</v>
      </c>
      <c r="C77" s="3" t="str">
        <f>HYPERLINK("https://www.instagram.com/p/BxsOaOAiV7C/")</f>
        <v>https://www.instagram.com/p/BxsOaOAiV7C/</v>
      </c>
      <c r="D77" s="4" t="s">
        <v>42</v>
      </c>
      <c r="E77" s="5">
        <v>0.6854513888888889</v>
      </c>
      <c r="F77" s="6" t="s">
        <v>24</v>
      </c>
      <c r="G77" s="2">
        <v>115</v>
      </c>
      <c r="H77" s="7" t="s">
        <v>11</v>
      </c>
    </row>
    <row r="78" spans="1:8" ht="18.75" x14ac:dyDescent="0.3">
      <c r="A78" s="2">
        <v>36</v>
      </c>
      <c r="B78" s="2" t="s">
        <v>63</v>
      </c>
      <c r="C78" s="3" t="str">
        <f>HYPERLINK("https://www.instagram.com/p/BsimCQqlzka/")</f>
        <v>https://www.instagram.com/p/BsimCQqlzka/</v>
      </c>
      <c r="D78" s="4" t="s">
        <v>64</v>
      </c>
      <c r="E78" s="5">
        <v>0.669525462962963</v>
      </c>
      <c r="F78" s="6" t="s">
        <v>14</v>
      </c>
      <c r="G78" s="2">
        <v>114</v>
      </c>
      <c r="H78" s="7" t="s">
        <v>11</v>
      </c>
    </row>
    <row r="79" spans="1:8" ht="18.75" x14ac:dyDescent="0.3">
      <c r="A79" s="2">
        <v>110</v>
      </c>
      <c r="B79" s="2" t="s">
        <v>171</v>
      </c>
      <c r="C79" s="3" t="str">
        <f>HYPERLINK("https://www.instagram.com/p/BGzf9mtCR1T/")</f>
        <v>https://www.instagram.com/p/BGzf9mtCR1T/</v>
      </c>
      <c r="D79" s="4" t="s">
        <v>172</v>
      </c>
      <c r="E79" s="5">
        <v>0.73969907407407409</v>
      </c>
      <c r="F79" s="6" t="s">
        <v>14</v>
      </c>
      <c r="G79" s="2">
        <v>113</v>
      </c>
      <c r="H79" s="7" t="s">
        <v>11</v>
      </c>
    </row>
    <row r="80" spans="1:8" ht="18.75" x14ac:dyDescent="0.3">
      <c r="A80" s="2">
        <v>12</v>
      </c>
      <c r="B80" s="2" t="s">
        <v>28</v>
      </c>
      <c r="C80" s="3" t="str">
        <f>HYPERLINK("https://www.instagram.com/p/B1ouqL0IDK_/")</f>
        <v>https://www.instagram.com/p/B1ouqL0IDK_/</v>
      </c>
      <c r="D80" s="4" t="s">
        <v>29</v>
      </c>
      <c r="E80" s="5">
        <v>0.74824074074074076</v>
      </c>
      <c r="F80" s="6" t="s">
        <v>24</v>
      </c>
      <c r="G80" s="2">
        <v>113</v>
      </c>
      <c r="H80" s="7" t="s">
        <v>11</v>
      </c>
    </row>
    <row r="81" spans="1:8" ht="18.75" x14ac:dyDescent="0.3">
      <c r="A81" s="2">
        <v>96</v>
      </c>
      <c r="B81" s="2" t="s">
        <v>152</v>
      </c>
      <c r="C81" s="3" t="str">
        <f>HYPERLINK("https://www.instagram.com/p/BOwpfZQjlaf/")</f>
        <v>https://www.instagram.com/p/BOwpfZQjlaf/</v>
      </c>
      <c r="D81" s="4" t="s">
        <v>151</v>
      </c>
      <c r="E81" s="5">
        <v>0.47350694444444452</v>
      </c>
      <c r="F81" s="6" t="s">
        <v>24</v>
      </c>
      <c r="G81" s="2">
        <v>112</v>
      </c>
      <c r="H81" s="7" t="s">
        <v>11</v>
      </c>
    </row>
    <row r="82" spans="1:8" ht="18.75" x14ac:dyDescent="0.3">
      <c r="A82" s="2">
        <v>90</v>
      </c>
      <c r="B82" s="2" t="s">
        <v>112</v>
      </c>
      <c r="C82" s="3" t="str">
        <f>HYPERLINK("https://www.instagram.com/p/BTgx7bThNeq/")</f>
        <v>https://www.instagram.com/p/BTgx7bThNeq/</v>
      </c>
      <c r="D82" s="4" t="s">
        <v>142</v>
      </c>
      <c r="E82" s="5">
        <v>0.58660879629629625</v>
      </c>
      <c r="F82" s="6" t="s">
        <v>16</v>
      </c>
      <c r="G82" s="2">
        <v>112</v>
      </c>
      <c r="H82" s="7" t="s">
        <v>11</v>
      </c>
    </row>
    <row r="83" spans="1:8" ht="18.75" x14ac:dyDescent="0.3">
      <c r="A83" s="2">
        <v>52</v>
      </c>
      <c r="B83" s="2" t="s">
        <v>85</v>
      </c>
      <c r="C83" s="3" t="str">
        <f>HYPERLINK("https://www.instagram.com/p/BmJVX_pBN0Z/")</f>
        <v>https://www.instagram.com/p/BmJVX_pBN0Z/</v>
      </c>
      <c r="D83" s="4" t="s">
        <v>86</v>
      </c>
      <c r="E83" s="5">
        <v>0.72858796296296291</v>
      </c>
      <c r="F83" s="6" t="s">
        <v>24</v>
      </c>
      <c r="G83" s="2">
        <v>111</v>
      </c>
      <c r="H83" s="7" t="s">
        <v>11</v>
      </c>
    </row>
    <row r="84" spans="1:8" ht="18.75" x14ac:dyDescent="0.3">
      <c r="A84" s="2">
        <v>28</v>
      </c>
      <c r="B84" s="2" t="s">
        <v>8</v>
      </c>
      <c r="C84" s="3" t="str">
        <f>HYPERLINK("https://www.instagram.com/p/BxElNarJvw_/")</f>
        <v>https://www.instagram.com/p/BxElNarJvw_/</v>
      </c>
      <c r="D84" s="4" t="s">
        <v>51</v>
      </c>
      <c r="E84" s="5">
        <v>0.28935185185185192</v>
      </c>
      <c r="F84" s="6" t="s">
        <v>16</v>
      </c>
      <c r="G84" s="2">
        <v>110</v>
      </c>
      <c r="H84" s="7" t="s">
        <v>11</v>
      </c>
    </row>
    <row r="85" spans="1:8" ht="18.75" x14ac:dyDescent="0.3">
      <c r="A85" s="2">
        <v>45</v>
      </c>
      <c r="B85" s="2" t="s">
        <v>74</v>
      </c>
      <c r="C85" s="3" t="str">
        <f>HYPERLINK("https://www.instagram.com/p/BpOim0HhCtD/")</f>
        <v>https://www.instagram.com/p/BpOim0HhCtD/</v>
      </c>
      <c r="D85" s="4" t="s">
        <v>75</v>
      </c>
      <c r="E85" s="5">
        <v>0.31608796296296299</v>
      </c>
      <c r="F85" s="6" t="s">
        <v>24</v>
      </c>
      <c r="G85" s="2">
        <v>110</v>
      </c>
      <c r="H85" s="7" t="s">
        <v>11</v>
      </c>
    </row>
    <row r="86" spans="1:8" ht="18.75" x14ac:dyDescent="0.3">
      <c r="A86" s="2">
        <v>108</v>
      </c>
      <c r="B86" s="2" t="s">
        <v>166</v>
      </c>
      <c r="C86" s="3" t="str">
        <f>HYPERLINK("https://www.instagram.com/p/BIZa8-MD11y/")</f>
        <v>https://www.instagram.com/p/BIZa8-MD11y/</v>
      </c>
      <c r="D86" s="4" t="s">
        <v>168</v>
      </c>
      <c r="E86" s="5">
        <v>0.32217592592592592</v>
      </c>
      <c r="F86" s="6" t="s">
        <v>10</v>
      </c>
      <c r="G86" s="2">
        <v>110</v>
      </c>
      <c r="H86" s="7" t="s">
        <v>11</v>
      </c>
    </row>
    <row r="87" spans="1:8" ht="18.75" x14ac:dyDescent="0.3">
      <c r="A87" s="2">
        <v>13</v>
      </c>
      <c r="B87" s="2" t="s">
        <v>11</v>
      </c>
      <c r="C87" s="3" t="str">
        <f>HYPERLINK("https://www.instagram.com/p/B1l31WtI9-h/")</f>
        <v>https://www.instagram.com/p/B1l31WtI9-h/</v>
      </c>
      <c r="D87" s="4" t="s">
        <v>30</v>
      </c>
      <c r="E87" s="5">
        <v>0.63883101851851853</v>
      </c>
      <c r="F87" s="6" t="s">
        <v>16</v>
      </c>
      <c r="G87" s="2">
        <v>110</v>
      </c>
      <c r="H87" s="7" t="s">
        <v>11</v>
      </c>
    </row>
    <row r="88" spans="1:8" ht="18.75" x14ac:dyDescent="0.3">
      <c r="A88" s="2">
        <v>43</v>
      </c>
      <c r="B88" s="2" t="s">
        <v>72</v>
      </c>
      <c r="C88" s="3" t="str">
        <f>HYPERLINK("https://www.instagram.com/p/BqSUu9RFzJN/")</f>
        <v>https://www.instagram.com/p/BqSUu9RFzJN/</v>
      </c>
      <c r="D88" s="4" t="s">
        <v>71</v>
      </c>
      <c r="E88" s="5">
        <v>0.64048611111111109</v>
      </c>
      <c r="F88" s="6" t="s">
        <v>14</v>
      </c>
      <c r="G88" s="2">
        <v>108</v>
      </c>
      <c r="H88" s="7" t="s">
        <v>11</v>
      </c>
    </row>
    <row r="89" spans="1:8" ht="18.75" hidden="1" x14ac:dyDescent="0.3">
      <c r="A89" s="2">
        <v>88</v>
      </c>
      <c r="B89" s="2" t="s">
        <v>11</v>
      </c>
      <c r="C89" s="3" t="str">
        <f>HYPERLINK("https://www.instagram.com/p/BUAbJnuh_wk/")</f>
        <v>https://www.instagram.com/p/BUAbJnuh_wk/</v>
      </c>
      <c r="D89" s="4" t="s">
        <v>139</v>
      </c>
      <c r="E89" s="5">
        <v>0.87594907407407407</v>
      </c>
      <c r="F89" s="6" t="s">
        <v>48</v>
      </c>
      <c r="G89" s="7" t="s">
        <v>11</v>
      </c>
      <c r="H89" s="2">
        <v>210</v>
      </c>
    </row>
    <row r="90" spans="1:8" ht="18.75" x14ac:dyDescent="0.3">
      <c r="A90" s="2">
        <v>42</v>
      </c>
      <c r="B90" s="2" t="s">
        <v>72</v>
      </c>
      <c r="C90" s="3" t="str">
        <f>HYPERLINK("https://www.instagram.com/p/BqSVEDAFdQB/")</f>
        <v>https://www.instagram.com/p/BqSVEDAFdQB/</v>
      </c>
      <c r="D90" s="4" t="s">
        <v>71</v>
      </c>
      <c r="E90" s="5">
        <v>0.64248842592592592</v>
      </c>
      <c r="F90" s="6" t="s">
        <v>14</v>
      </c>
      <c r="G90" s="2">
        <v>108</v>
      </c>
      <c r="H90" s="7" t="s">
        <v>11</v>
      </c>
    </row>
    <row r="91" spans="1:8" ht="18.75" x14ac:dyDescent="0.3">
      <c r="A91" s="2">
        <v>23</v>
      </c>
      <c r="B91" s="2" t="s">
        <v>11</v>
      </c>
      <c r="C91" s="3" t="str">
        <f>HYPERLINK("https://www.instagram.com/p/Bxpn1NPArJr/")</f>
        <v>https://www.instagram.com/p/Bxpn1NPArJr/</v>
      </c>
      <c r="D91" s="4" t="s">
        <v>43</v>
      </c>
      <c r="E91" s="5">
        <v>0.67462962962962958</v>
      </c>
      <c r="F91" s="6" t="s">
        <v>16</v>
      </c>
      <c r="G91" s="2">
        <v>108</v>
      </c>
      <c r="H91" s="7" t="s">
        <v>11</v>
      </c>
    </row>
    <row r="92" spans="1:8" ht="18.75" x14ac:dyDescent="0.3">
      <c r="A92" s="2">
        <v>98</v>
      </c>
      <c r="B92" s="2" t="s">
        <v>155</v>
      </c>
      <c r="C92" s="3" t="str">
        <f>HYPERLINK("https://www.instagram.com/p/BOP5iaHjTNX/")</f>
        <v>https://www.instagram.com/p/BOP5iaHjTNX/</v>
      </c>
      <c r="D92" s="4" t="s">
        <v>156</v>
      </c>
      <c r="E92" s="5">
        <v>0.75496527777777778</v>
      </c>
      <c r="F92" s="6" t="s">
        <v>40</v>
      </c>
      <c r="G92" s="2">
        <v>107</v>
      </c>
      <c r="H92" s="7" t="s">
        <v>11</v>
      </c>
    </row>
    <row r="93" spans="1:8" ht="18.75" x14ac:dyDescent="0.3">
      <c r="A93" s="2">
        <v>10</v>
      </c>
      <c r="B93" s="2" t="s">
        <v>25</v>
      </c>
      <c r="C93" s="3" t="str">
        <f>HYPERLINK("https://www.instagram.com/p/B17C80Oo-2C/")</f>
        <v>https://www.instagram.com/p/B17C80Oo-2C/</v>
      </c>
      <c r="D93" s="4" t="s">
        <v>23</v>
      </c>
      <c r="E93" s="5">
        <v>0.86187499999999995</v>
      </c>
      <c r="F93" s="6" t="s">
        <v>24</v>
      </c>
      <c r="G93" s="2">
        <v>104</v>
      </c>
      <c r="H93" s="7" t="s">
        <v>11</v>
      </c>
    </row>
    <row r="94" spans="1:8" ht="18.75" x14ac:dyDescent="0.3">
      <c r="A94" s="2">
        <v>57</v>
      </c>
      <c r="B94" s="2" t="s">
        <v>49</v>
      </c>
      <c r="C94" s="3" t="str">
        <f>HYPERLINK("https://www.instagram.com/p/BlNBNNsB7dq/")</f>
        <v>https://www.instagram.com/p/BlNBNNsB7dq/</v>
      </c>
      <c r="D94" s="4" t="s">
        <v>91</v>
      </c>
      <c r="E94" s="5">
        <v>0.30451388888888892</v>
      </c>
      <c r="F94" s="6" t="s">
        <v>14</v>
      </c>
      <c r="G94" s="2">
        <v>102</v>
      </c>
      <c r="H94" s="7" t="s">
        <v>11</v>
      </c>
    </row>
    <row r="95" spans="1:8" ht="18.75" x14ac:dyDescent="0.3">
      <c r="A95" s="2">
        <v>2</v>
      </c>
      <c r="B95" s="2" t="s">
        <v>12</v>
      </c>
      <c r="C95" s="3" t="str">
        <f>HYPERLINK("https://www.instagram.com/p/B6DPGh8phOj/")</f>
        <v>https://www.instagram.com/p/B6DPGh8phOj/</v>
      </c>
      <c r="D95" s="4" t="s">
        <v>13</v>
      </c>
      <c r="E95" s="5">
        <v>0.46304398148148151</v>
      </c>
      <c r="F95" s="6" t="s">
        <v>14</v>
      </c>
      <c r="G95" s="2">
        <v>102</v>
      </c>
      <c r="H95" s="7" t="s">
        <v>11</v>
      </c>
    </row>
    <row r="96" spans="1:8" ht="18.75" x14ac:dyDescent="0.3">
      <c r="A96" s="2">
        <v>55</v>
      </c>
      <c r="B96" s="2" t="s">
        <v>11</v>
      </c>
      <c r="C96" s="3" t="str">
        <f>HYPERLINK("https://www.instagram.com/p/Bl0O0v5BSB9/")</f>
        <v>https://www.instagram.com/p/Bl0O0v5BSB9/</v>
      </c>
      <c r="D96" s="4" t="s">
        <v>90</v>
      </c>
      <c r="E96" s="5">
        <v>0.53324074074074079</v>
      </c>
      <c r="F96" s="6" t="s">
        <v>16</v>
      </c>
      <c r="G96" s="2">
        <v>101</v>
      </c>
      <c r="H96" s="7" t="s">
        <v>11</v>
      </c>
    </row>
    <row r="97" spans="1:8" ht="18.75" x14ac:dyDescent="0.3">
      <c r="A97" s="2">
        <v>97</v>
      </c>
      <c r="B97" s="2" t="s">
        <v>153</v>
      </c>
      <c r="C97" s="3" t="str">
        <f>HYPERLINK("https://www.instagram.com/p/BOrlwL7Dohq/")</f>
        <v>https://www.instagram.com/p/BOrlwL7Dohq/</v>
      </c>
      <c r="D97" s="4" t="s">
        <v>154</v>
      </c>
      <c r="E97" s="5">
        <v>0.50902777777777775</v>
      </c>
      <c r="F97" s="6" t="s">
        <v>14</v>
      </c>
      <c r="G97" s="2">
        <v>99</v>
      </c>
      <c r="H97" s="7" t="s">
        <v>11</v>
      </c>
    </row>
    <row r="98" spans="1:8" ht="18.75" x14ac:dyDescent="0.3">
      <c r="A98" s="2">
        <v>35</v>
      </c>
      <c r="B98" s="2" t="s">
        <v>61</v>
      </c>
      <c r="C98" s="3" t="str">
        <f>HYPERLINK("https://www.instagram.com/p/Bs0yZS2Fp7i/")</f>
        <v>https://www.instagram.com/p/Bs0yZS2Fp7i/</v>
      </c>
      <c r="D98" s="4" t="s">
        <v>62</v>
      </c>
      <c r="E98" s="5">
        <v>0.73503472222222221</v>
      </c>
      <c r="F98" s="6" t="s">
        <v>14</v>
      </c>
      <c r="G98" s="2">
        <v>99</v>
      </c>
      <c r="H98" s="7" t="s">
        <v>11</v>
      </c>
    </row>
    <row r="99" spans="1:8" ht="18.75" x14ac:dyDescent="0.3">
      <c r="A99" s="2">
        <v>26</v>
      </c>
      <c r="B99" s="2" t="s">
        <v>38</v>
      </c>
      <c r="C99" s="3" t="str">
        <f>HYPERLINK("https://www.instagram.com/p/Bxk7dciC7mA/")</f>
        <v>https://www.instagram.com/p/Bxk7dciC7mA/</v>
      </c>
      <c r="D99" s="4" t="s">
        <v>47</v>
      </c>
      <c r="E99" s="5">
        <v>0.85193287037037035</v>
      </c>
      <c r="F99" s="6" t="s">
        <v>48</v>
      </c>
      <c r="G99" s="2">
        <v>99</v>
      </c>
      <c r="H99" s="7" t="s">
        <v>11</v>
      </c>
    </row>
    <row r="100" spans="1:8" ht="18.75" x14ac:dyDescent="0.3">
      <c r="A100" s="2">
        <v>122</v>
      </c>
      <c r="B100" s="2" t="s">
        <v>11</v>
      </c>
      <c r="C100" s="3" t="str">
        <f>HYPERLINK("https://www.instagram.com/p/BAGLNPpiR9l/")</f>
        <v>https://www.instagram.com/p/BAGLNPpiR9l/</v>
      </c>
      <c r="D100" s="4" t="s">
        <v>188</v>
      </c>
      <c r="E100" s="5">
        <v>6.6782407407407407E-3</v>
      </c>
      <c r="F100" s="6" t="s">
        <v>24</v>
      </c>
      <c r="G100" s="2">
        <v>98</v>
      </c>
      <c r="H100" s="7" t="s">
        <v>11</v>
      </c>
    </row>
    <row r="101" spans="1:8" ht="18.75" x14ac:dyDescent="0.3">
      <c r="A101" s="2">
        <v>120</v>
      </c>
      <c r="B101" s="2" t="s">
        <v>173</v>
      </c>
      <c r="C101" s="3" t="str">
        <f>HYPERLINK("https://www.instagram.com/p/BCiIiVECR7T/")</f>
        <v>https://www.instagram.com/p/BCiIiVECR7T/</v>
      </c>
      <c r="D101" s="4" t="s">
        <v>186</v>
      </c>
      <c r="E101" s="5">
        <v>0.57486111111111116</v>
      </c>
      <c r="F101" s="6" t="s">
        <v>48</v>
      </c>
      <c r="G101" s="2">
        <v>98</v>
      </c>
      <c r="H101" s="7" t="s">
        <v>11</v>
      </c>
    </row>
    <row r="102" spans="1:8" ht="18.75" x14ac:dyDescent="0.3">
      <c r="A102" s="2">
        <v>44</v>
      </c>
      <c r="B102" s="2" t="s">
        <v>49</v>
      </c>
      <c r="C102" s="3" t="str">
        <f>HYPERLINK("https://www.instagram.com/p/BpcSCp6hQEh/")</f>
        <v>https://www.instagram.com/p/BpcSCp6hQEh/</v>
      </c>
      <c r="D102" s="4" t="s">
        <v>73</v>
      </c>
      <c r="E102" s="5">
        <v>0.65262731481481484</v>
      </c>
      <c r="F102" s="6" t="s">
        <v>14</v>
      </c>
      <c r="G102" s="2">
        <v>96</v>
      </c>
      <c r="H102" s="7" t="s">
        <v>11</v>
      </c>
    </row>
    <row r="103" spans="1:8" ht="18.75" x14ac:dyDescent="0.3">
      <c r="A103" s="2">
        <v>15</v>
      </c>
      <c r="B103" s="2" t="s">
        <v>32</v>
      </c>
      <c r="C103" s="3" t="str">
        <f>HYPERLINK("https://www.instagram.com/p/B1Rp0kLIXPm/")</f>
        <v>https://www.instagram.com/p/B1Rp0kLIXPm/</v>
      </c>
      <c r="D103" s="4" t="s">
        <v>33</v>
      </c>
      <c r="E103" s="5">
        <v>0.78657407407407409</v>
      </c>
      <c r="F103" s="6" t="s">
        <v>14</v>
      </c>
      <c r="G103" s="2">
        <v>96</v>
      </c>
      <c r="H103" s="7" t="s">
        <v>11</v>
      </c>
    </row>
    <row r="104" spans="1:8" ht="18.75" x14ac:dyDescent="0.3">
      <c r="A104" s="2">
        <v>113</v>
      </c>
      <c r="B104" s="2" t="s">
        <v>177</v>
      </c>
      <c r="C104" s="3" t="str">
        <f>HYPERLINK("https://www.instagram.com/p/BFrFy3IiRxE/")</f>
        <v>https://www.instagram.com/p/BFrFy3IiRxE/</v>
      </c>
      <c r="D104" s="4" t="s">
        <v>178</v>
      </c>
      <c r="E104" s="5">
        <v>0.61888888888888893</v>
      </c>
      <c r="F104" s="6" t="s">
        <v>14</v>
      </c>
      <c r="G104" s="2">
        <v>94</v>
      </c>
      <c r="H104" s="7" t="s">
        <v>11</v>
      </c>
    </row>
    <row r="105" spans="1:8" ht="18.75" x14ac:dyDescent="0.3">
      <c r="A105" s="2">
        <v>103</v>
      </c>
      <c r="B105" s="2" t="s">
        <v>163</v>
      </c>
      <c r="C105" s="3" t="str">
        <f>HYPERLINK("https://www.instagram.com/p/BIhpz8Hg5g7/")</f>
        <v>https://www.instagram.com/p/BIhpz8Hg5g7/</v>
      </c>
      <c r="D105" s="4" t="s">
        <v>164</v>
      </c>
      <c r="E105" s="5">
        <v>0.51922453703703708</v>
      </c>
      <c r="F105" s="6" t="s">
        <v>16</v>
      </c>
      <c r="G105" s="2">
        <v>93</v>
      </c>
      <c r="H105" s="7" t="s">
        <v>11</v>
      </c>
    </row>
    <row r="106" spans="1:8" ht="18.75" hidden="1" x14ac:dyDescent="0.3">
      <c r="A106" s="2">
        <v>105</v>
      </c>
      <c r="B106" s="2" t="s">
        <v>166</v>
      </c>
      <c r="C106" s="3" t="str">
        <f>HYPERLINK("https://www.instagram.com/p/BIdbpZughcG/")</f>
        <v>https://www.instagram.com/p/BIdbpZughcG/</v>
      </c>
      <c r="D106" s="4" t="s">
        <v>167</v>
      </c>
      <c r="E106" s="5">
        <v>0.87982638888888887</v>
      </c>
      <c r="F106" s="6" t="s">
        <v>48</v>
      </c>
      <c r="G106" s="7" t="s">
        <v>11</v>
      </c>
      <c r="H106" s="2">
        <v>171</v>
      </c>
    </row>
    <row r="107" spans="1:8" ht="18.75" x14ac:dyDescent="0.3">
      <c r="A107" s="2">
        <v>47</v>
      </c>
      <c r="B107" s="2" t="s">
        <v>79</v>
      </c>
      <c r="C107" s="3" t="str">
        <f>HYPERLINK("https://www.instagram.com/p/Bo6mFi1BGxA/")</f>
        <v>https://www.instagram.com/p/Bo6mFi1BGxA/</v>
      </c>
      <c r="D107" s="4" t="s">
        <v>80</v>
      </c>
      <c r="E107" s="5">
        <v>0.56997685185185187</v>
      </c>
      <c r="F107" s="6" t="s">
        <v>16</v>
      </c>
      <c r="G107" s="2">
        <v>93</v>
      </c>
      <c r="H107" s="7" t="s">
        <v>11</v>
      </c>
    </row>
    <row r="108" spans="1:8" ht="18.75" x14ac:dyDescent="0.3">
      <c r="A108" s="2">
        <v>9</v>
      </c>
      <c r="B108" s="2" t="s">
        <v>11</v>
      </c>
      <c r="C108" s="3" t="str">
        <f>HYPERLINK("https://www.instagram.com/p/B17Dn5oIJMV/")</f>
        <v>https://www.instagram.com/p/B17Dn5oIJMV/</v>
      </c>
      <c r="D108" s="4" t="s">
        <v>23</v>
      </c>
      <c r="E108" s="5">
        <v>0.8659606481481481</v>
      </c>
      <c r="F108" s="6" t="s">
        <v>24</v>
      </c>
      <c r="G108" s="2">
        <v>92</v>
      </c>
      <c r="H108" s="7" t="s">
        <v>11</v>
      </c>
    </row>
    <row r="109" spans="1:8" ht="18.75" x14ac:dyDescent="0.3">
      <c r="A109" s="2">
        <v>11</v>
      </c>
      <c r="B109" s="2" t="s">
        <v>26</v>
      </c>
      <c r="C109" s="3" t="str">
        <f>HYPERLINK("https://www.instagram.com/p/B11KkbXoIhh/")</f>
        <v>https://www.instagram.com/p/B11KkbXoIhh/</v>
      </c>
      <c r="D109" s="4" t="s">
        <v>27</v>
      </c>
      <c r="E109" s="5">
        <v>0.57793981481481482</v>
      </c>
      <c r="F109" s="6" t="s">
        <v>14</v>
      </c>
      <c r="G109" s="2">
        <v>90</v>
      </c>
      <c r="H109" s="7" t="s">
        <v>11</v>
      </c>
    </row>
    <row r="110" spans="1:8" ht="18.75" x14ac:dyDescent="0.3">
      <c r="A110" s="2">
        <v>30</v>
      </c>
      <c r="B110" s="2" t="s">
        <v>11</v>
      </c>
      <c r="C110" s="3" t="str">
        <f>HYPERLINK("https://www.instagram.com/p/BwhlwRLpcjA/")</f>
        <v>https://www.instagram.com/p/BwhlwRLpcjA/</v>
      </c>
      <c r="D110" s="4" t="s">
        <v>53</v>
      </c>
      <c r="E110" s="5">
        <v>0.7</v>
      </c>
      <c r="F110" s="6" t="s">
        <v>16</v>
      </c>
      <c r="G110" s="2">
        <v>90</v>
      </c>
      <c r="H110" s="7" t="s">
        <v>11</v>
      </c>
    </row>
    <row r="111" spans="1:8" ht="18.75" x14ac:dyDescent="0.3">
      <c r="A111" s="2">
        <v>24</v>
      </c>
      <c r="B111" s="2" t="s">
        <v>44</v>
      </c>
      <c r="C111" s="3" t="str">
        <f>HYPERLINK("https://www.instagram.com/p/BxpJcqbC6Hm/")</f>
        <v>https://www.instagram.com/p/BxpJcqbC6Hm/</v>
      </c>
      <c r="D111" s="4" t="s">
        <v>43</v>
      </c>
      <c r="E111" s="5">
        <v>0.49026620370370372</v>
      </c>
      <c r="F111" s="6" t="s">
        <v>16</v>
      </c>
      <c r="G111" s="2">
        <v>86</v>
      </c>
      <c r="H111" s="7" t="s">
        <v>11</v>
      </c>
    </row>
    <row r="112" spans="1:8" ht="18.75" x14ac:dyDescent="0.3">
      <c r="A112" s="2">
        <v>39</v>
      </c>
      <c r="B112" s="2" t="s">
        <v>11</v>
      </c>
      <c r="C112" s="3" t="str">
        <f>HYPERLINK("https://www.instagram.com/p/Br0Cv_RlHqf/")</f>
        <v>https://www.instagram.com/p/Br0Cv_RlHqf/</v>
      </c>
      <c r="D112" s="4" t="s">
        <v>69</v>
      </c>
      <c r="E112" s="5">
        <v>0.59078703703703705</v>
      </c>
      <c r="F112" s="6" t="s">
        <v>40</v>
      </c>
      <c r="G112" s="2">
        <v>83</v>
      </c>
      <c r="H112" s="7" t="s">
        <v>11</v>
      </c>
    </row>
    <row r="113" spans="1:8" ht="18.75" x14ac:dyDescent="0.3">
      <c r="A113" s="2">
        <v>136</v>
      </c>
      <c r="B113" s="2" t="s">
        <v>28</v>
      </c>
      <c r="C113" s="3" t="str">
        <f>HYPERLINK("https://www.instagram.com/p/5oSJIEiR2c/")</f>
        <v>https://www.instagram.com/p/5oSJIEiR2c/</v>
      </c>
      <c r="D113" s="4" t="s">
        <v>205</v>
      </c>
      <c r="E113" s="5">
        <v>0.26710648148148147</v>
      </c>
      <c r="F113" s="6" t="s">
        <v>24</v>
      </c>
      <c r="G113" s="2">
        <v>78</v>
      </c>
      <c r="H113" s="7" t="s">
        <v>11</v>
      </c>
    </row>
    <row r="114" spans="1:8" ht="18.75" x14ac:dyDescent="0.3">
      <c r="A114" s="2">
        <v>131</v>
      </c>
      <c r="B114" s="2" t="s">
        <v>196</v>
      </c>
      <c r="C114" s="3" t="str">
        <f>HYPERLINK("https://www.instagram.com/p/5z2rPwiR0e/")</f>
        <v>https://www.instagram.com/p/5z2rPwiR0e/</v>
      </c>
      <c r="D114" s="4" t="s">
        <v>197</v>
      </c>
      <c r="E114" s="5">
        <v>0.76077546296296295</v>
      </c>
      <c r="F114" s="6" t="s">
        <v>48</v>
      </c>
      <c r="G114" s="2">
        <v>78</v>
      </c>
      <c r="H114" s="7" t="s">
        <v>11</v>
      </c>
    </row>
    <row r="115" spans="1:8" ht="18.75" x14ac:dyDescent="0.3">
      <c r="A115" s="2">
        <v>129</v>
      </c>
      <c r="B115" s="2" t="s">
        <v>11</v>
      </c>
      <c r="C115" s="3" t="str">
        <f>HYPERLINK("https://www.instagram.com/p/91RBC3CR2_/")</f>
        <v>https://www.instagram.com/p/91RBC3CR2_/</v>
      </c>
      <c r="D115" s="4" t="s">
        <v>193</v>
      </c>
      <c r="E115" s="5">
        <v>0.72951388888888891</v>
      </c>
      <c r="F115" s="6" t="s">
        <v>16</v>
      </c>
      <c r="G115" s="2">
        <v>77</v>
      </c>
      <c r="H115" s="7" t="s">
        <v>11</v>
      </c>
    </row>
    <row r="116" spans="1:8" ht="18.75" hidden="1" x14ac:dyDescent="0.3">
      <c r="A116" s="2">
        <v>115</v>
      </c>
      <c r="B116" s="2" t="s">
        <v>180</v>
      </c>
      <c r="C116" s="3" t="str">
        <f>HYPERLINK("https://www.instagram.com/p/BFXLLVgiR10/")</f>
        <v>https://www.instagram.com/p/BFXLLVgiR10/</v>
      </c>
      <c r="D116" s="4" t="s">
        <v>181</v>
      </c>
      <c r="E116" s="5">
        <v>0.88431712962962961</v>
      </c>
      <c r="F116" s="6" t="s">
        <v>48</v>
      </c>
      <c r="G116" s="7" t="s">
        <v>11</v>
      </c>
      <c r="H116" s="2">
        <v>107</v>
      </c>
    </row>
    <row r="117" spans="1:8" ht="18.75" x14ac:dyDescent="0.3">
      <c r="A117" s="2">
        <v>104</v>
      </c>
      <c r="B117" s="2" t="s">
        <v>165</v>
      </c>
      <c r="C117" s="3" t="str">
        <f>HYPERLINK("https://www.instagram.com/p/BIhgN76AYp3/")</f>
        <v>https://www.instagram.com/p/BIhgN76AYp3/</v>
      </c>
      <c r="D117" s="4" t="s">
        <v>164</v>
      </c>
      <c r="E117" s="5">
        <v>0.46101851851851849</v>
      </c>
      <c r="F117" s="6" t="s">
        <v>16</v>
      </c>
      <c r="G117" s="2">
        <v>76</v>
      </c>
      <c r="H117" s="7" t="s">
        <v>11</v>
      </c>
    </row>
    <row r="118" spans="1:8" ht="18.75" hidden="1" x14ac:dyDescent="0.3">
      <c r="A118" s="2">
        <v>117</v>
      </c>
      <c r="B118" s="2" t="s">
        <v>11</v>
      </c>
      <c r="C118" s="3" t="str">
        <f>HYPERLINK("https://www.instagram.com/p/BEJlEv7iRwI/")</f>
        <v>https://www.instagram.com/p/BEJlEv7iRwI/</v>
      </c>
      <c r="D118" s="4" t="s">
        <v>183</v>
      </c>
      <c r="E118" s="5">
        <v>0.74927083333333333</v>
      </c>
      <c r="F118" s="6" t="s">
        <v>78</v>
      </c>
      <c r="G118" s="7" t="s">
        <v>11</v>
      </c>
      <c r="H118" s="2">
        <v>131</v>
      </c>
    </row>
    <row r="119" spans="1:8" ht="18.75" hidden="1" x14ac:dyDescent="0.3">
      <c r="A119" s="2">
        <v>118</v>
      </c>
      <c r="B119" s="2" t="s">
        <v>11</v>
      </c>
      <c r="C119" s="3" t="str">
        <f>HYPERLINK("https://www.instagram.com/p/BDfVRm_iR49/")</f>
        <v>https://www.instagram.com/p/BDfVRm_iR49/</v>
      </c>
      <c r="D119" s="4" t="s">
        <v>184</v>
      </c>
      <c r="E119" s="5">
        <v>0.34221064814814822</v>
      </c>
      <c r="F119" s="6" t="s">
        <v>24</v>
      </c>
      <c r="G119" s="7" t="s">
        <v>11</v>
      </c>
      <c r="H119" s="2">
        <v>81</v>
      </c>
    </row>
    <row r="120" spans="1:8" ht="18.75" x14ac:dyDescent="0.3">
      <c r="A120" s="2">
        <v>132</v>
      </c>
      <c r="B120" s="2" t="s">
        <v>198</v>
      </c>
      <c r="C120" s="3" t="str">
        <f>HYPERLINK("https://www.instagram.com/p/5zok0MiR2H/")</f>
        <v>https://www.instagram.com/p/5zok0MiR2H/</v>
      </c>
      <c r="D120" s="4" t="s">
        <v>197</v>
      </c>
      <c r="E120" s="5">
        <v>0.6752083333333333</v>
      </c>
      <c r="F120" s="6" t="s">
        <v>48</v>
      </c>
      <c r="G120" s="2">
        <v>76</v>
      </c>
      <c r="H120" s="7" t="s">
        <v>11</v>
      </c>
    </row>
    <row r="121" spans="1:8" ht="18.75" x14ac:dyDescent="0.3">
      <c r="A121" s="2">
        <v>107</v>
      </c>
      <c r="B121" s="2" t="s">
        <v>11</v>
      </c>
      <c r="C121" s="3" t="str">
        <f>HYPERLINK("https://www.instagram.com/p/BIZo8wRDh23/")</f>
        <v>https://www.instagram.com/p/BIZo8wRDh23/</v>
      </c>
      <c r="D121" s="4" t="s">
        <v>168</v>
      </c>
      <c r="E121" s="5">
        <v>0.40710648148148149</v>
      </c>
      <c r="F121" s="6" t="s">
        <v>10</v>
      </c>
      <c r="G121" s="2">
        <v>73</v>
      </c>
      <c r="H121" s="7" t="s">
        <v>11</v>
      </c>
    </row>
    <row r="122" spans="1:8" ht="18.75" x14ac:dyDescent="0.3">
      <c r="A122" s="2">
        <v>147</v>
      </c>
      <c r="B122" s="2" t="s">
        <v>11</v>
      </c>
      <c r="C122" s="3" t="str">
        <f>HYPERLINK("https://www.instagram.com/p/0AgdkliR-5/")</f>
        <v>https://www.instagram.com/p/0AgdkliR-5/</v>
      </c>
      <c r="D122" s="4" t="s">
        <v>219</v>
      </c>
      <c r="E122" s="5">
        <v>0.55865740740740744</v>
      </c>
      <c r="F122" s="6" t="s">
        <v>24</v>
      </c>
      <c r="G122" s="2">
        <v>73</v>
      </c>
      <c r="H122" s="7" t="s">
        <v>11</v>
      </c>
    </row>
    <row r="123" spans="1:8" ht="18.75" x14ac:dyDescent="0.3">
      <c r="A123" s="2">
        <v>138</v>
      </c>
      <c r="B123" s="2" t="s">
        <v>207</v>
      </c>
      <c r="C123" s="3" t="str">
        <f>HYPERLINK("https://www.instagram.com/p/36g5mRCR6a/")</f>
        <v>https://www.instagram.com/p/36g5mRCR6a/</v>
      </c>
      <c r="D123" s="4" t="s">
        <v>208</v>
      </c>
      <c r="E123" s="5">
        <v>0.63689814814814816</v>
      </c>
      <c r="F123" s="6" t="s">
        <v>16</v>
      </c>
      <c r="G123" s="2">
        <v>72</v>
      </c>
      <c r="H123" s="7" t="s">
        <v>11</v>
      </c>
    </row>
    <row r="124" spans="1:8" ht="18.75" x14ac:dyDescent="0.3">
      <c r="A124" s="2">
        <v>130</v>
      </c>
      <c r="B124" s="2" t="s">
        <v>194</v>
      </c>
      <c r="C124" s="3" t="str">
        <f>HYPERLINK("https://www.instagram.com/p/86R23CiR8A/")</f>
        <v>https://www.instagram.com/p/86R23CiR8A/</v>
      </c>
      <c r="D124" s="4" t="s">
        <v>195</v>
      </c>
      <c r="E124" s="5">
        <v>0.82128472222222226</v>
      </c>
      <c r="F124" s="6" t="s">
        <v>48</v>
      </c>
      <c r="G124" s="2">
        <v>72</v>
      </c>
      <c r="H124" s="7" t="s">
        <v>11</v>
      </c>
    </row>
    <row r="125" spans="1:8" ht="18.75" hidden="1" x14ac:dyDescent="0.3">
      <c r="A125" s="2">
        <v>124</v>
      </c>
      <c r="B125" s="2" t="s">
        <v>11</v>
      </c>
      <c r="C125" s="3" t="str">
        <f>HYPERLINK("https://www.instagram.com/p/_7m7XOiRx1/")</f>
        <v>https://www.instagram.com/p/_7m7XOiRx1/</v>
      </c>
      <c r="D125" s="4" t="s">
        <v>191</v>
      </c>
      <c r="E125" s="5">
        <v>0.9029166666666667</v>
      </c>
      <c r="F125" s="6" t="s">
        <v>78</v>
      </c>
      <c r="G125" s="7" t="s">
        <v>11</v>
      </c>
      <c r="H125" s="2">
        <v>74</v>
      </c>
    </row>
    <row r="126" spans="1:8" ht="18.75" hidden="1" x14ac:dyDescent="0.3">
      <c r="A126" s="2">
        <v>125</v>
      </c>
      <c r="B126" s="2" t="s">
        <v>11</v>
      </c>
      <c r="C126" s="3" t="str">
        <f>HYPERLINK("https://www.instagram.com/p/_6KZgsCR6e/")</f>
        <v>https://www.instagram.com/p/_6KZgsCR6e/</v>
      </c>
      <c r="D126" s="4" t="s">
        <v>191</v>
      </c>
      <c r="E126" s="5">
        <v>0.37784722222222222</v>
      </c>
      <c r="F126" s="6" t="s">
        <v>78</v>
      </c>
      <c r="G126" s="7" t="s">
        <v>11</v>
      </c>
      <c r="H126" s="2">
        <v>79</v>
      </c>
    </row>
    <row r="127" spans="1:8" ht="18.75" x14ac:dyDescent="0.3">
      <c r="A127" s="2">
        <v>109</v>
      </c>
      <c r="B127" s="2" t="s">
        <v>169</v>
      </c>
      <c r="C127" s="3" t="str">
        <f>HYPERLINK("https://www.instagram.com/p/BISgxipgNuQ/")</f>
        <v>https://www.instagram.com/p/BISgxipgNuQ/</v>
      </c>
      <c r="D127" s="4" t="s">
        <v>170</v>
      </c>
      <c r="E127" s="5">
        <v>0.63896990740740744</v>
      </c>
      <c r="F127" s="6" t="s">
        <v>24</v>
      </c>
      <c r="G127" s="2">
        <v>69</v>
      </c>
      <c r="H127" s="7" t="s">
        <v>11</v>
      </c>
    </row>
    <row r="128" spans="1:8" ht="18.75" x14ac:dyDescent="0.3">
      <c r="A128" s="2">
        <v>119</v>
      </c>
      <c r="B128" s="2" t="s">
        <v>171</v>
      </c>
      <c r="C128" s="3" t="str">
        <f>HYPERLINK("https://www.instagram.com/p/BCsKeSeCR9c/")</f>
        <v>https://www.instagram.com/p/BCsKeSeCR9c/</v>
      </c>
      <c r="D128" s="4" t="s">
        <v>185</v>
      </c>
      <c r="E128" s="5">
        <v>0.47023148148148147</v>
      </c>
      <c r="F128" s="6" t="s">
        <v>40</v>
      </c>
      <c r="G128" s="2">
        <v>68</v>
      </c>
      <c r="H128" s="7" t="s">
        <v>11</v>
      </c>
    </row>
    <row r="129" spans="1:8" ht="18.75" x14ac:dyDescent="0.3">
      <c r="A129" s="2">
        <v>106</v>
      </c>
      <c r="B129" s="2" t="s">
        <v>166</v>
      </c>
      <c r="C129" s="3" t="str">
        <f>HYPERLINK("https://www.instagram.com/p/BIdOrVEAaaH/")</f>
        <v>https://www.instagram.com/p/BIdOrVEAaaH/</v>
      </c>
      <c r="D129" s="4" t="s">
        <v>167</v>
      </c>
      <c r="E129" s="5">
        <v>0.80112268518518515</v>
      </c>
      <c r="F129" s="6" t="s">
        <v>48</v>
      </c>
      <c r="G129" s="2">
        <v>68</v>
      </c>
      <c r="H129" s="7" t="s">
        <v>11</v>
      </c>
    </row>
    <row r="130" spans="1:8" ht="18.75" x14ac:dyDescent="0.3">
      <c r="A130" s="2">
        <v>123</v>
      </c>
      <c r="B130" s="2" t="s">
        <v>189</v>
      </c>
      <c r="C130" s="3" t="str">
        <f>HYPERLINK("https://www.instagram.com/p/BADQTSRiR7U/")</f>
        <v>https://www.instagram.com/p/BADQTSRiR7U/</v>
      </c>
      <c r="D130" s="4" t="s">
        <v>190</v>
      </c>
      <c r="E130" s="5">
        <v>0.87251157407407409</v>
      </c>
      <c r="F130" s="6" t="s">
        <v>14</v>
      </c>
      <c r="G130" s="2">
        <v>67</v>
      </c>
      <c r="H130" s="7" t="s">
        <v>11</v>
      </c>
    </row>
    <row r="131" spans="1:8" ht="18.75" x14ac:dyDescent="0.3">
      <c r="A131" s="2">
        <v>133</v>
      </c>
      <c r="B131" s="2" t="s">
        <v>199</v>
      </c>
      <c r="C131" s="3" t="str">
        <f>HYPERLINK("https://www.instagram.com/p/5x5DIeiRz9/")</f>
        <v>https://www.instagram.com/p/5x5DIeiRz9/</v>
      </c>
      <c r="D131" s="4" t="s">
        <v>200</v>
      </c>
      <c r="E131" s="5">
        <v>0.99844907407407413</v>
      </c>
      <c r="F131" s="6" t="s">
        <v>10</v>
      </c>
      <c r="G131" s="2">
        <v>67</v>
      </c>
      <c r="H131" s="7" t="s">
        <v>11</v>
      </c>
    </row>
    <row r="132" spans="1:8" ht="18.75" x14ac:dyDescent="0.3">
      <c r="A132" s="2">
        <v>135</v>
      </c>
      <c r="B132" s="2" t="s">
        <v>203</v>
      </c>
      <c r="C132" s="3" t="str">
        <f>HYPERLINK("https://www.instagram.com/p/5q9P6EiRym/")</f>
        <v>https://www.instagram.com/p/5q9P6EiRym/</v>
      </c>
      <c r="D132" s="4" t="s">
        <v>204</v>
      </c>
      <c r="E132" s="5">
        <v>0.30540509259259258</v>
      </c>
      <c r="F132" s="6" t="s">
        <v>40</v>
      </c>
      <c r="G132" s="2">
        <v>65</v>
      </c>
      <c r="H132" s="7" t="s">
        <v>11</v>
      </c>
    </row>
    <row r="133" spans="1:8" ht="18.75" x14ac:dyDescent="0.3">
      <c r="A133" s="2">
        <v>140</v>
      </c>
      <c r="B133" s="2" t="s">
        <v>11</v>
      </c>
      <c r="C133" s="3" t="str">
        <f>HYPERLINK("https://www.instagram.com/p/3jgA0jiR_X/")</f>
        <v>https://www.instagram.com/p/3jgA0jiR_X/</v>
      </c>
      <c r="D133" s="4" t="s">
        <v>210</v>
      </c>
      <c r="E133" s="5">
        <v>0.69920138888888894</v>
      </c>
      <c r="F133" s="6" t="s">
        <v>48</v>
      </c>
      <c r="G133" s="2">
        <v>65</v>
      </c>
      <c r="H133" s="7" t="s">
        <v>11</v>
      </c>
    </row>
    <row r="134" spans="1:8" ht="18.75" x14ac:dyDescent="0.3">
      <c r="A134" s="2">
        <v>116</v>
      </c>
      <c r="B134" s="2" t="s">
        <v>11</v>
      </c>
      <c r="C134" s="3" t="str">
        <f>HYPERLINK("https://www.instagram.com/p/BE1Ci_GiR9c/")</f>
        <v>https://www.instagram.com/p/BE1Ci_GiR9c/</v>
      </c>
      <c r="D134" s="4" t="s">
        <v>182</v>
      </c>
      <c r="E134" s="5">
        <v>0.62765046296296301</v>
      </c>
      <c r="F134" s="6" t="s">
        <v>14</v>
      </c>
      <c r="G134" s="2">
        <v>64</v>
      </c>
      <c r="H134" s="7" t="s">
        <v>11</v>
      </c>
    </row>
    <row r="135" spans="1:8" ht="18.75" x14ac:dyDescent="0.3">
      <c r="A135" s="2">
        <v>114</v>
      </c>
      <c r="B135" s="2" t="s">
        <v>179</v>
      </c>
      <c r="C135" s="3" t="str">
        <f>HYPERLINK("https://www.instagram.com/p/BFq5-9fCRwM/")</f>
        <v>https://www.instagram.com/p/BFq5-9fCRwM/</v>
      </c>
      <c r="D135" s="4" t="s">
        <v>178</v>
      </c>
      <c r="E135" s="5">
        <v>0.54721064814814813</v>
      </c>
      <c r="F135" s="6" t="s">
        <v>14</v>
      </c>
      <c r="G135" s="2">
        <v>60</v>
      </c>
      <c r="H135" s="7" t="s">
        <v>11</v>
      </c>
    </row>
    <row r="136" spans="1:8" ht="18.75" x14ac:dyDescent="0.3">
      <c r="A136" s="2">
        <v>158</v>
      </c>
      <c r="B136" s="2" t="s">
        <v>232</v>
      </c>
      <c r="C136" s="3" t="str">
        <f>HYPERLINK("https://www.instagram.com/p/xKCx9QiR9Q/")</f>
        <v>https://www.instagram.com/p/xKCx9QiR9Q/</v>
      </c>
      <c r="D136" s="4" t="s">
        <v>233</v>
      </c>
      <c r="E136" s="5">
        <v>0.79341435185185183</v>
      </c>
      <c r="F136" s="6" t="s">
        <v>16</v>
      </c>
      <c r="G136" s="2">
        <v>60</v>
      </c>
      <c r="H136" s="7" t="s">
        <v>11</v>
      </c>
    </row>
    <row r="137" spans="1:8" ht="18.75" x14ac:dyDescent="0.3">
      <c r="A137" s="2">
        <v>121</v>
      </c>
      <c r="B137" s="2" t="s">
        <v>11</v>
      </c>
      <c r="C137" s="3" t="str">
        <f>HYPERLINK("https://www.instagram.com/p/BCINOXBCRx-/")</f>
        <v>https://www.instagram.com/p/BCINOXBCRx-/</v>
      </c>
      <c r="D137" s="4" t="s">
        <v>187</v>
      </c>
      <c r="E137" s="5">
        <v>0.50591435185185185</v>
      </c>
      <c r="F137" s="6" t="s">
        <v>40</v>
      </c>
      <c r="G137" s="2">
        <v>59</v>
      </c>
      <c r="H137" s="7" t="s">
        <v>11</v>
      </c>
    </row>
    <row r="138" spans="1:8" ht="18.75" x14ac:dyDescent="0.3">
      <c r="A138" s="2">
        <v>139</v>
      </c>
      <c r="B138" s="2" t="s">
        <v>11</v>
      </c>
      <c r="C138" s="3" t="str">
        <f>HYPERLINK("https://www.instagram.com/p/3uECCDCR0V/")</f>
        <v>https://www.instagram.com/p/3uECCDCR0V/</v>
      </c>
      <c r="D138" s="4" t="s">
        <v>209</v>
      </c>
      <c r="E138" s="5">
        <v>0.80138888888888893</v>
      </c>
      <c r="F138" s="6" t="s">
        <v>40</v>
      </c>
      <c r="G138" s="2">
        <v>58</v>
      </c>
      <c r="H138" s="7" t="s">
        <v>11</v>
      </c>
    </row>
    <row r="139" spans="1:8" ht="18.75" x14ac:dyDescent="0.3">
      <c r="A139" s="2">
        <v>134</v>
      </c>
      <c r="B139" s="2" t="s">
        <v>201</v>
      </c>
      <c r="C139" s="3" t="str">
        <f>HYPERLINK("https://www.instagram.com/p/5ukFWXiRwc/")</f>
        <v>https://www.instagram.com/p/5ukFWXiRwc/</v>
      </c>
      <c r="D139" s="4" t="s">
        <v>202</v>
      </c>
      <c r="E139" s="5">
        <v>0.70614583333333336</v>
      </c>
      <c r="F139" s="6" t="s">
        <v>78</v>
      </c>
      <c r="G139" s="2">
        <v>57</v>
      </c>
      <c r="H139" s="7" t="s">
        <v>11</v>
      </c>
    </row>
    <row r="140" spans="1:8" ht="18.75" x14ac:dyDescent="0.3">
      <c r="A140" s="2">
        <v>146</v>
      </c>
      <c r="B140" s="2" t="s">
        <v>171</v>
      </c>
      <c r="C140" s="3" t="str">
        <f>HYPERLINK("https://www.instagram.com/p/1YwTozCRz7/")</f>
        <v>https://www.instagram.com/p/1YwTozCRz7/</v>
      </c>
      <c r="D140" s="4" t="s">
        <v>218</v>
      </c>
      <c r="E140" s="5">
        <v>0.8158333333333333</v>
      </c>
      <c r="F140" s="6" t="s">
        <v>16</v>
      </c>
      <c r="G140" s="2">
        <v>56</v>
      </c>
      <c r="H140" s="7" t="s">
        <v>11</v>
      </c>
    </row>
    <row r="141" spans="1:8" ht="18.75" x14ac:dyDescent="0.3">
      <c r="A141" s="2">
        <v>149</v>
      </c>
      <c r="B141" s="2" t="s">
        <v>11</v>
      </c>
      <c r="C141" s="3" t="str">
        <f>HYPERLINK("https://www.instagram.com/p/yzSF5RiR1x/")</f>
        <v>https://www.instagram.com/p/yzSF5RiR1x/</v>
      </c>
      <c r="D141" s="4" t="s">
        <v>221</v>
      </c>
      <c r="E141" s="5">
        <v>0.55283564814814812</v>
      </c>
      <c r="F141" s="6" t="s">
        <v>14</v>
      </c>
      <c r="G141" s="2">
        <v>54</v>
      </c>
      <c r="H141" s="7" t="s">
        <v>11</v>
      </c>
    </row>
    <row r="142" spans="1:8" ht="18.75" x14ac:dyDescent="0.3">
      <c r="A142" s="2">
        <v>143</v>
      </c>
      <c r="B142" s="2" t="s">
        <v>11</v>
      </c>
      <c r="C142" s="3" t="str">
        <f>HYPERLINK("https://www.instagram.com/p/2d2tD1CR_f/")</f>
        <v>https://www.instagram.com/p/2d2tD1CR_f/</v>
      </c>
      <c r="D142" s="4" t="s">
        <v>214</v>
      </c>
      <c r="E142" s="5">
        <v>0.65158564814814812</v>
      </c>
      <c r="F142" s="6" t="s">
        <v>14</v>
      </c>
      <c r="G142" s="2">
        <v>53</v>
      </c>
      <c r="H142" s="7" t="s">
        <v>11</v>
      </c>
    </row>
    <row r="143" spans="1:8" ht="18.75" x14ac:dyDescent="0.3">
      <c r="A143" s="2">
        <v>137</v>
      </c>
      <c r="B143" s="2" t="s">
        <v>11</v>
      </c>
      <c r="C143" s="3" t="str">
        <f>HYPERLINK("https://www.instagram.com/p/5JhNcdCR1l/")</f>
        <v>https://www.instagram.com/p/5JhNcdCR1l/</v>
      </c>
      <c r="D143" s="4" t="s">
        <v>206</v>
      </c>
      <c r="E143" s="5">
        <v>0.31934027777777779</v>
      </c>
      <c r="F143" s="6" t="s">
        <v>78</v>
      </c>
      <c r="G143" s="2">
        <v>52</v>
      </c>
      <c r="H143" s="7" t="s">
        <v>11</v>
      </c>
    </row>
    <row r="144" spans="1:8" ht="18.75" x14ac:dyDescent="0.3">
      <c r="A144" s="2">
        <v>161</v>
      </c>
      <c r="B144" s="2" t="s">
        <v>11</v>
      </c>
      <c r="C144" s="3" t="str">
        <f>HYPERLINK("https://www.instagram.com/p/uvujwSiRxJ/")</f>
        <v>https://www.instagram.com/p/uvujwSiRxJ/</v>
      </c>
      <c r="D144" s="4" t="s">
        <v>237</v>
      </c>
      <c r="E144" s="5">
        <v>0.7515856481481481</v>
      </c>
      <c r="F144" s="6" t="s">
        <v>78</v>
      </c>
      <c r="G144" s="2">
        <v>52</v>
      </c>
      <c r="H144" s="7" t="s">
        <v>11</v>
      </c>
    </row>
    <row r="145" spans="1:8" ht="18.75" x14ac:dyDescent="0.3">
      <c r="A145" s="2">
        <v>169</v>
      </c>
      <c r="B145" s="2" t="s">
        <v>11</v>
      </c>
      <c r="C145" s="3" t="str">
        <f>HYPERLINK("https://www.instagram.com/p/r5OPFdCR0h/")</f>
        <v>https://www.instagram.com/p/r5OPFdCR0h/</v>
      </c>
      <c r="D145" s="4" t="s">
        <v>243</v>
      </c>
      <c r="E145" s="5">
        <v>0.87365740740740738</v>
      </c>
      <c r="F145" s="6" t="s">
        <v>40</v>
      </c>
      <c r="G145" s="2">
        <v>52</v>
      </c>
      <c r="H145" s="7" t="s">
        <v>11</v>
      </c>
    </row>
    <row r="146" spans="1:8" ht="18.75" x14ac:dyDescent="0.3">
      <c r="A146" s="2">
        <v>141</v>
      </c>
      <c r="B146" s="2" t="s">
        <v>211</v>
      </c>
      <c r="C146" s="3" t="str">
        <f>HYPERLINK("https://www.instagram.com/p/3g9o8liR5S/")</f>
        <v>https://www.instagram.com/p/3g9o8liR5S/</v>
      </c>
      <c r="D146" s="4" t="s">
        <v>212</v>
      </c>
      <c r="E146" s="5">
        <v>0.71390046296296295</v>
      </c>
      <c r="F146" s="6" t="s">
        <v>10</v>
      </c>
      <c r="G146" s="2">
        <v>51</v>
      </c>
      <c r="H146" s="7" t="s">
        <v>11</v>
      </c>
    </row>
    <row r="147" spans="1:8" ht="18.75" x14ac:dyDescent="0.3">
      <c r="A147" s="2">
        <v>168</v>
      </c>
      <c r="B147" s="2" t="s">
        <v>11</v>
      </c>
      <c r="C147" s="3" t="str">
        <f>HYPERLINK("https://www.instagram.com/p/tYWK48iR4u/")</f>
        <v>https://www.instagram.com/p/tYWK48iR4u/</v>
      </c>
      <c r="D147" s="4" t="s">
        <v>242</v>
      </c>
      <c r="E147" s="5">
        <v>0.81614583333333335</v>
      </c>
      <c r="F147" s="6" t="s">
        <v>10</v>
      </c>
      <c r="G147" s="2">
        <v>50</v>
      </c>
      <c r="H147" s="7" t="s">
        <v>11</v>
      </c>
    </row>
    <row r="148" spans="1:8" ht="18.75" x14ac:dyDescent="0.3">
      <c r="A148" s="2">
        <v>172</v>
      </c>
      <c r="B148" s="2" t="s">
        <v>11</v>
      </c>
      <c r="C148" s="3" t="str">
        <f>HYPERLINK("https://www.instagram.com/p/p9C5iRCR40/")</f>
        <v>https://www.instagram.com/p/p9C5iRCR40/</v>
      </c>
      <c r="D148" s="4" t="s">
        <v>246</v>
      </c>
      <c r="E148" s="5">
        <v>0.64804398148148146</v>
      </c>
      <c r="F148" s="6" t="s">
        <v>78</v>
      </c>
      <c r="G148" s="2">
        <v>49</v>
      </c>
      <c r="H148" s="7" t="s">
        <v>11</v>
      </c>
    </row>
    <row r="149" spans="1:8" ht="18.75" x14ac:dyDescent="0.3">
      <c r="A149" s="2">
        <v>148</v>
      </c>
      <c r="B149" s="2" t="s">
        <v>11</v>
      </c>
      <c r="C149" s="3" t="str">
        <f>HYPERLINK("https://www.instagram.com/p/z-NrMPiR6i/")</f>
        <v>https://www.instagram.com/p/z-NrMPiR6i/</v>
      </c>
      <c r="D149" s="4" t="s">
        <v>220</v>
      </c>
      <c r="E149" s="5">
        <v>0.65314814814814814</v>
      </c>
      <c r="F149" s="6" t="s">
        <v>16</v>
      </c>
      <c r="G149" s="2">
        <v>49</v>
      </c>
      <c r="H149" s="7" t="s">
        <v>11</v>
      </c>
    </row>
    <row r="150" spans="1:8" ht="18.75" x14ac:dyDescent="0.3">
      <c r="A150" s="2">
        <v>162</v>
      </c>
      <c r="B150" s="2" t="s">
        <v>11</v>
      </c>
      <c r="C150" s="3" t="str">
        <f>HYPERLINK("https://www.instagram.com/p/uTk9ofCR-3/")</f>
        <v>https://www.instagram.com/p/uTk9ofCR-3/</v>
      </c>
      <c r="D150" s="4" t="s">
        <v>238</v>
      </c>
      <c r="E150" s="5">
        <v>0.81923611111111116</v>
      </c>
      <c r="F150" s="6" t="s">
        <v>14</v>
      </c>
      <c r="G150" s="2">
        <v>49</v>
      </c>
      <c r="H150" s="7" t="s">
        <v>11</v>
      </c>
    </row>
    <row r="151" spans="1:8" ht="18.75" x14ac:dyDescent="0.3">
      <c r="A151" s="2">
        <v>171</v>
      </c>
      <c r="B151" s="2" t="s">
        <v>11</v>
      </c>
      <c r="C151" s="3" t="str">
        <f>HYPERLINK("https://www.instagram.com/p/qXdU0ZiR86/")</f>
        <v>https://www.instagram.com/p/qXdU0ZiR86/</v>
      </c>
      <c r="D151" s="4" t="s">
        <v>245</v>
      </c>
      <c r="E151" s="5">
        <v>0.90579861111111115</v>
      </c>
      <c r="F151" s="6" t="s">
        <v>14</v>
      </c>
      <c r="G151" s="2">
        <v>49</v>
      </c>
      <c r="H151" s="7" t="s">
        <v>11</v>
      </c>
    </row>
    <row r="152" spans="1:8" ht="18.75" x14ac:dyDescent="0.3">
      <c r="A152" s="2">
        <v>166</v>
      </c>
      <c r="B152" s="2" t="s">
        <v>11</v>
      </c>
      <c r="C152" s="3" t="str">
        <f>HYPERLINK("https://www.instagram.com/p/tc2jz6iR6d/")</f>
        <v>https://www.instagram.com/p/tc2jz6iR6d/</v>
      </c>
      <c r="D152" s="4" t="s">
        <v>240</v>
      </c>
      <c r="E152" s="5">
        <v>0.56613425925925931</v>
      </c>
      <c r="F152" s="6" t="s">
        <v>14</v>
      </c>
      <c r="G152" s="2">
        <v>48</v>
      </c>
      <c r="H152" s="7" t="s">
        <v>11</v>
      </c>
    </row>
    <row r="153" spans="1:8" ht="18.75" x14ac:dyDescent="0.3">
      <c r="A153" s="2">
        <v>165</v>
      </c>
      <c r="B153" s="2" t="s">
        <v>11</v>
      </c>
      <c r="C153" s="3" t="str">
        <f>HYPERLINK("https://www.instagram.com/p/tc6d9BCRyT/")</f>
        <v>https://www.instagram.com/p/tc6d9BCRyT/</v>
      </c>
      <c r="D153" s="4" t="s">
        <v>240</v>
      </c>
      <c r="E153" s="5">
        <v>0.58986111111111106</v>
      </c>
      <c r="F153" s="6" t="s">
        <v>14</v>
      </c>
      <c r="G153" s="2">
        <v>48</v>
      </c>
      <c r="H153" s="7" t="s">
        <v>11</v>
      </c>
    </row>
    <row r="154" spans="1:8" ht="18.75" x14ac:dyDescent="0.3">
      <c r="A154" s="2">
        <v>160</v>
      </c>
      <c r="B154" s="2" t="s">
        <v>235</v>
      </c>
      <c r="C154" s="3" t="str">
        <f>HYPERLINK("https://www.instagram.com/p/xHT8zBiR5j/")</f>
        <v>https://www.instagram.com/p/xHT8zBiR5j/</v>
      </c>
      <c r="D154" s="4" t="s">
        <v>236</v>
      </c>
      <c r="E154" s="5">
        <v>0.63418981481481485</v>
      </c>
      <c r="F154" s="6" t="s">
        <v>14</v>
      </c>
      <c r="G154" s="2">
        <v>46</v>
      </c>
      <c r="H154" s="7" t="s">
        <v>11</v>
      </c>
    </row>
    <row r="155" spans="1:8" ht="18.75" x14ac:dyDescent="0.3">
      <c r="A155" s="2">
        <v>145</v>
      </c>
      <c r="B155" s="2" t="s">
        <v>216</v>
      </c>
      <c r="C155" s="3" t="str">
        <f>HYPERLINK("https://www.instagram.com/p/154OuyiRz-/")</f>
        <v>https://www.instagram.com/p/154OuyiRz-/</v>
      </c>
      <c r="D155" s="4" t="s">
        <v>217</v>
      </c>
      <c r="E155" s="5">
        <v>0.67983796296296295</v>
      </c>
      <c r="F155" s="6" t="s">
        <v>14</v>
      </c>
      <c r="G155" s="2">
        <v>46</v>
      </c>
      <c r="H155" s="7" t="s">
        <v>11</v>
      </c>
    </row>
    <row r="156" spans="1:8" ht="18.75" x14ac:dyDescent="0.3">
      <c r="A156" s="2">
        <v>157</v>
      </c>
      <c r="B156" s="2" t="s">
        <v>226</v>
      </c>
      <c r="C156" s="3" t="str">
        <f>HYPERLINK("https://www.instagram.com/p/xNFO4FCR7X/")</f>
        <v>https://www.instagram.com/p/xNFO4FCR7X/</v>
      </c>
      <c r="D156" s="4" t="s">
        <v>231</v>
      </c>
      <c r="E156" s="5">
        <v>0.86193287037037036</v>
      </c>
      <c r="F156" s="6" t="s">
        <v>24</v>
      </c>
      <c r="G156" s="2">
        <v>46</v>
      </c>
      <c r="H156" s="7" t="s">
        <v>11</v>
      </c>
    </row>
    <row r="157" spans="1:8" ht="18.75" x14ac:dyDescent="0.3">
      <c r="A157" s="2">
        <v>142</v>
      </c>
      <c r="B157" s="2" t="s">
        <v>11</v>
      </c>
      <c r="C157" s="3" t="str">
        <f>HYPERLINK("https://www.instagram.com/p/3EaWNmiR8g/")</f>
        <v>https://www.instagram.com/p/3EaWNmiR8g/</v>
      </c>
      <c r="D157" s="4" t="s">
        <v>213</v>
      </c>
      <c r="E157" s="5">
        <v>0.62561342592592595</v>
      </c>
      <c r="F157" s="6" t="s">
        <v>16</v>
      </c>
      <c r="G157" s="2">
        <v>45</v>
      </c>
      <c r="H157" s="7" t="s">
        <v>11</v>
      </c>
    </row>
    <row r="158" spans="1:8" ht="18.75" x14ac:dyDescent="0.3">
      <c r="A158" s="2">
        <v>175</v>
      </c>
      <c r="B158" s="2" t="s">
        <v>11</v>
      </c>
      <c r="C158" s="3" t="str">
        <f>HYPERLINK("https://www.instagram.com/p/pLP1rDCR8m/")</f>
        <v>https://www.instagram.com/p/pLP1rDCR8m/</v>
      </c>
      <c r="D158" s="4" t="s">
        <v>247</v>
      </c>
      <c r="E158" s="5">
        <v>0.30849537037037039</v>
      </c>
      <c r="F158" s="6" t="s">
        <v>48</v>
      </c>
      <c r="G158" s="2">
        <v>42</v>
      </c>
      <c r="H158" s="7" t="s">
        <v>11</v>
      </c>
    </row>
    <row r="159" spans="1:8" ht="18.75" x14ac:dyDescent="0.3">
      <c r="A159" s="2">
        <v>159</v>
      </c>
      <c r="B159" s="2" t="s">
        <v>234</v>
      </c>
      <c r="C159" s="3" t="str">
        <f>HYPERLINK("https://www.instagram.com/p/xJvBwcCR5T/")</f>
        <v>https://www.instagram.com/p/xJvBwcCR5T/</v>
      </c>
      <c r="D159" s="4" t="s">
        <v>233</v>
      </c>
      <c r="E159" s="5">
        <v>0.56210648148148146</v>
      </c>
      <c r="F159" s="6" t="s">
        <v>16</v>
      </c>
      <c r="G159" s="2">
        <v>42</v>
      </c>
      <c r="H159" s="7" t="s">
        <v>11</v>
      </c>
    </row>
    <row r="160" spans="1:8" ht="18.75" x14ac:dyDescent="0.3">
      <c r="A160" s="2">
        <v>180</v>
      </c>
      <c r="B160" s="2" t="s">
        <v>11</v>
      </c>
      <c r="C160" s="3" t="str">
        <f>HYPERLINK("https://www.instagram.com/p/n0Jv7tiR4l/")</f>
        <v>https://www.instagram.com/p/n0Jv7tiR4l/</v>
      </c>
      <c r="D160" s="4" t="s">
        <v>252</v>
      </c>
      <c r="E160" s="5">
        <v>0.48408564814814808</v>
      </c>
      <c r="F160" s="6" t="s">
        <v>14</v>
      </c>
      <c r="G160" s="2">
        <v>40</v>
      </c>
      <c r="H160" s="7" t="s">
        <v>11</v>
      </c>
    </row>
    <row r="161" spans="1:8" ht="18.75" x14ac:dyDescent="0.3">
      <c r="A161" s="2">
        <v>182</v>
      </c>
      <c r="B161" s="2" t="s">
        <v>11</v>
      </c>
      <c r="C161" s="3" t="str">
        <f>HYPERLINK("https://www.instagram.com/p/mRo3mMCR_o/")</f>
        <v>https://www.instagram.com/p/mRo3mMCR_o/</v>
      </c>
      <c r="D161" s="4" t="s">
        <v>254</v>
      </c>
      <c r="E161" s="5">
        <v>0.22513888888888889</v>
      </c>
      <c r="F161" s="6" t="s">
        <v>78</v>
      </c>
      <c r="G161" s="2">
        <v>39</v>
      </c>
      <c r="H161" s="7" t="s">
        <v>11</v>
      </c>
    </row>
    <row r="162" spans="1:8" ht="18.75" x14ac:dyDescent="0.3">
      <c r="A162" s="2">
        <v>155</v>
      </c>
      <c r="B162" s="2" t="s">
        <v>229</v>
      </c>
      <c r="C162" s="3" t="str">
        <f>HYPERLINK("https://www.instagram.com/p/xPATNeiR_Z/")</f>
        <v>https://www.instagram.com/p/xPATNeiR_Z/</v>
      </c>
      <c r="D162" s="4" t="s">
        <v>230</v>
      </c>
      <c r="E162" s="5">
        <v>0.63671296296296298</v>
      </c>
      <c r="F162" s="6" t="s">
        <v>24</v>
      </c>
      <c r="G162" s="2">
        <v>38</v>
      </c>
      <c r="H162" s="7" t="s">
        <v>11</v>
      </c>
    </row>
    <row r="163" spans="1:8" ht="18.75" x14ac:dyDescent="0.3">
      <c r="A163" s="2">
        <v>128</v>
      </c>
      <c r="B163" s="2" t="s">
        <v>11</v>
      </c>
      <c r="C163" s="3" t="str">
        <f>HYPERLINK("https://www.instagram.com/p/_wLm65iR2a/")</f>
        <v>https://www.instagram.com/p/_wLm65iR2a/</v>
      </c>
      <c r="D163" s="4" t="s">
        <v>192</v>
      </c>
      <c r="E163" s="5">
        <v>0.7512847222222222</v>
      </c>
      <c r="F163" s="6" t="s">
        <v>24</v>
      </c>
      <c r="G163" s="2">
        <v>38</v>
      </c>
      <c r="H163" s="7" t="s">
        <v>11</v>
      </c>
    </row>
    <row r="164" spans="1:8" ht="18.75" x14ac:dyDescent="0.3">
      <c r="A164" s="2">
        <v>126</v>
      </c>
      <c r="B164" s="2" t="s">
        <v>11</v>
      </c>
      <c r="C164" s="3" t="str">
        <f>HYPERLINK("https://www.instagram.com/p/_2D7pMiR7Y/")</f>
        <v>https://www.instagram.com/p/_2D7pMiR7Y/</v>
      </c>
      <c r="D164" s="4" t="s">
        <v>192</v>
      </c>
      <c r="E164" s="5">
        <v>0.88346064814814818</v>
      </c>
      <c r="F164" s="6" t="s">
        <v>24</v>
      </c>
      <c r="G164" s="2">
        <v>38</v>
      </c>
      <c r="H164" s="7" t="s">
        <v>11</v>
      </c>
    </row>
    <row r="165" spans="1:8" ht="18.75" x14ac:dyDescent="0.3">
      <c r="A165" s="2">
        <v>150</v>
      </c>
      <c r="B165" s="2" t="s">
        <v>222</v>
      </c>
      <c r="C165" s="3" t="str">
        <f>HYPERLINK("https://www.instagram.com/p/xefHDWiR4S/")</f>
        <v>https://www.instagram.com/p/xefHDWiR4S/</v>
      </c>
      <c r="D165" s="4" t="s">
        <v>223</v>
      </c>
      <c r="E165" s="5">
        <v>0.62111111111111106</v>
      </c>
      <c r="F165" s="6" t="s">
        <v>24</v>
      </c>
      <c r="G165" s="2">
        <v>37</v>
      </c>
      <c r="H165" s="7" t="s">
        <v>11</v>
      </c>
    </row>
    <row r="166" spans="1:8" ht="18.75" x14ac:dyDescent="0.3">
      <c r="A166" s="2">
        <v>174</v>
      </c>
      <c r="B166" s="2" t="s">
        <v>11</v>
      </c>
      <c r="C166" s="3" t="str">
        <f>HYPERLINK("https://www.instagram.com/p/p8CKpcCR0B/")</f>
        <v>https://www.instagram.com/p/p8CKpcCR0B/</v>
      </c>
      <c r="D166" s="4" t="s">
        <v>246</v>
      </c>
      <c r="E166" s="5">
        <v>0.25524305555555549</v>
      </c>
      <c r="F166" s="6" t="s">
        <v>78</v>
      </c>
      <c r="G166" s="2">
        <v>34</v>
      </c>
      <c r="H166" s="7" t="s">
        <v>11</v>
      </c>
    </row>
    <row r="167" spans="1:8" ht="18.75" x14ac:dyDescent="0.3">
      <c r="A167" s="2">
        <v>156</v>
      </c>
      <c r="B167" s="2" t="s">
        <v>227</v>
      </c>
      <c r="C167" s="3" t="str">
        <f>HYPERLINK("https://www.instagram.com/p/xO_497CR-l/")</f>
        <v>https://www.instagram.com/p/xO_497CR-l/</v>
      </c>
      <c r="D167" s="4" t="s">
        <v>228</v>
      </c>
      <c r="E167" s="5">
        <v>0.60623842592592592</v>
      </c>
      <c r="F167" s="6" t="s">
        <v>40</v>
      </c>
      <c r="G167" s="2">
        <v>34</v>
      </c>
      <c r="H167" s="7" t="s">
        <v>11</v>
      </c>
    </row>
    <row r="168" spans="1:8" ht="18.75" x14ac:dyDescent="0.3">
      <c r="A168" s="2">
        <v>173</v>
      </c>
      <c r="B168" s="2" t="s">
        <v>11</v>
      </c>
      <c r="C168" s="3" t="str">
        <f>HYPERLINK("https://www.instagram.com/p/p8eR35CR5P/")</f>
        <v>https://www.instagram.com/p/p8eR35CR5P/</v>
      </c>
      <c r="D168" s="4" t="s">
        <v>246</v>
      </c>
      <c r="E168" s="5">
        <v>0.42583333333333329</v>
      </c>
      <c r="F168" s="6" t="s">
        <v>78</v>
      </c>
      <c r="G168" s="2">
        <v>33</v>
      </c>
      <c r="H168" s="7" t="s">
        <v>11</v>
      </c>
    </row>
    <row r="169" spans="1:8" ht="18.75" x14ac:dyDescent="0.3">
      <c r="A169" s="2">
        <v>127</v>
      </c>
      <c r="B169" s="2" t="s">
        <v>11</v>
      </c>
      <c r="C169" s="3" t="str">
        <f>HYPERLINK("https://www.instagram.com/p/_2DwGmCR6z/")</f>
        <v>https://www.instagram.com/p/_2DwGmCR6z/</v>
      </c>
      <c r="D169" s="4" t="s">
        <v>192</v>
      </c>
      <c r="E169" s="5">
        <v>0.747650462962963</v>
      </c>
      <c r="F169" s="6" t="s">
        <v>24</v>
      </c>
      <c r="G169" s="2">
        <v>33</v>
      </c>
      <c r="H169" s="7" t="s">
        <v>11</v>
      </c>
    </row>
    <row r="170" spans="1:8" ht="18.75" x14ac:dyDescent="0.3">
      <c r="A170" s="2">
        <v>179</v>
      </c>
      <c r="B170" s="2" t="s">
        <v>11</v>
      </c>
      <c r="C170" s="3" t="str">
        <f>HYPERLINK("https://www.instagram.com/p/n24klqCR4o/")</f>
        <v>https://www.instagram.com/p/n24klqCR4o/</v>
      </c>
      <c r="D170" s="4" t="s">
        <v>251</v>
      </c>
      <c r="E170" s="5">
        <v>0.63215277777777779</v>
      </c>
      <c r="F170" s="6" t="s">
        <v>16</v>
      </c>
      <c r="G170" s="2">
        <v>31</v>
      </c>
      <c r="H170" s="7" t="s">
        <v>11</v>
      </c>
    </row>
    <row r="171" spans="1:8" ht="18.75" x14ac:dyDescent="0.3">
      <c r="A171" s="2">
        <v>151</v>
      </c>
      <c r="B171" s="2" t="s">
        <v>224</v>
      </c>
      <c r="C171" s="3" t="str">
        <f>HYPERLINK("https://www.instagram.com/p/xW1_D3CR5X/")</f>
        <v>https://www.instagram.com/p/xW1_D3CR5X/</v>
      </c>
      <c r="D171" s="4" t="s">
        <v>225</v>
      </c>
      <c r="E171" s="5">
        <v>0.67476851851851849</v>
      </c>
      <c r="F171" s="6" t="s">
        <v>48</v>
      </c>
      <c r="G171" s="2">
        <v>31</v>
      </c>
      <c r="H171" s="7" t="s">
        <v>11</v>
      </c>
    </row>
    <row r="172" spans="1:8" ht="18.75" x14ac:dyDescent="0.3">
      <c r="A172" s="2">
        <v>177</v>
      </c>
      <c r="B172" s="2" t="s">
        <v>11</v>
      </c>
      <c r="C172" s="3" t="str">
        <f>HYPERLINK("https://www.instagram.com/p/olz3_fCR7E/")</f>
        <v>https://www.instagram.com/p/olz3_fCR7E/</v>
      </c>
      <c r="D172" s="4" t="s">
        <v>249</v>
      </c>
      <c r="E172" s="5">
        <v>0.7694212962962963</v>
      </c>
      <c r="F172" s="6" t="s">
        <v>10</v>
      </c>
      <c r="G172" s="2">
        <v>31</v>
      </c>
      <c r="H172" s="7" t="s">
        <v>11</v>
      </c>
    </row>
    <row r="173" spans="1:8" ht="18.75" x14ac:dyDescent="0.3">
      <c r="A173" s="2">
        <v>183</v>
      </c>
      <c r="B173" s="2" t="s">
        <v>11</v>
      </c>
      <c r="C173" s="3" t="str">
        <f>HYPERLINK("https://www.instagram.com/p/mI7ScMiRwo/")</f>
        <v>https://www.instagram.com/p/mI7ScMiRwo/</v>
      </c>
      <c r="D173" s="4" t="s">
        <v>255</v>
      </c>
      <c r="E173" s="5">
        <v>0.84165509259259264</v>
      </c>
      <c r="F173" s="6" t="s">
        <v>14</v>
      </c>
      <c r="G173" s="2">
        <v>31</v>
      </c>
      <c r="H173" s="7" t="s">
        <v>11</v>
      </c>
    </row>
    <row r="174" spans="1:8" ht="18.75" x14ac:dyDescent="0.3">
      <c r="A174" s="2">
        <v>170</v>
      </c>
      <c r="B174" s="2" t="s">
        <v>11</v>
      </c>
      <c r="C174" s="3" t="str">
        <f>HYPERLINK("https://www.instagram.com/p/rXtOJ2iRyt/")</f>
        <v>https://www.instagram.com/p/rXtOJ2iRyt/</v>
      </c>
      <c r="D174" s="4" t="s">
        <v>244</v>
      </c>
      <c r="E174" s="5">
        <v>0.85739583333333336</v>
      </c>
      <c r="F174" s="6" t="s">
        <v>78</v>
      </c>
      <c r="G174" s="2">
        <v>31</v>
      </c>
      <c r="H174" s="7" t="s">
        <v>11</v>
      </c>
    </row>
    <row r="175" spans="1:8" ht="18.75" x14ac:dyDescent="0.3">
      <c r="A175" s="2">
        <v>185</v>
      </c>
      <c r="B175" s="2" t="s">
        <v>11</v>
      </c>
      <c r="C175" s="3" t="str">
        <f>HYPERLINK("https://www.instagram.com/p/l6hnTHiRwF/")</f>
        <v>https://www.instagram.com/p/l6hnTHiRwF/</v>
      </c>
      <c r="D175" s="4" t="s">
        <v>257</v>
      </c>
      <c r="E175" s="5">
        <v>0.24880787037037039</v>
      </c>
      <c r="F175" s="6" t="s">
        <v>24</v>
      </c>
      <c r="G175" s="2">
        <v>30</v>
      </c>
      <c r="H175" s="7" t="s">
        <v>11</v>
      </c>
    </row>
    <row r="176" spans="1:8" ht="18.75" x14ac:dyDescent="0.3">
      <c r="A176" s="2">
        <v>192</v>
      </c>
      <c r="B176" s="2" t="s">
        <v>11</v>
      </c>
      <c r="C176" s="3" t="str">
        <f>HYPERLINK("https://www.instagram.com/p/f5vxYTCR_y/")</f>
        <v>https://www.instagram.com/p/f5vxYTCR_y/</v>
      </c>
      <c r="D176" s="4" t="s">
        <v>263</v>
      </c>
      <c r="E176" s="5">
        <v>0.81554398148148144</v>
      </c>
      <c r="F176" s="6" t="s">
        <v>48</v>
      </c>
      <c r="G176" s="2">
        <v>30</v>
      </c>
      <c r="H176" s="7" t="s">
        <v>11</v>
      </c>
    </row>
    <row r="177" spans="1:8" ht="18.75" x14ac:dyDescent="0.3">
      <c r="A177" s="2">
        <v>194</v>
      </c>
      <c r="B177" s="2" t="s">
        <v>11</v>
      </c>
      <c r="C177" s="3" t="str">
        <f>HYPERLINK("https://www.instagram.com/p/faI5BjiR4c/")</f>
        <v>https://www.instagram.com/p/faI5BjiR4c/</v>
      </c>
      <c r="D177" s="4" t="s">
        <v>265</v>
      </c>
      <c r="E177" s="5">
        <v>0.54040509259259262</v>
      </c>
      <c r="F177" s="6" t="s">
        <v>16</v>
      </c>
      <c r="G177" s="2">
        <v>29</v>
      </c>
      <c r="H177" s="7" t="s">
        <v>11</v>
      </c>
    </row>
    <row r="178" spans="1:8" ht="18.75" x14ac:dyDescent="0.3">
      <c r="A178" s="2">
        <v>154</v>
      </c>
      <c r="B178" s="2" t="s">
        <v>227</v>
      </c>
      <c r="C178" s="3" t="str">
        <f>HYPERLINK("https://www.instagram.com/p/xPFLL_iR4T/")</f>
        <v>https://www.instagram.com/p/xPFLL_iR4T/</v>
      </c>
      <c r="D178" s="4" t="s">
        <v>228</v>
      </c>
      <c r="E178" s="5">
        <v>0.63831018518518523</v>
      </c>
      <c r="F178" s="6" t="s">
        <v>40</v>
      </c>
      <c r="G178" s="2">
        <v>28</v>
      </c>
      <c r="H178" s="7" t="s">
        <v>11</v>
      </c>
    </row>
    <row r="179" spans="1:8" ht="18.75" x14ac:dyDescent="0.3">
      <c r="A179" s="2">
        <v>152</v>
      </c>
      <c r="B179" s="2" t="s">
        <v>226</v>
      </c>
      <c r="C179" s="3" t="str">
        <f>HYPERLINK("https://www.instagram.com/p/xW0-EsiR3h/")</f>
        <v>https://www.instagram.com/p/xW0-EsiR3h/</v>
      </c>
      <c r="D179" s="4" t="s">
        <v>225</v>
      </c>
      <c r="E179" s="5">
        <v>0.64686342592592594</v>
      </c>
      <c r="F179" s="6" t="s">
        <v>48</v>
      </c>
      <c r="G179" s="2">
        <v>27</v>
      </c>
      <c r="H179" s="7" t="s">
        <v>11</v>
      </c>
    </row>
    <row r="180" spans="1:8" ht="18.75" x14ac:dyDescent="0.3">
      <c r="A180" s="2">
        <v>144</v>
      </c>
      <c r="B180" s="2" t="s">
        <v>11</v>
      </c>
      <c r="C180" s="3" t="str">
        <f>HYPERLINK("https://www.instagram.com/p/2WmSb5iR4I/")</f>
        <v>https://www.instagram.com/p/2WmSb5iR4I/</v>
      </c>
      <c r="D180" s="4" t="s">
        <v>215</v>
      </c>
      <c r="E180" s="5">
        <v>0.83344907407407409</v>
      </c>
      <c r="F180" s="6" t="s">
        <v>78</v>
      </c>
      <c r="G180" s="2">
        <v>27</v>
      </c>
      <c r="H180" s="7" t="s">
        <v>11</v>
      </c>
    </row>
    <row r="181" spans="1:8" ht="18.75" x14ac:dyDescent="0.3">
      <c r="A181" s="2">
        <v>191</v>
      </c>
      <c r="B181" s="2" t="s">
        <v>11</v>
      </c>
      <c r="C181" s="3" t="str">
        <f>HYPERLINK("https://www.instagram.com/p/f-QdfQiR-g/")</f>
        <v>https://www.instagram.com/p/f-QdfQiR-g/</v>
      </c>
      <c r="D181" s="4" t="s">
        <v>262</v>
      </c>
      <c r="E181" s="5">
        <v>0.56734953703703705</v>
      </c>
      <c r="F181" s="6" t="s">
        <v>16</v>
      </c>
      <c r="G181" s="2">
        <v>26</v>
      </c>
      <c r="H181" s="7" t="s">
        <v>11</v>
      </c>
    </row>
    <row r="182" spans="1:8" ht="18.75" x14ac:dyDescent="0.3">
      <c r="A182" s="2">
        <v>196</v>
      </c>
      <c r="B182" s="2" t="s">
        <v>11</v>
      </c>
      <c r="C182" s="3" t="str">
        <f>HYPERLINK("https://www.instagram.com/p/d4wwnfCR_q/")</f>
        <v>https://www.instagram.com/p/d4wwnfCR_q/</v>
      </c>
      <c r="D182" s="4" t="s">
        <v>267</v>
      </c>
      <c r="E182" s="5">
        <v>0.72290509259259261</v>
      </c>
      <c r="F182" s="6" t="s">
        <v>10</v>
      </c>
      <c r="G182" s="2">
        <v>26</v>
      </c>
      <c r="H182" s="7" t="s">
        <v>11</v>
      </c>
    </row>
    <row r="183" spans="1:8" ht="18.75" x14ac:dyDescent="0.3">
      <c r="A183" s="2">
        <v>176</v>
      </c>
      <c r="B183" s="2" t="s">
        <v>11</v>
      </c>
      <c r="C183" s="3" t="str">
        <f>HYPERLINK("https://www.instagram.com/p/o2_du5CR2c/")</f>
        <v>https://www.instagram.com/p/o2_du5CR2c/</v>
      </c>
      <c r="D183" s="4" t="s">
        <v>248</v>
      </c>
      <c r="E183" s="5">
        <v>0.44189814814814821</v>
      </c>
      <c r="F183" s="6" t="s">
        <v>10</v>
      </c>
      <c r="G183" s="2">
        <v>25</v>
      </c>
      <c r="H183" s="7" t="s">
        <v>11</v>
      </c>
    </row>
    <row r="184" spans="1:8" ht="18.75" x14ac:dyDescent="0.3">
      <c r="A184" s="2">
        <v>178</v>
      </c>
      <c r="B184" s="2" t="s">
        <v>11</v>
      </c>
      <c r="C184" s="3" t="str">
        <f>HYPERLINK("https://www.instagram.com/p/oGZjuuCRxl/")</f>
        <v>https://www.instagram.com/p/oGZjuuCRxl/</v>
      </c>
      <c r="D184" s="4" t="s">
        <v>250</v>
      </c>
      <c r="E184" s="5">
        <v>0.5705324074074074</v>
      </c>
      <c r="F184" s="6" t="s">
        <v>14</v>
      </c>
      <c r="G184" s="2">
        <v>25</v>
      </c>
      <c r="H184" s="7" t="s">
        <v>11</v>
      </c>
    </row>
    <row r="185" spans="1:8" ht="18.75" x14ac:dyDescent="0.3">
      <c r="A185" s="2">
        <v>167</v>
      </c>
      <c r="B185" s="2" t="s">
        <v>11</v>
      </c>
      <c r="C185" s="3" t="str">
        <f>HYPERLINK("https://www.instagram.com/p/taZdqICRxg/")</f>
        <v>https://www.instagram.com/p/taZdqICRxg/</v>
      </c>
      <c r="D185" s="4" t="s">
        <v>241</v>
      </c>
      <c r="E185" s="5">
        <v>0.61285879629629625</v>
      </c>
      <c r="F185" s="6" t="s">
        <v>48</v>
      </c>
      <c r="G185" s="2">
        <v>24</v>
      </c>
      <c r="H185" s="7" t="s">
        <v>11</v>
      </c>
    </row>
    <row r="186" spans="1:8" ht="18.75" x14ac:dyDescent="0.3">
      <c r="A186" s="2">
        <v>163</v>
      </c>
      <c r="B186" s="2" t="s">
        <v>11</v>
      </c>
      <c r="C186" s="3" t="str">
        <f>HYPERLINK("https://www.instagram.com/p/uTbdwLiR6M/")</f>
        <v>https://www.instagram.com/p/uTbdwLiR6M/</v>
      </c>
      <c r="D186" s="4" t="s">
        <v>238</v>
      </c>
      <c r="E186" s="5">
        <v>0.7616087962962963</v>
      </c>
      <c r="F186" s="6" t="s">
        <v>14</v>
      </c>
      <c r="G186" s="2">
        <v>24</v>
      </c>
      <c r="H186" s="7" t="s">
        <v>11</v>
      </c>
    </row>
    <row r="187" spans="1:8" ht="18.75" x14ac:dyDescent="0.3">
      <c r="A187" s="2">
        <v>189</v>
      </c>
      <c r="B187" s="2" t="s">
        <v>11</v>
      </c>
      <c r="C187" s="3" t="str">
        <f>HYPERLINK("https://www.instagram.com/p/imqHxSiR_K/")</f>
        <v>https://www.instagram.com/p/imqHxSiR_K/</v>
      </c>
      <c r="D187" s="4" t="s">
        <v>261</v>
      </c>
      <c r="E187" s="5">
        <v>0.96778935185185189</v>
      </c>
      <c r="F187" s="6" t="s">
        <v>40</v>
      </c>
      <c r="G187" s="2">
        <v>24</v>
      </c>
      <c r="H187" s="7" t="s">
        <v>11</v>
      </c>
    </row>
    <row r="188" spans="1:8" ht="18.75" x14ac:dyDescent="0.3">
      <c r="A188" s="2">
        <v>184</v>
      </c>
      <c r="B188" s="2" t="s">
        <v>11</v>
      </c>
      <c r="C188" s="3" t="str">
        <f>HYPERLINK("https://www.instagram.com/p/mGH1IyCR9Z/")</f>
        <v>https://www.instagram.com/p/mGH1IyCR9Z/</v>
      </c>
      <c r="D188" s="4" t="s">
        <v>256</v>
      </c>
      <c r="E188" s="5">
        <v>0.75268518518518523</v>
      </c>
      <c r="F188" s="6" t="s">
        <v>48</v>
      </c>
      <c r="G188" s="2">
        <v>23</v>
      </c>
      <c r="H188" s="7" t="s">
        <v>11</v>
      </c>
    </row>
    <row r="189" spans="1:8" ht="18.75" x14ac:dyDescent="0.3">
      <c r="A189" s="2">
        <v>190</v>
      </c>
      <c r="B189" s="2" t="s">
        <v>11</v>
      </c>
      <c r="C189" s="3" t="str">
        <f>HYPERLINK("https://www.instagram.com/p/imA4dviR5A/")</f>
        <v>https://www.instagram.com/p/imA4dviR5A/</v>
      </c>
      <c r="D189" s="4" t="s">
        <v>261</v>
      </c>
      <c r="E189" s="5">
        <v>0.71754629629629629</v>
      </c>
      <c r="F189" s="6" t="s">
        <v>40</v>
      </c>
      <c r="G189" s="2">
        <v>21</v>
      </c>
      <c r="H189" s="7" t="s">
        <v>11</v>
      </c>
    </row>
    <row r="190" spans="1:8" ht="18.75" x14ac:dyDescent="0.3">
      <c r="A190" s="2">
        <v>181</v>
      </c>
      <c r="B190" s="2" t="s">
        <v>11</v>
      </c>
      <c r="C190" s="3" t="str">
        <f>HYPERLINK("https://www.instagram.com/p/nkGB9eiR_l/")</f>
        <v>https://www.instagram.com/p/nkGB9eiR_l/</v>
      </c>
      <c r="D190" s="4" t="s">
        <v>253</v>
      </c>
      <c r="E190" s="5">
        <v>0.24774305555555559</v>
      </c>
      <c r="F190" s="6" t="s">
        <v>16</v>
      </c>
      <c r="G190" s="2">
        <v>20</v>
      </c>
      <c r="H190" s="7" t="s">
        <v>11</v>
      </c>
    </row>
    <row r="191" spans="1:8" ht="18.75" x14ac:dyDescent="0.3">
      <c r="A191" s="2">
        <v>153</v>
      </c>
      <c r="B191" s="2" t="s">
        <v>11</v>
      </c>
      <c r="C191" s="3" t="str">
        <f>HYPERLINK("https://www.instagram.com/p/xW0alfCR2M/")</f>
        <v>https://www.instagram.com/p/xW0alfCR2M/</v>
      </c>
      <c r="D191" s="4" t="s">
        <v>225</v>
      </c>
      <c r="E191" s="5">
        <v>0.64349537037037041</v>
      </c>
      <c r="F191" s="6" t="s">
        <v>48</v>
      </c>
      <c r="G191" s="2">
        <v>18</v>
      </c>
      <c r="H191" s="7" t="s">
        <v>11</v>
      </c>
    </row>
    <row r="192" spans="1:8" ht="18.75" x14ac:dyDescent="0.3">
      <c r="A192" s="2">
        <v>164</v>
      </c>
      <c r="B192" s="2" t="s">
        <v>11</v>
      </c>
      <c r="C192" s="3" t="str">
        <f>HYPERLINK("https://www.instagram.com/p/tc80YpiR2l/")</f>
        <v>https://www.instagram.com/p/tc80YpiR2l/</v>
      </c>
      <c r="D192" s="4" t="s">
        <v>239</v>
      </c>
      <c r="E192" s="5">
        <v>0.81666666666666665</v>
      </c>
      <c r="F192" s="6" t="s">
        <v>14</v>
      </c>
      <c r="G192" s="2">
        <v>17</v>
      </c>
      <c r="H192" s="7" t="s">
        <v>11</v>
      </c>
    </row>
    <row r="193" spans="1:8" ht="18.75" x14ac:dyDescent="0.3">
      <c r="A193" s="2">
        <v>186</v>
      </c>
      <c r="B193" s="2" t="s">
        <v>11</v>
      </c>
      <c r="C193" s="3" t="str">
        <f>HYPERLINK("https://www.instagram.com/p/jmGZPviR3B/")</f>
        <v>https://www.instagram.com/p/jmGZPviR3B/</v>
      </c>
      <c r="D193" s="4" t="s">
        <v>258</v>
      </c>
      <c r="E193" s="5">
        <v>0.60613425925925923</v>
      </c>
      <c r="F193" s="6" t="s">
        <v>14</v>
      </c>
      <c r="G193" s="2">
        <v>15</v>
      </c>
      <c r="H193" s="7" t="s">
        <v>11</v>
      </c>
    </row>
    <row r="194" spans="1:8" ht="18.75" x14ac:dyDescent="0.3">
      <c r="A194" s="2">
        <v>203</v>
      </c>
      <c r="B194" s="2" t="s">
        <v>11</v>
      </c>
      <c r="C194" s="3" t="str">
        <f>HYPERLINK("https://www.instagram.com/p/ZGxrRyCR0E/")</f>
        <v>https://www.instagram.com/p/ZGxrRyCR0E/</v>
      </c>
      <c r="D194" s="4" t="s">
        <v>272</v>
      </c>
      <c r="E194" s="5">
        <v>0.8898611111111111</v>
      </c>
      <c r="F194" s="6" t="s">
        <v>10</v>
      </c>
      <c r="G194" s="2">
        <v>15</v>
      </c>
      <c r="H194" s="7" t="s">
        <v>11</v>
      </c>
    </row>
    <row r="195" spans="1:8" ht="18.75" x14ac:dyDescent="0.3">
      <c r="A195" s="2">
        <v>202</v>
      </c>
      <c r="B195" s="2" t="s">
        <v>11</v>
      </c>
      <c r="C195" s="3" t="str">
        <f>HYPERLINK("https://www.instagram.com/p/ZMp6kDiR0B/")</f>
        <v>https://www.instagram.com/p/ZMp6kDiR0B/</v>
      </c>
      <c r="D195" s="4" t="s">
        <v>271</v>
      </c>
      <c r="E195" s="5">
        <v>0.1729282407407407</v>
      </c>
      <c r="F195" s="6" t="s">
        <v>16</v>
      </c>
      <c r="G195" s="2">
        <v>14</v>
      </c>
      <c r="H195" s="7" t="s">
        <v>11</v>
      </c>
    </row>
    <row r="196" spans="1:8" ht="18.75" x14ac:dyDescent="0.3">
      <c r="A196" s="2">
        <v>199</v>
      </c>
      <c r="B196" s="2" t="s">
        <v>11</v>
      </c>
      <c r="C196" s="3" t="str">
        <f>HYPERLINK("https://www.instagram.com/p/bJxPRICR2U/")</f>
        <v>https://www.instagram.com/p/bJxPRICR2U/</v>
      </c>
      <c r="D196" s="4" t="s">
        <v>269</v>
      </c>
      <c r="E196" s="5">
        <v>0.76255787037037037</v>
      </c>
      <c r="F196" s="6" t="s">
        <v>14</v>
      </c>
      <c r="G196" s="2">
        <v>14</v>
      </c>
      <c r="H196" s="7" t="s">
        <v>11</v>
      </c>
    </row>
    <row r="197" spans="1:8" ht="18.75" x14ac:dyDescent="0.3">
      <c r="A197" s="2">
        <v>188</v>
      </c>
      <c r="B197" s="2" t="s">
        <v>11</v>
      </c>
      <c r="C197" s="3" t="str">
        <f>HYPERLINK("https://www.instagram.com/p/im3n--CR-G/")</f>
        <v>https://www.instagram.com/p/im3n--CR-G/</v>
      </c>
      <c r="D197" s="4" t="s">
        <v>260</v>
      </c>
      <c r="E197" s="5">
        <v>0.10362268518518521</v>
      </c>
      <c r="F197" s="6" t="s">
        <v>78</v>
      </c>
      <c r="G197" s="2">
        <v>12</v>
      </c>
      <c r="H197" s="7" t="s">
        <v>11</v>
      </c>
    </row>
    <row r="198" spans="1:8" ht="18.75" x14ac:dyDescent="0.3">
      <c r="A198" s="2">
        <v>193</v>
      </c>
      <c r="B198" s="2" t="s">
        <v>11</v>
      </c>
      <c r="C198" s="3" t="str">
        <f>HYPERLINK("https://www.instagram.com/p/fsvoAoCR9q/")</f>
        <v>https://www.instagram.com/p/fsvoAoCR9q/</v>
      </c>
      <c r="D198" s="4" t="s">
        <v>264</v>
      </c>
      <c r="E198" s="5">
        <v>0.76596064814814813</v>
      </c>
      <c r="F198" s="6" t="s">
        <v>16</v>
      </c>
      <c r="G198" s="2">
        <v>12</v>
      </c>
      <c r="H198" s="7" t="s">
        <v>11</v>
      </c>
    </row>
    <row r="199" spans="1:8" ht="18.75" x14ac:dyDescent="0.3">
      <c r="A199" s="2">
        <v>197</v>
      </c>
      <c r="B199" s="2" t="s">
        <v>11</v>
      </c>
      <c r="C199" s="3" t="str">
        <f>HYPERLINK("https://www.instagram.com/p/d4vx7ViR94/")</f>
        <v>https://www.instagram.com/p/d4vx7ViR94/</v>
      </c>
      <c r="D199" s="4" t="s">
        <v>267</v>
      </c>
      <c r="E199" s="5">
        <v>0.71696759259259257</v>
      </c>
      <c r="F199" s="6" t="s">
        <v>10</v>
      </c>
      <c r="G199" s="2">
        <v>11</v>
      </c>
      <c r="H199" s="7" t="s">
        <v>11</v>
      </c>
    </row>
    <row r="200" spans="1:8" ht="18.75" x14ac:dyDescent="0.3">
      <c r="A200" s="2">
        <v>198</v>
      </c>
      <c r="B200" s="2" t="s">
        <v>11</v>
      </c>
      <c r="C200" s="3" t="str">
        <f>HYPERLINK("https://www.instagram.com/p/cBPFbuiR_W/")</f>
        <v>https://www.instagram.com/p/cBPFbuiR_W/</v>
      </c>
      <c r="D200" s="4" t="s">
        <v>268</v>
      </c>
      <c r="E200" s="5">
        <v>0.30355324074074069</v>
      </c>
      <c r="F200" s="6" t="s">
        <v>16</v>
      </c>
      <c r="G200" s="2">
        <v>10</v>
      </c>
      <c r="H200" s="7" t="s">
        <v>11</v>
      </c>
    </row>
    <row r="201" spans="1:8" ht="18.75" x14ac:dyDescent="0.3">
      <c r="A201" s="2">
        <v>195</v>
      </c>
      <c r="B201" s="2" t="s">
        <v>11</v>
      </c>
      <c r="C201" s="3" t="str">
        <f>HYPERLINK("https://www.instagram.com/p/d9_PBeiR7b/")</f>
        <v>https://www.instagram.com/p/d9_PBeiR7b/</v>
      </c>
      <c r="D201" s="4" t="s">
        <v>266</v>
      </c>
      <c r="E201" s="5">
        <v>0.75255787037037036</v>
      </c>
      <c r="F201" s="6" t="s">
        <v>14</v>
      </c>
      <c r="G201" s="2">
        <v>10</v>
      </c>
      <c r="H201" s="7" t="s">
        <v>11</v>
      </c>
    </row>
    <row r="202" spans="1:8" ht="18.75" x14ac:dyDescent="0.3">
      <c r="A202" s="2">
        <v>187</v>
      </c>
      <c r="B202" s="2" t="s">
        <v>11</v>
      </c>
      <c r="C202" s="3" t="str">
        <f>HYPERLINK("https://www.instagram.com/p/iyC4lHiR5E/")</f>
        <v>https://www.instagram.com/p/iyC4lHiR5E/</v>
      </c>
      <c r="D202" s="4" t="s">
        <v>259</v>
      </c>
      <c r="E202" s="5">
        <v>0.39003472222222219</v>
      </c>
      <c r="F202" s="6" t="s">
        <v>16</v>
      </c>
      <c r="G202" s="2">
        <v>8</v>
      </c>
      <c r="H202" s="7" t="s">
        <v>11</v>
      </c>
    </row>
    <row r="203" spans="1:8" ht="18.75" x14ac:dyDescent="0.3">
      <c r="A203" s="2">
        <v>201</v>
      </c>
      <c r="B203" s="2" t="s">
        <v>11</v>
      </c>
      <c r="C203" s="3" t="str">
        <f>HYPERLINK("https://www.instagram.com/p/ZOIF9RiRwI/")</f>
        <v>https://www.instagram.com/p/ZOIF9RiRwI/</v>
      </c>
      <c r="D203" s="4" t="s">
        <v>271</v>
      </c>
      <c r="E203" s="5">
        <v>0.77200231481481485</v>
      </c>
      <c r="F203" s="6" t="s">
        <v>16</v>
      </c>
      <c r="G203" s="2">
        <v>8</v>
      </c>
      <c r="H203" s="7" t="s">
        <v>11</v>
      </c>
    </row>
    <row r="204" spans="1:8" ht="18.75" x14ac:dyDescent="0.3">
      <c r="A204" s="2">
        <v>200</v>
      </c>
      <c r="B204" s="2" t="s">
        <v>11</v>
      </c>
      <c r="C204" s="3" t="str">
        <f>HYPERLINK("https://www.instagram.com/p/Z7rIK4iR5I/")</f>
        <v>https://www.instagram.com/p/Z7rIK4iR5I/</v>
      </c>
      <c r="D204" s="4" t="s">
        <v>270</v>
      </c>
      <c r="E204" s="5">
        <v>0.43327546296296299</v>
      </c>
      <c r="F204" s="6" t="s">
        <v>10</v>
      </c>
      <c r="G204" s="2">
        <v>7</v>
      </c>
      <c r="H204" s="7" t="s">
        <v>11</v>
      </c>
    </row>
  </sheetData>
  <pageMargins left="0.75" right="0.75" top="1" bottom="1" header="0.5" footer="0.5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Админ</cp:lastModifiedBy>
  <dcterms:created xsi:type="dcterms:W3CDTF">2020-02-08T00:09:31Z</dcterms:created>
  <dcterms:modified xsi:type="dcterms:W3CDTF">2020-02-07T23:20:18Z</dcterms:modified>
</cp:coreProperties>
</file>