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арый раб" sheetId="1" state="visible" r:id="rId2"/>
    <sheet name="гистог2" sheetId="2" state="visible" r:id="rId3"/>
  </sheets>
  <definedNames>
    <definedName function="false" hidden="true" localSheetId="0" name="_xlnm._FilterDatabase" vbProcedure="false">'старый раб'!$A$1:$BO$115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<sst xmlns="http://schemas.openxmlformats.org/spreadsheetml/2006/main" count="398" uniqueCount="216">
  <si>
    <t xml:space="preserve">ФИО</t>
  </si>
  <si>
    <t xml:space="preserve">ПОЛ (1-ж, 2-м)</t>
  </si>
  <si>
    <t xml:space="preserve">Возраст</t>
  </si>
  <si>
    <t xml:space="preserve">Гистология</t>
  </si>
  <si>
    <t xml:space="preserve">Сторона поражения (правое-1, левое-2, обе-3, мозолистое тело - 4)</t>
  </si>
  <si>
    <t xml:space="preserve">Доля (1-лобная, 2-височная, 3-затылочная, 4-островковая,5-теменная, 6 - таламус)</t>
  </si>
  <si>
    <t xml:space="preserve">Уровень сознания (0-ясное,1- умеренное оглушение, 2 -глубокое оглушение, 3- сопор, 4 -кома)</t>
  </si>
  <si>
    <t xml:space="preserve">Индекс Карнофски</t>
  </si>
  <si>
    <t xml:space="preserve">Головная боль (0- нет,  1 - есть)</t>
  </si>
  <si>
    <t xml:space="preserve">Тошнота рвота  (0- нет, 1 - есть)</t>
  </si>
  <si>
    <t xml:space="preserve">двигательные нарушения (0-нет,1-асимптомные,-2 легкий геми- монопарез, 3 - умеренный геми- монопарез, 4 - глубокий гемипарез и гемиплегия)</t>
  </si>
  <si>
    <t xml:space="preserve">Речевые нарушения  (0- нет, 2- ненарушена способность общения, 3- нарушена способность общения, 4 - неспособность к общению)</t>
  </si>
  <si>
    <t xml:space="preserve">Судороги (0 - нет, 2- фокальные, 3 - генерализованные, 4 - эпистатус)</t>
  </si>
  <si>
    <t xml:space="preserve">Застой на глазном дне (0-нет, 1-есть)</t>
  </si>
  <si>
    <t xml:space="preserve">Осложнения (0-нет, 1-гем., 2-отек, 3- воспалительные в/черепные, 4- воспалительные внечерепные, 5 - смерть)</t>
  </si>
  <si>
    <t xml:space="preserve">Осложнения невр (0-нет, 1-общемозг., 2 -очаг)</t>
  </si>
  <si>
    <t xml:space="preserve">Дата МРТ </t>
  </si>
  <si>
    <t xml:space="preserve">Дата Операции</t>
  </si>
  <si>
    <t xml:space="preserve">Дата контроля</t>
  </si>
  <si>
    <t xml:space="preserve">Наибольший диаметр контрастируемой зоны, мм</t>
  </si>
  <si>
    <t xml:space="preserve">Наибольший перпендикуляр мм</t>
  </si>
  <si>
    <t xml:space="preserve">Критерий Макдональда, мм2</t>
  </si>
  <si>
    <t xml:space="preserve">Третий размер, мм</t>
  </si>
  <si>
    <t xml:space="preserve">Объем образования, куб.мм</t>
  </si>
  <si>
    <t xml:space="preserve">Обьем образования посчитанный при помощи сегментации</t>
  </si>
  <si>
    <t xml:space="preserve">Разница</t>
  </si>
  <si>
    <t xml:space="preserve">Наибольший диаметр по Т2</t>
  </si>
  <si>
    <t xml:space="preserve">Наибольший перпендикуляр по Т2</t>
  </si>
  <si>
    <t xml:space="preserve">Площадь патологической зоны</t>
  </si>
  <si>
    <t xml:space="preserve">Смещение срединных структур, мм</t>
  </si>
  <si>
    <t xml:space="preserve">Послеоперационный обьем</t>
  </si>
  <si>
    <t xml:space="preserve">Послеоперационный Обьем образования посчитанный при помощи сегментации</t>
  </si>
  <si>
    <t xml:space="preserve">Группа послеоперационная </t>
  </si>
  <si>
    <t xml:space="preserve">Обьем резекции %</t>
  </si>
  <si>
    <t xml:space="preserve">Группа тотальности &gt;98 ; 95-98; &lt;95</t>
  </si>
  <si>
    <t xml:space="preserve">Обьем неудаленной опухоли по сегментации мм3</t>
  </si>
  <si>
    <t xml:space="preserve">Четкие края опухоли (0-нет, 1-да)</t>
  </si>
  <si>
    <t xml:space="preserve">Наличие кистозного компонента (0-нет, 1-да)</t>
  </si>
  <si>
    <t xml:space="preserve">&gt; 80см3 (0-нет, 1-да)</t>
  </si>
  <si>
    <t xml:space="preserve">судорожный синдром (0-нет, 1-да)</t>
  </si>
  <si>
    <t xml:space="preserve">Неврологический дефицит (0-нет, 1-да)</t>
  </si>
  <si>
    <t xml:space="preserve">МРТиндекс&gt;2 (0-нет, 1-да)</t>
  </si>
  <si>
    <t xml:space="preserve">степень накопления КВ (0-нет, 1-да)</t>
  </si>
  <si>
    <t xml:space="preserve">Прогностический индекс</t>
  </si>
  <si>
    <t xml:space="preserve">Сложность тотальной резекции по Giannantonio Spena 0-лег 1-ср 2-тяж</t>
  </si>
  <si>
    <t xml:space="preserve">&lt;10мм до желудочков (0-нет, 1-да)</t>
  </si>
  <si>
    <t xml:space="preserve">мозолистое тело, билатеральное расположение (0-нет, 1-да)</t>
  </si>
  <si>
    <t xml:space="preserve">функционально важная зона</t>
  </si>
  <si>
    <t xml:space="preserve">Отек &gt; 10 мм (0-нет, 1-да)</t>
  </si>
  <si>
    <t xml:space="preserve">&gt; 40 мм (0-нет, 1-да)</t>
  </si>
  <si>
    <t xml:space="preserve">Общая сумма балов</t>
  </si>
  <si>
    <t xml:space="preserve">Сложность тотальной резекции по Hani J. Marcus 0-лег 1-ср 2-тяж</t>
  </si>
  <si>
    <t xml:space="preserve">размер обьеного образования &gt;5см</t>
  </si>
  <si>
    <t xml:space="preserve">Локализация: (1-правое полушарие, левая затылочная доля; 2-левое полушарие кроме затылка; 3- мозолистое тело,  таламус)</t>
  </si>
  <si>
    <t xml:space="preserve">функционально важная структура</t>
  </si>
  <si>
    <t xml:space="preserve">Сложность тотальной резекции по Jaume Capellades (0-лег 1-ср 2-тяж)</t>
  </si>
  <si>
    <t xml:space="preserve">Хирург Свистов Д.В. - 1; Мартынов Б.В. - 2; Лапшин Р.А. - 3; Гайворонский А.И. - 4; Долги В.Н. - 5; Гаврилов Г.В. - 6;</t>
  </si>
  <si>
    <t xml:space="preserve">Зона кровоснабжения (1-магистр сосуд (сильвиева щель, перфоранты) 2-пма; 3-сма; 4-зма) </t>
  </si>
  <si>
    <t xml:space="preserve">Трактография</t>
  </si>
  <si>
    <t xml:space="preserve">Butterfly -глиомы</t>
  </si>
  <si>
    <t xml:space="preserve">Инвазия в базальные ядра, таламус.</t>
  </si>
  <si>
    <t xml:space="preserve">Площадь инвазии</t>
  </si>
  <si>
    <t xml:space="preserve">Глубина обьемного образования в мм</t>
  </si>
  <si>
    <t xml:space="preserve">Первично - множественный</t>
  </si>
  <si>
    <t xml:space="preserve">Patient_1</t>
  </si>
  <si>
    <t xml:space="preserve">Patient_2</t>
  </si>
  <si>
    <t xml:space="preserve">-</t>
  </si>
  <si>
    <t xml:space="preserve">Patient_3</t>
  </si>
  <si>
    <t xml:space="preserve">Patient_4</t>
  </si>
  <si>
    <t xml:space="preserve">Patient_5</t>
  </si>
  <si>
    <t xml:space="preserve">Patient_6</t>
  </si>
  <si>
    <t xml:space="preserve">Patient_7</t>
  </si>
  <si>
    <t xml:space="preserve">Patient_8</t>
  </si>
  <si>
    <t xml:space="preserve">+</t>
  </si>
  <si>
    <t xml:space="preserve">Patient_9</t>
  </si>
  <si>
    <t xml:space="preserve">Patient_10</t>
  </si>
  <si>
    <t xml:space="preserve">Patient_11</t>
  </si>
  <si>
    <t xml:space="preserve">Patient_12</t>
  </si>
  <si>
    <t xml:space="preserve">Patient_13</t>
  </si>
  <si>
    <t xml:space="preserve">Patient_14</t>
  </si>
  <si>
    <t xml:space="preserve">Patient_15</t>
  </si>
  <si>
    <t xml:space="preserve">Patient_16</t>
  </si>
  <si>
    <t xml:space="preserve">Patient_17</t>
  </si>
  <si>
    <t xml:space="preserve">Patient_18</t>
  </si>
  <si>
    <t xml:space="preserve">Patient_19</t>
  </si>
  <si>
    <t xml:space="preserve">Patient_20</t>
  </si>
  <si>
    <t xml:space="preserve">Patient_21</t>
  </si>
  <si>
    <t xml:space="preserve">Patient_22</t>
  </si>
  <si>
    <t xml:space="preserve">Patient_23</t>
  </si>
  <si>
    <t xml:space="preserve">Patient_24</t>
  </si>
  <si>
    <t xml:space="preserve">Patient_25</t>
  </si>
  <si>
    <t xml:space="preserve">2,4,6</t>
  </si>
  <si>
    <t xml:space="preserve">Patient_26</t>
  </si>
  <si>
    <t xml:space="preserve">Patient_27</t>
  </si>
  <si>
    <t xml:space="preserve">?</t>
  </si>
  <si>
    <t xml:space="preserve">Patient_28</t>
  </si>
  <si>
    <t xml:space="preserve">Patient_29</t>
  </si>
  <si>
    <t xml:space="preserve">Patient_30</t>
  </si>
  <si>
    <t xml:space="preserve">Patient_31</t>
  </si>
  <si>
    <t xml:space="preserve">Patient_32</t>
  </si>
  <si>
    <t xml:space="preserve">2, 4 </t>
  </si>
  <si>
    <t xml:space="preserve">Patient_33</t>
  </si>
  <si>
    <t xml:space="preserve">Patient_34</t>
  </si>
  <si>
    <t xml:space="preserve">Patient_35</t>
  </si>
  <si>
    <t xml:space="preserve">Patient_36</t>
  </si>
  <si>
    <t xml:space="preserve">Patient_37</t>
  </si>
  <si>
    <t xml:space="preserve">Patient_38</t>
  </si>
  <si>
    <t xml:space="preserve">Patient_39</t>
  </si>
  <si>
    <t xml:space="preserve">Patient_40</t>
  </si>
  <si>
    <t xml:space="preserve">Patient_41</t>
  </si>
  <si>
    <t xml:space="preserve">Patient_42</t>
  </si>
  <si>
    <t xml:space="preserve">Patient_43</t>
  </si>
  <si>
    <t xml:space="preserve">Patient_44</t>
  </si>
  <si>
    <t xml:space="preserve">Patient_45</t>
  </si>
  <si>
    <t xml:space="preserve">Patient_46</t>
  </si>
  <si>
    <t xml:space="preserve">Patient_47</t>
  </si>
  <si>
    <t xml:space="preserve">Patient_48</t>
  </si>
  <si>
    <t xml:space="preserve">Patient_49</t>
  </si>
  <si>
    <t xml:space="preserve">Patient_50</t>
  </si>
  <si>
    <t xml:space="preserve">Patient_51</t>
  </si>
  <si>
    <t xml:space="preserve">Patient_52</t>
  </si>
  <si>
    <t xml:space="preserve">Patient_53</t>
  </si>
  <si>
    <t xml:space="preserve">Patient_54</t>
  </si>
  <si>
    <t xml:space="preserve">Patient_55</t>
  </si>
  <si>
    <t xml:space="preserve">Patient_56</t>
  </si>
  <si>
    <t xml:space="preserve">Patient_57</t>
  </si>
  <si>
    <t xml:space="preserve">Patient_58</t>
  </si>
  <si>
    <t xml:space="preserve">16.16.2010</t>
  </si>
  <si>
    <t xml:space="preserve">Patient_59</t>
  </si>
  <si>
    <t xml:space="preserve">2, 6</t>
  </si>
  <si>
    <t xml:space="preserve">Patient_60</t>
  </si>
  <si>
    <t xml:space="preserve">Patient_61</t>
  </si>
  <si>
    <t xml:space="preserve">Patient_62</t>
  </si>
  <si>
    <t xml:space="preserve">Patient_63</t>
  </si>
  <si>
    <t xml:space="preserve">Patient_64</t>
  </si>
  <si>
    <t xml:space="preserve">Patient_65</t>
  </si>
  <si>
    <t xml:space="preserve">Patient_66</t>
  </si>
  <si>
    <t xml:space="preserve">Patient_67</t>
  </si>
  <si>
    <t xml:space="preserve">2,3,5</t>
  </si>
  <si>
    <t xml:space="preserve">Patient_68</t>
  </si>
  <si>
    <t xml:space="preserve">Patient_69</t>
  </si>
  <si>
    <t xml:space="preserve">Patient_70</t>
  </si>
  <si>
    <t xml:space="preserve">2, 3, 5</t>
  </si>
  <si>
    <t xml:space="preserve">3, 4</t>
  </si>
  <si>
    <t xml:space="preserve">Patient_71</t>
  </si>
  <si>
    <t xml:space="preserve">Patient_72</t>
  </si>
  <si>
    <t xml:space="preserve">Patient_73</t>
  </si>
  <si>
    <t xml:space="preserve">Patient_74</t>
  </si>
  <si>
    <t xml:space="preserve">Patient_75</t>
  </si>
  <si>
    <t xml:space="preserve">Patient_76</t>
  </si>
  <si>
    <t xml:space="preserve">Patient_77</t>
  </si>
  <si>
    <t xml:space="preserve">Patient_78</t>
  </si>
  <si>
    <t xml:space="preserve">Patient_79</t>
  </si>
  <si>
    <t xml:space="preserve">2, 4</t>
  </si>
  <si>
    <t xml:space="preserve">Patient_80</t>
  </si>
  <si>
    <t xml:space="preserve">Patient_81</t>
  </si>
  <si>
    <t xml:space="preserve">Patient_82</t>
  </si>
  <si>
    <t xml:space="preserve">Patient_83</t>
  </si>
  <si>
    <t xml:space="preserve">Patient_84</t>
  </si>
  <si>
    <t xml:space="preserve">Patient_85</t>
  </si>
  <si>
    <t xml:space="preserve">Patient_86</t>
  </si>
  <si>
    <t xml:space="preserve">Patient_87</t>
  </si>
  <si>
    <t xml:space="preserve">Patient_88</t>
  </si>
  <si>
    <t xml:space="preserve">Patient_89</t>
  </si>
  <si>
    <t xml:space="preserve">Patient_90</t>
  </si>
  <si>
    <t xml:space="preserve">Patient_91</t>
  </si>
  <si>
    <t xml:space="preserve">Patient_92</t>
  </si>
  <si>
    <t xml:space="preserve">Patient_93</t>
  </si>
  <si>
    <t xml:space="preserve">Patient_94</t>
  </si>
  <si>
    <t xml:space="preserve">2, 5</t>
  </si>
  <si>
    <t xml:space="preserve">Patient_95</t>
  </si>
  <si>
    <t xml:space="preserve">Patient_96</t>
  </si>
  <si>
    <t xml:space="preserve">Patient_97</t>
  </si>
  <si>
    <t xml:space="preserve">Patient_98</t>
  </si>
  <si>
    <t xml:space="preserve">Patient_99</t>
  </si>
  <si>
    <t xml:space="preserve">Patient_100</t>
  </si>
  <si>
    <t xml:space="preserve">Patient_101</t>
  </si>
  <si>
    <t xml:space="preserve">Patient_102</t>
  </si>
  <si>
    <t xml:space="preserve">Patient_103</t>
  </si>
  <si>
    <t xml:space="preserve">Patient_104</t>
  </si>
  <si>
    <t xml:space="preserve">Patient_105</t>
  </si>
  <si>
    <t xml:space="preserve">Patient_106</t>
  </si>
  <si>
    <t xml:space="preserve">1, 2</t>
  </si>
  <si>
    <t xml:space="preserve">1,2,3</t>
  </si>
  <si>
    <t xml:space="preserve">Patient_107</t>
  </si>
  <si>
    <t xml:space="preserve">Patient_108</t>
  </si>
  <si>
    <t xml:space="preserve">Patient_109</t>
  </si>
  <si>
    <t xml:space="preserve">Patient_110</t>
  </si>
  <si>
    <t xml:space="preserve">Patient_111</t>
  </si>
  <si>
    <t xml:space="preserve">Patient_112</t>
  </si>
  <si>
    <t xml:space="preserve">Patient_113</t>
  </si>
  <si>
    <t xml:space="preserve">Patient_114</t>
  </si>
  <si>
    <t xml:space="preserve">Сложность тотальной резекции по Giannantonio Spena</t>
  </si>
  <si>
    <t xml:space="preserve">Всего пациентов</t>
  </si>
  <si>
    <t xml:space="preserve">В процентах</t>
  </si>
  <si>
    <t xml:space="preserve">В людях</t>
  </si>
  <si>
    <t xml:space="preserve">Группа 0</t>
  </si>
  <si>
    <t xml:space="preserve">Кол-во пациентов</t>
  </si>
  <si>
    <t xml:space="preserve">&lt;95%</t>
  </si>
  <si>
    <t xml:space="preserve">&gt;2000мм3</t>
  </si>
  <si>
    <t xml:space="preserve">95-98%</t>
  </si>
  <si>
    <t xml:space="preserve">1000-2000мм3</t>
  </si>
  <si>
    <t xml:space="preserve"> &gt;98%</t>
  </si>
  <si>
    <t xml:space="preserve">&lt;1000мм3</t>
  </si>
  <si>
    <t xml:space="preserve">Группа 1</t>
  </si>
  <si>
    <t xml:space="preserve">Группа 2</t>
  </si>
  <si>
    <t xml:space="preserve">Сложность тотальной резекции по Hani J. Marcus</t>
  </si>
  <si>
    <t xml:space="preserve">Сложность тотальной резекции по Jaume Capellades</t>
  </si>
  <si>
    <t xml:space="preserve">вместе</t>
  </si>
  <si>
    <t xml:space="preserve">Легкая</t>
  </si>
  <si>
    <t xml:space="preserve">Giannantonio Spena</t>
  </si>
  <si>
    <t xml:space="preserve"> Hani J. Marcus</t>
  </si>
  <si>
    <t xml:space="preserve">Jaume Capellades</t>
  </si>
  <si>
    <t xml:space="preserve">Средней</t>
  </si>
  <si>
    <t xml:space="preserve">Тяжелой</t>
  </si>
  <si>
    <t xml:space="preserve">График зависимости «сложности» тотальной резекции глиобластомы и послеоперационного объёма глиобластомы от частоты.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</si>
</sst>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"/>
    <numFmt numFmtId="167" formatCode="0.00%"/>
    <numFmt numFmtId="168" formatCode="0%"/>
    <numFmt numFmtId="169" formatCode="0.0%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204"/>
    </font>
    <font>
      <sz val="13"/>
      <color rgb="FF000000"/>
      <name val="Times New Roman"/>
      <family val="1"/>
      <charset val="1"/>
    </font>
    <font>
      <sz val="10"/>
      <name val="Arial"/>
      <family val="2"/>
      <charset val="1"/>
    </font>
    <font>
      <sz val="10"/>
      <color rgb="FF000000"/>
      <name val="Arial Cyr"/>
      <family val="0"/>
      <charset val="204"/>
    </font>
    <font>
      <sz val="12"/>
      <color rgb="FF000000"/>
      <name val="Calibri (Основной текст)"/>
      <family val="0"/>
      <charset val="1"/>
    </font>
    <font>
      <sz val="12"/>
      <name val="Calibri"/>
      <family val="2"/>
      <charset val="1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80808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A2C1E4"/>
      </patternFill>
    </fill>
    <fill>
      <patternFill patternType="solid">
        <fgColor rgb="FFFFFF99"/>
        <bgColor rgb="FFFFFFFF"/>
      </patternFill>
    </fill>
    <fill>
      <patternFill patternType="solid">
        <fgColor rgb="FF339966"/>
        <bgColor rgb="FF008080"/>
      </patternFill>
    </fill>
    <fill>
      <patternFill patternType="solid">
        <fgColor rgb="FFCC99FF"/>
        <bgColor rgb="FFA2C1E4"/>
      </patternFill>
    </fill>
    <fill>
      <patternFill patternType="solid">
        <fgColor rgb="FFFFFFFF"/>
        <bgColor rgb="FFE0E5EB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B9BD5"/>
      <rgbColor rgb="FFC7C7C7"/>
      <rgbColor rgb="FF808080"/>
      <rgbColor rgb="FF71A6DA"/>
      <rgbColor rgb="FF993366"/>
      <rgbColor rgb="FFB1CBE9"/>
      <rgbColor rgb="FFE0E5EB"/>
      <rgbColor rgb="FF660066"/>
      <rgbColor rgb="FFFF8080"/>
      <rgbColor rgb="FF0066CC"/>
      <rgbColor rgb="FFB5D2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1D1D1"/>
      <rgbColor rgb="FFD9D9D9"/>
      <rgbColor rgb="FFFFFF99"/>
      <rgbColor rgb="FF99CCFF"/>
      <rgbColor rgb="FFF4B196"/>
      <rgbColor rgb="FFCC99FF"/>
      <rgbColor rgb="FFF7BCA4"/>
      <rgbColor rgb="FF5897D0"/>
      <rgbColor rgb="FF549ADA"/>
      <rgbColor rgb="FFA2C1E4"/>
      <rgbColor rgb="FFFFCC00"/>
      <rgbColor rgb="FFFF9900"/>
      <rgbColor rgb="FFE77A2F"/>
      <rgbColor rgb="FF595959"/>
      <rgbColor rgb="FFA1A1A1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sz="1600" spc="-1" strike="noStrike">
                <a:solidFill>
                  <a:srgbClr val="44546a"/>
                </a:solidFill>
                <a:latin typeface="Calibri"/>
              </a:rPr>
              <a:t>Сложность тотальной резекции по Giannantonio Spena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5699566795457"/>
          <c:y val="0.0518326039387309"/>
          <c:w val="0.932131288295672"/>
          <c:h val="0.762171772428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гистог2!$B$2</c:f>
              <c:strCache>
                <c:ptCount val="1"/>
                <c:pt idx="0">
                  <c:v>Сложность тотальной резекции по Giannantonio Spena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 w="25560"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гистог2!$A$6:$B$24</c:f>
              <c:strCache>
                <c:ptCount val="38"/>
                <c:pt idx="0">
                  <c:v>Группа 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Группа 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Группа 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Кол-во пациентов</c:v>
                </c:pt>
                <c:pt idx="20">
                  <c:v/>
                </c:pt>
                <c:pt idx="21">
                  <c:v>&lt;95%</c:v>
                </c:pt>
                <c:pt idx="22">
                  <c:v>95-98%</c:v>
                </c:pt>
                <c:pt idx="23">
                  <c:v> &gt;98%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&lt;95%</c:v>
                </c:pt>
                <c:pt idx="29">
                  <c:v>95-98%</c:v>
                </c:pt>
                <c:pt idx="30">
                  <c:v> &gt;98%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&lt;95%</c:v>
                </c:pt>
                <c:pt idx="36">
                  <c:v>95-98%</c:v>
                </c:pt>
                <c:pt idx="37">
                  <c:v> &gt;98%</c:v>
                </c:pt>
              </c:strCache>
            </c:strRef>
          </c:cat>
          <c:val>
            <c:numRef>
              <c:f>гистог2!$C$6:$C$24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4</c:v>
                </c:pt>
                <c:pt idx="4">
                  <c:v>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7</c:v>
                </c:pt>
                <c:pt idx="10">
                  <c:v>6</c:v>
                </c:pt>
                <c:pt idx="11">
                  <c:v>26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13</c:v>
                </c:pt>
                <c:pt idx="17">
                  <c:v>4</c:v>
                </c:pt>
                <c:pt idx="18">
                  <c:v>34</c:v>
                </c:pt>
              </c:numCache>
            </c:numRef>
          </c:val>
        </c:ser>
        <c:gapWidth val="100"/>
        <c:overlap val="0"/>
        <c:axId val="41747465"/>
        <c:axId val="62357108"/>
      </c:barChart>
      <c:catAx>
        <c:axId val="417474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62357108"/>
        <c:crosses val="autoZero"/>
        <c:auto val="1"/>
        <c:lblAlgn val="ctr"/>
        <c:lblOffset val="100"/>
      </c:catAx>
      <c:valAx>
        <c:axId val="62357108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41747465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Сложность тотальной резекции по Hani J. Marcus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0862882361893"/>
          <c:y val="0.112177041316908"/>
          <c:w val="0.92611474661391"/>
          <c:h val="0.6326174642973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гистог2!$B$27</c:f>
              <c:strCache>
                <c:ptCount val="1"/>
                <c:pt idx="0">
                  <c:v>Сложность тотальной резекции по Hani J. Marcus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гистог2!$A$34:$B$50</c:f>
              <c:strCache>
                <c:ptCount val="3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Группа 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Группа 2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&lt;95%</c:v>
                </c:pt>
                <c:pt idx="18">
                  <c:v>95-98%</c:v>
                </c:pt>
                <c:pt idx="19">
                  <c:v> &gt;98%</c:v>
                </c:pt>
                <c:pt idx="20">
                  <c:v/>
                </c:pt>
                <c:pt idx="21">
                  <c:v/>
                </c:pt>
                <c:pt idx="22">
                  <c:v>Кол-во пациентов</c:v>
                </c:pt>
                <c:pt idx="23">
                  <c:v/>
                </c:pt>
                <c:pt idx="24">
                  <c:v>&lt;95%</c:v>
                </c:pt>
                <c:pt idx="25">
                  <c:v>95-98%</c:v>
                </c:pt>
                <c:pt idx="26">
                  <c:v> &gt;98%</c:v>
                </c:pt>
                <c:pt idx="27">
                  <c:v/>
                </c:pt>
                <c:pt idx="28">
                  <c:v/>
                </c:pt>
                <c:pt idx="29">
                  <c:v>Кол-во пациентов</c:v>
                </c:pt>
                <c:pt idx="30">
                  <c:v/>
                </c:pt>
                <c:pt idx="31">
                  <c:v>&lt;95%</c:v>
                </c:pt>
                <c:pt idx="32">
                  <c:v>95-98%</c:v>
                </c:pt>
                <c:pt idx="33">
                  <c:v> &gt;98%</c:v>
                </c:pt>
              </c:strCache>
            </c:strRef>
          </c:cat>
          <c:val>
            <c:numRef>
              <c:f>гистог2!$C$34:$C$50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10</c:v>
                </c:pt>
                <c:pt idx="8">
                  <c:v>7</c:v>
                </c:pt>
                <c:pt idx="9">
                  <c:v>35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</c:v>
                </c:pt>
                <c:pt idx="15">
                  <c:v>7</c:v>
                </c:pt>
                <c:pt idx="16">
                  <c:v>39</c:v>
                </c:pt>
              </c:numCache>
            </c:numRef>
          </c:val>
        </c:ser>
        <c:gapWidth val="150"/>
        <c:overlap val="0"/>
        <c:axId val="17809682"/>
        <c:axId val="51459736"/>
      </c:barChart>
      <c:catAx>
        <c:axId val="178096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59736"/>
        <c:crosses val="autoZero"/>
        <c:auto val="1"/>
        <c:lblAlgn val="ctr"/>
        <c:lblOffset val="100"/>
      </c:catAx>
      <c:valAx>
        <c:axId val="514597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09682"/>
        <c:crosses val="autoZero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295484057134613"/>
          <c:y val="0.909090909090909"/>
          <c:w val="0.407742192377893"/>
          <c:h val="0.0645161290322581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72482494766477"/>
          <c:y val="0.0890207715133531"/>
          <c:w val="0.913592723597777"/>
          <c:h val="0.682663775393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гистог2!$C$95</c:f>
              <c:strCache>
                <c:ptCount val="1"/>
                <c:pt idx="0">
                  <c:v>Giannantonio Spena</c:v>
                </c:pt>
              </c:strCache>
            </c:strRef>
          </c:tx>
          <c:spPr>
            <a:gradFill>
              <a:gsLst>
                <a:gs pos="0">
                  <a:srgbClr val="b1cbe9"/>
                </a:gs>
                <a:gs pos="100000">
                  <a:srgbClr val="a2c1e4"/>
                </a:gs>
              </a:gsLst>
              <a:lin ang="5400000"/>
            </a:gradFill>
            <a:ln w="9360">
              <a:solidFill>
                <a:srgbClr val="5897d0"/>
              </a:solidFill>
              <a:round/>
            </a:ln>
          </c:spPr>
          <c:invertIfNegative val="0"/>
          <c:dLbls>
            <c:numFmt formatCode="0%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гистог2!$A$95:$B$113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&lt;95%</c:v>
                </c:pt>
                <c:pt idx="22">
                  <c:v>95-98%</c:v>
                </c:pt>
                <c:pt idx="23">
                  <c:v> &gt;98%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&lt;95%</c:v>
                </c:pt>
                <c:pt idx="29">
                  <c:v>95-98%</c:v>
                </c:pt>
                <c:pt idx="30">
                  <c:v> &gt;98%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&lt;95%</c:v>
                </c:pt>
                <c:pt idx="36">
                  <c:v>95-98%</c:v>
                </c:pt>
                <c:pt idx="37">
                  <c:v> &gt;98%</c:v>
                </c:pt>
              </c:strCache>
            </c:strRef>
          </c:cat>
          <c:val>
            <c:numRef>
              <c:f>гистог2!$C$95:$C$113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4</c:v>
                </c:pt>
                <c:pt idx="4">
                  <c:v>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7</c:v>
                </c:pt>
                <c:pt idx="10">
                  <c:v>6</c:v>
                </c:pt>
                <c:pt idx="11">
                  <c:v>26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13</c:v>
                </c:pt>
                <c:pt idx="17">
                  <c:v>4</c:v>
                </c:pt>
                <c:pt idx="18">
                  <c:v>34</c:v>
                </c:pt>
              </c:numCache>
            </c:numRef>
          </c:val>
        </c:ser>
        <c:ser>
          <c:idx val="1"/>
          <c:order val="1"/>
          <c:tx>
            <c:strRef>
              <c:f>гистог2!$D$95</c:f>
              <c:strCache>
                <c:ptCount val="1"/>
                <c:pt idx="0">
                  <c:v> Hani J. Marcus</c:v>
                </c:pt>
              </c:strCache>
            </c:strRef>
          </c:tx>
          <c:spPr>
            <a:gradFill>
              <a:gsLst>
                <a:gs pos="0">
                  <a:srgbClr val="f7bca4"/>
                </a:gs>
                <a:gs pos="100000">
                  <a:srgbClr val="f4b196"/>
                </a:gs>
              </a:gsLst>
              <a:lin ang="5400000"/>
            </a:gradFill>
            <a:ln w="9360">
              <a:solidFill>
                <a:srgbClr val="e77a2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гистог2!$A$95:$B$113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&lt;95%</c:v>
                </c:pt>
                <c:pt idx="22">
                  <c:v>95-98%</c:v>
                </c:pt>
                <c:pt idx="23">
                  <c:v> &gt;98%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&lt;95%</c:v>
                </c:pt>
                <c:pt idx="29">
                  <c:v>95-98%</c:v>
                </c:pt>
                <c:pt idx="30">
                  <c:v> &gt;98%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&lt;95%</c:v>
                </c:pt>
                <c:pt idx="36">
                  <c:v>95-98%</c:v>
                </c:pt>
                <c:pt idx="37">
                  <c:v> &gt;98%</c:v>
                </c:pt>
              </c:strCache>
            </c:strRef>
          </c:cat>
          <c:val>
            <c:numRef>
              <c:f>гистог2!$D$95:$D$113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10</c:v>
                </c:pt>
                <c:pt idx="10">
                  <c:v>7</c:v>
                </c:pt>
                <c:pt idx="11">
                  <c:v>35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7</c:v>
                </c:pt>
                <c:pt idx="18">
                  <c:v>39</c:v>
                </c:pt>
              </c:numCache>
            </c:numRef>
          </c:val>
        </c:ser>
        <c:ser>
          <c:idx val="2"/>
          <c:order val="2"/>
          <c:tx>
            <c:strRef>
              <c:f>гистог2!$E$95</c:f>
              <c:strCache>
                <c:ptCount val="1"/>
                <c:pt idx="0">
                  <c:v>Jaume Capellades</c:v>
                </c:pt>
              </c:strCache>
            </c:strRef>
          </c:tx>
          <c:spPr>
            <a:gradFill>
              <a:gsLst>
                <a:gs pos="0">
                  <a:srgbClr val="d1d1d1"/>
                </a:gs>
                <a:gs pos="100000">
                  <a:srgbClr val="c7c7c7"/>
                </a:gs>
              </a:gsLst>
              <a:lin ang="5400000"/>
            </a:gradFill>
            <a:ln w="9360">
              <a:solidFill>
                <a:srgbClr val="a1a1a1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гистог2!$A$95:$B$113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&lt;95%</c:v>
                </c:pt>
                <c:pt idx="22">
                  <c:v>95-98%</c:v>
                </c:pt>
                <c:pt idx="23">
                  <c:v> &gt;98%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&lt;95%</c:v>
                </c:pt>
                <c:pt idx="29">
                  <c:v>95-98%</c:v>
                </c:pt>
                <c:pt idx="30">
                  <c:v> &gt;98%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&lt;95%</c:v>
                </c:pt>
                <c:pt idx="36">
                  <c:v>95-98%</c:v>
                </c:pt>
                <c:pt idx="37">
                  <c:v> &gt;98%</c:v>
                </c:pt>
              </c:strCache>
            </c:strRef>
          </c:cat>
          <c:val>
            <c:numRef>
              <c:f>гистог2!$E$95:$E$113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2</c:v>
                </c:pt>
                <c:pt idx="3">
                  <c:v>4</c:v>
                </c:pt>
                <c:pt idx="4">
                  <c:v>24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8</c:v>
                </c:pt>
                <c:pt idx="10">
                  <c:v>4</c:v>
                </c:pt>
                <c:pt idx="11">
                  <c:v>33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6</c:v>
                </c:pt>
                <c:pt idx="18">
                  <c:v>24</c:v>
                </c:pt>
              </c:numCache>
            </c:numRef>
          </c:val>
        </c:ser>
        <c:gapWidth val="100"/>
        <c:overlap val="-24"/>
        <c:axId val="35184177"/>
        <c:axId val="15771897"/>
      </c:barChart>
      <c:catAx>
        <c:axId val="35184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15771897"/>
        <c:crosses val="autoZero"/>
        <c:auto val="1"/>
        <c:lblAlgn val="ctr"/>
        <c:lblOffset val="100"/>
      </c:catAx>
      <c:valAx>
        <c:axId val="15771897"/>
        <c:scaling>
          <c:orientation val="minMax"/>
        </c:scaling>
        <c:delete val="0"/>
        <c:axPos val="l"/>
        <c:majorGridlines>
          <c:spPr>
            <a:ln w="9360">
              <a:solidFill>
                <a:srgbClr val="b5d2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35184177"/>
        <c:crosses val="autoZero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349673481599681"/>
          <c:y val="0.883436244425389"/>
          <c:w val="0.339869552209036"/>
          <c:h val="0.104294556633553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80808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Сложность тотальной резекции по Jaume Capellades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9654321969848"/>
          <c:y val="0.157259634098871"/>
          <c:w val="0.917339591869207"/>
          <c:h val="0.7218113403399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гистог2!$B$58</c:f>
              <c:strCache>
                <c:ptCount val="1"/>
                <c:pt idx="0">
                  <c:v>Сложность тотальной резекции по Jaume Capellades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гистог2!$A$63:$B$81</c:f>
              <c:strCache>
                <c:ptCount val="38"/>
                <c:pt idx="0">
                  <c:v>Группа 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Группа 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Группа 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Кол-во пациентов</c:v>
                </c:pt>
                <c:pt idx="20">
                  <c:v/>
                </c:pt>
                <c:pt idx="21">
                  <c:v>&lt;95%</c:v>
                </c:pt>
                <c:pt idx="22">
                  <c:v>95-98%</c:v>
                </c:pt>
                <c:pt idx="23">
                  <c:v> &gt;98%</c:v>
                </c:pt>
                <c:pt idx="24">
                  <c:v/>
                </c:pt>
                <c:pt idx="25">
                  <c:v/>
                </c:pt>
                <c:pt idx="26">
                  <c:v>Кол-во пациентов</c:v>
                </c:pt>
                <c:pt idx="27">
                  <c:v/>
                </c:pt>
                <c:pt idx="28">
                  <c:v>&lt;95%</c:v>
                </c:pt>
                <c:pt idx="29">
                  <c:v>95-98%</c:v>
                </c:pt>
                <c:pt idx="30">
                  <c:v> &gt;98%</c:v>
                </c:pt>
                <c:pt idx="31">
                  <c:v/>
                </c:pt>
                <c:pt idx="32">
                  <c:v/>
                </c:pt>
                <c:pt idx="33">
                  <c:v>Кол-во пациентов</c:v>
                </c:pt>
                <c:pt idx="34">
                  <c:v/>
                </c:pt>
                <c:pt idx="35">
                  <c:v>&lt;95%</c:v>
                </c:pt>
                <c:pt idx="36">
                  <c:v>95-98%</c:v>
                </c:pt>
                <c:pt idx="37">
                  <c:v> &gt;98%</c:v>
                </c:pt>
              </c:strCache>
            </c:strRef>
          </c:cat>
          <c:val>
            <c:numRef>
              <c:f>гистог2!$C$63:$C$81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2</c:v>
                </c:pt>
                <c:pt idx="3">
                  <c:v>4</c:v>
                </c:pt>
                <c:pt idx="4">
                  <c:v>24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8</c:v>
                </c:pt>
                <c:pt idx="10">
                  <c:v>4</c:v>
                </c:pt>
                <c:pt idx="11">
                  <c:v>33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6</c:v>
                </c:pt>
                <c:pt idx="18">
                  <c:v>24</c:v>
                </c:pt>
              </c:numCache>
            </c:numRef>
          </c:val>
        </c:ser>
        <c:gapWidth val="219"/>
        <c:overlap val="-27"/>
        <c:axId val="67094242"/>
        <c:axId val="76263565"/>
      </c:barChart>
      <c:catAx>
        <c:axId val="670942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63565"/>
        <c:crosses val="autoZero"/>
        <c:auto val="1"/>
        <c:lblAlgn val="ctr"/>
        <c:lblOffset val="100"/>
      </c:catAx>
      <c:valAx>
        <c:axId val="76263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94242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1650371529136"/>
          <c:y val="0.0235478806907378"/>
          <c:w val="0.910520140789988"/>
          <c:h val="0.77067986958096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0%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гистог2!$E$6:$F$24</c:f>
              <c:strCache>
                <c:ptCount val="38"/>
                <c:pt idx="0">
                  <c:v>Группа 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Группа 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Группа 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гистог2!$G$6:$G$24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5</c:v>
                </c:pt>
                <c:pt idx="4">
                  <c:v>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>8</c:v>
                </c:pt>
                <c:pt idx="11">
                  <c:v>26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6</c:v>
                </c:pt>
                <c:pt idx="18">
                  <c:v>34</c:v>
                </c:pt>
              </c:numCache>
            </c:numRef>
          </c:val>
        </c:ser>
        <c:gapWidth val="100"/>
        <c:overlap val="-24"/>
        <c:axId val="98351656"/>
        <c:axId val="48735843"/>
      </c:barChart>
      <c:catAx>
        <c:axId val="983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48735843"/>
        <c:crosses val="autoZero"/>
        <c:auto val="1"/>
        <c:lblAlgn val="ctr"/>
        <c:lblOffset val="100"/>
      </c:catAx>
      <c:valAx>
        <c:axId val="48735843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98351656"/>
        <c:crosses val="autoZero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Сложность тотальной резекции по Hani J. Marcus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48901994257779"/>
          <c:y val="0.114952190816434"/>
          <c:w val="0.917746566307131"/>
          <c:h val="0.619628034044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гистог2!$B$27</c:f>
              <c:strCache>
                <c:ptCount val="1"/>
                <c:pt idx="0">
                  <c:v>Сложность тотальной резекции по Hani J. Marcus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гистог2!$E$32:$F$50</c:f>
              <c:strCache>
                <c:ptCount val="38"/>
                <c:pt idx="0">
                  <c:v>Группа 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Группа 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Группа 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гистог2!$G$33:$G$50</c:f>
              <c:numCache>
                <c:formatCode>General</c:formatCode>
                <c:ptCount val="18"/>
                <c:pt idx="0">
                  <c:v/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5</c:v>
                </c:pt>
                <c:pt idx="9">
                  <c:v>11</c:v>
                </c:pt>
                <c:pt idx="10">
                  <c:v>36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11</c:v>
                </c:pt>
                <c:pt idx="16">
                  <c:v>8</c:v>
                </c:pt>
                <c:pt idx="17">
                  <c:v>38</c:v>
                </c:pt>
              </c:numCache>
            </c:numRef>
          </c:val>
        </c:ser>
        <c:gapWidth val="219"/>
        <c:overlap val="-27"/>
        <c:axId val="10455302"/>
        <c:axId val="15402178"/>
      </c:barChart>
      <c:catAx>
        <c:axId val="10455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02178"/>
        <c:crosses val="autoZero"/>
        <c:auto val="1"/>
        <c:lblAlgn val="ctr"/>
        <c:lblOffset val="100"/>
      </c:catAx>
      <c:valAx>
        <c:axId val="15402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455302"/>
        <c:crosses val="autoZero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296154216939875"/>
          <c:y val="0.906251257117888"/>
          <c:w val="0.405128712350652"/>
          <c:h val="0.0625000866977854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Сложность тотальной резекции по Jaume Capellades</a:t>
            </a:r>
          </a:p>
        </c:rich>
      </c:tx>
      <c:overlay val="0"/>
      <c:spPr>
        <a:noFill/>
        <a:ln w="2556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гистог2!$B$58</c:f>
              <c:strCache>
                <c:ptCount val="1"/>
                <c:pt idx="0">
                  <c:v>Сложность тотальной резекции по Jaume Capellades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invertIfNegative val="0"/>
          <c:dLbls>
            <c:numFmt formatCode="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гистог2!$E$63:$F$81</c:f>
              <c:strCache>
                <c:ptCount val="38"/>
                <c:pt idx="0">
                  <c:v>Группа 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Группа 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Группа 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гистог2!$G$63:$G$81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3</c:v>
                </c:pt>
                <c:pt idx="4">
                  <c:v>26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</c:v>
                </c:pt>
                <c:pt idx="10">
                  <c:v>8</c:v>
                </c:pt>
                <c:pt idx="11">
                  <c:v>33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8</c:v>
                </c:pt>
                <c:pt idx="18">
                  <c:v>22</c:v>
                </c:pt>
              </c:numCache>
            </c:numRef>
          </c:val>
        </c:ser>
        <c:gapWidth val="219"/>
        <c:overlap val="-27"/>
        <c:axId val="47449460"/>
        <c:axId val="14290839"/>
      </c:barChart>
      <c:catAx>
        <c:axId val="474494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90839"/>
        <c:crosses val="autoZero"/>
        <c:auto val="1"/>
        <c:lblAlgn val="ctr"/>
        <c:lblOffset val="100"/>
      </c:catAx>
      <c:valAx>
        <c:axId val="142908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49460"/>
        <c:crosses val="autoZero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27894754763797"/>
          <c:y val="0.888113404367564"/>
          <c:w val="0.440789756880755"/>
          <c:h val="0.0769232082523087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гистог2!$C$118</c:f>
              <c:strCache>
                <c:ptCount val="1"/>
                <c:pt idx="0">
                  <c:v>Giannantonio Spena</c:v>
                </c:pt>
              </c:strCache>
            </c:strRef>
          </c:tx>
          <c:spPr>
            <a:gradFill>
              <a:gsLst>
                <a:gs pos="0">
                  <a:srgbClr val="b1cbe9"/>
                </a:gs>
                <a:gs pos="100000">
                  <a:srgbClr val="a2c1e4"/>
                </a:gs>
              </a:gsLst>
              <a:lin ang="5400000"/>
            </a:gradFill>
            <a:ln w="9360">
              <a:solidFill>
                <a:srgbClr val="5897d0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гистог2!$A$118:$B$136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гистог2!$C$118:$C$136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5</c:v>
                </c:pt>
                <c:pt idx="4">
                  <c:v>21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>8</c:v>
                </c:pt>
                <c:pt idx="11">
                  <c:v>26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6</c:v>
                </c:pt>
                <c:pt idx="18">
                  <c:v>34</c:v>
                </c:pt>
              </c:numCache>
            </c:numRef>
          </c:val>
        </c:ser>
        <c:ser>
          <c:idx val="1"/>
          <c:order val="1"/>
          <c:tx>
            <c:strRef>
              <c:f>гистог2!$D$118</c:f>
              <c:strCache>
                <c:ptCount val="1"/>
                <c:pt idx="0">
                  <c:v> Hani J. Marcus</c:v>
                </c:pt>
              </c:strCache>
            </c:strRef>
          </c:tx>
          <c:spPr>
            <a:gradFill>
              <a:gsLst>
                <a:gs pos="0">
                  <a:srgbClr val="f7bca4"/>
                </a:gs>
                <a:gs pos="100000">
                  <a:srgbClr val="f4b196"/>
                </a:gs>
              </a:gsLst>
              <a:lin ang="5400000"/>
            </a:gradFill>
            <a:ln w="9360">
              <a:solidFill>
                <a:srgbClr val="e77a2f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гистог2!$A$118:$B$136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гистог2!$D$118:$D$136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>0.211538461538462</c:v>
                </c:pt>
                <c:pt idx="11">
                  <c:v>36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8</c:v>
                </c:pt>
                <c:pt idx="18">
                  <c:v>38</c:v>
                </c:pt>
              </c:numCache>
            </c:numRef>
          </c:val>
        </c:ser>
        <c:ser>
          <c:idx val="2"/>
          <c:order val="2"/>
          <c:tx>
            <c:strRef>
              <c:f>гистог2!$E$118</c:f>
              <c:strCache>
                <c:ptCount val="1"/>
                <c:pt idx="0">
                  <c:v>Jaume Capellades</c:v>
                </c:pt>
              </c:strCache>
            </c:strRef>
          </c:tx>
          <c:spPr>
            <a:gradFill>
              <a:gsLst>
                <a:gs pos="0">
                  <a:srgbClr val="d1d1d1"/>
                </a:gs>
                <a:gs pos="100000">
                  <a:srgbClr val="c7c7c7"/>
                </a:gs>
              </a:gsLst>
              <a:lin ang="5400000"/>
            </a:gradFill>
            <a:ln w="9360">
              <a:solidFill>
                <a:srgbClr val="a1a1a1"/>
              </a:solidFill>
              <a:round/>
            </a:ln>
          </c:spPr>
          <c:invertIfNegative val="0"/>
          <c:dLbls>
            <c:numFmt formatCode="General" sourceLinked="1"/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гистог2!$A$118:$B$136</c:f>
              <c:strCache>
                <c:ptCount val="38"/>
                <c:pt idx="0">
                  <c:v>Легкая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Средней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Тяжелой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&gt;2000мм3</c:v>
                </c:pt>
                <c:pt idx="22">
                  <c:v>1000-2000мм3</c:v>
                </c:pt>
                <c:pt idx="23">
                  <c:v>&lt;1000мм3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>&gt;2000мм3</c:v>
                </c:pt>
                <c:pt idx="29">
                  <c:v>1000-2000мм3</c:v>
                </c:pt>
                <c:pt idx="30">
                  <c:v>&lt;1000мм3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&gt;2000мм3</c:v>
                </c:pt>
                <c:pt idx="36">
                  <c:v>1000-2000мм3</c:v>
                </c:pt>
                <c:pt idx="37">
                  <c:v>&lt;1000мм3</c:v>
                </c:pt>
              </c:strCache>
            </c:strRef>
          </c:cat>
          <c:val>
            <c:numRef>
              <c:f>гистог2!$E$118:$E$136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3</c:v>
                </c:pt>
                <c:pt idx="4">
                  <c:v>26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</c:v>
                </c:pt>
                <c:pt idx="10">
                  <c:v>8</c:v>
                </c:pt>
                <c:pt idx="11">
                  <c:v>33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11</c:v>
                </c:pt>
                <c:pt idx="17">
                  <c:v>8</c:v>
                </c:pt>
                <c:pt idx="18">
                  <c:v>22</c:v>
                </c:pt>
              </c:numCache>
            </c:numRef>
          </c:val>
        </c:ser>
        <c:gapWidth val="100"/>
        <c:overlap val="-24"/>
        <c:axId val="30946000"/>
        <c:axId val="63548948"/>
      </c:barChart>
      <c:catAx>
        <c:axId val="309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63548948"/>
        <c:crosses val="autoZero"/>
        <c:auto val="1"/>
        <c:lblAlgn val="ctr"/>
        <c:lblOffset val="100"/>
      </c:catAx>
      <c:valAx>
        <c:axId val="63548948"/>
        <c:scaling>
          <c:orientation val="minMax"/>
        </c:scaling>
        <c:delete val="0"/>
        <c:axPos val="l"/>
        <c:majorGridlines>
          <c:spPr>
            <a:ln w="9360">
              <a:solidFill>
                <a:srgbClr val="b5d2ec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30946000"/>
        <c:crosses val="autoZero"/>
      </c:valAx>
      <c:spPr>
        <a:noFill/>
        <a:ln w="25560">
          <a:noFill/>
        </a:ln>
      </c:spPr>
    </c:plotArea>
    <c:legend>
      <c:layout>
        <c:manualLayout>
          <c:xMode val="edge"/>
          <c:yMode val="edge"/>
          <c:x val="0.35231051489541"/>
          <c:y val="0.948757763975155"/>
          <c:w val="0.296204859127523"/>
          <c:h val="0.0341614906832298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900" spc="-1" strike="noStrike">
              <a:solidFill>
                <a:srgbClr val="80808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695160</xdr:colOff>
      <xdr:row>1</xdr:row>
      <xdr:rowOff>114480</xdr:rowOff>
    </xdr:from>
    <xdr:to>
      <xdr:col>17</xdr:col>
      <xdr:colOff>294840</xdr:colOff>
      <xdr:row>13</xdr:row>
      <xdr:rowOff>104760</xdr:rowOff>
    </xdr:to>
    <xdr:graphicFrame>
      <xdr:nvGraphicFramePr>
        <xdr:cNvPr id="0" name="Диаграмма 1"/>
        <xdr:cNvGraphicFramePr/>
      </xdr:nvGraphicFramePr>
      <xdr:xfrm>
        <a:off x="12456360" y="317520"/>
        <a:ext cx="9223920" cy="26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771480</xdr:colOff>
      <xdr:row>27</xdr:row>
      <xdr:rowOff>162000</xdr:rowOff>
    </xdr:from>
    <xdr:to>
      <xdr:col>17</xdr:col>
      <xdr:colOff>609120</xdr:colOff>
      <xdr:row>44</xdr:row>
      <xdr:rowOff>9360</xdr:rowOff>
    </xdr:to>
    <xdr:graphicFrame>
      <xdr:nvGraphicFramePr>
        <xdr:cNvPr id="1" name="Диаграмма 2"/>
        <xdr:cNvGraphicFramePr/>
      </xdr:nvGraphicFramePr>
      <xdr:xfrm>
        <a:off x="12532680" y="6054480"/>
        <a:ext cx="9461880" cy="33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695160</xdr:colOff>
      <xdr:row>86</xdr:row>
      <xdr:rowOff>152280</xdr:rowOff>
    </xdr:from>
    <xdr:to>
      <xdr:col>20</xdr:col>
      <xdr:colOff>361440</xdr:colOff>
      <xdr:row>117</xdr:row>
      <xdr:rowOff>161280</xdr:rowOff>
    </xdr:to>
    <xdr:graphicFrame>
      <xdr:nvGraphicFramePr>
        <xdr:cNvPr id="2" name="Диаграмма 3"/>
        <xdr:cNvGraphicFramePr/>
      </xdr:nvGraphicFramePr>
      <xdr:xfrm>
        <a:off x="9993960" y="18236880"/>
        <a:ext cx="14960880" cy="63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60</xdr:row>
      <xdr:rowOff>9360</xdr:rowOff>
    </xdr:from>
    <xdr:to>
      <xdr:col>17</xdr:col>
      <xdr:colOff>495000</xdr:colOff>
      <xdr:row>73</xdr:row>
      <xdr:rowOff>142200</xdr:rowOff>
    </xdr:to>
    <xdr:graphicFrame>
      <xdr:nvGraphicFramePr>
        <xdr:cNvPr id="3" name="Диаграмма 4"/>
        <xdr:cNvGraphicFramePr/>
      </xdr:nvGraphicFramePr>
      <xdr:xfrm>
        <a:off x="12830760" y="12810960"/>
        <a:ext cx="904968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723960</xdr:colOff>
      <xdr:row>13</xdr:row>
      <xdr:rowOff>190440</xdr:rowOff>
    </xdr:from>
    <xdr:to>
      <xdr:col>17</xdr:col>
      <xdr:colOff>304560</xdr:colOff>
      <xdr:row>27</xdr:row>
      <xdr:rowOff>123480</xdr:rowOff>
    </xdr:to>
    <xdr:graphicFrame>
      <xdr:nvGraphicFramePr>
        <xdr:cNvPr id="4" name="Диаграмма 5"/>
        <xdr:cNvGraphicFramePr/>
      </xdr:nvGraphicFramePr>
      <xdr:xfrm>
        <a:off x="12485160" y="3035160"/>
        <a:ext cx="920484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38160</xdr:colOff>
      <xdr:row>44</xdr:row>
      <xdr:rowOff>38160</xdr:rowOff>
    </xdr:from>
    <xdr:to>
      <xdr:col>17</xdr:col>
      <xdr:colOff>761760</xdr:colOff>
      <xdr:row>60</xdr:row>
      <xdr:rowOff>9360</xdr:rowOff>
    </xdr:to>
    <xdr:graphicFrame>
      <xdr:nvGraphicFramePr>
        <xdr:cNvPr id="5" name="Диаграмма 6"/>
        <xdr:cNvGraphicFramePr/>
      </xdr:nvGraphicFramePr>
      <xdr:xfrm>
        <a:off x="12868920" y="9385200"/>
        <a:ext cx="9278280" cy="34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504720</xdr:colOff>
      <xdr:row>70</xdr:row>
      <xdr:rowOff>76320</xdr:rowOff>
    </xdr:from>
    <xdr:to>
      <xdr:col>23</xdr:col>
      <xdr:colOff>199440</xdr:colOff>
      <xdr:row>83</xdr:row>
      <xdr:rowOff>202680</xdr:rowOff>
    </xdr:to>
    <xdr:graphicFrame>
      <xdr:nvGraphicFramePr>
        <xdr:cNvPr id="6" name="Диаграмма 7"/>
        <xdr:cNvGraphicFramePr/>
      </xdr:nvGraphicFramePr>
      <xdr:xfrm>
        <a:off x="18682200" y="14909760"/>
        <a:ext cx="9318600" cy="27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847800</xdr:colOff>
      <xdr:row>119</xdr:row>
      <xdr:rowOff>38160</xdr:rowOff>
    </xdr:from>
    <xdr:to>
      <xdr:col>20</xdr:col>
      <xdr:colOff>399600</xdr:colOff>
      <xdr:row>149</xdr:row>
      <xdr:rowOff>171000</xdr:rowOff>
    </xdr:to>
    <xdr:graphicFrame>
      <xdr:nvGraphicFramePr>
        <xdr:cNvPr id="7" name="Диаграмма 8"/>
        <xdr:cNvGraphicFramePr/>
      </xdr:nvGraphicFramePr>
      <xdr:xfrm>
        <a:off x="10146600" y="24853680"/>
        <a:ext cx="14846400" cy="62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36"/>
  <sheetViews>
    <sheetView showFormulas="false" showGridLines="true" showRowColHeaders="true" showZeros="true" rightToLeft="false" tabSelected="true" showOutlineSymbols="true" defaultGridColor="true" view="normal" topLeftCell="A95" colorId="64" zoomScale="90" zoomScaleNormal="90" zoomScalePageLayoutView="100" workbookViewId="0">
      <selection pane="topLeft" activeCell="D127" activeCellId="0" sqref="D127"/>
    </sheetView>
  </sheetViews>
  <sheetFormatPr defaultRowHeight="16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1" width="18.66"/>
    <col collapsed="false" customWidth="true" hidden="false" outlineLevel="0" max="3" min="3" style="0" width="7"/>
    <col collapsed="false" customWidth="true" hidden="false" outlineLevel="0" max="4" min="4" style="0" width="6.5"/>
    <col collapsed="false" customWidth="true" hidden="false" outlineLevel="0" max="5" min="5" style="0" width="7.34"/>
    <col collapsed="false" customWidth="true" hidden="false" outlineLevel="0" max="6" min="6" style="0" width="10.5"/>
    <col collapsed="false" customWidth="true" hidden="false" outlineLevel="0" max="8" min="7" style="0" width="11.16"/>
    <col collapsed="false" customWidth="true" hidden="false" outlineLevel="0" max="9" min="9" style="0" width="7.16"/>
    <col collapsed="false" customWidth="true" hidden="false" outlineLevel="0" max="10" min="10" style="0" width="7.66"/>
    <col collapsed="false" customWidth="true" hidden="false" outlineLevel="0" max="11" min="11" style="0" width="7.16"/>
    <col collapsed="false" customWidth="true" hidden="false" outlineLevel="0" max="12" min="12" style="0" width="10"/>
    <col collapsed="false" customWidth="true" hidden="false" outlineLevel="0" max="14" min="13" style="0" width="9.17"/>
    <col collapsed="false" customWidth="true" hidden="false" outlineLevel="0" max="15" min="15" style="0" width="6.5"/>
    <col collapsed="false" customWidth="true" hidden="false" outlineLevel="0" max="16" min="16" style="0" width="7"/>
    <col collapsed="false" customWidth="true" hidden="false" outlineLevel="0" max="17" min="17" style="0" width="6.83"/>
    <col collapsed="false" customWidth="true" hidden="false" outlineLevel="0" max="18" min="18" style="0" width="10.83"/>
    <col collapsed="false" customWidth="true" hidden="false" outlineLevel="0" max="19" min="19" style="0" width="12.83"/>
    <col collapsed="false" customWidth="true" hidden="false" outlineLevel="0" max="20" min="20" style="0" width="15.67"/>
    <col collapsed="false" customWidth="true" hidden="false" outlineLevel="0" max="22" min="21" style="0" width="11.16"/>
    <col collapsed="false" customWidth="true" hidden="false" outlineLevel="0" max="23" min="23" style="0" width="11.83"/>
    <col collapsed="false" customWidth="true" hidden="false" outlineLevel="0" max="24" min="24" style="0" width="9.66"/>
    <col collapsed="false" customWidth="true" hidden="false" outlineLevel="0" max="25" min="25" style="2" width="12.66"/>
    <col collapsed="false" customWidth="true" hidden="false" outlineLevel="0" max="26" min="26" style="2" width="14.16"/>
    <col collapsed="false" customWidth="true" hidden="false" outlineLevel="0" max="27" min="27" style="2" width="9.17"/>
    <col collapsed="false" customWidth="true" hidden="false" outlineLevel="0" max="28" min="28" style="0" width="15"/>
    <col collapsed="false" customWidth="true" hidden="false" outlineLevel="0" max="31" min="29" style="0" width="11.16"/>
    <col collapsed="false" customWidth="true" hidden="false" outlineLevel="0" max="33" min="32" style="0" width="23.17"/>
    <col collapsed="false" customWidth="true" hidden="false" outlineLevel="0" max="34" min="34" style="3" width="11"/>
    <col collapsed="false" customWidth="true" hidden="false" outlineLevel="0" max="35" min="35" style="4" width="24"/>
    <col collapsed="false" customWidth="true" hidden="false" outlineLevel="0" max="36" min="36" style="0" width="11"/>
    <col collapsed="false" customWidth="true" hidden="false" outlineLevel="0" max="42" min="37" style="0" width="11.16"/>
    <col collapsed="false" customWidth="true" hidden="false" outlineLevel="0" max="43" min="43" style="0" width="11.5"/>
    <col collapsed="false" customWidth="true" hidden="false" outlineLevel="0" max="45" min="44" style="0" width="11.16"/>
    <col collapsed="false" customWidth="true" hidden="false" outlineLevel="0" max="46" min="46" style="0" width="11"/>
    <col collapsed="false" customWidth="true" hidden="false" outlineLevel="0" max="52" min="47" style="0" width="11.16"/>
    <col collapsed="false" customWidth="true" hidden="false" outlineLevel="0" max="53" min="53" style="0" width="11"/>
    <col collapsed="false" customWidth="true" hidden="false" outlineLevel="0" max="54" min="54" style="0" width="11.16"/>
    <col collapsed="false" customWidth="true" hidden="false" outlineLevel="0" max="55" min="55" style="0" width="13.16"/>
    <col collapsed="false" customWidth="true" hidden="false" outlineLevel="0" max="57" min="56" style="0" width="11.16"/>
    <col collapsed="false" customWidth="true" hidden="false" outlineLevel="0" max="58" min="58" style="0" width="11"/>
    <col collapsed="false" customWidth="true" hidden="false" outlineLevel="0" max="59" min="59" style="0" width="16.84"/>
    <col collapsed="false" customWidth="true" hidden="false" outlineLevel="0" max="60" min="60" style="0" width="11.16"/>
    <col collapsed="false" customWidth="true" hidden="false" outlineLevel="0" max="61" min="61" style="0" width="14.16"/>
    <col collapsed="false" customWidth="true" hidden="false" outlineLevel="0" max="63" min="62" style="0" width="11"/>
    <col collapsed="false" customWidth="true" hidden="false" outlineLevel="0" max="65" min="64" style="0" width="11.16"/>
    <col collapsed="false" customWidth="true" hidden="false" outlineLevel="0" max="1025" min="66" style="0" width="11"/>
  </cols>
  <sheetData>
    <row r="1" s="6" customFormat="true" ht="149" hidden="false" customHeight="true" outlineLevel="0" collapsed="false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24</v>
      </c>
      <c r="AA1" s="8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10" t="s">
        <v>41</v>
      </c>
      <c r="AR1" s="10" t="s">
        <v>42</v>
      </c>
      <c r="AS1" s="9" t="s">
        <v>43</v>
      </c>
      <c r="AT1" s="9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2" t="s">
        <v>52</v>
      </c>
      <c r="BC1" s="12" t="s">
        <v>53</v>
      </c>
      <c r="BD1" s="12" t="s">
        <v>54</v>
      </c>
      <c r="BE1" s="12" t="s">
        <v>50</v>
      </c>
      <c r="BF1" s="12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13"/>
    </row>
    <row r="2" customFormat="false" ht="15.65" hidden="false" customHeight="false" outlineLevel="0" collapsed="false">
      <c r="B2" s="14" t="s">
        <v>64</v>
      </c>
      <c r="C2" s="15" t="n">
        <v>1</v>
      </c>
      <c r="D2" s="15" t="n">
        <v>67</v>
      </c>
      <c r="E2" s="15" t="n">
        <v>4</v>
      </c>
      <c r="F2" s="15" t="n">
        <v>2</v>
      </c>
      <c r="G2" s="15" t="n">
        <v>5</v>
      </c>
      <c r="H2" s="15" t="n">
        <v>0</v>
      </c>
      <c r="I2" s="15" t="n">
        <v>80</v>
      </c>
      <c r="J2" s="15" t="n">
        <v>1</v>
      </c>
      <c r="K2" s="15" t="n">
        <v>0</v>
      </c>
      <c r="L2" s="15" t="n">
        <v>0</v>
      </c>
      <c r="M2" s="15" t="n">
        <v>0</v>
      </c>
      <c r="N2" s="15" t="n">
        <v>3</v>
      </c>
      <c r="O2" s="15" t="n">
        <v>1</v>
      </c>
      <c r="P2" s="15" t="n">
        <v>0</v>
      </c>
      <c r="Q2" s="15" t="n">
        <v>2</v>
      </c>
      <c r="R2" s="16" t="n">
        <v>43109</v>
      </c>
      <c r="S2" s="16" t="n">
        <v>43139</v>
      </c>
      <c r="T2" s="16" t="n">
        <v>43140</v>
      </c>
      <c r="U2" s="15" t="n">
        <v>18</v>
      </c>
      <c r="V2" s="15" t="n">
        <v>17</v>
      </c>
      <c r="W2" s="17" t="n">
        <f aca="false">U2*V2</f>
        <v>306</v>
      </c>
      <c r="X2" s="15" t="n">
        <v>16</v>
      </c>
      <c r="Y2" s="18" t="n">
        <f aca="false">U2*V2*X2/2</f>
        <v>2448</v>
      </c>
      <c r="Z2" s="18" t="n">
        <v>4130</v>
      </c>
      <c r="AA2" s="19" t="n">
        <f aca="false">(Z2-Y2)/Z2*100</f>
        <v>40.726392251816</v>
      </c>
      <c r="AB2" s="15" t="n">
        <v>18</v>
      </c>
      <c r="AC2" s="18" t="n">
        <v>17</v>
      </c>
      <c r="AD2" s="15" t="n">
        <v>306</v>
      </c>
      <c r="AE2" s="18" t="n">
        <v>0</v>
      </c>
      <c r="AF2" s="15" t="n">
        <v>0</v>
      </c>
      <c r="AG2" s="20" t="n">
        <v>0</v>
      </c>
      <c r="AH2" s="21" t="str">
        <f aca="false">IF(AF2&gt;2000,"&gt;2000",IF(AF2&gt;1000,"1000-2000","&lt;1000"))</f>
        <v>&lt;1000</v>
      </c>
      <c r="AI2" s="18" t="n">
        <f aca="false">((Y2-AF2)/Y2)</f>
        <v>1</v>
      </c>
      <c r="AJ2" s="22" t="str">
        <f aca="false">IF(AI2&gt;98%,"&gt;98%",IF(AI2&gt;95%,"95-98%","&lt;95%"))</f>
        <v>&gt;98%</v>
      </c>
      <c r="AK2" s="15" t="n">
        <v>0</v>
      </c>
      <c r="AL2" s="15" t="n">
        <v>1</v>
      </c>
      <c r="AM2" s="15" t="n">
        <v>0</v>
      </c>
      <c r="AN2" s="23" t="str">
        <f aca="false">IF(Y2&gt;79999,"1","0")</f>
        <v>0</v>
      </c>
      <c r="AO2" s="23" t="str">
        <f aca="false">IF(N2=0,"0","1")</f>
        <v>1</v>
      </c>
      <c r="AP2" s="15" t="n">
        <v>0</v>
      </c>
      <c r="AQ2" s="15" t="n">
        <v>0</v>
      </c>
      <c r="AR2" s="15" t="n">
        <v>1</v>
      </c>
      <c r="AS2" s="17" t="n">
        <f aca="false">5+AL2+AM2+AO2-AN2-AQ2-AP2-AR2</f>
        <v>6</v>
      </c>
      <c r="AT2" s="17" t="str">
        <f aca="false">IF(AS2&gt;4,"0",IF(AS2&gt;3,"1",IF(AS2&gt;0,"2","3")))</f>
        <v>0</v>
      </c>
      <c r="AU2" s="15" t="n">
        <v>1</v>
      </c>
      <c r="AV2" s="15" t="n">
        <v>0</v>
      </c>
      <c r="AW2" s="15" t="n">
        <v>1</v>
      </c>
      <c r="AX2" s="15" t="n">
        <v>1</v>
      </c>
      <c r="AY2" s="15" t="n">
        <v>0</v>
      </c>
      <c r="AZ2" s="24" t="n">
        <f aca="false">SUM(AU2:AY2)</f>
        <v>3</v>
      </c>
      <c r="BA2" s="23" t="str">
        <f aca="false">IF(AZ2&gt;3,"2",IF(AZ2&gt;1,"1",IF(AZ2&gt;0,"0",)))</f>
        <v>1</v>
      </c>
      <c r="BB2" s="15" t="n">
        <v>0</v>
      </c>
      <c r="BC2" s="15" t="n">
        <v>2</v>
      </c>
      <c r="BD2" s="15" t="n">
        <v>1</v>
      </c>
      <c r="BE2" s="17" t="n">
        <f aca="false">SUM(BB2:BD2)</f>
        <v>3</v>
      </c>
      <c r="BF2" s="23" t="str">
        <f aca="false">IF(BE2=1,"0",IF(BE2=2,"0",IF(BE2=3,"1",IF(BE2&gt;3,"2","3"))))</f>
        <v>1</v>
      </c>
      <c r="BG2" s="15" t="n">
        <v>3</v>
      </c>
      <c r="BH2" s="15"/>
      <c r="BI2" s="15"/>
      <c r="BJ2" s="15"/>
      <c r="BK2" s="15"/>
      <c r="BL2" s="15"/>
      <c r="BM2" s="15"/>
      <c r="BN2" s="25"/>
    </row>
    <row r="3" customFormat="false" ht="15.65" hidden="false" customHeight="false" outlineLevel="0" collapsed="false">
      <c r="B3" s="14" t="s">
        <v>65</v>
      </c>
      <c r="C3" s="15" t="n">
        <v>1</v>
      </c>
      <c r="D3" s="15" t="n">
        <v>56</v>
      </c>
      <c r="E3" s="15" t="n">
        <v>4</v>
      </c>
      <c r="F3" s="15" t="n">
        <v>2</v>
      </c>
      <c r="G3" s="24" t="n">
        <v>1</v>
      </c>
      <c r="H3" s="15" t="n">
        <v>0</v>
      </c>
      <c r="I3" s="15" t="n">
        <v>90</v>
      </c>
      <c r="J3" s="15" t="n">
        <v>1</v>
      </c>
      <c r="K3" s="15" t="n">
        <v>0</v>
      </c>
      <c r="L3" s="15" t="n">
        <v>1</v>
      </c>
      <c r="M3" s="15" t="n">
        <v>0</v>
      </c>
      <c r="N3" s="15" t="n">
        <v>3</v>
      </c>
      <c r="O3" s="15" t="n">
        <v>0</v>
      </c>
      <c r="P3" s="15" t="n">
        <v>0</v>
      </c>
      <c r="Q3" s="15" t="n">
        <v>0</v>
      </c>
      <c r="R3" s="16" t="n">
        <v>43481</v>
      </c>
      <c r="S3" s="16" t="n">
        <v>43501</v>
      </c>
      <c r="T3" s="16" t="n">
        <v>43502</v>
      </c>
      <c r="U3" s="15" t="n">
        <v>19</v>
      </c>
      <c r="V3" s="26" t="n">
        <v>17</v>
      </c>
      <c r="W3" s="20" t="n">
        <f aca="false">U3*V3</f>
        <v>323</v>
      </c>
      <c r="X3" s="26" t="n">
        <v>17</v>
      </c>
      <c r="Y3" s="18" t="n">
        <f aca="false">U3*V3*X3/2</f>
        <v>2745.5</v>
      </c>
      <c r="Z3" s="18" t="n">
        <v>3520</v>
      </c>
      <c r="AA3" s="19" t="n">
        <f aca="false">(Z3-Y3)/Z3*100</f>
        <v>22.0028409090909</v>
      </c>
      <c r="AB3" s="26" t="n">
        <v>19</v>
      </c>
      <c r="AC3" s="18" t="n">
        <v>17</v>
      </c>
      <c r="AD3" s="26" t="n">
        <v>323</v>
      </c>
      <c r="AE3" s="18" t="n">
        <v>0</v>
      </c>
      <c r="AF3" s="0" t="n">
        <v>0</v>
      </c>
      <c r="AH3" s="21" t="str">
        <f aca="false">IF(AF3&gt;2000,"&gt;2000",IF(AF3&gt;1000,"1000-2000","&lt;1000"))</f>
        <v>&lt;1000</v>
      </c>
      <c r="AI3" s="18" t="n">
        <f aca="false">((Y3-AF3)/Y3)</f>
        <v>1</v>
      </c>
      <c r="AJ3" s="22" t="str">
        <f aca="false">IF(AI3&gt;98%,"&gt;98%",IF(AI3&gt;95%,"95-98%","&lt;95%"))</f>
        <v>&gt;98%</v>
      </c>
      <c r="AK3" s="26" t="n">
        <v>0</v>
      </c>
      <c r="AL3" s="27" t="n">
        <v>1</v>
      </c>
      <c r="AM3" s="27" t="n">
        <v>0</v>
      </c>
      <c r="AN3" s="23" t="str">
        <f aca="false">IF(Y3&gt;79999,"1","0")</f>
        <v>0</v>
      </c>
      <c r="AO3" s="23" t="str">
        <f aca="false">IF(N3=0,"0","1")</f>
        <v>1</v>
      </c>
      <c r="AP3" s="27" t="n">
        <v>1</v>
      </c>
      <c r="AQ3" s="27" t="n">
        <v>0</v>
      </c>
      <c r="AR3" s="27" t="n">
        <v>1</v>
      </c>
      <c r="AS3" s="17" t="n">
        <f aca="false">5+AL3+AM3+AO3-AN3-AQ3-AP3-AR3</f>
        <v>5</v>
      </c>
      <c r="AT3" s="17" t="str">
        <f aca="false">IF(AS3&gt;4,"0",IF(AS3&gt;3,"1",IF(AS3&gt;0,"2","3")))</f>
        <v>0</v>
      </c>
      <c r="AU3" s="27" t="n">
        <v>0</v>
      </c>
      <c r="AV3" s="27" t="n">
        <v>0</v>
      </c>
      <c r="AW3" s="27" t="n">
        <v>1</v>
      </c>
      <c r="AX3" s="27" t="n">
        <v>0</v>
      </c>
      <c r="AY3" s="27" t="n">
        <v>0</v>
      </c>
      <c r="AZ3" s="28" t="n">
        <f aca="false">SUM(AU3:AY3)</f>
        <v>1</v>
      </c>
      <c r="BA3" s="17" t="str">
        <f aca="false">IF(AZ3&gt;3,"2",IF(AZ3&gt;1,"1",IF(AZ3&gt;0,"0",)))</f>
        <v>0</v>
      </c>
      <c r="BB3" s="27" t="n">
        <v>0</v>
      </c>
      <c r="BC3" s="27" t="n">
        <v>2</v>
      </c>
      <c r="BD3" s="27" t="n">
        <v>1</v>
      </c>
      <c r="BE3" s="17" t="n">
        <f aca="false">SUM(BB3:BD3)</f>
        <v>3</v>
      </c>
      <c r="BF3" s="17" t="str">
        <f aca="false">IF(BE3=1,"0",IF(BE3=2,"0",IF(BE3=3,"1",IF(BE3&gt;3,"2","3"))))</f>
        <v>1</v>
      </c>
      <c r="BG3" s="27" t="n">
        <v>1</v>
      </c>
      <c r="BH3" s="27" t="n">
        <v>2</v>
      </c>
      <c r="BI3" s="15" t="s">
        <v>66</v>
      </c>
      <c r="BJ3" s="15" t="s">
        <v>66</v>
      </c>
      <c r="BK3" s="15" t="s">
        <v>66</v>
      </c>
      <c r="BL3" s="15"/>
      <c r="BM3" s="15" t="n">
        <v>12</v>
      </c>
      <c r="BN3" s="25" t="s">
        <v>66</v>
      </c>
    </row>
    <row r="4" s="4" customFormat="true" ht="15.65" hidden="false" customHeight="false" outlineLevel="0" collapsed="false">
      <c r="B4" s="14" t="s">
        <v>67</v>
      </c>
      <c r="C4" s="29" t="n">
        <v>1</v>
      </c>
      <c r="D4" s="29" t="n">
        <v>60</v>
      </c>
      <c r="E4" s="29" t="n">
        <v>4</v>
      </c>
      <c r="F4" s="29" t="n">
        <v>1</v>
      </c>
      <c r="G4" s="30" t="n">
        <v>1</v>
      </c>
      <c r="H4" s="29" t="n">
        <v>0</v>
      </c>
      <c r="I4" s="30" t="n">
        <v>60</v>
      </c>
      <c r="J4" s="29" t="n">
        <v>1</v>
      </c>
      <c r="K4" s="29" t="n">
        <v>0</v>
      </c>
      <c r="L4" s="29" t="n">
        <v>2</v>
      </c>
      <c r="M4" s="29" t="n">
        <v>0</v>
      </c>
      <c r="N4" s="29" t="n">
        <v>3</v>
      </c>
      <c r="O4" s="29" t="n">
        <v>1</v>
      </c>
      <c r="P4" s="30" t="n">
        <v>0</v>
      </c>
      <c r="Q4" s="30" t="n">
        <v>0</v>
      </c>
      <c r="R4" s="31" t="n">
        <v>40806</v>
      </c>
      <c r="S4" s="32" t="n">
        <v>40819</v>
      </c>
      <c r="T4" s="31" t="n">
        <v>40820</v>
      </c>
      <c r="U4" s="33" t="n">
        <v>30</v>
      </c>
      <c r="V4" s="33" t="n">
        <v>14</v>
      </c>
      <c r="W4" s="34" t="n">
        <f aca="false">U4*V4</f>
        <v>420</v>
      </c>
      <c r="X4" s="33" t="n">
        <v>14</v>
      </c>
      <c r="Y4" s="35" t="n">
        <f aca="false">U4*V4*X4/2</f>
        <v>2940</v>
      </c>
      <c r="Z4" s="35" t="n">
        <v>4410</v>
      </c>
      <c r="AA4" s="19" t="n">
        <f aca="false">(Z4-Y4)/Z4*100</f>
        <v>33.3333333333333</v>
      </c>
      <c r="AB4" s="33" t="n">
        <v>30</v>
      </c>
      <c r="AC4" s="35" t="n">
        <v>14</v>
      </c>
      <c r="AD4" s="33" t="n">
        <v>420</v>
      </c>
      <c r="AE4" s="35" t="n">
        <v>0</v>
      </c>
      <c r="AF4" s="33" t="n">
        <v>0</v>
      </c>
      <c r="AG4" s="33"/>
      <c r="AH4" s="21" t="str">
        <f aca="false">IF(AF4&gt;2000,"&gt;2000",IF(AF4&gt;1000,"1000-2000","&lt;1000"))</f>
        <v>&lt;1000</v>
      </c>
      <c r="AI4" s="18" t="n">
        <f aca="false">((Y4-AF4)/Y4)</f>
        <v>1</v>
      </c>
      <c r="AJ4" s="22" t="str">
        <f aca="false">IF(AI4&gt;98%,"&gt;98%",IF(AI4&gt;95%,"95-98%","&lt;95%"))</f>
        <v>&gt;98%</v>
      </c>
      <c r="AK4" s="29" t="n">
        <v>0</v>
      </c>
      <c r="AL4" s="29" t="n">
        <v>0</v>
      </c>
      <c r="AM4" s="29" t="n">
        <v>0</v>
      </c>
      <c r="AN4" s="29" t="n">
        <v>0</v>
      </c>
      <c r="AO4" s="23" t="str">
        <f aca="false">IF(N4=0,"0","1")</f>
        <v>1</v>
      </c>
      <c r="AP4" s="29" t="n">
        <v>1</v>
      </c>
      <c r="AQ4" s="29" t="n">
        <v>0</v>
      </c>
      <c r="AR4" s="29" t="n">
        <v>1</v>
      </c>
      <c r="AS4" s="36" t="n">
        <f aca="false">5+AL4+AM4+AO4-AN4-AQ4-AP4-AR4</f>
        <v>4</v>
      </c>
      <c r="AT4" s="36" t="str">
        <f aca="false">IF(AS4&gt;4,"0",IF(AS4&gt;3,"1",IF(AS4&gt;0,"2","3")))</f>
        <v>1</v>
      </c>
      <c r="AU4" s="29" t="n">
        <v>0</v>
      </c>
      <c r="AV4" s="29" t="n">
        <v>0</v>
      </c>
      <c r="AW4" s="29" t="n">
        <v>1</v>
      </c>
      <c r="AX4" s="29" t="n">
        <v>0</v>
      </c>
      <c r="AY4" s="29" t="n">
        <v>0</v>
      </c>
      <c r="AZ4" s="30" t="n">
        <f aca="false">SUM(AU4:AY4)</f>
        <v>1</v>
      </c>
      <c r="BA4" s="37" t="str">
        <f aca="false">IF(AZ4&gt;3,"2",IF(AZ4&gt;1,"1",IF(AZ4&gt;0,"0",)))</f>
        <v>0</v>
      </c>
      <c r="BB4" s="29" t="n">
        <v>0</v>
      </c>
      <c r="BC4" s="29" t="n">
        <v>2</v>
      </c>
      <c r="BD4" s="29" t="n">
        <v>1</v>
      </c>
      <c r="BE4" s="38" t="n">
        <f aca="false">SUM(BB4:BD4)</f>
        <v>3</v>
      </c>
      <c r="BF4" s="23" t="str">
        <f aca="false">IF(BE4=1,"0",IF(BE4=2,"0",IF(BE4=3,"1",IF(BE4&gt;3,"2","3"))))</f>
        <v>1</v>
      </c>
      <c r="BG4" s="29"/>
      <c r="BH4" s="29"/>
      <c r="BI4" s="29"/>
      <c r="BJ4" s="29"/>
      <c r="BK4" s="29"/>
      <c r="BL4" s="29"/>
      <c r="BM4" s="29"/>
      <c r="BN4" s="39"/>
    </row>
    <row r="5" s="4" customFormat="true" ht="48" hidden="false" customHeight="true" outlineLevel="0" collapsed="false">
      <c r="B5" s="14" t="s">
        <v>68</v>
      </c>
      <c r="C5" s="15" t="n">
        <v>1</v>
      </c>
      <c r="D5" s="15" t="n">
        <v>68</v>
      </c>
      <c r="E5" s="15" t="n">
        <v>4</v>
      </c>
      <c r="F5" s="15" t="n">
        <v>2</v>
      </c>
      <c r="G5" s="15" t="n">
        <v>5</v>
      </c>
      <c r="H5" s="15" t="n">
        <v>0</v>
      </c>
      <c r="I5" s="15" t="n">
        <v>70</v>
      </c>
      <c r="J5" s="15" t="n">
        <v>0</v>
      </c>
      <c r="K5" s="15" t="n">
        <v>0</v>
      </c>
      <c r="L5" s="15" t="n">
        <v>3</v>
      </c>
      <c r="M5" s="15" t="n">
        <v>0</v>
      </c>
      <c r="N5" s="15" t="n">
        <v>0</v>
      </c>
      <c r="O5" s="15" t="n">
        <v>0</v>
      </c>
      <c r="P5" s="15" t="n">
        <v>0</v>
      </c>
      <c r="Q5" s="15" t="n">
        <v>2</v>
      </c>
      <c r="R5" s="16" t="n">
        <v>42705</v>
      </c>
      <c r="S5" s="16" t="n">
        <v>42720</v>
      </c>
      <c r="T5" s="16" t="n">
        <v>42720</v>
      </c>
      <c r="U5" s="26" t="n">
        <v>23</v>
      </c>
      <c r="V5" s="26" t="n">
        <v>20</v>
      </c>
      <c r="W5" s="17" t="n">
        <f aca="false">U5*V5</f>
        <v>460</v>
      </c>
      <c r="X5" s="26" t="n">
        <v>18</v>
      </c>
      <c r="Y5" s="18" t="n">
        <f aca="false">U5*V5*X5/2</f>
        <v>4140</v>
      </c>
      <c r="Z5" s="18" t="n">
        <v>7120</v>
      </c>
      <c r="AA5" s="19" t="n">
        <f aca="false">(Z5-Y5)/Z5*100</f>
        <v>41.8539325842697</v>
      </c>
      <c r="AB5" s="26" t="n">
        <v>23</v>
      </c>
      <c r="AC5" s="18" t="n">
        <v>20</v>
      </c>
      <c r="AD5" s="26" t="n">
        <v>460</v>
      </c>
      <c r="AE5" s="18" t="n">
        <v>0</v>
      </c>
      <c r="AF5" s="26" t="n">
        <v>0</v>
      </c>
      <c r="AG5" s="26"/>
      <c r="AH5" s="21" t="str">
        <f aca="false">IF(AF5&gt;2000,"&gt;2000",IF(AF5&gt;1000,"1000-2000","&lt;1000"))</f>
        <v>&lt;1000</v>
      </c>
      <c r="AI5" s="18" t="n">
        <f aca="false">((Y5-AF5)/Y5)</f>
        <v>1</v>
      </c>
      <c r="AJ5" s="22" t="str">
        <f aca="false">IF(AI5&gt;98%,"&gt;98%",IF(AI5&gt;95%,"95-98%","&lt;95%"))</f>
        <v>&gt;98%</v>
      </c>
      <c r="AK5" s="15" t="n">
        <v>0</v>
      </c>
      <c r="AL5" s="15" t="n">
        <v>1</v>
      </c>
      <c r="AM5" s="15" t="n">
        <v>0</v>
      </c>
      <c r="AN5" s="23" t="str">
        <f aca="false">IF(Y5&gt;79999,"1","0")</f>
        <v>0</v>
      </c>
      <c r="AO5" s="23" t="str">
        <f aca="false">IF(N5=0,"0","1")</f>
        <v>0</v>
      </c>
      <c r="AP5" s="15" t="n">
        <v>1</v>
      </c>
      <c r="AQ5" s="15" t="n">
        <v>0</v>
      </c>
      <c r="AR5" s="15" t="n">
        <v>1</v>
      </c>
      <c r="AS5" s="17" t="n">
        <f aca="false">5+AL5+AM5+AO5-AN5-AQ5-AP5-AR5</f>
        <v>4</v>
      </c>
      <c r="AT5" s="17" t="str">
        <f aca="false">IF(AS5&gt;4,"0",IF(AS5&gt;3,"1",IF(AS5&gt;0,"2","3")))</f>
        <v>1</v>
      </c>
      <c r="AU5" s="15" t="n">
        <v>0</v>
      </c>
      <c r="AV5" s="15" t="n">
        <v>0</v>
      </c>
      <c r="AW5" s="15" t="n">
        <v>1</v>
      </c>
      <c r="AX5" s="15" t="n">
        <v>1</v>
      </c>
      <c r="AY5" s="15" t="n">
        <v>0</v>
      </c>
      <c r="AZ5" s="24" t="n">
        <f aca="false">SUM(AU5:AY5)</f>
        <v>2</v>
      </c>
      <c r="BA5" s="23" t="str">
        <f aca="false">IF(AZ5&gt;3,"2",IF(AZ5&gt;1,"1",IF(AZ5&gt;0,"0",)))</f>
        <v>1</v>
      </c>
      <c r="BB5" s="15" t="n">
        <v>0</v>
      </c>
      <c r="BC5" s="15" t="n">
        <v>2</v>
      </c>
      <c r="BD5" s="15" t="n">
        <v>1</v>
      </c>
      <c r="BE5" s="17" t="n">
        <f aca="false">SUM(BB5:BD5)</f>
        <v>3</v>
      </c>
      <c r="BF5" s="23" t="str">
        <f aca="false">IF(BE5=1,"0",IF(BE5=2,"0",IF(BE5=3,"1",IF(BE5&gt;3,"2","3"))))</f>
        <v>1</v>
      </c>
      <c r="BG5" s="15"/>
      <c r="BH5" s="15"/>
      <c r="BI5" s="15"/>
      <c r="BJ5" s="15"/>
      <c r="BK5" s="15"/>
      <c r="BL5" s="15"/>
      <c r="BM5" s="15"/>
      <c r="BN5" s="25"/>
    </row>
    <row r="6" s="4" customFormat="true" ht="44" hidden="false" customHeight="true" outlineLevel="0" collapsed="false">
      <c r="A6" s="40"/>
      <c r="B6" s="14" t="s">
        <v>69</v>
      </c>
      <c r="C6" s="15" t="n">
        <v>2</v>
      </c>
      <c r="D6" s="15" t="n">
        <v>45</v>
      </c>
      <c r="E6" s="15" t="n">
        <v>4</v>
      </c>
      <c r="F6" s="15" t="n">
        <v>2</v>
      </c>
      <c r="G6" s="24" t="n">
        <v>4</v>
      </c>
      <c r="H6" s="15" t="n">
        <v>0</v>
      </c>
      <c r="I6" s="15" t="n">
        <v>70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3</v>
      </c>
      <c r="O6" s="15" t="n">
        <v>1</v>
      </c>
      <c r="P6" s="15" t="n">
        <v>0</v>
      </c>
      <c r="Q6" s="15" t="n">
        <v>0</v>
      </c>
      <c r="R6" s="16" t="n">
        <v>42431</v>
      </c>
      <c r="S6" s="16" t="n">
        <v>42430</v>
      </c>
      <c r="T6" s="16" t="n">
        <v>42522</v>
      </c>
      <c r="U6" s="26" t="n">
        <v>28</v>
      </c>
      <c r="V6" s="26" t="n">
        <v>19</v>
      </c>
      <c r="W6" s="17" t="n">
        <f aca="false">U6*V6</f>
        <v>532</v>
      </c>
      <c r="X6" s="15" t="n">
        <v>16</v>
      </c>
      <c r="Y6" s="18" t="n">
        <f aca="false">U6*V6*X6/2</f>
        <v>4256</v>
      </c>
      <c r="Z6" s="18"/>
      <c r="AA6" s="19"/>
      <c r="AB6" s="15" t="n">
        <v>28</v>
      </c>
      <c r="AC6" s="18" t="n">
        <v>19</v>
      </c>
      <c r="AD6" s="15" t="n">
        <v>532</v>
      </c>
      <c r="AE6" s="18" t="n">
        <v>5</v>
      </c>
      <c r="AF6" s="15"/>
      <c r="AG6" s="15"/>
      <c r="AH6" s="21" t="str">
        <f aca="false">IF(AF6&gt;2000,"&gt;2000",IF(AF6&gt;1000,"1000-2000","&lt;1000"))</f>
        <v>&lt;1000</v>
      </c>
      <c r="AI6" s="18" t="n">
        <f aca="false">((Y6-AF6)/Y6)</f>
        <v>1</v>
      </c>
      <c r="AJ6" s="22" t="str">
        <f aca="false">IF(AI6&gt;98%,"&gt;98%",IF(AI6&gt;95%,"95-98%","&lt;95%"))</f>
        <v>&gt;98%</v>
      </c>
      <c r="AK6" s="15"/>
      <c r="AL6" s="15" t="n">
        <v>1</v>
      </c>
      <c r="AM6" s="15" t="n">
        <v>0</v>
      </c>
      <c r="AN6" s="23" t="str">
        <f aca="false">IF(Y6&gt;79999,"1","0")</f>
        <v>0</v>
      </c>
      <c r="AO6" s="23" t="str">
        <f aca="false">IF(N6=0,"0","1")</f>
        <v>1</v>
      </c>
      <c r="AP6" s="15" t="n">
        <v>0</v>
      </c>
      <c r="AQ6" s="15" t="n">
        <v>0</v>
      </c>
      <c r="AR6" s="15" t="n">
        <v>1</v>
      </c>
      <c r="AS6" s="17" t="n">
        <f aca="false">5+AL6+AM6+AO6-AN6-AQ6-AP6-AR6</f>
        <v>6</v>
      </c>
      <c r="AT6" s="17" t="str">
        <f aca="false">IF(AS6&gt;4,"0",IF(AS6&gt;3,"1",IF(AS6&gt;0,"2","3")))</f>
        <v>0</v>
      </c>
      <c r="AU6" s="15" t="n">
        <v>0</v>
      </c>
      <c r="AV6" s="15" t="n">
        <v>0</v>
      </c>
      <c r="AW6" s="15" t="n">
        <v>1</v>
      </c>
      <c r="AX6" s="15" t="n">
        <v>0</v>
      </c>
      <c r="AY6" s="15" t="n">
        <v>0</v>
      </c>
      <c r="AZ6" s="24" t="n">
        <f aca="false">SUM(AU6:AY6)</f>
        <v>1</v>
      </c>
      <c r="BA6" s="23" t="str">
        <f aca="false">IF(AZ6&gt;3,"2",IF(AZ6&gt;1,"1",IF(AZ6&gt;0,"0",)))</f>
        <v>0</v>
      </c>
      <c r="BB6" s="15" t="n">
        <v>0</v>
      </c>
      <c r="BC6" s="15" t="n">
        <v>2</v>
      </c>
      <c r="BD6" s="15" t="n">
        <v>1</v>
      </c>
      <c r="BE6" s="17" t="n">
        <f aca="false">SUM(BB6:BD6)</f>
        <v>3</v>
      </c>
      <c r="BF6" s="23" t="str">
        <f aca="false">IF(BE6=1,"0",IF(BE6=2,"0",IF(BE6=3,"1",IF(BE6&gt;3,"2","3"))))</f>
        <v>1</v>
      </c>
      <c r="BG6" s="15"/>
      <c r="BH6" s="15"/>
      <c r="BI6" s="15"/>
      <c r="BJ6" s="15"/>
      <c r="BK6" s="15"/>
      <c r="BL6" s="15"/>
      <c r="BM6" s="15"/>
      <c r="BN6" s="25"/>
    </row>
    <row r="7" s="4" customFormat="true" ht="50" hidden="false" customHeight="true" outlineLevel="0" collapsed="false">
      <c r="A7" s="40"/>
      <c r="B7" s="14" t="s">
        <v>70</v>
      </c>
      <c r="C7" s="15" t="n">
        <v>1</v>
      </c>
      <c r="D7" s="41" t="n">
        <v>71</v>
      </c>
      <c r="E7" s="42" t="n">
        <v>4</v>
      </c>
      <c r="F7" s="41" t="n">
        <v>1</v>
      </c>
      <c r="G7" s="43" t="n">
        <v>2.4</v>
      </c>
      <c r="H7" s="15" t="n">
        <v>0</v>
      </c>
      <c r="I7" s="41" t="n">
        <v>70</v>
      </c>
      <c r="J7" s="41" t="n">
        <v>1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1" t="n">
        <v>0</v>
      </c>
      <c r="Q7" s="41" t="n">
        <v>2</v>
      </c>
      <c r="R7" s="16" t="n">
        <v>43603</v>
      </c>
      <c r="S7" s="44" t="n">
        <v>43605</v>
      </c>
      <c r="T7" s="16" t="n">
        <v>43606</v>
      </c>
      <c r="U7" s="41" t="n">
        <v>54</v>
      </c>
      <c r="V7" s="41" t="n">
        <v>18</v>
      </c>
      <c r="W7" s="20" t="n">
        <f aca="false">U7*V7</f>
        <v>972</v>
      </c>
      <c r="X7" s="41" t="n">
        <v>13</v>
      </c>
      <c r="Y7" s="18" t="n">
        <f aca="false">U7*V7*X7/2</f>
        <v>6318</v>
      </c>
      <c r="Z7" s="18" t="n">
        <v>11700</v>
      </c>
      <c r="AA7" s="19" t="n">
        <f aca="false">(Z7-Y7)/Z7*100</f>
        <v>46</v>
      </c>
      <c r="AB7" s="41" t="n">
        <v>54</v>
      </c>
      <c r="AC7" s="41" t="n">
        <v>18</v>
      </c>
      <c r="AD7" s="41" t="n">
        <v>972</v>
      </c>
      <c r="AE7" s="41" t="n">
        <v>0</v>
      </c>
      <c r="AF7" s="45" t="n">
        <v>0</v>
      </c>
      <c r="AG7" s="45"/>
      <c r="AH7" s="46" t="str">
        <f aca="false">IF(AF7&gt;2000,"&gt;2000",IF(AF7&gt;1000,"1000-2000","&lt;1000"))</f>
        <v>&lt;1000</v>
      </c>
      <c r="AI7" s="18" t="n">
        <f aca="false">((Y7-AF7)/Y7)</f>
        <v>1</v>
      </c>
      <c r="AJ7" s="22" t="str">
        <f aca="false">IF(AI7&gt;98%,"&gt;98%",IF(AI7&gt;95%,"95-98%","&lt;95%"))</f>
        <v>&gt;98%</v>
      </c>
      <c r="AK7" s="47" t="n">
        <v>0</v>
      </c>
      <c r="AL7" s="27" t="n">
        <v>0</v>
      </c>
      <c r="AM7" s="27" t="n">
        <v>0</v>
      </c>
      <c r="AN7" s="23" t="str">
        <f aca="false">IF(Y7&gt;79999,"1","0")</f>
        <v>0</v>
      </c>
      <c r="AO7" s="23" t="str">
        <f aca="false">IF(N7=0,"0","1")</f>
        <v>0</v>
      </c>
      <c r="AP7" s="27" t="n">
        <v>0</v>
      </c>
      <c r="AQ7" s="27" t="n">
        <v>1</v>
      </c>
      <c r="AR7" s="27" t="n">
        <v>1</v>
      </c>
      <c r="AS7" s="17" t="n">
        <f aca="false">5+AL7+AM7+AO7-AN7-AQ7-AP7-AR7</f>
        <v>3</v>
      </c>
      <c r="AT7" s="17" t="str">
        <f aca="false">IF(AS7&gt;4,"0",IF(AS7&gt;3,"1",IF(AS7&gt;0,"2","3")))</f>
        <v>2</v>
      </c>
      <c r="AU7" s="27" t="n">
        <v>1</v>
      </c>
      <c r="AV7" s="27" t="n">
        <v>0</v>
      </c>
      <c r="AW7" s="27" t="n">
        <v>1</v>
      </c>
      <c r="AX7" s="27" t="n">
        <v>0</v>
      </c>
      <c r="AY7" s="27" t="n">
        <v>1</v>
      </c>
      <c r="AZ7" s="28" t="n">
        <f aca="false">SUM(AU7:AY7)</f>
        <v>3</v>
      </c>
      <c r="BA7" s="17" t="str">
        <f aca="false">IF(AZ7&gt;3,"2",IF(AZ7&gt;1,"1",IF(AZ7&gt;0,"0",)))</f>
        <v>1</v>
      </c>
      <c r="BB7" s="27" t="n">
        <v>1</v>
      </c>
      <c r="BC7" s="27" t="n">
        <v>2</v>
      </c>
      <c r="BD7" s="27" t="n">
        <v>1</v>
      </c>
      <c r="BE7" s="17" t="n">
        <f aca="false">SUM(BB7:BD7)</f>
        <v>4</v>
      </c>
      <c r="BF7" s="17" t="str">
        <f aca="false">IF(BE7=1,"0",IF(BE7=2,"0",IF(BE7=3,"1",IF(BE7&gt;3,"2","3"))))</f>
        <v>2</v>
      </c>
      <c r="BG7" s="27" t="n">
        <v>2</v>
      </c>
      <c r="BH7" s="15"/>
      <c r="BI7" s="15"/>
      <c r="BJ7" s="15"/>
      <c r="BK7" s="15"/>
      <c r="BL7" s="15"/>
      <c r="BM7" s="15"/>
      <c r="BN7" s="25"/>
    </row>
    <row r="8" customFormat="false" ht="48" hidden="false" customHeight="true" outlineLevel="0" collapsed="false">
      <c r="A8" s="40"/>
      <c r="B8" s="14" t="s">
        <v>71</v>
      </c>
      <c r="C8" s="15" t="n">
        <v>1</v>
      </c>
      <c r="D8" s="15" t="n">
        <v>55</v>
      </c>
      <c r="E8" s="15" t="n">
        <v>4</v>
      </c>
      <c r="F8" s="15" t="n">
        <v>2</v>
      </c>
      <c r="G8" s="24" t="n">
        <v>3</v>
      </c>
      <c r="H8" s="15" t="n">
        <v>0</v>
      </c>
      <c r="I8" s="48" t="n">
        <v>90</v>
      </c>
      <c r="J8" s="15" t="n">
        <v>1</v>
      </c>
      <c r="K8" s="15" t="n">
        <v>0</v>
      </c>
      <c r="L8" s="15" t="n">
        <v>0</v>
      </c>
      <c r="M8" s="15" t="n">
        <v>0</v>
      </c>
      <c r="N8" s="15" t="n">
        <v>0</v>
      </c>
      <c r="O8" s="15" t="n">
        <v>0</v>
      </c>
      <c r="P8" s="15" t="n">
        <v>0</v>
      </c>
      <c r="Q8" s="15" t="n">
        <v>0</v>
      </c>
      <c r="R8" s="16" t="n">
        <v>42838</v>
      </c>
      <c r="S8" s="16" t="n">
        <v>42849</v>
      </c>
      <c r="T8" s="16" t="n">
        <v>42851</v>
      </c>
      <c r="U8" s="49" t="n">
        <v>44</v>
      </c>
      <c r="V8" s="49" t="n">
        <v>22</v>
      </c>
      <c r="W8" s="34" t="n">
        <f aca="false">U8*V8</f>
        <v>968</v>
      </c>
      <c r="X8" s="49" t="n">
        <v>25</v>
      </c>
      <c r="Y8" s="35" t="n">
        <f aca="false">U8*V8*X8/2</f>
        <v>12100</v>
      </c>
      <c r="Z8" s="35" t="n">
        <v>14860</v>
      </c>
      <c r="AA8" s="19" t="n">
        <f aca="false">(Z8-Y8)/Z8*100</f>
        <v>18.5733512786003</v>
      </c>
      <c r="AB8" s="49" t="n">
        <v>41</v>
      </c>
      <c r="AC8" s="35" t="n">
        <v>22</v>
      </c>
      <c r="AD8" s="49" t="n">
        <v>902</v>
      </c>
      <c r="AE8" s="35" t="n">
        <v>10</v>
      </c>
      <c r="AF8" s="49" t="n">
        <v>0</v>
      </c>
      <c r="AG8" s="49"/>
      <c r="AH8" s="21" t="str">
        <f aca="false">IF(AF8&gt;2000,"&gt;2000",IF(AF8&gt;1000,"1000-2000","&lt;1000"))</f>
        <v>&lt;1000</v>
      </c>
      <c r="AI8" s="18" t="n">
        <f aca="false">((Y8-AF8)/Y8)</f>
        <v>1</v>
      </c>
      <c r="AJ8" s="22" t="str">
        <f aca="false">IF(AI8&gt;98%,"&gt;98%",IF(AI8&gt;95%,"95-98%","&lt;95%"))</f>
        <v>&gt;98%</v>
      </c>
      <c r="AK8" s="29" t="n">
        <v>0</v>
      </c>
      <c r="AL8" s="29" t="n">
        <v>1</v>
      </c>
      <c r="AM8" s="29" t="n">
        <v>0</v>
      </c>
      <c r="AN8" s="29" t="n">
        <v>0</v>
      </c>
      <c r="AO8" s="29" t="n">
        <v>0</v>
      </c>
      <c r="AP8" s="29" t="n">
        <v>0</v>
      </c>
      <c r="AQ8" s="29" t="n">
        <v>1</v>
      </c>
      <c r="AR8" s="29" t="n">
        <v>1</v>
      </c>
      <c r="AS8" s="36" t="n">
        <f aca="false">5+AL8+AM8+AO8-AN8-AQ8-AP8-AR8</f>
        <v>4</v>
      </c>
      <c r="AT8" s="36" t="str">
        <f aca="false">IF(AS8&gt;4,"0",IF(AS8&gt;3,"1",IF(AS8&gt;0,"2","3")))</f>
        <v>1</v>
      </c>
      <c r="AU8" s="29" t="n">
        <v>1</v>
      </c>
      <c r="AV8" s="29" t="n">
        <v>0</v>
      </c>
      <c r="AW8" s="29" t="n">
        <v>0</v>
      </c>
      <c r="AX8" s="29" t="n">
        <v>1</v>
      </c>
      <c r="AY8" s="29" t="n">
        <v>1</v>
      </c>
      <c r="AZ8" s="24" t="n">
        <f aca="false">SUM(AU8:AY8)</f>
        <v>3</v>
      </c>
      <c r="BA8" s="37" t="str">
        <f aca="false">IF(AZ8&gt;3,"2",IF(AZ8&gt;1,"1",IF(AZ8&gt;0,"0",)))</f>
        <v>1</v>
      </c>
      <c r="BB8" s="29" t="n">
        <v>0</v>
      </c>
      <c r="BC8" s="29" t="n">
        <v>1</v>
      </c>
      <c r="BD8" s="29" t="n">
        <v>1</v>
      </c>
      <c r="BE8" s="38" t="n">
        <f aca="false">SUM(BB8:BD8)</f>
        <v>2</v>
      </c>
      <c r="BF8" s="23" t="str">
        <f aca="false">IF(BE8=1,"0",IF(BE8=2,"0",IF(BE8=3,"1",IF(BE8&gt;3,"2","3"))))</f>
        <v>0</v>
      </c>
      <c r="BG8" s="15" t="n">
        <v>1</v>
      </c>
      <c r="BH8" s="15"/>
      <c r="BI8" s="15"/>
      <c r="BJ8" s="15"/>
      <c r="BK8" s="15"/>
      <c r="BL8" s="15"/>
      <c r="BM8" s="15"/>
      <c r="BN8" s="25"/>
    </row>
    <row r="9" customFormat="false" ht="52" hidden="false" customHeight="true" outlineLevel="0" collapsed="false">
      <c r="A9" s="40"/>
      <c r="B9" s="14" t="s">
        <v>72</v>
      </c>
      <c r="C9" s="15" t="n">
        <v>1</v>
      </c>
      <c r="D9" s="15" t="n">
        <v>43</v>
      </c>
      <c r="E9" s="15" t="n">
        <v>4</v>
      </c>
      <c r="F9" s="15" t="n">
        <v>2</v>
      </c>
      <c r="G9" s="24" t="n">
        <v>2</v>
      </c>
      <c r="H9" s="15" t="n">
        <v>0</v>
      </c>
      <c r="I9" s="15" t="n">
        <v>80</v>
      </c>
      <c r="J9" s="15" t="n">
        <v>0</v>
      </c>
      <c r="K9" s="15" t="n">
        <v>0</v>
      </c>
      <c r="L9" s="15" t="n">
        <v>0</v>
      </c>
      <c r="M9" s="15" t="n">
        <v>0</v>
      </c>
      <c r="N9" s="15" t="n">
        <v>0</v>
      </c>
      <c r="O9" s="15" t="n">
        <v>0</v>
      </c>
      <c r="P9" s="15" t="n">
        <v>0</v>
      </c>
      <c r="Q9" s="15" t="n">
        <v>2</v>
      </c>
      <c r="R9" s="16" t="n">
        <v>42544</v>
      </c>
      <c r="S9" s="16" t="n">
        <v>42550</v>
      </c>
      <c r="T9" s="16" t="n">
        <v>42551</v>
      </c>
      <c r="U9" s="26" t="n">
        <v>28</v>
      </c>
      <c r="V9" s="26" t="n">
        <v>24</v>
      </c>
      <c r="W9" s="20" t="n">
        <f aca="false">U9*V9</f>
        <v>672</v>
      </c>
      <c r="X9" s="26" t="n">
        <v>22</v>
      </c>
      <c r="Y9" s="18" t="n">
        <f aca="false">U9*V9*X9/2</f>
        <v>7392</v>
      </c>
      <c r="Z9" s="18" t="n">
        <v>9165</v>
      </c>
      <c r="AA9" s="19" t="n">
        <f aca="false">(Z9-Y9)/Z9*100</f>
        <v>19.3453355155483</v>
      </c>
      <c r="AB9" s="26" t="n">
        <v>28</v>
      </c>
      <c r="AC9" s="18" t="n">
        <v>24</v>
      </c>
      <c r="AD9" s="26" t="n">
        <v>672</v>
      </c>
      <c r="AE9" s="18" t="n">
        <v>2</v>
      </c>
      <c r="AF9" s="26" t="n">
        <v>0</v>
      </c>
      <c r="AG9" s="26"/>
      <c r="AH9" s="21" t="str">
        <f aca="false">IF(AF9&gt;2000,"&gt;2000",IF(AF9&gt;1000,"1000-2000","&lt;1000"))</f>
        <v>&lt;1000</v>
      </c>
      <c r="AI9" s="18" t="n">
        <f aca="false">((Y9-AF9)/Y9)</f>
        <v>1</v>
      </c>
      <c r="AJ9" s="22" t="str">
        <f aca="false">IF(AI9&gt;98%,"&gt;98%",IF(AI9&gt;95%,"95-98%","&lt;95%"))</f>
        <v>&gt;98%</v>
      </c>
      <c r="AK9" s="15" t="n">
        <v>0</v>
      </c>
      <c r="AL9" s="15" t="n">
        <v>0</v>
      </c>
      <c r="AM9" s="15" t="n">
        <v>0</v>
      </c>
      <c r="AN9" s="23" t="n">
        <v>0</v>
      </c>
      <c r="AO9" s="23" t="str">
        <f aca="false">IF(N9=0,"0","1")</f>
        <v>0</v>
      </c>
      <c r="AP9" s="15" t="n">
        <v>0</v>
      </c>
      <c r="AQ9" s="15" t="n">
        <v>0</v>
      </c>
      <c r="AR9" s="15" t="n">
        <v>0</v>
      </c>
      <c r="AS9" s="17" t="n">
        <f aca="false">5+AL9+AM9+AO9-AN9-AQ9-AP9-AR9</f>
        <v>5</v>
      </c>
      <c r="AT9" s="17" t="str">
        <f aca="false">IF(AS9&gt;4,"0",IF(AS9&gt;3,"1",IF(AS9&gt;0,"2","3")))</f>
        <v>0</v>
      </c>
      <c r="AU9" s="15" t="n">
        <v>1</v>
      </c>
      <c r="AV9" s="15" t="n">
        <v>0</v>
      </c>
      <c r="AW9" s="15" t="n">
        <v>1</v>
      </c>
      <c r="AX9" s="15" t="n">
        <v>0</v>
      </c>
      <c r="AY9" s="15" t="n">
        <v>0</v>
      </c>
      <c r="AZ9" s="24" t="n">
        <f aca="false">SUM(AU9:AY9)</f>
        <v>2</v>
      </c>
      <c r="BA9" s="23" t="str">
        <f aca="false">IF(AZ9&gt;3,"2",IF(AZ9&gt;1,"1",IF(AZ9&gt;0,"0",)))</f>
        <v>1</v>
      </c>
      <c r="BB9" s="15" t="n">
        <v>0</v>
      </c>
      <c r="BC9" s="15" t="n">
        <v>2</v>
      </c>
      <c r="BD9" s="15" t="n">
        <v>1</v>
      </c>
      <c r="BE9" s="17" t="n">
        <f aca="false">SUM(BB9:BD9)</f>
        <v>3</v>
      </c>
      <c r="BF9" s="23" t="str">
        <f aca="false">IF(BE9=1,"0",IF(BE9=2,"0",IF(BE9=3,"1",IF(BE9&gt;3,"2","3"))))</f>
        <v>1</v>
      </c>
      <c r="BG9" s="15" t="n">
        <v>2</v>
      </c>
      <c r="BH9" s="15"/>
      <c r="BI9" s="15" t="s">
        <v>73</v>
      </c>
      <c r="BJ9" s="15"/>
      <c r="BK9" s="15"/>
      <c r="BL9" s="15"/>
      <c r="BM9" s="15"/>
      <c r="BN9" s="25"/>
    </row>
    <row r="10" customFormat="false" ht="47" hidden="false" customHeight="true" outlineLevel="0" collapsed="false">
      <c r="A10" s="40"/>
      <c r="B10" s="14" t="s">
        <v>74</v>
      </c>
      <c r="C10" s="15" t="n">
        <v>2</v>
      </c>
      <c r="D10" s="15" t="n">
        <v>61</v>
      </c>
      <c r="E10" s="15" t="n">
        <v>4</v>
      </c>
      <c r="F10" s="15" t="n">
        <v>1</v>
      </c>
      <c r="G10" s="24" t="n">
        <v>3</v>
      </c>
      <c r="H10" s="15" t="n">
        <v>0</v>
      </c>
      <c r="I10" s="48" t="n">
        <v>90</v>
      </c>
      <c r="J10" s="48" t="n">
        <v>1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48" t="n">
        <v>0</v>
      </c>
      <c r="Q10" s="48" t="n">
        <v>0</v>
      </c>
      <c r="R10" s="16" t="n">
        <v>40335</v>
      </c>
      <c r="S10" s="16" t="n">
        <v>40340</v>
      </c>
      <c r="T10" s="16" t="n">
        <v>40340</v>
      </c>
      <c r="U10" s="49" t="n">
        <v>31</v>
      </c>
      <c r="V10" s="49" t="n">
        <v>23</v>
      </c>
      <c r="W10" s="34" t="n">
        <f aca="false">U10*V10</f>
        <v>713</v>
      </c>
      <c r="X10" s="49" t="n">
        <v>23</v>
      </c>
      <c r="Y10" s="35" t="n">
        <f aca="false">U10*V10*X10/2</f>
        <v>8199.5</v>
      </c>
      <c r="Z10" s="35" t="n">
        <v>10470</v>
      </c>
      <c r="AA10" s="19" t="n">
        <f aca="false">(Z10-Y10)/Z10*100</f>
        <v>21.6857688634193</v>
      </c>
      <c r="AB10" s="49" t="n">
        <v>31</v>
      </c>
      <c r="AC10" s="35" t="n">
        <v>23</v>
      </c>
      <c r="AD10" s="49" t="n">
        <v>713</v>
      </c>
      <c r="AE10" s="35" t="n">
        <v>1</v>
      </c>
      <c r="AF10" s="49" t="n">
        <v>0</v>
      </c>
      <c r="AG10" s="49"/>
      <c r="AH10" s="21" t="str">
        <f aca="false">IF(AF10&gt;2000,"&gt;2000",IF(AF10&gt;1000,"1000-2000","&lt;1000"))</f>
        <v>&lt;1000</v>
      </c>
      <c r="AI10" s="18" t="n">
        <f aca="false">((Y10-AF10)/Y10)</f>
        <v>1</v>
      </c>
      <c r="AJ10" s="22" t="str">
        <f aca="false">IF(AI10&gt;98%,"&gt;98%",IF(AI10&gt;95%,"95-98%","&lt;95%"))</f>
        <v>&gt;98%</v>
      </c>
      <c r="AK10" s="29" t="n">
        <v>0</v>
      </c>
      <c r="AL10" s="29" t="n">
        <v>1</v>
      </c>
      <c r="AM10" s="29" t="n">
        <v>0</v>
      </c>
      <c r="AN10" s="29" t="n">
        <v>0</v>
      </c>
      <c r="AO10" s="23" t="str">
        <f aca="false">IF(N10=0,"0","1")</f>
        <v>0</v>
      </c>
      <c r="AP10" s="29" t="n">
        <v>0</v>
      </c>
      <c r="AQ10" s="29" t="n">
        <v>0</v>
      </c>
      <c r="AR10" s="29" t="n">
        <v>1</v>
      </c>
      <c r="AS10" s="36" t="n">
        <f aca="false">5+AL10+AM10+AO10-AN10-AQ10-AP10-AR10</f>
        <v>5</v>
      </c>
      <c r="AT10" s="36" t="str">
        <f aca="false">IF(AS10&gt;4,"0",IF(AS10&gt;3,"1",IF(AS10&gt;0,"2","3")))</f>
        <v>0</v>
      </c>
      <c r="AU10" s="29" t="n">
        <v>0</v>
      </c>
      <c r="AV10" s="29" t="n">
        <v>0</v>
      </c>
      <c r="AW10" s="29" t="n">
        <v>1</v>
      </c>
      <c r="AX10" s="29" t="n">
        <v>1</v>
      </c>
      <c r="AY10" s="29" t="n">
        <v>0</v>
      </c>
      <c r="AZ10" s="24" t="n">
        <f aca="false">SUM(AU10:AY10)</f>
        <v>2</v>
      </c>
      <c r="BA10" s="37" t="str">
        <f aca="false">IF(AZ10&gt;3,"2",IF(AZ10&gt;1,"1",IF(AZ10&gt;0,"0",)))</f>
        <v>1</v>
      </c>
      <c r="BB10" s="29" t="n">
        <v>0</v>
      </c>
      <c r="BC10" s="29" t="n">
        <v>1</v>
      </c>
      <c r="BD10" s="29" t="n">
        <v>1</v>
      </c>
      <c r="BE10" s="38" t="n">
        <f aca="false">SUM(BB10:BD10)</f>
        <v>2</v>
      </c>
      <c r="BF10" s="23" t="str">
        <f aca="false">IF(BE10=1,"0",IF(BE10=2,"0",IF(BE10=3,"1",IF(BE10&gt;3,"2","3"))))</f>
        <v>0</v>
      </c>
      <c r="BG10" s="15"/>
      <c r="BH10" s="15"/>
      <c r="BI10" s="15"/>
      <c r="BJ10" s="15"/>
      <c r="BK10" s="15"/>
      <c r="BL10" s="15"/>
      <c r="BM10" s="15"/>
      <c r="BN10" s="25"/>
    </row>
    <row r="11" customFormat="false" ht="38" hidden="false" customHeight="true" outlineLevel="0" collapsed="false">
      <c r="A11" s="40"/>
      <c r="B11" s="14" t="s">
        <v>75</v>
      </c>
      <c r="C11" s="15" t="n">
        <v>1</v>
      </c>
      <c r="D11" s="15" t="n">
        <v>48</v>
      </c>
      <c r="E11" s="42" t="n">
        <v>4</v>
      </c>
      <c r="F11" s="15" t="n">
        <v>2</v>
      </c>
      <c r="G11" s="24" t="n">
        <v>1</v>
      </c>
      <c r="H11" s="15" t="n">
        <v>0</v>
      </c>
      <c r="I11" s="15" t="n">
        <v>80</v>
      </c>
      <c r="J11" s="15" t="n">
        <v>1</v>
      </c>
      <c r="K11" s="15" t="n">
        <v>0</v>
      </c>
      <c r="L11" s="15" t="n">
        <v>0</v>
      </c>
      <c r="M11" s="15" t="n">
        <v>3</v>
      </c>
      <c r="N11" s="15" t="n">
        <v>0</v>
      </c>
      <c r="O11" s="15" t="n">
        <v>0</v>
      </c>
      <c r="P11" s="15" t="n">
        <v>0</v>
      </c>
      <c r="Q11" s="15" t="n">
        <v>2</v>
      </c>
      <c r="R11" s="16" t="n">
        <v>43546</v>
      </c>
      <c r="S11" s="16" t="n">
        <v>43563</v>
      </c>
      <c r="T11" s="16" t="n">
        <v>43564</v>
      </c>
      <c r="U11" s="15" t="n">
        <v>27</v>
      </c>
      <c r="V11" s="15" t="n">
        <v>25</v>
      </c>
      <c r="W11" s="20" t="n">
        <f aca="false">U11*V11</f>
        <v>675</v>
      </c>
      <c r="X11" s="15" t="n">
        <v>25</v>
      </c>
      <c r="Y11" s="18" t="n">
        <f aca="false">U11*V11*X11/2</f>
        <v>8437.5</v>
      </c>
      <c r="Z11" s="18" t="n">
        <v>9450</v>
      </c>
      <c r="AA11" s="19" t="n">
        <f aca="false">(Z11-Y11)/Z11*100</f>
        <v>10.7142857142857</v>
      </c>
      <c r="AB11" s="15" t="n">
        <v>27</v>
      </c>
      <c r="AC11" s="15" t="n">
        <v>25</v>
      </c>
      <c r="AD11" s="15" t="n">
        <v>675</v>
      </c>
      <c r="AE11" s="15" t="n">
        <v>0</v>
      </c>
      <c r="AF11" s="0" t="n">
        <v>0</v>
      </c>
      <c r="AH11" s="46" t="str">
        <f aca="false">IF(AF11&gt;2000,"&gt;2000",IF(AF11&gt;1000,"1000-2000","&lt;1000"))</f>
        <v>&lt;1000</v>
      </c>
      <c r="AI11" s="18" t="n">
        <f aca="false">((Y11-AF11)/Y11)</f>
        <v>1</v>
      </c>
      <c r="AJ11" s="22" t="str">
        <f aca="false">IF(AI11&gt;98%,"&gt;98%",IF(AI11&gt;95%,"95-98%","&lt;95%"))</f>
        <v>&gt;98%</v>
      </c>
      <c r="AK11" s="47" t="n">
        <v>0</v>
      </c>
      <c r="AL11" s="27" t="n">
        <v>0</v>
      </c>
      <c r="AM11" s="27" t="n">
        <v>0</v>
      </c>
      <c r="AN11" s="23" t="str">
        <f aca="false">IF(Y11&gt;79999,"1","0")</f>
        <v>0</v>
      </c>
      <c r="AO11" s="23" t="str">
        <f aca="false">IF(N11=0,"0","1")</f>
        <v>0</v>
      </c>
      <c r="AP11" s="27" t="n">
        <v>1</v>
      </c>
      <c r="AQ11" s="27" t="n">
        <v>0</v>
      </c>
      <c r="AR11" s="27" t="n">
        <v>1</v>
      </c>
      <c r="AS11" s="17" t="n">
        <f aca="false">5+AL11+AM11+AO11-AN11-AQ11-AP11-AR11</f>
        <v>3</v>
      </c>
      <c r="AT11" s="17" t="str">
        <f aca="false">IF(AS11&gt;4,"0",IF(AS11&gt;3,"1",IF(AS11&gt;0,"2","3")))</f>
        <v>2</v>
      </c>
      <c r="AU11" s="27" t="n">
        <v>0</v>
      </c>
      <c r="AV11" s="27" t="n">
        <v>0</v>
      </c>
      <c r="AW11" s="27" t="n">
        <v>1</v>
      </c>
      <c r="AX11" s="27" t="n">
        <v>0</v>
      </c>
      <c r="AY11" s="27" t="n">
        <v>0</v>
      </c>
      <c r="AZ11" s="28" t="n">
        <f aca="false">SUM(AU11:AY11)</f>
        <v>1</v>
      </c>
      <c r="BA11" s="17" t="str">
        <f aca="false">IF(AZ11&gt;3,"2",IF(AZ11&gt;1,"1",IF(AZ11&gt;0,"0",)))</f>
        <v>0</v>
      </c>
      <c r="BB11" s="27" t="n">
        <v>0</v>
      </c>
      <c r="BC11" s="27" t="n">
        <v>2</v>
      </c>
      <c r="BD11" s="27" t="n">
        <v>1</v>
      </c>
      <c r="BE11" s="17" t="n">
        <f aca="false">SUM(BB11:BD11)</f>
        <v>3</v>
      </c>
      <c r="BF11" s="17" t="str">
        <f aca="false">IF(BE11=1,"0",IF(BE11=2,"0",IF(BE11=3,"1",IF(BE11&gt;3,"2","3"))))</f>
        <v>1</v>
      </c>
      <c r="BG11" s="27" t="n">
        <v>6</v>
      </c>
      <c r="BH11" s="27" t="n">
        <v>3</v>
      </c>
      <c r="BI11" s="15" t="s">
        <v>66</v>
      </c>
      <c r="BJ11" s="15" t="s">
        <v>66</v>
      </c>
      <c r="BK11" s="15" t="s">
        <v>66</v>
      </c>
      <c r="BL11" s="15" t="s">
        <v>66</v>
      </c>
      <c r="BM11" s="27" t="n">
        <v>0</v>
      </c>
      <c r="BN11" s="25" t="s">
        <v>66</v>
      </c>
    </row>
    <row r="12" customFormat="false" ht="15.65" hidden="false" customHeight="false" outlineLevel="0" collapsed="false">
      <c r="A12" s="40"/>
      <c r="B12" s="14" t="s">
        <v>76</v>
      </c>
      <c r="C12" s="15" t="n">
        <v>1</v>
      </c>
      <c r="D12" s="15" t="n">
        <v>56</v>
      </c>
      <c r="E12" s="15" t="n">
        <v>4</v>
      </c>
      <c r="F12" s="15" t="n">
        <v>1</v>
      </c>
      <c r="G12" s="24" t="n">
        <v>1.5</v>
      </c>
      <c r="H12" s="15" t="n">
        <v>0</v>
      </c>
      <c r="I12" s="15" t="n">
        <v>70</v>
      </c>
      <c r="J12" s="15" t="n">
        <v>0</v>
      </c>
      <c r="K12" s="15" t="n">
        <v>0</v>
      </c>
      <c r="L12" s="15" t="n">
        <v>3</v>
      </c>
      <c r="M12" s="15" t="n">
        <v>0</v>
      </c>
      <c r="N12" s="15" t="n">
        <v>0</v>
      </c>
      <c r="O12" s="15" t="n">
        <v>0</v>
      </c>
      <c r="P12" s="15" t="n">
        <v>0</v>
      </c>
      <c r="Q12" s="15" t="n">
        <v>0</v>
      </c>
      <c r="R12" s="16" t="n">
        <v>42565</v>
      </c>
      <c r="S12" s="16" t="n">
        <v>42584</v>
      </c>
      <c r="T12" s="16" t="n">
        <v>42585</v>
      </c>
      <c r="U12" s="26" t="n">
        <v>30</v>
      </c>
      <c r="V12" s="26" t="n">
        <v>28</v>
      </c>
      <c r="W12" s="17" t="n">
        <f aca="false">U12*V12</f>
        <v>840</v>
      </c>
      <c r="X12" s="15" t="n">
        <v>21</v>
      </c>
      <c r="Y12" s="18" t="n">
        <f aca="false">U12*V12*X12/2</f>
        <v>8820</v>
      </c>
      <c r="Z12" s="18" t="n">
        <v>9250</v>
      </c>
      <c r="AA12" s="19" t="n">
        <f aca="false">(Z12-Y12)/Z12*100</f>
        <v>4.64864864864865</v>
      </c>
      <c r="AB12" s="15" t="n">
        <v>30</v>
      </c>
      <c r="AC12" s="18" t="n">
        <v>28</v>
      </c>
      <c r="AD12" s="15" t="n">
        <v>840</v>
      </c>
      <c r="AE12" s="18" t="n">
        <v>0</v>
      </c>
      <c r="AF12" s="15" t="n">
        <v>1358</v>
      </c>
      <c r="AG12" s="20" t="n">
        <v>2420</v>
      </c>
      <c r="AH12" s="21" t="str">
        <f aca="false">IF(AF12&gt;2000,"&gt;2000",IF(AF12&gt;1000,"1000-2000","&lt;1000"))</f>
        <v>1000-2000</v>
      </c>
      <c r="AI12" s="18" t="n">
        <f aca="false">((Y12-AF12)/Y12)</f>
        <v>0.846031746031746</v>
      </c>
      <c r="AJ12" s="22" t="str">
        <f aca="false">IF(AI12&gt;98%,"&gt;98%",IF(AI12&gt;95%,"95-98%","&lt;95%"))</f>
        <v>&lt;95%</v>
      </c>
      <c r="AK12" s="15" t="n">
        <v>1358</v>
      </c>
      <c r="AL12" s="15" t="n">
        <v>1</v>
      </c>
      <c r="AM12" s="15" t="n">
        <v>0</v>
      </c>
      <c r="AN12" s="23" t="str">
        <f aca="false">IF(Y12&gt;79999,"1","0")</f>
        <v>0</v>
      </c>
      <c r="AO12" s="23" t="str">
        <f aca="false">IF(N12=0,"0","1")</f>
        <v>0</v>
      </c>
      <c r="AP12" s="15" t="n">
        <v>1</v>
      </c>
      <c r="AQ12" s="15" t="n">
        <v>0</v>
      </c>
      <c r="AR12" s="15" t="n">
        <v>1</v>
      </c>
      <c r="AS12" s="17" t="n">
        <f aca="false">5+AL12+AM12+AO12-AN12-AQ12-AP12-AR12</f>
        <v>4</v>
      </c>
      <c r="AT12" s="17" t="str">
        <f aca="false">IF(AS12&gt;4,"0",IF(AS12&gt;3,"1",IF(AS12&gt;0,"2","3")))</f>
        <v>1</v>
      </c>
      <c r="AU12" s="15" t="n">
        <v>0</v>
      </c>
      <c r="AV12" s="15" t="n">
        <v>0</v>
      </c>
      <c r="AW12" s="15" t="n">
        <v>1</v>
      </c>
      <c r="AX12" s="15" t="n">
        <v>1</v>
      </c>
      <c r="AY12" s="15" t="n">
        <v>0</v>
      </c>
      <c r="AZ12" s="24" t="n">
        <f aca="false">SUM(AU12:AY12)</f>
        <v>2</v>
      </c>
      <c r="BA12" s="23" t="str">
        <f aca="false">IF(AZ12&gt;3,"2",IF(AZ12&gt;1,"1",IF(AZ12&gt;0,"0",)))</f>
        <v>1</v>
      </c>
      <c r="BB12" s="15" t="n">
        <v>0</v>
      </c>
      <c r="BC12" s="15" t="n">
        <v>2</v>
      </c>
      <c r="BD12" s="15" t="n">
        <v>1</v>
      </c>
      <c r="BE12" s="17" t="n">
        <f aca="false">SUM(BB12:BD12)</f>
        <v>3</v>
      </c>
      <c r="BF12" s="23" t="str">
        <f aca="false">IF(BE12=1,"0",IF(BE12=2,"0",IF(BE12=3,"1",IF(BE12&gt;3,"2","3"))))</f>
        <v>1</v>
      </c>
      <c r="BG12" s="15"/>
      <c r="BH12" s="15"/>
      <c r="BI12" s="15"/>
      <c r="BJ12" s="15"/>
      <c r="BK12" s="15"/>
      <c r="BL12" s="15"/>
      <c r="BM12" s="15"/>
      <c r="BN12" s="25"/>
    </row>
    <row r="13" customFormat="false" ht="15.65" hidden="false" customHeight="false" outlineLevel="0" collapsed="false">
      <c r="A13" s="40"/>
      <c r="B13" s="14" t="s">
        <v>77</v>
      </c>
      <c r="C13" s="15" t="n">
        <v>2</v>
      </c>
      <c r="D13" s="15" t="n">
        <v>44</v>
      </c>
      <c r="E13" s="15" t="n">
        <v>4</v>
      </c>
      <c r="F13" s="15" t="n">
        <v>2</v>
      </c>
      <c r="G13" s="24" t="n">
        <v>5</v>
      </c>
      <c r="H13" s="15" t="n">
        <v>0</v>
      </c>
      <c r="I13" s="15" t="n">
        <v>80</v>
      </c>
      <c r="J13" s="15" t="n">
        <v>1</v>
      </c>
      <c r="K13" s="15" t="n">
        <v>0</v>
      </c>
      <c r="L13" s="15" t="n">
        <v>0</v>
      </c>
      <c r="M13" s="15" t="n">
        <v>0</v>
      </c>
      <c r="N13" s="15" t="n">
        <v>3</v>
      </c>
      <c r="O13" s="15" t="n">
        <v>1</v>
      </c>
      <c r="P13" s="15" t="n">
        <v>0</v>
      </c>
      <c r="Q13" s="15" t="n">
        <v>0</v>
      </c>
      <c r="R13" s="16" t="n">
        <v>42455</v>
      </c>
      <c r="S13" s="16" t="n">
        <v>42459</v>
      </c>
      <c r="T13" s="16" t="n">
        <v>42460</v>
      </c>
      <c r="U13" s="50" t="n">
        <v>57</v>
      </c>
      <c r="V13" s="50" t="n">
        <v>44</v>
      </c>
      <c r="W13" s="17" t="n">
        <f aca="false">U13*V13</f>
        <v>2508</v>
      </c>
      <c r="X13" s="50" t="n">
        <v>46</v>
      </c>
      <c r="Y13" s="18" t="n">
        <f aca="false">U13*V13*X13/2</f>
        <v>57684</v>
      </c>
      <c r="Z13" s="18" t="n">
        <v>75780</v>
      </c>
      <c r="AA13" s="19" t="n">
        <f aca="false">(Z13-Y13)/Z13*100</f>
        <v>23.8796516231196</v>
      </c>
      <c r="AB13" s="50" t="n">
        <v>24</v>
      </c>
      <c r="AC13" s="20" t="n">
        <v>28</v>
      </c>
      <c r="AD13" s="50" t="n">
        <v>672</v>
      </c>
      <c r="AE13" s="20" t="n">
        <v>0</v>
      </c>
      <c r="AF13" s="24" t="n">
        <v>0</v>
      </c>
      <c r="AG13" s="24"/>
      <c r="AH13" s="21" t="str">
        <f aca="false">IF(AF13&gt;2000,"&gt;2000",IF(AF13&gt;1000,"1000-2000","&lt;1000"))</f>
        <v>&lt;1000</v>
      </c>
      <c r="AI13" s="18" t="n">
        <f aca="false">((Y13-AF13)/Y13)</f>
        <v>1</v>
      </c>
      <c r="AJ13" s="22" t="str">
        <f aca="false">IF(AI13&gt;98%,"&gt;98%",IF(AI13&gt;95%,"95-98%","&lt;95%"))</f>
        <v>&gt;98%</v>
      </c>
      <c r="AK13" s="24" t="n">
        <v>0</v>
      </c>
      <c r="AL13" s="24" t="n">
        <v>1</v>
      </c>
      <c r="AM13" s="24" t="n">
        <v>0</v>
      </c>
      <c r="AN13" s="23" t="str">
        <f aca="false">IF(Y13&gt;79999,"1","0")</f>
        <v>0</v>
      </c>
      <c r="AO13" s="23" t="str">
        <f aca="false">IF(N13=0,"0","1")</f>
        <v>1</v>
      </c>
      <c r="AP13" s="24" t="n">
        <v>0</v>
      </c>
      <c r="AQ13" s="24" t="n">
        <v>0</v>
      </c>
      <c r="AR13" s="24" t="n">
        <v>1</v>
      </c>
      <c r="AS13" s="17" t="n">
        <f aca="false">5+AL13+AM13+AO13-AN13-AQ13-AP13-AR13</f>
        <v>6</v>
      </c>
      <c r="AT13" s="17" t="str">
        <f aca="false">IF(AS13&gt;4,"0",IF(AS13&gt;3,"1",IF(AS13&gt;0,"2","3")))</f>
        <v>0</v>
      </c>
      <c r="AU13" s="24" t="n">
        <v>0</v>
      </c>
      <c r="AV13" s="24" t="n">
        <v>0</v>
      </c>
      <c r="AW13" s="24" t="n">
        <v>1</v>
      </c>
      <c r="AX13" s="24" t="n">
        <v>0</v>
      </c>
      <c r="AY13" s="24" t="n">
        <v>0</v>
      </c>
      <c r="AZ13" s="24" t="n">
        <f aca="false">SUM(AU13:AY13)</f>
        <v>1</v>
      </c>
      <c r="BA13" s="23" t="str">
        <f aca="false">IF(AZ13&gt;3,"2",IF(AZ13&gt;1,"1",IF(AZ13&gt;0,"0",)))</f>
        <v>0</v>
      </c>
      <c r="BB13" s="24" t="n">
        <v>0</v>
      </c>
      <c r="BC13" s="24" t="n">
        <v>1</v>
      </c>
      <c r="BD13" s="24" t="n">
        <v>1</v>
      </c>
      <c r="BE13" s="17" t="n">
        <f aca="false">SUM(BB13:BD13)</f>
        <v>2</v>
      </c>
      <c r="BF13" s="23" t="str">
        <f aca="false">IF(BE13=1,"0",IF(BE13=2,"0",IF(BE13=3,"1",IF(BE13&gt;3,"2","3"))))</f>
        <v>0</v>
      </c>
      <c r="BG13" s="15"/>
      <c r="BH13" s="15"/>
      <c r="BI13" s="15"/>
      <c r="BJ13" s="15"/>
      <c r="BK13" s="15"/>
      <c r="BL13" s="15"/>
      <c r="BM13" s="15"/>
      <c r="BN13" s="25"/>
    </row>
    <row r="14" customFormat="false" ht="15.65" hidden="false" customHeight="false" outlineLevel="0" collapsed="false">
      <c r="A14" s="40"/>
      <c r="B14" s="14" t="s">
        <v>78</v>
      </c>
      <c r="C14" s="15" t="n">
        <v>2</v>
      </c>
      <c r="D14" s="15" t="n">
        <v>48</v>
      </c>
      <c r="E14" s="15" t="n">
        <v>4</v>
      </c>
      <c r="F14" s="15" t="n">
        <v>1.4</v>
      </c>
      <c r="G14" s="24" t="n">
        <v>1</v>
      </c>
      <c r="H14" s="15" t="n">
        <v>0</v>
      </c>
      <c r="I14" s="24" t="n">
        <v>70</v>
      </c>
      <c r="J14" s="15" t="n">
        <v>1</v>
      </c>
      <c r="K14" s="15" t="n">
        <v>0</v>
      </c>
      <c r="L14" s="15" t="n">
        <v>1</v>
      </c>
      <c r="M14" s="15" t="n">
        <v>0</v>
      </c>
      <c r="N14" s="15" t="n">
        <v>0</v>
      </c>
      <c r="O14" s="15"/>
      <c r="P14" s="15" t="n">
        <v>0</v>
      </c>
      <c r="Q14" s="15" t="n">
        <v>2</v>
      </c>
      <c r="R14" s="16" t="n">
        <v>41345</v>
      </c>
      <c r="S14" s="16" t="n">
        <v>41360</v>
      </c>
      <c r="T14" s="16" t="n">
        <v>41361</v>
      </c>
      <c r="U14" s="50" t="n">
        <v>39</v>
      </c>
      <c r="V14" s="50" t="n">
        <v>21</v>
      </c>
      <c r="W14" s="17" t="n">
        <f aca="false">U14*V14</f>
        <v>819</v>
      </c>
      <c r="X14" s="50" t="n">
        <v>29</v>
      </c>
      <c r="Y14" s="18" t="n">
        <f aca="false">U14*V14*X14/2</f>
        <v>11875.5</v>
      </c>
      <c r="Z14" s="18" t="n">
        <v>15120</v>
      </c>
      <c r="AA14" s="19" t="n">
        <f aca="false">(Z14-Y14)/Z14*100</f>
        <v>21.4583333333333</v>
      </c>
      <c r="AB14" s="50" t="n">
        <v>38</v>
      </c>
      <c r="AC14" s="20" t="n">
        <v>19</v>
      </c>
      <c r="AD14" s="50" t="n">
        <v>722</v>
      </c>
      <c r="AE14" s="20" t="n">
        <v>0</v>
      </c>
      <c r="AF14" s="24" t="n">
        <v>0</v>
      </c>
      <c r="AG14" s="24"/>
      <c r="AH14" s="21" t="str">
        <f aca="false">IF(AF14&gt;2000,"&gt;2000",IF(AF14&gt;1000,"1000-2000","&lt;1000"))</f>
        <v>&lt;1000</v>
      </c>
      <c r="AI14" s="18" t="n">
        <f aca="false">((Y14-AF14)/Y14)</f>
        <v>1</v>
      </c>
      <c r="AJ14" s="22" t="str">
        <f aca="false">IF(AI14&gt;98%,"&gt;98%",IF(AI14&gt;95%,"95-98%","&lt;95%"))</f>
        <v>&gt;98%</v>
      </c>
      <c r="AK14" s="24" t="n">
        <v>0</v>
      </c>
      <c r="AL14" s="24" t="n">
        <v>1</v>
      </c>
      <c r="AM14" s="24" t="n">
        <v>0</v>
      </c>
      <c r="AN14" s="23" t="str">
        <f aca="false">IF(Y14&gt;79999,"1","0")</f>
        <v>0</v>
      </c>
      <c r="AO14" s="23" t="str">
        <f aca="false">IF(N14=0,"0","1")</f>
        <v>0</v>
      </c>
      <c r="AP14" s="24" t="n">
        <v>1</v>
      </c>
      <c r="AQ14" s="24" t="n">
        <v>1</v>
      </c>
      <c r="AR14" s="24" t="n">
        <v>1</v>
      </c>
      <c r="AS14" s="17" t="n">
        <f aca="false">5+AL14+AM14+AO14-AN14-AQ14-AP14-AR14</f>
        <v>3</v>
      </c>
      <c r="AT14" s="17" t="str">
        <f aca="false">IF(AS14&gt;4,"0",IF(AS14&gt;3,"1",IF(AS14&gt;0,"2","3")))</f>
        <v>2</v>
      </c>
      <c r="AU14" s="24" t="n">
        <v>1</v>
      </c>
      <c r="AV14" s="24" t="n">
        <v>1</v>
      </c>
      <c r="AW14" s="24" t="n">
        <v>1</v>
      </c>
      <c r="AX14" s="24" t="n">
        <v>1</v>
      </c>
      <c r="AY14" s="24" t="n">
        <v>0</v>
      </c>
      <c r="AZ14" s="24" t="n">
        <f aca="false">SUM(AU14:AY14)</f>
        <v>4</v>
      </c>
      <c r="BA14" s="23" t="str">
        <f aca="false">IF(AZ14&gt;3,"2",IF(AZ14&gt;1,"1",IF(AZ14&gt;0,"0",)))</f>
        <v>2</v>
      </c>
      <c r="BB14" s="24" t="n">
        <v>0</v>
      </c>
      <c r="BC14" s="24" t="n">
        <v>3</v>
      </c>
      <c r="BD14" s="24" t="n">
        <v>1</v>
      </c>
      <c r="BE14" s="17" t="n">
        <f aca="false">SUM(BB14:BD14)</f>
        <v>4</v>
      </c>
      <c r="BF14" s="23" t="str">
        <f aca="false">IF(BE14=1,"0",IF(BE14=2,"0",IF(BE14=3,"1",IF(BE14&gt;3,"2","3"))))</f>
        <v>2</v>
      </c>
      <c r="BG14" s="15"/>
      <c r="BH14" s="15"/>
      <c r="BI14" s="15"/>
      <c r="BJ14" s="15"/>
      <c r="BK14" s="15"/>
      <c r="BL14" s="15"/>
      <c r="BM14" s="15"/>
      <c r="BN14" s="25"/>
    </row>
    <row r="15" customFormat="false" ht="15.65" hidden="false" customHeight="false" outlineLevel="0" collapsed="false">
      <c r="A15" s="40"/>
      <c r="B15" s="14" t="s">
        <v>79</v>
      </c>
      <c r="C15" s="15" t="n">
        <v>1</v>
      </c>
      <c r="D15" s="15" t="n">
        <v>55</v>
      </c>
      <c r="E15" s="15" t="n">
        <v>4</v>
      </c>
      <c r="F15" s="15" t="n">
        <v>1</v>
      </c>
      <c r="G15" s="24" t="n">
        <v>2</v>
      </c>
      <c r="H15" s="15" t="n">
        <v>0</v>
      </c>
      <c r="I15" s="15" t="n">
        <v>70</v>
      </c>
      <c r="J15" s="15" t="n">
        <v>0</v>
      </c>
      <c r="K15" s="15" t="n">
        <v>0</v>
      </c>
      <c r="L15" s="15" t="n">
        <v>1</v>
      </c>
      <c r="M15" s="15" t="n">
        <v>2</v>
      </c>
      <c r="N15" s="15" t="n">
        <v>3</v>
      </c>
      <c r="O15" s="15"/>
      <c r="P15" s="15" t="n">
        <v>4</v>
      </c>
      <c r="Q15" s="15" t="n">
        <v>0</v>
      </c>
      <c r="R15" s="16" t="n">
        <v>42359</v>
      </c>
      <c r="S15" s="16" t="n">
        <v>42362</v>
      </c>
      <c r="T15" s="16" t="n">
        <v>42363</v>
      </c>
      <c r="U15" s="50" t="n">
        <v>52</v>
      </c>
      <c r="V15" s="50" t="n">
        <v>34</v>
      </c>
      <c r="W15" s="17" t="n">
        <f aca="false">U15*V15</f>
        <v>1768</v>
      </c>
      <c r="X15" s="50" t="n">
        <v>24</v>
      </c>
      <c r="Y15" s="18" t="n">
        <f aca="false">U15*V15*X15/2</f>
        <v>21216</v>
      </c>
      <c r="Z15" s="18" t="n">
        <v>30240</v>
      </c>
      <c r="AA15" s="19" t="n">
        <f aca="false">(Z15-Y15)/Z15*100</f>
        <v>29.8412698412698</v>
      </c>
      <c r="AB15" s="50" t="n">
        <v>51</v>
      </c>
      <c r="AC15" s="20" t="n">
        <v>13</v>
      </c>
      <c r="AD15" s="50" t="n">
        <v>663</v>
      </c>
      <c r="AE15" s="20" t="n">
        <v>5</v>
      </c>
      <c r="AF15" s="24" t="n">
        <v>0</v>
      </c>
      <c r="AG15" s="24"/>
      <c r="AH15" s="21" t="str">
        <f aca="false">IF(AF15&gt;2000,"&gt;2000",IF(AF15&gt;1000,"1000-2000","&lt;1000"))</f>
        <v>&lt;1000</v>
      </c>
      <c r="AI15" s="18" t="n">
        <f aca="false">((Y15-AF15)/Y15)</f>
        <v>1</v>
      </c>
      <c r="AJ15" s="22" t="str">
        <f aca="false">IF(AI15&gt;98%,"&gt;98%",IF(AI15&gt;95%,"95-98%","&lt;95%"))</f>
        <v>&gt;98%</v>
      </c>
      <c r="AK15" s="24" t="n">
        <v>0</v>
      </c>
      <c r="AL15" s="24" t="n">
        <v>0</v>
      </c>
      <c r="AM15" s="24" t="n">
        <v>0</v>
      </c>
      <c r="AN15" s="23" t="str">
        <f aca="false">IF(Y15&gt;79999,"1","0")</f>
        <v>0</v>
      </c>
      <c r="AO15" s="23" t="str">
        <f aca="false">IF(N15=0,"0","1")</f>
        <v>1</v>
      </c>
      <c r="AP15" s="24" t="n">
        <v>1</v>
      </c>
      <c r="AQ15" s="24" t="n">
        <v>1</v>
      </c>
      <c r="AR15" s="24" t="n">
        <v>1</v>
      </c>
      <c r="AS15" s="17" t="n">
        <f aca="false">5+AL15+AM15+AO15-AN15-AQ15-AP15-AR15</f>
        <v>3</v>
      </c>
      <c r="AT15" s="17" t="str">
        <f aca="false">IF(AS15&gt;4,"0",IF(AS15&gt;3,"1",IF(AS15&gt;0,"2","3")))</f>
        <v>2</v>
      </c>
      <c r="AU15" s="24" t="n">
        <v>0</v>
      </c>
      <c r="AV15" s="24" t="n">
        <v>0</v>
      </c>
      <c r="AW15" s="24" t="n">
        <v>0</v>
      </c>
      <c r="AX15" s="24" t="n">
        <v>1</v>
      </c>
      <c r="AY15" s="24" t="n">
        <v>1</v>
      </c>
      <c r="AZ15" s="24" t="n">
        <f aca="false">SUM(AU15:AY15)</f>
        <v>2</v>
      </c>
      <c r="BA15" s="23" t="str">
        <f aca="false">IF(AZ15&gt;3,"2",IF(AZ15&gt;1,"1",IF(AZ15&gt;0,"0",)))</f>
        <v>1</v>
      </c>
      <c r="BB15" s="24" t="n">
        <v>1</v>
      </c>
      <c r="BC15" s="24" t="n">
        <v>1</v>
      </c>
      <c r="BD15" s="24" t="n">
        <v>0</v>
      </c>
      <c r="BE15" s="17" t="n">
        <f aca="false">SUM(BB15:BD15)</f>
        <v>2</v>
      </c>
      <c r="BF15" s="23" t="str">
        <f aca="false">IF(BE15=1,"0",IF(BE15=2,"0",IF(BE15=3,"1",IF(BE15&gt;3,"2","3"))))</f>
        <v>0</v>
      </c>
      <c r="BG15" s="15"/>
      <c r="BH15" s="15"/>
      <c r="BI15" s="15"/>
      <c r="BJ15" s="15"/>
      <c r="BK15" s="15"/>
      <c r="BL15" s="15"/>
      <c r="BM15" s="15"/>
      <c r="BN15" s="25"/>
    </row>
    <row r="16" customFormat="false" ht="15.65" hidden="false" customHeight="false" outlineLevel="0" collapsed="false">
      <c r="A16" s="40"/>
      <c r="B16" s="14" t="s">
        <v>80</v>
      </c>
      <c r="C16" s="24" t="n">
        <v>1</v>
      </c>
      <c r="D16" s="15" t="n">
        <v>45</v>
      </c>
      <c r="E16" s="15" t="n">
        <v>4</v>
      </c>
      <c r="F16" s="15" t="n">
        <v>1</v>
      </c>
      <c r="G16" s="24" t="n">
        <v>2</v>
      </c>
      <c r="H16" s="15" t="n">
        <v>0</v>
      </c>
      <c r="I16" s="24" t="n">
        <v>80</v>
      </c>
      <c r="J16" s="15" t="n">
        <v>1</v>
      </c>
      <c r="K16" s="15" t="n">
        <v>0</v>
      </c>
      <c r="L16" s="15" t="n">
        <v>0</v>
      </c>
      <c r="M16" s="15" t="n">
        <v>0</v>
      </c>
      <c r="N16" s="15" t="n">
        <v>0</v>
      </c>
      <c r="O16" s="15"/>
      <c r="P16" s="15" t="n">
        <v>0</v>
      </c>
      <c r="Q16" s="15" t="n">
        <v>0</v>
      </c>
      <c r="R16" s="16" t="n">
        <v>40963</v>
      </c>
      <c r="S16" s="16" t="n">
        <v>40973</v>
      </c>
      <c r="T16" s="16" t="n">
        <v>40974</v>
      </c>
      <c r="U16" s="50" t="n">
        <v>30</v>
      </c>
      <c r="V16" s="50" t="n">
        <v>35</v>
      </c>
      <c r="W16" s="17" t="n">
        <f aca="false">U16*V16</f>
        <v>1050</v>
      </c>
      <c r="X16" s="50" t="n">
        <v>23</v>
      </c>
      <c r="Y16" s="18" t="n">
        <f aca="false">U16*V16*X16/2</f>
        <v>12075</v>
      </c>
      <c r="Z16" s="18" t="n">
        <v>13240</v>
      </c>
      <c r="AA16" s="19" t="n">
        <f aca="false">(Z16-Y16)/Z16*100</f>
        <v>8.79909365558912</v>
      </c>
      <c r="AB16" s="50" t="n">
        <v>30</v>
      </c>
      <c r="AC16" s="20" t="n">
        <v>35</v>
      </c>
      <c r="AD16" s="50" t="n">
        <v>1050</v>
      </c>
      <c r="AE16" s="20" t="n">
        <v>3</v>
      </c>
      <c r="AF16" s="24" t="n">
        <v>0</v>
      </c>
      <c r="AG16" s="24"/>
      <c r="AH16" s="21" t="str">
        <f aca="false">IF(AF16&gt;2000,"&gt;2000",IF(AF16&gt;1000,"1000-2000","&lt;1000"))</f>
        <v>&lt;1000</v>
      </c>
      <c r="AI16" s="18" t="n">
        <f aca="false">((Y16-AF16)/Y16)</f>
        <v>1</v>
      </c>
      <c r="AJ16" s="22" t="str">
        <f aca="false">IF(AI16&gt;98%,"&gt;98%",IF(AI16&gt;95%,"95-98%","&lt;95%"))</f>
        <v>&gt;98%</v>
      </c>
      <c r="AK16" s="24" t="n">
        <v>0</v>
      </c>
      <c r="AL16" s="24" t="n">
        <v>0</v>
      </c>
      <c r="AM16" s="24" t="n">
        <v>0</v>
      </c>
      <c r="AN16" s="23" t="str">
        <f aca="false">IF(Y16&gt;79999,"1","0")</f>
        <v>0</v>
      </c>
      <c r="AO16" s="23" t="str">
        <f aca="false">IF(N16=0,"0","1")</f>
        <v>0</v>
      </c>
      <c r="AP16" s="24" t="n">
        <v>0</v>
      </c>
      <c r="AQ16" s="24" t="n">
        <v>1</v>
      </c>
      <c r="AR16" s="24" t="n">
        <v>1</v>
      </c>
      <c r="AS16" s="17" t="n">
        <f aca="false">5+AL16+AM16+AO16-AN16-AQ16-AP16-AR16</f>
        <v>3</v>
      </c>
      <c r="AT16" s="17" t="str">
        <f aca="false">IF(AS16&gt;4,"0",IF(AS16&gt;3,"1",IF(AS16&gt;0,"2","3")))</f>
        <v>2</v>
      </c>
      <c r="AU16" s="24" t="n">
        <v>0</v>
      </c>
      <c r="AV16" s="24" t="n">
        <v>0</v>
      </c>
      <c r="AW16" s="24" t="n">
        <v>0</v>
      </c>
      <c r="AX16" s="24" t="n">
        <v>1</v>
      </c>
      <c r="AY16" s="24" t="n">
        <v>0</v>
      </c>
      <c r="AZ16" s="24" t="n">
        <f aca="false">SUM(AU16:AY16)</f>
        <v>1</v>
      </c>
      <c r="BA16" s="23" t="str">
        <f aca="false">IF(AZ16&gt;3,"2",IF(AZ16&gt;1,"1",IF(AZ16&gt;0,"0",)))</f>
        <v>0</v>
      </c>
      <c r="BB16" s="24" t="n">
        <v>0</v>
      </c>
      <c r="BC16" s="24" t="n">
        <v>1</v>
      </c>
      <c r="BD16" s="24" t="n">
        <v>0</v>
      </c>
      <c r="BE16" s="17" t="n">
        <f aca="false">SUM(BB16:BD16)</f>
        <v>1</v>
      </c>
      <c r="BF16" s="23" t="str">
        <f aca="false">IF(BE16=1,"0",IF(BE16=2,"0",IF(BE16=3,"1",IF(BE16&gt;3,"2","3"))))</f>
        <v>0</v>
      </c>
      <c r="BG16" s="15"/>
      <c r="BH16" s="15"/>
      <c r="BI16" s="15"/>
      <c r="BJ16" s="15"/>
      <c r="BK16" s="15"/>
      <c r="BL16" s="15"/>
      <c r="BM16" s="15"/>
      <c r="BN16" s="25"/>
    </row>
    <row r="17" customFormat="false" ht="15.65" hidden="false" customHeight="false" outlineLevel="0" collapsed="false">
      <c r="A17" s="40"/>
      <c r="B17" s="14" t="s">
        <v>81</v>
      </c>
      <c r="C17" s="15" t="n">
        <v>2</v>
      </c>
      <c r="D17" s="15" t="n">
        <v>30</v>
      </c>
      <c r="E17" s="15" t="n">
        <v>4</v>
      </c>
      <c r="F17" s="15" t="n">
        <v>1.4</v>
      </c>
      <c r="G17" s="24" t="n">
        <v>1</v>
      </c>
      <c r="H17" s="15" t="n">
        <v>0</v>
      </c>
      <c r="I17" s="15" t="n">
        <v>90</v>
      </c>
      <c r="J17" s="15" t="n">
        <v>1</v>
      </c>
      <c r="K17" s="15" t="n">
        <v>0</v>
      </c>
      <c r="L17" s="15" t="n">
        <v>0</v>
      </c>
      <c r="M17" s="15" t="n">
        <v>0</v>
      </c>
      <c r="N17" s="15" t="n">
        <v>0</v>
      </c>
      <c r="O17" s="15" t="n">
        <v>0</v>
      </c>
      <c r="P17" s="15" t="n">
        <v>0</v>
      </c>
      <c r="Q17" s="15" t="n">
        <v>0</v>
      </c>
      <c r="R17" s="16" t="n">
        <v>43117</v>
      </c>
      <c r="S17" s="16" t="n">
        <v>43143</v>
      </c>
      <c r="T17" s="16" t="n">
        <v>43144</v>
      </c>
      <c r="U17" s="49" t="n">
        <v>47</v>
      </c>
      <c r="V17" s="49" t="n">
        <v>32</v>
      </c>
      <c r="W17" s="34" t="n">
        <f aca="false">U17*V17</f>
        <v>1504</v>
      </c>
      <c r="X17" s="49" t="n">
        <v>30</v>
      </c>
      <c r="Y17" s="35" t="n">
        <f aca="false">U17*V17*X17/2</f>
        <v>22560</v>
      </c>
      <c r="Z17" s="35" t="n">
        <v>24970</v>
      </c>
      <c r="AA17" s="19" t="n">
        <f aca="false">(Z17-Y17)/Z17*100</f>
        <v>9.65158189827793</v>
      </c>
      <c r="AB17" s="49" t="n">
        <v>32</v>
      </c>
      <c r="AC17" s="35" t="n">
        <v>30</v>
      </c>
      <c r="AD17" s="49" t="n">
        <v>960</v>
      </c>
      <c r="AE17" s="35" t="n">
        <v>2</v>
      </c>
      <c r="AF17" s="49" t="n">
        <v>330</v>
      </c>
      <c r="AG17" s="34" t="n">
        <v>1010</v>
      </c>
      <c r="AH17" s="21" t="str">
        <f aca="false">IF(AF17&gt;2000,"&gt;2000",IF(AF17&gt;1000,"1000-2000","&lt;1000"))</f>
        <v>&lt;1000</v>
      </c>
      <c r="AI17" s="18" t="n">
        <f aca="false">((Y17-AF17)/Y17)</f>
        <v>0.985372340425532</v>
      </c>
      <c r="AJ17" s="22" t="str">
        <f aca="false">IF(AI17&gt;98%,"&gt;98%",IF(AI17&gt;95%,"95-98%","&lt;95%"))</f>
        <v>&gt;98%</v>
      </c>
      <c r="AK17" s="29" t="n">
        <v>0</v>
      </c>
      <c r="AL17" s="29" t="n">
        <v>1</v>
      </c>
      <c r="AM17" s="29" t="n">
        <v>0</v>
      </c>
      <c r="AN17" s="29" t="n">
        <v>0</v>
      </c>
      <c r="AO17" s="15" t="n">
        <v>0</v>
      </c>
      <c r="AP17" s="15" t="n">
        <v>0</v>
      </c>
      <c r="AQ17" s="29" t="n">
        <v>1</v>
      </c>
      <c r="AR17" s="29" t="n">
        <v>1</v>
      </c>
      <c r="AS17" s="36" t="n">
        <f aca="false">5+AL17+AM17+AO17-AN17-AQ17-AP17-AR17</f>
        <v>4</v>
      </c>
      <c r="AT17" s="36" t="str">
        <f aca="false">IF(AS17&gt;4,"0",IF(AS17&gt;3,"1",IF(AS17&gt;0,"2","3")))</f>
        <v>1</v>
      </c>
      <c r="AU17" s="29" t="n">
        <v>1</v>
      </c>
      <c r="AV17" s="29" t="n">
        <v>1</v>
      </c>
      <c r="AW17" s="29" t="n">
        <v>1</v>
      </c>
      <c r="AX17" s="29" t="n">
        <v>1</v>
      </c>
      <c r="AY17" s="29" t="n">
        <v>0</v>
      </c>
      <c r="AZ17" s="24" t="n">
        <f aca="false">SUM(AU17:AY17)</f>
        <v>4</v>
      </c>
      <c r="BA17" s="37" t="str">
        <f aca="false">IF(AZ17&gt;3,"2",IF(AZ17&gt;1,"1",IF(AZ17&gt;0,"0",)))</f>
        <v>2</v>
      </c>
      <c r="BB17" s="29" t="n">
        <v>0</v>
      </c>
      <c r="BC17" s="29" t="n">
        <v>3</v>
      </c>
      <c r="BD17" s="29" t="n">
        <v>1</v>
      </c>
      <c r="BE17" s="38" t="n">
        <f aca="false">SUM(BB17:BD17)</f>
        <v>4</v>
      </c>
      <c r="BF17" s="23" t="str">
        <f aca="false">IF(BE17=1,"0",IF(BE17=2,"0",IF(BE17=3,"1",IF(BE17&gt;3,"2","3"))))</f>
        <v>2</v>
      </c>
      <c r="BG17" s="15" t="n">
        <v>2</v>
      </c>
      <c r="BH17" s="15"/>
      <c r="BI17" s="15"/>
      <c r="BJ17" s="15"/>
      <c r="BK17" s="15"/>
      <c r="BL17" s="15"/>
      <c r="BM17" s="15"/>
      <c r="BN17" s="25"/>
    </row>
    <row r="18" customFormat="false" ht="15.65" hidden="false" customHeight="false" outlineLevel="0" collapsed="false">
      <c r="A18" s="40"/>
      <c r="B18" s="14" t="s">
        <v>82</v>
      </c>
      <c r="C18" s="15" t="n">
        <v>1</v>
      </c>
      <c r="D18" s="15" t="n">
        <v>73</v>
      </c>
      <c r="E18" s="15" t="n">
        <v>4</v>
      </c>
      <c r="F18" s="15" t="n">
        <v>1</v>
      </c>
      <c r="G18" s="24" t="n">
        <v>1</v>
      </c>
      <c r="H18" s="15" t="n">
        <v>0</v>
      </c>
      <c r="I18" s="15" t="n">
        <v>70</v>
      </c>
      <c r="J18" s="15" t="n">
        <v>1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15" t="n">
        <v>0</v>
      </c>
      <c r="R18" s="16" t="n">
        <v>41572</v>
      </c>
      <c r="S18" s="16" t="n">
        <v>41590</v>
      </c>
      <c r="T18" s="16" t="n">
        <v>41592</v>
      </c>
      <c r="U18" s="50" t="n">
        <v>32</v>
      </c>
      <c r="V18" s="50" t="n">
        <v>26</v>
      </c>
      <c r="W18" s="17" t="n">
        <f aca="false">U18*V18</f>
        <v>832</v>
      </c>
      <c r="X18" s="50" t="n">
        <v>34</v>
      </c>
      <c r="Y18" s="18" t="n">
        <f aca="false">U18*V18*X18/2</f>
        <v>14144</v>
      </c>
      <c r="Z18" s="18" t="n">
        <v>14450</v>
      </c>
      <c r="AA18" s="19" t="n">
        <f aca="false">(Z18-Y18)/Z18*100</f>
        <v>2.11764705882353</v>
      </c>
      <c r="AB18" s="50" t="n">
        <v>32</v>
      </c>
      <c r="AC18" s="20" t="n">
        <v>26</v>
      </c>
      <c r="AD18" s="50" t="n">
        <v>832</v>
      </c>
      <c r="AE18" s="20" t="n">
        <v>0</v>
      </c>
      <c r="AF18" s="24" t="n">
        <v>0</v>
      </c>
      <c r="AG18" s="24"/>
      <c r="AH18" s="21" t="str">
        <f aca="false">IF(AF18&gt;2000,"&gt;2000",IF(AF18&gt;1000,"1000-2000","&lt;1000"))</f>
        <v>&lt;1000</v>
      </c>
      <c r="AI18" s="18" t="n">
        <f aca="false">((Y18-AF18)/Y18)</f>
        <v>1</v>
      </c>
      <c r="AJ18" s="22" t="str">
        <f aca="false">IF(AI18&gt;98%,"&gt;98%",IF(AI18&gt;95%,"95-98%","&lt;95%"))</f>
        <v>&gt;98%</v>
      </c>
      <c r="AK18" s="24" t="n">
        <v>0</v>
      </c>
      <c r="AL18" s="24" t="n">
        <v>1</v>
      </c>
      <c r="AM18" s="24" t="n">
        <v>0</v>
      </c>
      <c r="AN18" s="23" t="str">
        <f aca="false">IF(Y18&gt;79999,"1","0")</f>
        <v>0</v>
      </c>
      <c r="AO18" s="23" t="str">
        <f aca="false">IF(N18=0,"0","1")</f>
        <v>0</v>
      </c>
      <c r="AP18" s="24" t="n">
        <v>0</v>
      </c>
      <c r="AQ18" s="24" t="n">
        <v>1</v>
      </c>
      <c r="AR18" s="24" t="n">
        <v>1</v>
      </c>
      <c r="AS18" s="17" t="n">
        <f aca="false">5+AL18+AM18+AO18-AN18-AQ18-AP18-AR18</f>
        <v>4</v>
      </c>
      <c r="AT18" s="17" t="str">
        <f aca="false">IF(AS18&gt;4,"0",IF(AS18&gt;3,"1",IF(AS18&gt;0,"2","3")))</f>
        <v>1</v>
      </c>
      <c r="AU18" s="24" t="n">
        <v>1</v>
      </c>
      <c r="AV18" s="24" t="n">
        <v>0</v>
      </c>
      <c r="AW18" s="24" t="n">
        <v>0</v>
      </c>
      <c r="AX18" s="24" t="n">
        <v>0</v>
      </c>
      <c r="AY18" s="24" t="n">
        <v>0</v>
      </c>
      <c r="AZ18" s="24" t="n">
        <f aca="false">SUM(AU18:AY18)</f>
        <v>1</v>
      </c>
      <c r="BA18" s="23" t="str">
        <f aca="false">IF(AZ18&gt;3,"2",IF(AZ18&gt;1,"1",IF(AZ18&gt;0,"0",)))</f>
        <v>0</v>
      </c>
      <c r="BB18" s="24" t="n">
        <v>0</v>
      </c>
      <c r="BC18" s="24" t="n">
        <v>1</v>
      </c>
      <c r="BD18" s="24" t="n">
        <v>0</v>
      </c>
      <c r="BE18" s="17" t="n">
        <f aca="false">SUM(BB18:BD18)</f>
        <v>1</v>
      </c>
      <c r="BF18" s="23" t="str">
        <f aca="false">IF(BE18=1,"0",IF(BE18=2,"0",IF(BE18=3,"1",IF(BE18&gt;3,"2","3"))))</f>
        <v>0</v>
      </c>
      <c r="BG18" s="15"/>
      <c r="BH18" s="15"/>
      <c r="BI18" s="15"/>
      <c r="BJ18" s="15"/>
      <c r="BK18" s="15"/>
      <c r="BL18" s="15"/>
      <c r="BM18" s="15"/>
      <c r="BN18" s="25"/>
    </row>
    <row r="19" customFormat="false" ht="15.65" hidden="false" customHeight="false" outlineLevel="0" collapsed="false">
      <c r="B19" s="14" t="s">
        <v>83</v>
      </c>
      <c r="C19" s="29" t="n">
        <v>1</v>
      </c>
      <c r="D19" s="29" t="n">
        <v>56</v>
      </c>
      <c r="E19" s="29" t="n">
        <v>4</v>
      </c>
      <c r="F19" s="29" t="n">
        <v>1</v>
      </c>
      <c r="G19" s="30" t="n">
        <v>5</v>
      </c>
      <c r="H19" s="29" t="n">
        <v>0</v>
      </c>
      <c r="I19" s="29" t="n">
        <v>80</v>
      </c>
      <c r="J19" s="29" t="n">
        <v>1</v>
      </c>
      <c r="K19" s="29" t="n">
        <v>0</v>
      </c>
      <c r="L19" s="29" t="n">
        <v>2</v>
      </c>
      <c r="M19" s="29" t="n">
        <v>0</v>
      </c>
      <c r="N19" s="29" t="n">
        <v>0</v>
      </c>
      <c r="O19" s="29"/>
      <c r="P19" s="29" t="n">
        <v>0</v>
      </c>
      <c r="Q19" s="29" t="n">
        <v>0</v>
      </c>
      <c r="R19" s="32" t="n">
        <v>40633</v>
      </c>
      <c r="S19" s="32" t="n">
        <v>40637</v>
      </c>
      <c r="T19" s="32" t="n">
        <v>40640</v>
      </c>
      <c r="U19" s="49" t="n">
        <v>33</v>
      </c>
      <c r="V19" s="49" t="n">
        <v>33</v>
      </c>
      <c r="W19" s="34" t="n">
        <f aca="false">U19*V19</f>
        <v>1089</v>
      </c>
      <c r="X19" s="49" t="n">
        <v>26</v>
      </c>
      <c r="Y19" s="35" t="n">
        <f aca="false">U19*V19*X19/2</f>
        <v>14157</v>
      </c>
      <c r="Z19" s="35"/>
      <c r="AA19" s="19"/>
      <c r="AB19" s="49" t="n">
        <v>33</v>
      </c>
      <c r="AC19" s="35" t="n">
        <v>33</v>
      </c>
      <c r="AD19" s="49" t="n">
        <v>1089</v>
      </c>
      <c r="AE19" s="35" t="n">
        <v>4</v>
      </c>
      <c r="AF19" s="49" t="n">
        <v>0</v>
      </c>
      <c r="AG19" s="49"/>
      <c r="AH19" s="21" t="str">
        <f aca="false">IF(AF19&gt;2000,"&gt;2000",IF(AF19&gt;1000,"1000-2000","&lt;1000"))</f>
        <v>&lt;1000</v>
      </c>
      <c r="AI19" s="18" t="n">
        <f aca="false">((Y19-AF19)/Y19)</f>
        <v>1</v>
      </c>
      <c r="AJ19" s="22" t="str">
        <f aca="false">IF(AI19&gt;98%,"&gt;98%",IF(AI19&gt;95%,"95-98%","&lt;95%"))</f>
        <v>&gt;98%</v>
      </c>
      <c r="AK19" s="29" t="n">
        <v>0</v>
      </c>
      <c r="AL19" s="29" t="n">
        <v>1</v>
      </c>
      <c r="AM19" s="29" t="n">
        <v>0</v>
      </c>
      <c r="AN19" s="29" t="n">
        <v>0</v>
      </c>
      <c r="AO19" s="23" t="str">
        <f aca="false">IF(N19=0,"0","1")</f>
        <v>0</v>
      </c>
      <c r="AP19" s="29" t="n">
        <v>1</v>
      </c>
      <c r="AQ19" s="29" t="n">
        <v>1</v>
      </c>
      <c r="AR19" s="29" t="n">
        <v>1</v>
      </c>
      <c r="AS19" s="36" t="n">
        <f aca="false">5+AL19+AM19+AO19-AN19-AQ19-AP19-AR19</f>
        <v>3</v>
      </c>
      <c r="AT19" s="36" t="str">
        <f aca="false">IF(AS19&gt;4,"0",IF(AS19&gt;3,"1",IF(AS19&gt;0,"2","3")))</f>
        <v>2</v>
      </c>
      <c r="AU19" s="29" t="n">
        <v>0</v>
      </c>
      <c r="AV19" s="29" t="n">
        <v>0</v>
      </c>
      <c r="AW19" s="29" t="n">
        <v>1</v>
      </c>
      <c r="AX19" s="29" t="n">
        <v>1</v>
      </c>
      <c r="AY19" s="29" t="n">
        <v>0</v>
      </c>
      <c r="AZ19" s="30" t="n">
        <f aca="false">SUM(AU19:AY19)</f>
        <v>2</v>
      </c>
      <c r="BA19" s="37" t="str">
        <f aca="false">IF(AZ19&gt;3,"2",IF(AZ19&gt;1,"1",IF(AZ19&gt;0,"0",)))</f>
        <v>1</v>
      </c>
      <c r="BB19" s="29" t="n">
        <v>0</v>
      </c>
      <c r="BC19" s="29" t="n">
        <v>1</v>
      </c>
      <c r="BD19" s="29" t="n">
        <v>1</v>
      </c>
      <c r="BE19" s="38" t="n">
        <f aca="false">SUM(BB19:BD19)</f>
        <v>2</v>
      </c>
      <c r="BF19" s="23" t="str">
        <f aca="false">IF(BE19=1,"0",IF(BE19=2,"0",IF(BE19=3,"1",IF(BE19&gt;3,"2","3"))))</f>
        <v>0</v>
      </c>
      <c r="BG19" s="29"/>
      <c r="BH19" s="29"/>
      <c r="BI19" s="29"/>
      <c r="BJ19" s="29"/>
      <c r="BK19" s="29"/>
      <c r="BL19" s="29"/>
      <c r="BM19" s="29"/>
      <c r="BN19" s="39"/>
    </row>
    <row r="20" customFormat="false" ht="15.65" hidden="false" customHeight="false" outlineLevel="0" collapsed="false">
      <c r="B20" s="14" t="s">
        <v>84</v>
      </c>
      <c r="C20" s="15" t="n">
        <v>2</v>
      </c>
      <c r="D20" s="15" t="n">
        <v>78</v>
      </c>
      <c r="E20" s="15" t="n">
        <v>4</v>
      </c>
      <c r="F20" s="15" t="n">
        <v>2</v>
      </c>
      <c r="G20" s="15" t="n">
        <v>5</v>
      </c>
      <c r="H20" s="15" t="n">
        <v>0</v>
      </c>
      <c r="I20" s="15" t="n">
        <v>50</v>
      </c>
      <c r="J20" s="15" t="n">
        <v>1</v>
      </c>
      <c r="K20" s="15" t="n">
        <v>0</v>
      </c>
      <c r="L20" s="15" t="n">
        <v>2</v>
      </c>
      <c r="M20" s="15" t="n">
        <v>3</v>
      </c>
      <c r="N20" s="15" t="n">
        <v>2</v>
      </c>
      <c r="O20" s="15" t="n">
        <v>0</v>
      </c>
      <c r="P20" s="15" t="n">
        <v>0</v>
      </c>
      <c r="Q20" s="15" t="n">
        <v>2</v>
      </c>
      <c r="R20" s="16" t="n">
        <v>42758</v>
      </c>
      <c r="S20" s="16" t="n">
        <v>42787</v>
      </c>
      <c r="T20" s="16" t="n">
        <v>42788</v>
      </c>
      <c r="U20" s="26" t="n">
        <v>46</v>
      </c>
      <c r="V20" s="26" t="n">
        <v>27</v>
      </c>
      <c r="W20" s="17" t="n">
        <f aca="false">U20*V20</f>
        <v>1242</v>
      </c>
      <c r="X20" s="15" t="n">
        <v>26</v>
      </c>
      <c r="Y20" s="18" t="n">
        <f aca="false">U20*V20*X20/2</f>
        <v>16146</v>
      </c>
      <c r="Z20" s="18" t="n">
        <v>20520</v>
      </c>
      <c r="AA20" s="19" t="n">
        <f aca="false">(Z20-Y20)/Z20*100</f>
        <v>21.3157894736842</v>
      </c>
      <c r="AB20" s="15" t="n">
        <v>35</v>
      </c>
      <c r="AC20" s="18" t="n">
        <v>30</v>
      </c>
      <c r="AD20" s="15" t="n">
        <v>1050</v>
      </c>
      <c r="AE20" s="18" t="n">
        <v>2</v>
      </c>
      <c r="AF20" s="15" t="n">
        <v>3094</v>
      </c>
      <c r="AG20" s="20" t="n">
        <v>8400</v>
      </c>
      <c r="AH20" s="21" t="str">
        <f aca="false">IF(AF20&gt;2000,"&gt;2000",IF(AF20&gt;1000,"1000-2000","&lt;1000"))</f>
        <v>&gt;2000</v>
      </c>
      <c r="AI20" s="18" t="n">
        <f aca="false">((Y20-AF20)/Y20)</f>
        <v>0.808373590982287</v>
      </c>
      <c r="AJ20" s="22" t="str">
        <f aca="false">IF(AI20&gt;98%,"&gt;98%",IF(AI20&gt;95%,"95-98%","&lt;95%"))</f>
        <v>&lt;95%</v>
      </c>
      <c r="AK20" s="15" t="n">
        <v>3094</v>
      </c>
      <c r="AL20" s="15" t="n">
        <v>1</v>
      </c>
      <c r="AM20" s="15" t="n">
        <v>0</v>
      </c>
      <c r="AN20" s="23" t="str">
        <f aca="false">IF(Y20&gt;79999,"1","0")</f>
        <v>0</v>
      </c>
      <c r="AO20" s="23" t="str">
        <f aca="false">IF(N20=0,"0","1")</f>
        <v>1</v>
      </c>
      <c r="AP20" s="15" t="n">
        <v>1</v>
      </c>
      <c r="AQ20" s="15" t="n">
        <v>1</v>
      </c>
      <c r="AR20" s="15" t="n">
        <v>1</v>
      </c>
      <c r="AS20" s="17" t="n">
        <f aca="false">5+AL20+AM20+AO20-AN20-AQ20-AP20-AR20</f>
        <v>4</v>
      </c>
      <c r="AT20" s="17" t="str">
        <f aca="false">IF(AS20&gt;4,"0",IF(AS20&gt;3,"1",IF(AS20&gt;0,"2","3")))</f>
        <v>1</v>
      </c>
      <c r="AU20" s="15" t="n">
        <v>1</v>
      </c>
      <c r="AV20" s="15" t="n">
        <v>0</v>
      </c>
      <c r="AW20" s="15" t="n">
        <v>1</v>
      </c>
      <c r="AX20" s="15" t="n">
        <v>1</v>
      </c>
      <c r="AY20" s="15" t="n">
        <v>0</v>
      </c>
      <c r="AZ20" s="24" t="n">
        <f aca="false">SUM(AU20:AY20)</f>
        <v>3</v>
      </c>
      <c r="BA20" s="23" t="str">
        <f aca="false">IF(AZ20&gt;3,"2",IF(AZ20&gt;1,"1",IF(AZ20&gt;0,"0",)))</f>
        <v>1</v>
      </c>
      <c r="BB20" s="15" t="n">
        <v>0</v>
      </c>
      <c r="BC20" s="15" t="n">
        <v>2</v>
      </c>
      <c r="BD20" s="15" t="n">
        <v>1</v>
      </c>
      <c r="BE20" s="17" t="n">
        <f aca="false">SUM(BB20:BD20)</f>
        <v>3</v>
      </c>
      <c r="BF20" s="23" t="str">
        <f aca="false">IF(BE20=1,"0",IF(BE20=2,"0",IF(BE20=3,"1",IF(BE20&gt;3,"2","3"))))</f>
        <v>1</v>
      </c>
      <c r="BG20" s="15"/>
      <c r="BH20" s="15"/>
      <c r="BI20" s="15"/>
      <c r="BJ20" s="15"/>
      <c r="BK20" s="15"/>
      <c r="BL20" s="15"/>
      <c r="BM20" s="15"/>
      <c r="BN20" s="25"/>
    </row>
    <row r="21" customFormat="false" ht="15.65" hidden="false" customHeight="false" outlineLevel="0" collapsed="false">
      <c r="B21" s="14" t="s">
        <v>85</v>
      </c>
      <c r="C21" s="15" t="n">
        <v>2</v>
      </c>
      <c r="D21" s="15" t="n">
        <v>19</v>
      </c>
      <c r="E21" s="15" t="n">
        <v>4</v>
      </c>
      <c r="F21" s="15" t="n">
        <v>2</v>
      </c>
      <c r="G21" s="15" t="n">
        <v>3</v>
      </c>
      <c r="H21" s="15" t="n">
        <v>0</v>
      </c>
      <c r="I21" s="15" t="n">
        <v>1</v>
      </c>
      <c r="J21" s="15" t="n">
        <v>0</v>
      </c>
      <c r="K21" s="15" t="n">
        <v>0</v>
      </c>
      <c r="L21" s="15" t="n">
        <v>0</v>
      </c>
      <c r="M21" s="15" t="n">
        <v>0</v>
      </c>
      <c r="N21" s="15" t="n">
        <v>0</v>
      </c>
      <c r="O21" s="15" t="n">
        <v>0</v>
      </c>
      <c r="P21" s="15" t="n">
        <v>0</v>
      </c>
      <c r="Q21" s="15" t="n">
        <v>0</v>
      </c>
      <c r="R21" s="16" t="n">
        <v>42857</v>
      </c>
      <c r="S21" s="16" t="n">
        <v>42859</v>
      </c>
      <c r="T21" s="16" t="n">
        <v>42860</v>
      </c>
      <c r="U21" s="26" t="n">
        <v>38</v>
      </c>
      <c r="V21" s="26" t="n">
        <v>34</v>
      </c>
      <c r="W21" s="17" t="n">
        <f aca="false">U21*V21</f>
        <v>1292</v>
      </c>
      <c r="X21" s="15" t="n">
        <v>30</v>
      </c>
      <c r="Y21" s="18" t="n">
        <f aca="false">U21*V21*X21/2</f>
        <v>19380</v>
      </c>
      <c r="Z21" s="18" t="n">
        <v>25680</v>
      </c>
      <c r="AA21" s="19" t="n">
        <f aca="false">(Z21-Y21)/Z21*100</f>
        <v>24.5327102803738</v>
      </c>
      <c r="AB21" s="15" t="n">
        <v>36</v>
      </c>
      <c r="AC21" s="18" t="n">
        <v>31</v>
      </c>
      <c r="AD21" s="15" t="n">
        <v>1116</v>
      </c>
      <c r="AE21" s="18" t="n">
        <v>0</v>
      </c>
      <c r="AF21" s="15" t="n">
        <v>0</v>
      </c>
      <c r="AG21" s="15"/>
      <c r="AH21" s="21" t="str">
        <f aca="false">IF(AF21&gt;2000,"&gt;2000",IF(AF21&gt;1000,"1000-2000","&lt;1000"))</f>
        <v>&lt;1000</v>
      </c>
      <c r="AI21" s="18" t="n">
        <f aca="false">((Y21-AF21)/Y21)</f>
        <v>1</v>
      </c>
      <c r="AJ21" s="22" t="str">
        <f aca="false">IF(AI21&gt;98%,"&gt;98%",IF(AI21&gt;95%,"95-98%","&lt;95%"))</f>
        <v>&gt;98%</v>
      </c>
      <c r="AK21" s="15" t="n">
        <v>0</v>
      </c>
      <c r="AL21" s="15" t="n">
        <v>1</v>
      </c>
      <c r="AM21" s="15" t="n">
        <v>1</v>
      </c>
      <c r="AN21" s="23" t="str">
        <f aca="false">IF(Y21&gt;79999,"1","0")</f>
        <v>0</v>
      </c>
      <c r="AO21" s="23" t="str">
        <f aca="false">IF(N21=0,"0","1")</f>
        <v>0</v>
      </c>
      <c r="AP21" s="15" t="n">
        <v>0</v>
      </c>
      <c r="AQ21" s="15" t="n">
        <v>1</v>
      </c>
      <c r="AR21" s="15" t="n">
        <v>1</v>
      </c>
      <c r="AS21" s="17" t="n">
        <f aca="false">5+AL21+AM21+AO21-AN21-AQ21-AP21-AR21</f>
        <v>5</v>
      </c>
      <c r="AT21" s="17" t="str">
        <f aca="false">IF(AS21&gt;4,"0",IF(AS21&gt;3,"1",IF(AS21&gt;0,"2","3")))</f>
        <v>0</v>
      </c>
      <c r="AU21" s="15" t="n">
        <v>1</v>
      </c>
      <c r="AV21" s="15" t="n">
        <v>0</v>
      </c>
      <c r="AW21" s="15" t="n">
        <v>1</v>
      </c>
      <c r="AX21" s="15" t="n">
        <v>1</v>
      </c>
      <c r="AY21" s="15" t="n">
        <v>0</v>
      </c>
      <c r="AZ21" s="24" t="n">
        <f aca="false">SUM(AU21:AY21)</f>
        <v>3</v>
      </c>
      <c r="BA21" s="23" t="str">
        <f aca="false">IF(AZ21&gt;3,"2",IF(AZ21&gt;1,"1",IF(AZ21&gt;0,"0",)))</f>
        <v>1</v>
      </c>
      <c r="BB21" s="15" t="n">
        <v>0</v>
      </c>
      <c r="BC21" s="15" t="n">
        <v>1</v>
      </c>
      <c r="BD21" s="15" t="n">
        <v>1</v>
      </c>
      <c r="BE21" s="17" t="n">
        <f aca="false">SUM(BB21:BD21)</f>
        <v>2</v>
      </c>
      <c r="BF21" s="23" t="str">
        <f aca="false">IF(BE21=1,"0",IF(BE21=2,"0",IF(BE21=3,"1",IF(BE21&gt;3,"2","3"))))</f>
        <v>0</v>
      </c>
      <c r="BG21" s="15"/>
      <c r="BH21" s="15"/>
      <c r="BI21" s="15"/>
      <c r="BJ21" s="15"/>
      <c r="BK21" s="15"/>
      <c r="BL21" s="15"/>
      <c r="BM21" s="15"/>
      <c r="BN21" s="25"/>
    </row>
    <row r="22" customFormat="false" ht="15.65" hidden="false" customHeight="false" outlineLevel="0" collapsed="false">
      <c r="A22" s="4"/>
      <c r="B22" s="14" t="s">
        <v>86</v>
      </c>
      <c r="C22" s="29" t="n">
        <v>1</v>
      </c>
      <c r="D22" s="29" t="n">
        <v>54</v>
      </c>
      <c r="E22" s="29" t="n">
        <v>4</v>
      </c>
      <c r="F22" s="29" t="n">
        <v>1</v>
      </c>
      <c r="G22" s="30" t="n">
        <v>5</v>
      </c>
      <c r="H22" s="29" t="n">
        <v>0</v>
      </c>
      <c r="I22" s="49" t="n">
        <v>70</v>
      </c>
      <c r="J22" s="29" t="n">
        <v>1</v>
      </c>
      <c r="K22" s="29" t="n">
        <v>0</v>
      </c>
      <c r="L22" s="29" t="n">
        <v>2</v>
      </c>
      <c r="M22" s="29" t="n">
        <v>0</v>
      </c>
      <c r="N22" s="29" t="n">
        <v>0</v>
      </c>
      <c r="O22" s="29" t="n">
        <v>1</v>
      </c>
      <c r="P22" s="29" t="n">
        <v>0</v>
      </c>
      <c r="Q22" s="29" t="n">
        <v>0</v>
      </c>
      <c r="R22" s="32" t="n">
        <v>40890</v>
      </c>
      <c r="S22" s="32" t="n">
        <v>40905</v>
      </c>
      <c r="T22" s="32" t="n">
        <v>40906</v>
      </c>
      <c r="U22" s="49" t="n">
        <v>43</v>
      </c>
      <c r="V22" s="49" t="n">
        <v>31</v>
      </c>
      <c r="W22" s="34" t="n">
        <f aca="false">U22*V22</f>
        <v>1333</v>
      </c>
      <c r="X22" s="49" t="n">
        <v>27</v>
      </c>
      <c r="Y22" s="35" t="n">
        <f aca="false">U22*V22*X22/2</f>
        <v>17995.5</v>
      </c>
      <c r="Z22" s="35" t="n">
        <v>20390</v>
      </c>
      <c r="AA22" s="19" t="n">
        <f aca="false">(Z22-Y22)/Z22*100</f>
        <v>11.7435017165277</v>
      </c>
      <c r="AB22" s="49" t="n">
        <v>42</v>
      </c>
      <c r="AC22" s="35" t="n">
        <v>29</v>
      </c>
      <c r="AD22" s="49" t="n">
        <v>1218</v>
      </c>
      <c r="AE22" s="35" t="n">
        <v>2</v>
      </c>
      <c r="AF22" s="49" t="n">
        <v>0</v>
      </c>
      <c r="AG22" s="49"/>
      <c r="AH22" s="21" t="str">
        <f aca="false">IF(AF22&gt;2000,"&gt;2000",IF(AF22&gt;1000,"1000-2000","&lt;1000"))</f>
        <v>&lt;1000</v>
      </c>
      <c r="AI22" s="18" t="n">
        <f aca="false">((Y22-AF22)/Y22)</f>
        <v>1</v>
      </c>
      <c r="AJ22" s="22" t="str">
        <f aca="false">IF(AI22&gt;98%,"&gt;98%",IF(AI22&gt;95%,"95-98%","&lt;95%"))</f>
        <v>&gt;98%</v>
      </c>
      <c r="AK22" s="29" t="n">
        <v>0</v>
      </c>
      <c r="AL22" s="29" t="n">
        <v>1</v>
      </c>
      <c r="AM22" s="29" t="n">
        <v>0</v>
      </c>
      <c r="AN22" s="29" t="n">
        <v>0</v>
      </c>
      <c r="AO22" s="23" t="str">
        <f aca="false">IF(N22=0,"0","1")</f>
        <v>0</v>
      </c>
      <c r="AP22" s="29" t="n">
        <v>1</v>
      </c>
      <c r="AQ22" s="29" t="n">
        <v>1</v>
      </c>
      <c r="AR22" s="29" t="n">
        <v>1</v>
      </c>
      <c r="AS22" s="36" t="n">
        <f aca="false">5+AL22+AM22+AO22-AN22-AQ22-AP22-AR22</f>
        <v>3</v>
      </c>
      <c r="AT22" s="36" t="str">
        <f aca="false">IF(AS22&gt;4,"0",IF(AS22&gt;3,"1",IF(AS22&gt;0,"2","3")))</f>
        <v>2</v>
      </c>
      <c r="AU22" s="29" t="n">
        <v>0</v>
      </c>
      <c r="AV22" s="29" t="n">
        <v>0</v>
      </c>
      <c r="AW22" s="29" t="n">
        <v>1</v>
      </c>
      <c r="AX22" s="29" t="n">
        <v>1</v>
      </c>
      <c r="AY22" s="29" t="n">
        <v>1</v>
      </c>
      <c r="AZ22" s="30" t="n">
        <f aca="false">SUM(AU22:AY22)</f>
        <v>3</v>
      </c>
      <c r="BA22" s="37" t="str">
        <f aca="false">IF(AZ22&gt;3,"2",IF(AZ22&gt;1,"1",IF(AZ22&gt;0,"0",)))</f>
        <v>1</v>
      </c>
      <c r="BB22" s="29" t="n">
        <v>0</v>
      </c>
      <c r="BC22" s="29" t="n">
        <v>2</v>
      </c>
      <c r="BD22" s="29" t="n">
        <v>1</v>
      </c>
      <c r="BE22" s="38" t="n">
        <f aca="false">SUM(BB22:BD22)</f>
        <v>3</v>
      </c>
      <c r="BF22" s="23" t="str">
        <f aca="false">IF(BE22=1,"0",IF(BE22=2,"0",IF(BE22=3,"1",IF(BE22&gt;3,"2","3"))))</f>
        <v>1</v>
      </c>
      <c r="BG22" s="29"/>
      <c r="BH22" s="29"/>
      <c r="BI22" s="29"/>
      <c r="BJ22" s="29"/>
      <c r="BK22" s="29"/>
      <c r="BL22" s="29"/>
      <c r="BM22" s="29"/>
      <c r="BN22" s="39"/>
    </row>
    <row r="23" customFormat="false" ht="15.65" hidden="false" customHeight="false" outlineLevel="0" collapsed="false">
      <c r="A23" s="4"/>
      <c r="B23" s="14" t="s">
        <v>87</v>
      </c>
      <c r="C23" s="15" t="n">
        <v>2</v>
      </c>
      <c r="D23" s="15" t="n">
        <v>68</v>
      </c>
      <c r="E23" s="15" t="n">
        <v>4</v>
      </c>
      <c r="F23" s="15" t="n">
        <v>1</v>
      </c>
      <c r="G23" s="24" t="n">
        <v>1</v>
      </c>
      <c r="H23" s="15" t="n">
        <v>0</v>
      </c>
      <c r="I23" s="15" t="n">
        <v>40</v>
      </c>
      <c r="J23" s="15" t="n">
        <v>1</v>
      </c>
      <c r="K23" s="15" t="n">
        <v>0</v>
      </c>
      <c r="L23" s="15" t="n">
        <v>4</v>
      </c>
      <c r="M23" s="15" t="n">
        <v>0</v>
      </c>
      <c r="N23" s="15" t="n">
        <v>0</v>
      </c>
      <c r="O23" s="15"/>
      <c r="P23" s="15" t="n">
        <v>0</v>
      </c>
      <c r="Q23" s="15" t="n">
        <v>0</v>
      </c>
      <c r="R23" s="16" t="n">
        <v>42293</v>
      </c>
      <c r="S23" s="16" t="n">
        <v>42303</v>
      </c>
      <c r="T23" s="16" t="n">
        <v>42304</v>
      </c>
      <c r="U23" s="50" t="n">
        <v>34</v>
      </c>
      <c r="V23" s="50" t="n">
        <v>30</v>
      </c>
      <c r="W23" s="17" t="n">
        <f aca="false">U23*V23</f>
        <v>1020</v>
      </c>
      <c r="X23" s="50" t="n">
        <v>44</v>
      </c>
      <c r="Y23" s="18" t="n">
        <f aca="false">U23*V23*X23/2</f>
        <v>22440</v>
      </c>
      <c r="Z23" s="18" t="n">
        <v>26220</v>
      </c>
      <c r="AA23" s="19" t="n">
        <f aca="false">(Z23-Y23)/Z23*100</f>
        <v>14.41647597254</v>
      </c>
      <c r="AB23" s="50" t="n">
        <v>28</v>
      </c>
      <c r="AC23" s="20" t="n">
        <v>27</v>
      </c>
      <c r="AD23" s="50" t="n">
        <v>756</v>
      </c>
      <c r="AE23" s="20" t="n">
        <v>11</v>
      </c>
      <c r="AF23" s="24" t="n">
        <v>275</v>
      </c>
      <c r="AG23" s="24" t="n">
        <v>580</v>
      </c>
      <c r="AH23" s="21" t="str">
        <f aca="false">IF(AF23&gt;2000,"&gt;2000",IF(AF23&gt;1000,"1000-2000","&lt;1000"))</f>
        <v>&lt;1000</v>
      </c>
      <c r="AI23" s="18" t="n">
        <f aca="false">((Y23-AF23)/Y23)</f>
        <v>0.987745098039216</v>
      </c>
      <c r="AJ23" s="22" t="str">
        <f aca="false">IF(AI23&gt;98%,"&gt;98%",IF(AI23&gt;95%,"95-98%","&lt;95%"))</f>
        <v>&gt;98%</v>
      </c>
      <c r="AK23" s="24" t="n">
        <v>275</v>
      </c>
      <c r="AL23" s="24" t="n">
        <v>1</v>
      </c>
      <c r="AM23" s="24" t="n">
        <v>1</v>
      </c>
      <c r="AN23" s="23" t="str">
        <f aca="false">IF(Y23&gt;79999,"1","0")</f>
        <v>0</v>
      </c>
      <c r="AO23" s="23" t="str">
        <f aca="false">IF(N23=0,"0","1")</f>
        <v>0</v>
      </c>
      <c r="AP23" s="24" t="n">
        <v>1</v>
      </c>
      <c r="AQ23" s="24" t="n">
        <v>1</v>
      </c>
      <c r="AR23" s="24" t="n">
        <v>1</v>
      </c>
      <c r="AS23" s="17" t="n">
        <f aca="false">5+AL23+AM23+AO23-AN23-AQ23-AP23-AR23</f>
        <v>4</v>
      </c>
      <c r="AT23" s="17" t="str">
        <f aca="false">IF(AS23&gt;4,"0",IF(AS23&gt;3,"1",IF(AS23&gt;0,"2","3")))</f>
        <v>1</v>
      </c>
      <c r="AU23" s="24" t="n">
        <v>0</v>
      </c>
      <c r="AV23" s="24" t="n">
        <v>0</v>
      </c>
      <c r="AW23" s="24" t="n">
        <v>1</v>
      </c>
      <c r="AX23" s="24" t="n">
        <v>1</v>
      </c>
      <c r="AY23" s="24" t="n">
        <v>1</v>
      </c>
      <c r="AZ23" s="24" t="n">
        <f aca="false">SUM(AU23:AY23)</f>
        <v>3</v>
      </c>
      <c r="BA23" s="23" t="str">
        <f aca="false">IF(AZ23&gt;3,"2",IF(AZ23&gt;1,"1",IF(AZ23&gt;0,"0",)))</f>
        <v>1</v>
      </c>
      <c r="BB23" s="24" t="n">
        <v>0</v>
      </c>
      <c r="BC23" s="24" t="n">
        <v>1</v>
      </c>
      <c r="BD23" s="24" t="n">
        <v>1</v>
      </c>
      <c r="BE23" s="17" t="n">
        <f aca="false">SUM(BB23:BD23)</f>
        <v>2</v>
      </c>
      <c r="BF23" s="23" t="str">
        <f aca="false">IF(BE23=1,"0",IF(BE23=2,"0",IF(BE23=3,"1",IF(BE23&gt;3,"2","3"))))</f>
        <v>0</v>
      </c>
      <c r="BG23" s="15" t="n">
        <v>2</v>
      </c>
      <c r="BH23" s="15"/>
      <c r="BI23" s="15"/>
      <c r="BJ23" s="15"/>
      <c r="BK23" s="15"/>
      <c r="BL23" s="15"/>
      <c r="BM23" s="15"/>
      <c r="BN23" s="25"/>
    </row>
    <row r="24" customFormat="false" ht="15.65" hidden="false" customHeight="false" outlineLevel="0" collapsed="false">
      <c r="A24" s="4"/>
      <c r="B24" s="14" t="s">
        <v>88</v>
      </c>
      <c r="C24" s="24" t="n">
        <v>2</v>
      </c>
      <c r="D24" s="24" t="n">
        <v>41</v>
      </c>
      <c r="E24" s="24" t="n">
        <v>4</v>
      </c>
      <c r="F24" s="24" t="n">
        <v>2</v>
      </c>
      <c r="G24" s="24" t="n">
        <v>2</v>
      </c>
      <c r="H24" s="24" t="n">
        <v>0</v>
      </c>
      <c r="I24" s="24" t="n">
        <v>80</v>
      </c>
      <c r="J24" s="24" t="n">
        <v>1</v>
      </c>
      <c r="K24" s="24" t="n">
        <v>0</v>
      </c>
      <c r="L24" s="24" t="n">
        <v>0</v>
      </c>
      <c r="M24" s="24" t="n">
        <v>0</v>
      </c>
      <c r="N24" s="24" t="n">
        <v>0</v>
      </c>
      <c r="O24" s="24"/>
      <c r="P24" s="24" t="n">
        <v>0</v>
      </c>
      <c r="Q24" s="24" t="n">
        <v>0</v>
      </c>
      <c r="R24" s="51" t="n">
        <v>41075</v>
      </c>
      <c r="S24" s="51" t="n">
        <v>41114</v>
      </c>
      <c r="T24" s="51" t="n">
        <v>41115</v>
      </c>
      <c r="U24" s="50" t="n">
        <v>42</v>
      </c>
      <c r="V24" s="50" t="n">
        <v>33</v>
      </c>
      <c r="W24" s="17" t="n">
        <f aca="false">U24*V24</f>
        <v>1386</v>
      </c>
      <c r="X24" s="50" t="n">
        <v>31</v>
      </c>
      <c r="Y24" s="18" t="n">
        <f aca="false">U24*V24*X24/2</f>
        <v>21483</v>
      </c>
      <c r="Z24" s="18" t="n">
        <v>31010</v>
      </c>
      <c r="AA24" s="19" t="n">
        <f aca="false">(Z24-Y24)/Z24*100</f>
        <v>30.7223476297968</v>
      </c>
      <c r="AB24" s="50" t="n">
        <v>37</v>
      </c>
      <c r="AC24" s="20" t="n">
        <v>37</v>
      </c>
      <c r="AD24" s="50" t="n">
        <v>1369</v>
      </c>
      <c r="AE24" s="20" t="n">
        <v>0</v>
      </c>
      <c r="AF24" s="50" t="n">
        <v>1920</v>
      </c>
      <c r="AG24" s="50" t="n">
        <v>2190</v>
      </c>
      <c r="AH24" s="21" t="str">
        <f aca="false">IF(AF24&gt;2000,"&gt;2000",IF(AF24&gt;1000,"1000-2000","&lt;1000"))</f>
        <v>1000-2000</v>
      </c>
      <c r="AI24" s="18" t="n">
        <f aca="false">((Y24-AF24)/Y24)</f>
        <v>0.910627007401201</v>
      </c>
      <c r="AJ24" s="22" t="str">
        <f aca="false">IF(AI24&gt;98%,"&gt;98%",IF(AI24&gt;95%,"95-98%","&lt;95%"))</f>
        <v>&lt;95%</v>
      </c>
      <c r="AK24" s="24" t="n">
        <v>1920</v>
      </c>
      <c r="AL24" s="24" t="n">
        <v>0</v>
      </c>
      <c r="AM24" s="24" t="n">
        <v>0</v>
      </c>
      <c r="AN24" s="23" t="str">
        <f aca="false">IF(Y24&gt;79999,"1","0")</f>
        <v>0</v>
      </c>
      <c r="AO24" s="23" t="str">
        <f aca="false">IF(N24=0,"0","1")</f>
        <v>0</v>
      </c>
      <c r="AP24" s="24" t="n">
        <v>0</v>
      </c>
      <c r="AQ24" s="24" t="n">
        <v>1</v>
      </c>
      <c r="AR24" s="24" t="n">
        <v>1</v>
      </c>
      <c r="AS24" s="17" t="n">
        <f aca="false">5+AL24+AM24+AO24-AN24-AQ24-AP24-AR24</f>
        <v>3</v>
      </c>
      <c r="AT24" s="17" t="str">
        <f aca="false">IF(AS24&gt;4,"0",IF(AS24&gt;3,"1",IF(AS24&gt;0,"2","3")))</f>
        <v>2</v>
      </c>
      <c r="AU24" s="24" t="n">
        <v>1</v>
      </c>
      <c r="AV24" s="24" t="n">
        <v>0</v>
      </c>
      <c r="AW24" s="24" t="n">
        <v>1</v>
      </c>
      <c r="AX24" s="24" t="n">
        <v>1</v>
      </c>
      <c r="AY24" s="24" t="n">
        <v>0</v>
      </c>
      <c r="AZ24" s="24" t="n">
        <f aca="false">SUM(AU24:AY24)</f>
        <v>3</v>
      </c>
      <c r="BA24" s="23" t="str">
        <f aca="false">IF(AZ24&gt;3,"2",IF(AZ24&gt;1,"1",IF(AZ24&gt;0,"0",)))</f>
        <v>1</v>
      </c>
      <c r="BB24" s="24" t="n">
        <v>0</v>
      </c>
      <c r="BC24" s="24" t="n">
        <v>2</v>
      </c>
      <c r="BD24" s="24" t="n">
        <v>1</v>
      </c>
      <c r="BE24" s="17" t="n">
        <f aca="false">SUM(BB24:BD24)</f>
        <v>3</v>
      </c>
      <c r="BF24" s="23" t="str">
        <f aca="false">IF(BE24=1,"0",IF(BE24=2,"0",IF(BE24=3,"1",IF(BE24&gt;3,"2","3"))))</f>
        <v>1</v>
      </c>
      <c r="BG24" s="24"/>
      <c r="BH24" s="24"/>
      <c r="BI24" s="24"/>
      <c r="BJ24" s="24"/>
      <c r="BK24" s="24"/>
      <c r="BL24" s="24"/>
      <c r="BM24" s="24"/>
      <c r="BN24" s="52"/>
    </row>
    <row r="25" customFormat="false" ht="15.65" hidden="false" customHeight="false" outlineLevel="0" collapsed="false">
      <c r="A25" s="4"/>
      <c r="B25" s="14" t="s">
        <v>89</v>
      </c>
      <c r="C25" s="15" t="n">
        <v>2</v>
      </c>
      <c r="D25" s="15" t="n">
        <v>70</v>
      </c>
      <c r="E25" s="42" t="n">
        <v>4</v>
      </c>
      <c r="F25" s="15" t="n">
        <v>1</v>
      </c>
      <c r="G25" s="24" t="n">
        <v>3</v>
      </c>
      <c r="H25" s="15" t="n">
        <v>0</v>
      </c>
      <c r="I25" s="15" t="n">
        <v>90</v>
      </c>
      <c r="J25" s="15" t="n">
        <v>1</v>
      </c>
      <c r="K25" s="15" t="n">
        <v>0</v>
      </c>
      <c r="L25" s="15" t="n">
        <v>0</v>
      </c>
      <c r="M25" s="15" t="n">
        <v>0</v>
      </c>
      <c r="N25" s="15" t="n">
        <v>0</v>
      </c>
      <c r="O25" s="15" t="n">
        <v>0</v>
      </c>
      <c r="P25" s="15" t="n">
        <v>0</v>
      </c>
      <c r="Q25" s="15" t="n">
        <v>0</v>
      </c>
      <c r="R25" s="16" t="n">
        <v>43633</v>
      </c>
      <c r="S25" s="16" t="n">
        <v>43657</v>
      </c>
      <c r="T25" s="16" t="n">
        <v>43658</v>
      </c>
      <c r="U25" s="15" t="n">
        <v>51</v>
      </c>
      <c r="V25" s="15" t="n">
        <v>29</v>
      </c>
      <c r="W25" s="20" t="n">
        <f aca="false">U25*V25</f>
        <v>1479</v>
      </c>
      <c r="X25" s="15" t="n">
        <v>29</v>
      </c>
      <c r="Y25" s="18" t="n">
        <f aca="false">U25*V25*X25/2</f>
        <v>21445.5</v>
      </c>
      <c r="Z25" s="18" t="n">
        <v>31800</v>
      </c>
      <c r="AA25" s="19" t="n">
        <f aca="false">(Z25-Y25)/Z25*100</f>
        <v>32.561320754717</v>
      </c>
      <c r="AB25" s="15" t="n">
        <v>48</v>
      </c>
      <c r="AC25" s="15" t="n">
        <v>28</v>
      </c>
      <c r="AD25" s="15" t="n">
        <v>1344</v>
      </c>
      <c r="AE25" s="15" t="n">
        <v>0</v>
      </c>
      <c r="AF25" s="0" t="n">
        <v>535.5</v>
      </c>
      <c r="AG25" s="0" t="n">
        <v>410</v>
      </c>
      <c r="AH25" s="46" t="str">
        <f aca="false">IF(AF25&gt;2000,"&gt;2000",IF(AF25&gt;1000,"1000-2000","&lt;1000"))</f>
        <v>&lt;1000</v>
      </c>
      <c r="AI25" s="18" t="n">
        <f aca="false">((Y25-AF25)/Y25)</f>
        <v>0.975029726516052</v>
      </c>
      <c r="AJ25" s="22" t="str">
        <f aca="false">IF(AI25&gt;98%,"&gt;98%",IF(AI25&gt;95%,"95-98%","&lt;95%"))</f>
        <v>95-98%</v>
      </c>
      <c r="AK25" s="47" t="n">
        <v>0</v>
      </c>
      <c r="AL25" s="27" t="n">
        <v>0</v>
      </c>
      <c r="AM25" s="27" t="n">
        <v>0</v>
      </c>
      <c r="AN25" s="23" t="str">
        <f aca="false">IF(Y25&gt;79999,"1","0")</f>
        <v>0</v>
      </c>
      <c r="AO25" s="23" t="str">
        <f aca="false">IF(N25=0,"0","1")</f>
        <v>0</v>
      </c>
      <c r="AP25" s="27" t="n">
        <v>0</v>
      </c>
      <c r="AQ25" s="27" t="n">
        <v>1</v>
      </c>
      <c r="AR25" s="27" t="n">
        <v>1</v>
      </c>
      <c r="AS25" s="17" t="n">
        <f aca="false">5+AL25+AM25+AO25-AN25-AQ25-AP25-AR25</f>
        <v>3</v>
      </c>
      <c r="AT25" s="17" t="str">
        <f aca="false">IF(AS25&gt;4,"0",IF(AS25&gt;3,"1",IF(AS25&gt;0,"2","3")))</f>
        <v>2</v>
      </c>
      <c r="AU25" s="27" t="n">
        <v>1</v>
      </c>
      <c r="AV25" s="27" t="n">
        <v>0</v>
      </c>
      <c r="AW25" s="27" t="n">
        <v>0</v>
      </c>
      <c r="AX25" s="27" t="n">
        <v>0</v>
      </c>
      <c r="AY25" s="27" t="n">
        <v>1</v>
      </c>
      <c r="AZ25" s="28" t="n">
        <f aca="false">SUM(AU25:AY25)</f>
        <v>2</v>
      </c>
      <c r="BA25" s="17" t="str">
        <f aca="false">IF(AZ25&gt;3,"2",IF(AZ25&gt;1,"1",IF(AZ25&gt;0,"0",)))</f>
        <v>1</v>
      </c>
      <c r="BB25" s="27" t="n">
        <v>0</v>
      </c>
      <c r="BC25" s="27" t="n">
        <v>1</v>
      </c>
      <c r="BD25" s="27" t="n">
        <v>0</v>
      </c>
      <c r="BE25" s="17" t="n">
        <f aca="false">SUM(BB25:BD25)</f>
        <v>1</v>
      </c>
      <c r="BF25" s="17" t="str">
        <f aca="false">IF(BE25=1,"0",IF(BE25=2,"0",IF(BE25=3,"1",IF(BE25&gt;3,"2","3"))))</f>
        <v>0</v>
      </c>
      <c r="BG25" s="15" t="n">
        <v>4</v>
      </c>
      <c r="BH25" s="27" t="n">
        <v>4</v>
      </c>
      <c r="BI25" s="15" t="s">
        <v>66</v>
      </c>
      <c r="BJ25" s="15" t="s">
        <v>66</v>
      </c>
      <c r="BK25" s="15" t="s">
        <v>66</v>
      </c>
      <c r="BL25" s="15" t="s">
        <v>66</v>
      </c>
      <c r="BM25" s="15" t="n">
        <v>9</v>
      </c>
      <c r="BN25" s="25" t="s">
        <v>66</v>
      </c>
    </row>
    <row r="26" customFormat="false" ht="15.65" hidden="false" customHeight="false" outlineLevel="0" collapsed="false">
      <c r="A26" s="4"/>
      <c r="B26" s="14" t="s">
        <v>90</v>
      </c>
      <c r="C26" s="15" t="n">
        <v>2</v>
      </c>
      <c r="D26" s="15" t="n">
        <v>66</v>
      </c>
      <c r="E26" s="15" t="n">
        <v>4</v>
      </c>
      <c r="F26" s="15" t="n">
        <v>2</v>
      </c>
      <c r="G26" s="24" t="s">
        <v>91</v>
      </c>
      <c r="H26" s="15" t="n">
        <v>0</v>
      </c>
      <c r="I26" s="15" t="n">
        <v>40</v>
      </c>
      <c r="J26" s="15" t="n">
        <v>1</v>
      </c>
      <c r="K26" s="15" t="n">
        <v>0</v>
      </c>
      <c r="L26" s="15" t="n">
        <v>4</v>
      </c>
      <c r="M26" s="15" t="n">
        <v>3</v>
      </c>
      <c r="N26" s="15" t="n">
        <v>0</v>
      </c>
      <c r="O26" s="15" t="n">
        <v>1</v>
      </c>
      <c r="P26" s="15" t="n">
        <v>0</v>
      </c>
      <c r="Q26" s="15" t="n">
        <v>2</v>
      </c>
      <c r="R26" s="16" t="n">
        <v>42304</v>
      </c>
      <c r="S26" s="16" t="n">
        <v>42305</v>
      </c>
      <c r="T26" s="16" t="n">
        <v>42306</v>
      </c>
      <c r="U26" s="26" t="n">
        <v>63</v>
      </c>
      <c r="V26" s="26" t="n">
        <v>31</v>
      </c>
      <c r="W26" s="17" t="n">
        <f aca="false">U26*V26</f>
        <v>1953</v>
      </c>
      <c r="X26" s="26" t="n">
        <v>25</v>
      </c>
      <c r="Y26" s="18" t="n">
        <f aca="false">U26*V26*X26/2</f>
        <v>24412.5</v>
      </c>
      <c r="Z26" s="18" t="n">
        <v>31470</v>
      </c>
      <c r="AA26" s="19" t="n">
        <f aca="false">(Z26-Y26)/Z26*100</f>
        <v>22.4261201143947</v>
      </c>
      <c r="AB26" s="26" t="n">
        <v>53</v>
      </c>
      <c r="AC26" s="18" t="n">
        <v>29</v>
      </c>
      <c r="AD26" s="26" t="n">
        <v>1537</v>
      </c>
      <c r="AE26" s="18" t="n">
        <v>6</v>
      </c>
      <c r="AF26" s="26" t="n">
        <v>2187</v>
      </c>
      <c r="AG26" s="20" t="n">
        <v>1130</v>
      </c>
      <c r="AH26" s="21" t="str">
        <f aca="false">IF(AF26&gt;2000,"&gt;2000",IF(AF26&gt;1000,"1000-2000","&lt;1000"))</f>
        <v>&gt;2000</v>
      </c>
      <c r="AI26" s="18" t="n">
        <f aca="false">((Y26-AF26)/Y26)</f>
        <v>0.910414746543779</v>
      </c>
      <c r="AJ26" s="22" t="str">
        <f aca="false">IF(AI26&gt;98%,"&gt;98%",IF(AI26&gt;95%,"95-98%","&lt;95%"))</f>
        <v>&lt;95%</v>
      </c>
      <c r="AK26" s="15" t="n">
        <v>2187</v>
      </c>
      <c r="AL26" s="15" t="n">
        <v>1</v>
      </c>
      <c r="AM26" s="15" t="n">
        <v>0</v>
      </c>
      <c r="AN26" s="23" t="str">
        <f aca="false">IF(Y26&gt;79999,"1","0")</f>
        <v>0</v>
      </c>
      <c r="AO26" s="23" t="str">
        <f aca="false">IF(N26=0,"0","1")</f>
        <v>0</v>
      </c>
      <c r="AP26" s="15" t="n">
        <v>1</v>
      </c>
      <c r="AQ26" s="15" t="n">
        <v>1</v>
      </c>
      <c r="AR26" s="15" t="n">
        <v>1</v>
      </c>
      <c r="AS26" s="17" t="n">
        <f aca="false">5+AL26+AM26+AO26-AN26-AQ26-AP26-AR26</f>
        <v>3</v>
      </c>
      <c r="AT26" s="17" t="str">
        <f aca="false">IF(AS26&gt;4,"0",IF(AS26&gt;3,"1",IF(AS26&gt;0,"2","3")))</f>
        <v>2</v>
      </c>
      <c r="AU26" s="15" t="n">
        <v>1</v>
      </c>
      <c r="AV26" s="15" t="n">
        <v>0</v>
      </c>
      <c r="AW26" s="15" t="n">
        <v>1</v>
      </c>
      <c r="AX26" s="15" t="n">
        <v>1</v>
      </c>
      <c r="AY26" s="15" t="n">
        <v>1</v>
      </c>
      <c r="AZ26" s="24" t="n">
        <f aca="false">SUM(AU26:AY26)</f>
        <v>4</v>
      </c>
      <c r="BA26" s="23" t="str">
        <f aca="false">IF(AZ26&gt;3,"2",IF(AZ26&gt;1,"1",IF(AZ26&gt;0,"0",)))</f>
        <v>2</v>
      </c>
      <c r="BB26" s="15" t="n">
        <v>1</v>
      </c>
      <c r="BC26" s="15" t="n">
        <v>1</v>
      </c>
      <c r="BD26" s="15" t="n">
        <v>1</v>
      </c>
      <c r="BE26" s="17" t="n">
        <f aca="false">SUM(BB26:BD26)</f>
        <v>3</v>
      </c>
      <c r="BF26" s="23" t="str">
        <f aca="false">IF(BE26=1,"0",IF(BE26=2,"0",IF(BE26=3,"1",IF(BE26&gt;3,"2","3"))))</f>
        <v>1</v>
      </c>
      <c r="BG26" s="15"/>
      <c r="BH26" s="15"/>
      <c r="BI26" s="15"/>
      <c r="BJ26" s="15"/>
      <c r="BK26" s="15"/>
      <c r="BL26" s="15"/>
      <c r="BM26" s="15"/>
      <c r="BN26" s="25"/>
    </row>
    <row r="27" s="4" customFormat="true" ht="15.65" hidden="false" customHeight="false" outlineLevel="0" collapsed="false">
      <c r="B27" s="14" t="s">
        <v>92</v>
      </c>
      <c r="C27" s="15" t="n">
        <v>1</v>
      </c>
      <c r="D27" s="15" t="n">
        <v>72</v>
      </c>
      <c r="E27" s="15" t="n">
        <v>4</v>
      </c>
      <c r="F27" s="15" t="n">
        <v>2</v>
      </c>
      <c r="G27" s="24" t="n">
        <v>1.2</v>
      </c>
      <c r="H27" s="15" t="n">
        <v>1</v>
      </c>
      <c r="I27" s="15" t="n">
        <v>50</v>
      </c>
      <c r="J27" s="15" t="n">
        <v>1</v>
      </c>
      <c r="K27" s="15" t="n">
        <v>0</v>
      </c>
      <c r="L27" s="15" t="n">
        <v>0</v>
      </c>
      <c r="M27" s="15" t="n">
        <v>0</v>
      </c>
      <c r="N27" s="15" t="n">
        <v>2</v>
      </c>
      <c r="O27" s="15"/>
      <c r="P27" s="15" t="n">
        <v>4</v>
      </c>
      <c r="Q27" s="15" t="n">
        <v>1.2</v>
      </c>
      <c r="R27" s="16" t="n">
        <v>41550</v>
      </c>
      <c r="S27" s="16" t="n">
        <v>41556</v>
      </c>
      <c r="T27" s="16" t="n">
        <v>41557</v>
      </c>
      <c r="U27" s="15" t="n">
        <v>36</v>
      </c>
      <c r="V27" s="15" t="n">
        <v>34</v>
      </c>
      <c r="W27" s="17" t="n">
        <f aca="false">U27*V27</f>
        <v>1224</v>
      </c>
      <c r="X27" s="15" t="n">
        <v>32</v>
      </c>
      <c r="Y27" s="18" t="n">
        <f aca="false">U27*V27*X27/2</f>
        <v>19584</v>
      </c>
      <c r="Z27" s="18" t="n">
        <v>21750</v>
      </c>
      <c r="AA27" s="19" t="n">
        <f aca="false">(Z27-Y27)/Z27*100</f>
        <v>9.95862068965517</v>
      </c>
      <c r="AB27" s="15" t="n">
        <v>35</v>
      </c>
      <c r="AC27" s="18" t="n">
        <v>34</v>
      </c>
      <c r="AD27" s="15" t="n">
        <v>1190</v>
      </c>
      <c r="AE27" s="18" t="n">
        <v>7</v>
      </c>
      <c r="AF27" s="15" t="n">
        <v>1897</v>
      </c>
      <c r="AG27" s="20" t="n">
        <v>4440</v>
      </c>
      <c r="AH27" s="21" t="str">
        <f aca="false">IF(AF27&gt;2000,"&gt;2000",IF(AF27&gt;1000,"1000-2000","&lt;1000"))</f>
        <v>1000-2000</v>
      </c>
      <c r="AI27" s="18" t="n">
        <f aca="false">((Y27-AF27)/Y27)</f>
        <v>0.903135212418301</v>
      </c>
      <c r="AJ27" s="22" t="str">
        <f aca="false">IF(AI27&gt;98%,"&gt;98%",IF(AI27&gt;95%,"95-98%","&lt;95%"))</f>
        <v>&lt;95%</v>
      </c>
      <c r="AK27" s="15" t="n">
        <v>1456</v>
      </c>
      <c r="AL27" s="15" t="n">
        <v>1</v>
      </c>
      <c r="AM27" s="15" t="n">
        <v>0</v>
      </c>
      <c r="AN27" s="23" t="str">
        <f aca="false">IF(Y27&gt;79999,"1","0")</f>
        <v>0</v>
      </c>
      <c r="AO27" s="23" t="str">
        <f aca="false">IF(N27=0,"0","1")</f>
        <v>1</v>
      </c>
      <c r="AP27" s="15" t="n">
        <v>0</v>
      </c>
      <c r="AQ27" s="15" t="n">
        <v>1</v>
      </c>
      <c r="AR27" s="15" t="n">
        <v>1</v>
      </c>
      <c r="AS27" s="17" t="n">
        <f aca="false">5+AL27+AM27+AO27-AN27-AQ27-AP27-AR27</f>
        <v>5</v>
      </c>
      <c r="AT27" s="17" t="str">
        <f aca="false">IF(AS27&gt;4,"0",IF(AS27&gt;3,"1",IF(AS27&gt;0,"2","3")))</f>
        <v>0</v>
      </c>
      <c r="AU27" s="15" t="n">
        <v>0</v>
      </c>
      <c r="AV27" s="15" t="n">
        <v>0</v>
      </c>
      <c r="AW27" s="15" t="n">
        <v>1</v>
      </c>
      <c r="AX27" s="15" t="n">
        <v>1</v>
      </c>
      <c r="AY27" s="15" t="n">
        <v>0</v>
      </c>
      <c r="AZ27" s="24" t="n">
        <f aca="false">SUM(AU27:AY27)</f>
        <v>2</v>
      </c>
      <c r="BA27" s="23" t="str">
        <f aca="false">IF(AZ27&gt;3,"2",IF(AZ27&gt;1,"1",IF(AZ27&gt;0,"0",)))</f>
        <v>1</v>
      </c>
      <c r="BB27" s="15" t="n">
        <v>0</v>
      </c>
      <c r="BC27" s="15" t="n">
        <v>2</v>
      </c>
      <c r="BD27" s="15" t="n">
        <v>1</v>
      </c>
      <c r="BE27" s="53" t="n">
        <f aca="false">SUM(BB27:BD27)</f>
        <v>3</v>
      </c>
      <c r="BF27" s="23" t="str">
        <f aca="false">IF(BE27=1,"0",IF(BE27=2,"0",IF(BE27=3,"1",IF(BE27&gt;3,"2","3"))))</f>
        <v>1</v>
      </c>
      <c r="BG27" s="15"/>
      <c r="BH27" s="15"/>
      <c r="BI27" s="15"/>
      <c r="BJ27" s="15"/>
      <c r="BK27" s="15"/>
      <c r="BL27" s="15"/>
      <c r="BM27" s="15"/>
      <c r="BN27" s="25"/>
    </row>
    <row r="28" customFormat="false" ht="15.65" hidden="false" customHeight="false" outlineLevel="0" collapsed="false">
      <c r="A28" s="4"/>
      <c r="B28" s="14" t="s">
        <v>93</v>
      </c>
      <c r="C28" s="15" t="n">
        <v>2</v>
      </c>
      <c r="D28" s="15" t="n">
        <v>53</v>
      </c>
      <c r="E28" s="15" t="n">
        <v>4</v>
      </c>
      <c r="F28" s="15" t="n">
        <v>2</v>
      </c>
      <c r="G28" s="15" t="n">
        <v>5</v>
      </c>
      <c r="H28" s="15" t="n">
        <v>0</v>
      </c>
      <c r="I28" s="15" t="n">
        <v>70</v>
      </c>
      <c r="J28" s="15" t="n">
        <v>1</v>
      </c>
      <c r="K28" s="15" t="n">
        <v>0</v>
      </c>
      <c r="L28" s="15" t="n">
        <v>4</v>
      </c>
      <c r="M28" s="15" t="n">
        <v>0</v>
      </c>
      <c r="N28" s="15" t="n">
        <v>0</v>
      </c>
      <c r="O28" s="15" t="n">
        <v>0</v>
      </c>
      <c r="P28" s="15" t="n">
        <v>0</v>
      </c>
      <c r="Q28" s="15" t="n">
        <v>0</v>
      </c>
      <c r="R28" s="16" t="n">
        <v>43153</v>
      </c>
      <c r="S28" s="32" t="s">
        <v>94</v>
      </c>
      <c r="T28" s="16" t="n">
        <v>43178</v>
      </c>
      <c r="U28" s="26" t="n">
        <v>39</v>
      </c>
      <c r="V28" s="26" t="n">
        <v>35</v>
      </c>
      <c r="W28" s="20" t="n">
        <f aca="false">U28*V28</f>
        <v>1365</v>
      </c>
      <c r="X28" s="26" t="n">
        <v>28</v>
      </c>
      <c r="Y28" s="18" t="n">
        <f aca="false">U28*V28*X28/2</f>
        <v>19110</v>
      </c>
      <c r="Z28" s="18"/>
      <c r="AA28" s="19"/>
      <c r="AB28" s="26" t="n">
        <v>39</v>
      </c>
      <c r="AC28" s="18" t="n">
        <v>35</v>
      </c>
      <c r="AD28" s="26" t="n">
        <v>1365</v>
      </c>
      <c r="AE28" s="18" t="n">
        <v>3</v>
      </c>
      <c r="AF28" s="26" t="n">
        <v>5681</v>
      </c>
      <c r="AG28" s="26"/>
      <c r="AH28" s="21" t="str">
        <f aca="false">IF(AF28&gt;2000,"&gt;2000",IF(AF28&gt;1000,"1000-2000","&lt;1000"))</f>
        <v>&gt;2000</v>
      </c>
      <c r="AI28" s="18" t="n">
        <f aca="false">((Y28-AF28)/Y28)</f>
        <v>0.702721088435374</v>
      </c>
      <c r="AJ28" s="22" t="str">
        <f aca="false">IF(AI28&gt;98%,"&gt;98%",IF(AI28&gt;95%,"95-98%","&lt;95%"))</f>
        <v>&lt;95%</v>
      </c>
      <c r="AK28" s="26" t="n">
        <v>5681</v>
      </c>
      <c r="AL28" s="15" t="n">
        <v>1</v>
      </c>
      <c r="AM28" s="15" t="n">
        <v>0</v>
      </c>
      <c r="AN28" s="23" t="str">
        <f aca="false">IF(Y28&gt;79999,"1","0")</f>
        <v>0</v>
      </c>
      <c r="AO28" s="23" t="str">
        <f aca="false">IF(N28=0,"0","1")</f>
        <v>0</v>
      </c>
      <c r="AP28" s="15" t="n">
        <v>1</v>
      </c>
      <c r="AQ28" s="15" t="n">
        <v>1</v>
      </c>
      <c r="AR28" s="15" t="n">
        <v>1</v>
      </c>
      <c r="AS28" s="17" t="n">
        <f aca="false">5+AL28+AM28+AO28-AN28-AQ28-AP28-AR28</f>
        <v>3</v>
      </c>
      <c r="AT28" s="17" t="str">
        <f aca="false">IF(AS28&gt;4,"0",IF(AS28&gt;3,"1",IF(AS28&gt;0,"2","3")))</f>
        <v>2</v>
      </c>
      <c r="AU28" s="15" t="n">
        <v>1</v>
      </c>
      <c r="AV28" s="15" t="n">
        <v>0</v>
      </c>
      <c r="AW28" s="15" t="n">
        <v>0</v>
      </c>
      <c r="AX28" s="15" t="n">
        <v>1</v>
      </c>
      <c r="AY28" s="15" t="n">
        <v>0</v>
      </c>
      <c r="AZ28" s="24" t="n">
        <f aca="false">SUM(AU28:AY28)</f>
        <v>2</v>
      </c>
      <c r="BA28" s="23" t="str">
        <f aca="false">IF(AZ28&gt;3,"2",IF(AZ28&gt;1,"1",IF(AZ28&gt;0,"0",)))</f>
        <v>1</v>
      </c>
      <c r="BB28" s="15" t="n">
        <v>0</v>
      </c>
      <c r="BC28" s="15" t="n">
        <v>1</v>
      </c>
      <c r="BD28" s="15" t="n">
        <v>0</v>
      </c>
      <c r="BE28" s="17" t="n">
        <f aca="false">SUM(BB28:BD28)</f>
        <v>1</v>
      </c>
      <c r="BF28" s="23" t="str">
        <f aca="false">IF(BE28=1,"0",IF(BE28=2,"0",IF(BE28=3,"1",IF(BE28&gt;3,"2","3"))))</f>
        <v>0</v>
      </c>
      <c r="BG28" s="15"/>
      <c r="BH28" s="15"/>
      <c r="BI28" s="15"/>
      <c r="BJ28" s="15"/>
      <c r="BK28" s="15" t="s">
        <v>73</v>
      </c>
      <c r="BL28" s="15" t="n">
        <v>5681</v>
      </c>
      <c r="BM28" s="15"/>
      <c r="BN28" s="25" t="s">
        <v>73</v>
      </c>
    </row>
    <row r="29" customFormat="false" ht="15.65" hidden="false" customHeight="false" outlineLevel="0" collapsed="false">
      <c r="A29" s="4"/>
      <c r="B29" s="14" t="s">
        <v>95</v>
      </c>
      <c r="C29" s="15" t="n">
        <v>2</v>
      </c>
      <c r="D29" s="15" t="n">
        <v>39</v>
      </c>
      <c r="E29" s="15" t="n">
        <v>4</v>
      </c>
      <c r="F29" s="15" t="n">
        <v>1</v>
      </c>
      <c r="G29" s="24" t="n">
        <v>3.5</v>
      </c>
      <c r="H29" s="15" t="n">
        <v>0</v>
      </c>
      <c r="I29" s="48" t="n">
        <v>90</v>
      </c>
      <c r="J29" s="48" t="n">
        <v>0</v>
      </c>
      <c r="K29" s="48" t="n">
        <v>1</v>
      </c>
      <c r="L29" s="48" t="n">
        <v>3</v>
      </c>
      <c r="M29" s="48" t="n">
        <v>0</v>
      </c>
      <c r="N29" s="48" t="n">
        <v>0</v>
      </c>
      <c r="O29" s="48" t="n">
        <v>1</v>
      </c>
      <c r="P29" s="48" t="n">
        <v>0</v>
      </c>
      <c r="Q29" s="48" t="n">
        <v>0</v>
      </c>
      <c r="R29" s="16" t="n">
        <v>40269</v>
      </c>
      <c r="S29" s="16" t="n">
        <v>40275</v>
      </c>
      <c r="T29" s="16" t="n">
        <v>40276</v>
      </c>
      <c r="U29" s="49" t="n">
        <v>38</v>
      </c>
      <c r="V29" s="49" t="n">
        <v>37</v>
      </c>
      <c r="W29" s="34" t="n">
        <f aca="false">U29*V29</f>
        <v>1406</v>
      </c>
      <c r="X29" s="49" t="n">
        <v>30</v>
      </c>
      <c r="Y29" s="35" t="n">
        <f aca="false">U29*V29*X29/2</f>
        <v>21090</v>
      </c>
      <c r="Z29" s="35" t="n">
        <v>25250</v>
      </c>
      <c r="AA29" s="19" t="n">
        <f aca="false">(Z29-Y29)/Z29*100</f>
        <v>16.4752475247525</v>
      </c>
      <c r="AB29" s="49" t="n">
        <v>37</v>
      </c>
      <c r="AC29" s="35" t="n">
        <v>37</v>
      </c>
      <c r="AD29" s="49" t="n">
        <v>1369</v>
      </c>
      <c r="AE29" s="35" t="n">
        <v>8</v>
      </c>
      <c r="AF29" s="49" t="n">
        <v>682</v>
      </c>
      <c r="AG29" s="49"/>
      <c r="AH29" s="21" t="str">
        <f aca="false">IF(AF29&gt;2000,"&gt;2000",IF(AF29&gt;1000,"1000-2000","&lt;1000"))</f>
        <v>&lt;1000</v>
      </c>
      <c r="AI29" s="18" t="n">
        <f aca="false">((Y29-AF29)/Y29)</f>
        <v>0.967662399241346</v>
      </c>
      <c r="AJ29" s="22" t="str">
        <f aca="false">IF(AI29&gt;98%,"&gt;98%",IF(AI29&gt;95%,"95-98%","&lt;95%"))</f>
        <v>95-98%</v>
      </c>
      <c r="AK29" s="29" t="n">
        <v>682</v>
      </c>
      <c r="AL29" s="29" t="n">
        <v>1</v>
      </c>
      <c r="AM29" s="29" t="n">
        <v>0</v>
      </c>
      <c r="AN29" s="29" t="n">
        <v>0</v>
      </c>
      <c r="AO29" s="23" t="str">
        <f aca="false">IF(N29=0,"0","1")</f>
        <v>0</v>
      </c>
      <c r="AP29" s="29" t="n">
        <v>1</v>
      </c>
      <c r="AQ29" s="29" t="n">
        <v>1</v>
      </c>
      <c r="AR29" s="29" t="n">
        <v>1</v>
      </c>
      <c r="AS29" s="36" t="n">
        <f aca="false">5+AL29+AM29+AO29-AN29-AQ29-AP29-AR29</f>
        <v>3</v>
      </c>
      <c r="AT29" s="36" t="str">
        <f aca="false">IF(AS29&gt;4,"0",IF(AS29&gt;3,"1",IF(AS29&gt;0,"2","3")))</f>
        <v>2</v>
      </c>
      <c r="AU29" s="29" t="n">
        <v>1</v>
      </c>
      <c r="AV29" s="29" t="n">
        <v>0</v>
      </c>
      <c r="AW29" s="29" t="n">
        <v>0</v>
      </c>
      <c r="AX29" s="29" t="n">
        <v>1</v>
      </c>
      <c r="AY29" s="29" t="n">
        <v>0</v>
      </c>
      <c r="AZ29" s="24" t="n">
        <f aca="false">SUM(AU29:AY29)</f>
        <v>2</v>
      </c>
      <c r="BA29" s="37" t="str">
        <f aca="false">IF(AZ29&gt;3,"2",IF(AZ29&gt;1,"1",IF(AZ29&gt;0,"0",)))</f>
        <v>1</v>
      </c>
      <c r="BB29" s="29" t="n">
        <v>0</v>
      </c>
      <c r="BC29" s="29" t="n">
        <v>1</v>
      </c>
      <c r="BD29" s="29" t="n">
        <v>1</v>
      </c>
      <c r="BE29" s="38" t="n">
        <f aca="false">SUM(BB29:BD29)</f>
        <v>2</v>
      </c>
      <c r="BF29" s="23" t="str">
        <f aca="false">IF(BE29=1,"0",IF(BE29=2,"0",IF(BE29=3,"1",IF(BE29&gt;3,"2","3"))))</f>
        <v>0</v>
      </c>
      <c r="BG29" s="15"/>
      <c r="BH29" s="15"/>
      <c r="BI29" s="15"/>
      <c r="BJ29" s="15"/>
      <c r="BK29" s="15"/>
      <c r="BL29" s="15"/>
      <c r="BM29" s="15"/>
      <c r="BN29" s="25"/>
    </row>
    <row r="30" customFormat="false" ht="15.65" hidden="false" customHeight="false" outlineLevel="0" collapsed="false">
      <c r="B30" s="14" t="s">
        <v>96</v>
      </c>
      <c r="C30" s="15" t="n">
        <v>1</v>
      </c>
      <c r="D30" s="15" t="n">
        <v>47</v>
      </c>
      <c r="E30" s="15" t="n">
        <v>4</v>
      </c>
      <c r="F30" s="15" t="n">
        <v>1</v>
      </c>
      <c r="G30" s="24" t="n">
        <v>5</v>
      </c>
      <c r="H30" s="15" t="n">
        <v>0</v>
      </c>
      <c r="I30" s="15" t="n">
        <v>90</v>
      </c>
      <c r="J30" s="15" t="n">
        <v>1</v>
      </c>
      <c r="K30" s="15" t="n">
        <v>0</v>
      </c>
      <c r="L30" s="15" t="n">
        <v>3</v>
      </c>
      <c r="M30" s="15" t="n">
        <v>0</v>
      </c>
      <c r="N30" s="15" t="n">
        <v>0</v>
      </c>
      <c r="O30" s="15" t="n">
        <v>0</v>
      </c>
      <c r="P30" s="15" t="n">
        <v>0</v>
      </c>
      <c r="Q30" s="15" t="n">
        <v>0</v>
      </c>
      <c r="R30" s="16" t="n">
        <v>42498</v>
      </c>
      <c r="S30" s="16" t="n">
        <v>42506</v>
      </c>
      <c r="T30" s="16" t="n">
        <v>42507</v>
      </c>
      <c r="U30" s="26" t="n">
        <v>42</v>
      </c>
      <c r="V30" s="26" t="n">
        <v>37</v>
      </c>
      <c r="W30" s="17" t="n">
        <f aca="false">U30*V30</f>
        <v>1554</v>
      </c>
      <c r="X30" s="26" t="n">
        <v>29</v>
      </c>
      <c r="Y30" s="18" t="n">
        <f aca="false">U30*V30*X30/2</f>
        <v>22533</v>
      </c>
      <c r="Z30" s="18" t="n">
        <v>32420</v>
      </c>
      <c r="AA30" s="19" t="n">
        <f aca="false">(Z30-Y30)/Z30*100</f>
        <v>30.4966070326959</v>
      </c>
      <c r="AB30" s="26" t="n">
        <v>44</v>
      </c>
      <c r="AC30" s="18" t="n">
        <v>35</v>
      </c>
      <c r="AD30" s="26" t="n">
        <v>1540</v>
      </c>
      <c r="AE30" s="15" t="n">
        <v>12</v>
      </c>
      <c r="AF30" s="15" t="n">
        <v>1365</v>
      </c>
      <c r="AG30" s="15"/>
      <c r="AH30" s="21" t="str">
        <f aca="false">IF(AF30&gt;2000,"&gt;2000",IF(AF30&gt;1000,"1000-2000","&lt;1000"))</f>
        <v>1000-2000</v>
      </c>
      <c r="AI30" s="18" t="n">
        <f aca="false">((Y30-AF30)/Y30)</f>
        <v>0.939422180801491</v>
      </c>
      <c r="AJ30" s="22" t="str">
        <f aca="false">IF(AI30&gt;98%,"&gt;98%",IF(AI30&gt;95%,"95-98%","&lt;95%"))</f>
        <v>&lt;95%</v>
      </c>
      <c r="AK30" s="15" t="n">
        <v>1365</v>
      </c>
      <c r="AL30" s="15" t="n">
        <v>1</v>
      </c>
      <c r="AM30" s="15" t="n">
        <v>0</v>
      </c>
      <c r="AN30" s="23" t="str">
        <f aca="false">IF(Y30&gt;79999,"1","0")</f>
        <v>0</v>
      </c>
      <c r="AO30" s="23" t="str">
        <f aca="false">IF(N30=0,"0","1")</f>
        <v>0</v>
      </c>
      <c r="AP30" s="15" t="n">
        <v>1</v>
      </c>
      <c r="AQ30" s="15" t="n">
        <v>1</v>
      </c>
      <c r="AR30" s="15" t="n">
        <v>1</v>
      </c>
      <c r="AS30" s="17" t="n">
        <f aca="false">5+AL30+AM30+AO30-AN30-AQ30-AP30-AR30</f>
        <v>3</v>
      </c>
      <c r="AT30" s="17" t="str">
        <f aca="false">IF(AS30&gt;4,"0",IF(AS30&gt;3,"1",IF(AS30&gt;0,"2","3")))</f>
        <v>2</v>
      </c>
      <c r="AU30" s="15" t="n">
        <v>0</v>
      </c>
      <c r="AV30" s="15" t="n">
        <v>0</v>
      </c>
      <c r="AW30" s="15" t="n">
        <v>1</v>
      </c>
      <c r="AX30" s="15" t="n">
        <v>1</v>
      </c>
      <c r="AY30" s="15" t="n">
        <v>1</v>
      </c>
      <c r="AZ30" s="24" t="n">
        <f aca="false">SUM(AU30:AY30)</f>
        <v>3</v>
      </c>
      <c r="BA30" s="23" t="str">
        <f aca="false">IF(AZ30&gt;3,"2",IF(AZ30&gt;1,"1",IF(AZ30&gt;0,"0",)))</f>
        <v>1</v>
      </c>
      <c r="BB30" s="15" t="n">
        <v>0</v>
      </c>
      <c r="BC30" s="15" t="n">
        <v>1</v>
      </c>
      <c r="BD30" s="15" t="n">
        <v>1</v>
      </c>
      <c r="BE30" s="17" t="n">
        <f aca="false">SUM(BB30:BD30)</f>
        <v>2</v>
      </c>
      <c r="BF30" s="23" t="str">
        <f aca="false">IF(BE30=1,"0",IF(BE30=2,"0",IF(BE30=3,"1",IF(BE30&gt;3,"2","3"))))</f>
        <v>0</v>
      </c>
      <c r="BG30" s="15"/>
      <c r="BH30" s="15"/>
      <c r="BI30" s="15"/>
      <c r="BJ30" s="15"/>
      <c r="BK30" s="15"/>
      <c r="BL30" s="15"/>
      <c r="BM30" s="15"/>
      <c r="BN30" s="25"/>
    </row>
    <row r="31" customFormat="false" ht="15.65" hidden="false" customHeight="false" outlineLevel="0" collapsed="false">
      <c r="A31" s="4"/>
      <c r="B31" s="14" t="s">
        <v>97</v>
      </c>
      <c r="C31" s="15" t="n">
        <v>2</v>
      </c>
      <c r="D31" s="15" t="n">
        <v>74</v>
      </c>
      <c r="E31" s="15" t="n">
        <v>4</v>
      </c>
      <c r="F31" s="15" t="n">
        <v>3.4</v>
      </c>
      <c r="G31" s="24" t="n">
        <v>5.3</v>
      </c>
      <c r="H31" s="15" t="n">
        <v>0</v>
      </c>
      <c r="I31" s="15" t="n">
        <v>60</v>
      </c>
      <c r="J31" s="15" t="n">
        <v>0</v>
      </c>
      <c r="K31" s="15" t="n">
        <v>0</v>
      </c>
      <c r="L31" s="15" t="n">
        <v>0</v>
      </c>
      <c r="M31" s="15" t="n">
        <v>0</v>
      </c>
      <c r="N31" s="15" t="n">
        <v>0</v>
      </c>
      <c r="O31" s="15" t="n">
        <v>1</v>
      </c>
      <c r="P31" s="15" t="n">
        <v>0</v>
      </c>
      <c r="Q31" s="15" t="n">
        <v>0</v>
      </c>
      <c r="R31" s="16" t="n">
        <v>43501</v>
      </c>
      <c r="S31" s="16" t="n">
        <v>43503</v>
      </c>
      <c r="T31" s="16" t="n">
        <v>43507</v>
      </c>
      <c r="U31" s="15" t="n">
        <v>75</v>
      </c>
      <c r="V31" s="26" t="n">
        <v>27</v>
      </c>
      <c r="W31" s="20" t="n">
        <f aca="false">U31*V31</f>
        <v>2025</v>
      </c>
      <c r="X31" s="26" t="n">
        <v>20</v>
      </c>
      <c r="Y31" s="18" t="n">
        <f aca="false">U31*V31*X31/2</f>
        <v>20250</v>
      </c>
      <c r="Z31" s="18" t="n">
        <v>33610</v>
      </c>
      <c r="AA31" s="19" t="n">
        <f aca="false">(Z31-Y31)/Z31*100</f>
        <v>39.7500743826242</v>
      </c>
      <c r="AB31" s="26" t="n">
        <v>75</v>
      </c>
      <c r="AC31" s="18" t="n">
        <v>27</v>
      </c>
      <c r="AD31" s="47" t="n">
        <v>2025</v>
      </c>
      <c r="AE31" s="18" t="n">
        <v>0</v>
      </c>
      <c r="AF31" s="45" t="n">
        <v>5681</v>
      </c>
      <c r="AG31" s="45"/>
      <c r="AH31" s="46" t="str">
        <f aca="false">IF(AF31&gt;2000,"&gt;2000",IF(AF31&gt;1000,"1000-2000","&lt;1000"))</f>
        <v>&gt;2000</v>
      </c>
      <c r="AI31" s="18" t="n">
        <f aca="false">((Y31-AF31)/Y31)</f>
        <v>0.719456790123457</v>
      </c>
      <c r="AJ31" s="22" t="str">
        <f aca="false">IF(AI31&gt;98%,"&gt;98%",IF(AI31&gt;95%,"95-98%","&lt;95%"))</f>
        <v>&lt;95%</v>
      </c>
      <c r="AK31" s="47" t="n">
        <v>5681</v>
      </c>
      <c r="AL31" s="27" t="n">
        <v>0</v>
      </c>
      <c r="AM31" s="27" t="n">
        <v>0</v>
      </c>
      <c r="AN31" s="23" t="str">
        <f aca="false">IF(Y31&gt;79999,"1","0")</f>
        <v>0</v>
      </c>
      <c r="AO31" s="23" t="str">
        <f aca="false">IF(N31=0,"0","1")</f>
        <v>0</v>
      </c>
      <c r="AP31" s="27" t="n">
        <v>1</v>
      </c>
      <c r="AQ31" s="27" t="n">
        <v>1</v>
      </c>
      <c r="AR31" s="27" t="n">
        <v>1</v>
      </c>
      <c r="AS31" s="17" t="n">
        <f aca="false">5+AL31+AM31+AO31-AN31-AQ31-AP31-AR31</f>
        <v>2</v>
      </c>
      <c r="AT31" s="17" t="str">
        <f aca="false">IF(AS31&gt;4,"0",IF(AS31&gt;3,"1",IF(AS31&gt;0,"2","3")))</f>
        <v>2</v>
      </c>
      <c r="AU31" s="27" t="n">
        <v>1</v>
      </c>
      <c r="AV31" s="27" t="n">
        <v>1</v>
      </c>
      <c r="AW31" s="27" t="n">
        <v>1</v>
      </c>
      <c r="AX31" s="27" t="n">
        <v>0</v>
      </c>
      <c r="AY31" s="27" t="n">
        <v>1</v>
      </c>
      <c r="AZ31" s="28" t="n">
        <f aca="false">SUM(AU31:AY31)</f>
        <v>4</v>
      </c>
      <c r="BA31" s="17" t="str">
        <f aca="false">IF(AZ31&gt;3,"2",IF(AZ31&gt;1,"1",IF(AZ31&gt;0,"0",)))</f>
        <v>2</v>
      </c>
      <c r="BB31" s="27" t="n">
        <v>1</v>
      </c>
      <c r="BC31" s="27" t="n">
        <v>3</v>
      </c>
      <c r="BD31" s="27" t="n">
        <v>1</v>
      </c>
      <c r="BE31" s="17" t="n">
        <f aca="false">SUM(BB31:BD31)</f>
        <v>5</v>
      </c>
      <c r="BF31" s="17" t="str">
        <f aca="false">IF(BE31=1,"0",IF(BE31=2,"0",IF(BE31=3,"1",IF(BE31&gt;3,"2","3"))))</f>
        <v>2</v>
      </c>
      <c r="BG31" s="27" t="n">
        <v>1</v>
      </c>
      <c r="BH31" s="27" t="n">
        <v>4</v>
      </c>
      <c r="BI31" s="15" t="s">
        <v>66</v>
      </c>
      <c r="BJ31" s="15" t="s">
        <v>73</v>
      </c>
      <c r="BK31" s="15" t="s">
        <v>66</v>
      </c>
      <c r="BL31" s="15"/>
      <c r="BM31" s="15" t="n">
        <v>17</v>
      </c>
      <c r="BN31" s="25" t="s">
        <v>66</v>
      </c>
    </row>
    <row r="32" customFormat="false" ht="15.65" hidden="false" customHeight="false" outlineLevel="0" collapsed="false">
      <c r="B32" s="14" t="s">
        <v>98</v>
      </c>
      <c r="C32" s="15" t="n">
        <v>1</v>
      </c>
      <c r="D32" s="15" t="n">
        <v>64</v>
      </c>
      <c r="E32" s="15" t="n">
        <v>4</v>
      </c>
      <c r="F32" s="15" t="n">
        <v>2</v>
      </c>
      <c r="G32" s="15" t="n">
        <v>2</v>
      </c>
      <c r="H32" s="15" t="n">
        <v>0</v>
      </c>
      <c r="I32" s="15" t="n">
        <v>80</v>
      </c>
      <c r="J32" s="15" t="n">
        <v>1</v>
      </c>
      <c r="K32" s="15" t="n">
        <v>1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15" t="n">
        <v>0</v>
      </c>
      <c r="R32" s="16" t="n">
        <v>43123</v>
      </c>
      <c r="S32" s="16" t="n">
        <v>43145</v>
      </c>
      <c r="T32" s="16" t="n">
        <v>43146</v>
      </c>
      <c r="U32" s="15" t="n">
        <v>54</v>
      </c>
      <c r="V32" s="26" t="n">
        <v>36</v>
      </c>
      <c r="W32" s="17" t="n">
        <f aca="false">U32*V32</f>
        <v>1944</v>
      </c>
      <c r="X32" s="26" t="n">
        <v>29</v>
      </c>
      <c r="Y32" s="18" t="n">
        <f aca="false">U32*V32*X32/2</f>
        <v>28188</v>
      </c>
      <c r="Z32" s="18" t="n">
        <v>33640</v>
      </c>
      <c r="AA32" s="19" t="n">
        <f aca="false">(Z32-Y32)/Z32*100</f>
        <v>16.2068965517241</v>
      </c>
      <c r="AB32" s="26" t="n">
        <v>40</v>
      </c>
      <c r="AC32" s="18" t="n">
        <v>33</v>
      </c>
      <c r="AD32" s="26" t="n">
        <v>1320</v>
      </c>
      <c r="AE32" s="18" t="n">
        <v>4</v>
      </c>
      <c r="AF32" s="26" t="n">
        <v>400</v>
      </c>
      <c r="AG32" s="26"/>
      <c r="AH32" s="21" t="str">
        <f aca="false">IF(AF32&gt;2000,"&gt;2000",IF(AF32&gt;1000,"1000-2000","&lt;1000"))</f>
        <v>&lt;1000</v>
      </c>
      <c r="AI32" s="18" t="n">
        <f aca="false">((Y32-AF32)/Y32)</f>
        <v>0.985809564353626</v>
      </c>
      <c r="AJ32" s="22" t="str">
        <f aca="false">IF(AI32&gt;98%,"&gt;98%",IF(AI32&gt;95%,"95-98%","&lt;95%"))</f>
        <v>&gt;98%</v>
      </c>
      <c r="AK32" s="15" t="n">
        <v>400</v>
      </c>
      <c r="AL32" s="15" t="n">
        <v>1</v>
      </c>
      <c r="AM32" s="15" t="n">
        <v>0</v>
      </c>
      <c r="AN32" s="23" t="str">
        <f aca="false">IF(Y32&gt;79999,"1","0")</f>
        <v>0</v>
      </c>
      <c r="AO32" s="23" t="str">
        <f aca="false">IF(N32=0,"0","1")</f>
        <v>0</v>
      </c>
      <c r="AP32" s="15" t="n">
        <v>0</v>
      </c>
      <c r="AQ32" s="15" t="n">
        <v>1</v>
      </c>
      <c r="AR32" s="15" t="n">
        <v>1</v>
      </c>
      <c r="AS32" s="17" t="n">
        <f aca="false">5+AL32+AM32+AO32-AN32-AQ32-AP32-AR32</f>
        <v>4</v>
      </c>
      <c r="AT32" s="17" t="str">
        <f aca="false">IF(AS32&gt;4,"0",IF(AS32&gt;3,"1",IF(AS32&gt;0,"2","3")))</f>
        <v>1</v>
      </c>
      <c r="AU32" s="15" t="n">
        <v>1</v>
      </c>
      <c r="AV32" s="15" t="n">
        <v>0</v>
      </c>
      <c r="AW32" s="15" t="n">
        <v>1</v>
      </c>
      <c r="AX32" s="15" t="n">
        <v>1</v>
      </c>
      <c r="AY32" s="15" t="n">
        <v>1</v>
      </c>
      <c r="AZ32" s="24" t="n">
        <f aca="false">SUM(AU32:AY32)</f>
        <v>4</v>
      </c>
      <c r="BA32" s="23" t="str">
        <f aca="false">IF(AZ32&gt;3,"2",IF(AZ32&gt;1,"1",IF(AZ32&gt;0,"0",)))</f>
        <v>2</v>
      </c>
      <c r="BB32" s="15" t="n">
        <v>0</v>
      </c>
      <c r="BC32" s="15" t="n">
        <v>2</v>
      </c>
      <c r="BD32" s="15" t="n">
        <v>1</v>
      </c>
      <c r="BE32" s="17" t="n">
        <f aca="false">SUM(BB32:BD32)</f>
        <v>3</v>
      </c>
      <c r="BF32" s="23" t="str">
        <f aca="false">IF(BE32=1,"0",IF(BE32=2,"0",IF(BE32=3,"1",IF(BE32&gt;3,"2","3"))))</f>
        <v>1</v>
      </c>
      <c r="BG32" s="15" t="n">
        <v>1</v>
      </c>
      <c r="BH32" s="15"/>
      <c r="BI32" s="15"/>
      <c r="BJ32" s="15"/>
      <c r="BK32" s="15"/>
      <c r="BL32" s="15"/>
      <c r="BM32" s="15"/>
      <c r="BN32" s="25"/>
    </row>
    <row r="33" customFormat="false" ht="15.65" hidden="false" customHeight="false" outlineLevel="0" collapsed="false">
      <c r="A33" s="40"/>
      <c r="B33" s="14" t="s">
        <v>99</v>
      </c>
      <c r="C33" s="24" t="n">
        <v>1</v>
      </c>
      <c r="D33" s="24" t="n">
        <v>60</v>
      </c>
      <c r="E33" s="24" t="n">
        <v>4</v>
      </c>
      <c r="F33" s="24" t="n">
        <v>2</v>
      </c>
      <c r="G33" s="24" t="s">
        <v>100</v>
      </c>
      <c r="H33" s="24" t="n">
        <v>0</v>
      </c>
      <c r="I33" s="24" t="n">
        <v>80</v>
      </c>
      <c r="J33" s="15" t="n">
        <v>1</v>
      </c>
      <c r="K33" s="15" t="n">
        <v>0</v>
      </c>
      <c r="L33" s="15" t="n">
        <v>0</v>
      </c>
      <c r="M33" s="15" t="n">
        <v>0</v>
      </c>
      <c r="N33" s="15" t="n">
        <v>0</v>
      </c>
      <c r="O33" s="15" t="n">
        <v>0</v>
      </c>
      <c r="P33" s="24" t="n">
        <v>0</v>
      </c>
      <c r="Q33" s="24" t="n">
        <v>2</v>
      </c>
      <c r="R33" s="16" t="n">
        <v>40961</v>
      </c>
      <c r="S33" s="16" t="n">
        <v>40980</v>
      </c>
      <c r="T33" s="16" t="n">
        <v>40981</v>
      </c>
      <c r="U33" s="50" t="n">
        <v>54</v>
      </c>
      <c r="V33" s="50" t="n">
        <v>36</v>
      </c>
      <c r="W33" s="17" t="n">
        <f aca="false">U33*V33</f>
        <v>1944</v>
      </c>
      <c r="X33" s="50" t="n">
        <v>23</v>
      </c>
      <c r="Y33" s="18" t="n">
        <f aca="false">U33*V33*X33/2</f>
        <v>22356</v>
      </c>
      <c r="Z33" s="20" t="n">
        <v>24220</v>
      </c>
      <c r="AA33" s="19" t="n">
        <f aca="false">(Z33-Y33)/Z33*100</f>
        <v>7.69611890999174</v>
      </c>
      <c r="AB33" s="50" t="n">
        <v>51</v>
      </c>
      <c r="AC33" s="20" t="n">
        <v>24</v>
      </c>
      <c r="AD33" s="50" t="n">
        <v>1734</v>
      </c>
      <c r="AE33" s="20" t="n">
        <v>5</v>
      </c>
      <c r="AF33" s="24" t="n">
        <v>0</v>
      </c>
      <c r="AG33" s="24"/>
      <c r="AH33" s="21" t="str">
        <f aca="false">IF(AF33&gt;2000,"&gt;2000",IF(AF33&gt;1000,"1000-2000","&lt;1000"))</f>
        <v>&lt;1000</v>
      </c>
      <c r="AI33" s="18" t="n">
        <f aca="false">((Y33-AF33)/Y33)</f>
        <v>1</v>
      </c>
      <c r="AJ33" s="22" t="str">
        <f aca="false">IF(AI33&gt;98%,"&gt;98%",IF(AI33&gt;95%,"95-98%","&lt;95%"))</f>
        <v>&gt;98%</v>
      </c>
      <c r="AK33" s="24" t="n">
        <v>0</v>
      </c>
      <c r="AL33" s="24" t="n">
        <v>1</v>
      </c>
      <c r="AM33" s="24" t="n">
        <v>0</v>
      </c>
      <c r="AN33" s="23" t="str">
        <f aca="false">IF(Y33&gt;79999,"1","0")</f>
        <v>0</v>
      </c>
      <c r="AO33" s="23" t="str">
        <f aca="false">IF(N33=0,"0","1")</f>
        <v>0</v>
      </c>
      <c r="AP33" s="24" t="n">
        <v>0</v>
      </c>
      <c r="AQ33" s="24" t="n">
        <v>1</v>
      </c>
      <c r="AR33" s="24" t="n">
        <v>1</v>
      </c>
      <c r="AS33" s="17" t="n">
        <f aca="false">5+AL33+AM33+AO33-AN33-AQ33-AP33-AR33</f>
        <v>4</v>
      </c>
      <c r="AT33" s="17" t="str">
        <f aca="false">IF(AS33&gt;4,"0",IF(AS33&gt;3,"1",IF(AS33&gt;0,"2","3")))</f>
        <v>1</v>
      </c>
      <c r="AU33" s="24" t="n">
        <v>1</v>
      </c>
      <c r="AV33" s="24" t="n">
        <v>1</v>
      </c>
      <c r="AW33" s="24" t="n">
        <v>1</v>
      </c>
      <c r="AX33" s="24" t="n">
        <v>0</v>
      </c>
      <c r="AY33" s="24" t="n">
        <v>1</v>
      </c>
      <c r="AZ33" s="24" t="n">
        <f aca="false">SUM(AU33:AY33)</f>
        <v>4</v>
      </c>
      <c r="BA33" s="23" t="str">
        <f aca="false">IF(AZ33&gt;3,"2",IF(AZ33&gt;1,"1",IF(AZ33&gt;0,"0",)))</f>
        <v>2</v>
      </c>
      <c r="BB33" s="24" t="n">
        <v>1</v>
      </c>
      <c r="BC33" s="24" t="n">
        <v>3</v>
      </c>
      <c r="BD33" s="24" t="n">
        <v>1</v>
      </c>
      <c r="BE33" s="17" t="n">
        <f aca="false">SUM(BB33:BD33)</f>
        <v>5</v>
      </c>
      <c r="BF33" s="23" t="str">
        <f aca="false">IF(BE33=1,"0",IF(BE33=2,"0",IF(BE33=3,"1",IF(BE33&gt;3,"2","3"))))</f>
        <v>2</v>
      </c>
      <c r="BG33" s="15"/>
      <c r="BH33" s="15"/>
      <c r="BI33" s="15"/>
      <c r="BJ33" s="15"/>
      <c r="BK33" s="15"/>
      <c r="BL33" s="15"/>
      <c r="BM33" s="15"/>
      <c r="BN33" s="25"/>
    </row>
    <row r="34" customFormat="false" ht="15.65" hidden="false" customHeight="false" outlineLevel="0" collapsed="false">
      <c r="A34" s="4"/>
      <c r="B34" s="14" t="s">
        <v>101</v>
      </c>
      <c r="C34" s="54" t="n">
        <v>2</v>
      </c>
      <c r="D34" s="54" t="n">
        <v>82</v>
      </c>
      <c r="E34" s="54" t="n">
        <v>4</v>
      </c>
      <c r="F34" s="54" t="n">
        <v>1</v>
      </c>
      <c r="G34" s="55" t="n">
        <v>2.3</v>
      </c>
      <c r="H34" s="54" t="n">
        <v>0</v>
      </c>
      <c r="I34" s="54" t="n">
        <v>60</v>
      </c>
      <c r="J34" s="54" t="n">
        <v>1</v>
      </c>
      <c r="K34" s="54" t="n">
        <v>0</v>
      </c>
      <c r="L34" s="54" t="n">
        <v>0</v>
      </c>
      <c r="M34" s="54" t="n">
        <v>2</v>
      </c>
      <c r="N34" s="54" t="n">
        <v>0</v>
      </c>
      <c r="O34" s="54" t="n">
        <v>0</v>
      </c>
      <c r="P34" s="54" t="n">
        <v>0</v>
      </c>
      <c r="Q34" s="54" t="n">
        <v>0</v>
      </c>
      <c r="R34" s="56" t="n">
        <v>40604</v>
      </c>
      <c r="S34" s="56" t="n">
        <v>40612</v>
      </c>
      <c r="T34" s="32" t="n">
        <v>40613</v>
      </c>
      <c r="U34" s="49" t="n">
        <v>40</v>
      </c>
      <c r="V34" s="49" t="n">
        <v>32</v>
      </c>
      <c r="W34" s="34" t="n">
        <f aca="false">U34*V34</f>
        <v>1280</v>
      </c>
      <c r="X34" s="49" t="n">
        <v>24</v>
      </c>
      <c r="Y34" s="35" t="n">
        <f aca="false">U34*V34*X34/2</f>
        <v>15360</v>
      </c>
      <c r="Z34" s="18" t="n">
        <v>22670</v>
      </c>
      <c r="AA34" s="19" t="n">
        <f aca="false">(Z34-Y34)/Z34*100</f>
        <v>32.2452580502867</v>
      </c>
      <c r="AB34" s="49" t="n">
        <v>45</v>
      </c>
      <c r="AC34" s="35" t="n">
        <v>37</v>
      </c>
      <c r="AD34" s="49" t="n">
        <v>1665</v>
      </c>
      <c r="AE34" s="35" t="n">
        <v>4</v>
      </c>
      <c r="AF34" s="49" t="n">
        <v>0</v>
      </c>
      <c r="AG34" s="49"/>
      <c r="AH34" s="21" t="str">
        <f aca="false">IF(AF34&gt;2000,"&gt;2000",IF(AF34&gt;1000,"1000-2000","&lt;1000"))</f>
        <v>&lt;1000</v>
      </c>
      <c r="AI34" s="18" t="n">
        <f aca="false">((Y34-AF34)/Y34)</f>
        <v>1</v>
      </c>
      <c r="AJ34" s="22" t="str">
        <f aca="false">IF(AI34&gt;98%,"&gt;98%",IF(AI34&gt;95%,"95-98%","&lt;95%"))</f>
        <v>&gt;98%</v>
      </c>
      <c r="AK34" s="29" t="n">
        <v>0</v>
      </c>
      <c r="AL34" s="29" t="n">
        <v>1</v>
      </c>
      <c r="AM34" s="29" t="n">
        <v>0</v>
      </c>
      <c r="AN34" s="29" t="n">
        <v>0</v>
      </c>
      <c r="AO34" s="23" t="str">
        <f aca="false">IF(N34=0,"0","1")</f>
        <v>0</v>
      </c>
      <c r="AP34" s="29" t="n">
        <v>1</v>
      </c>
      <c r="AQ34" s="29" t="n">
        <v>1</v>
      </c>
      <c r="AR34" s="29" t="n">
        <v>1</v>
      </c>
      <c r="AS34" s="36" t="n">
        <f aca="false">5+AL34+AM34+AO34-AN34-AQ34-AP34-AR34</f>
        <v>3</v>
      </c>
      <c r="AT34" s="36" t="str">
        <f aca="false">IF(AS34&gt;4,"0",IF(AS34&gt;3,"1",IF(AS34&gt;0,"2","3")))</f>
        <v>2</v>
      </c>
      <c r="AU34" s="29" t="n">
        <v>0</v>
      </c>
      <c r="AV34" s="29" t="n">
        <v>0</v>
      </c>
      <c r="AW34" s="29" t="n">
        <v>1</v>
      </c>
      <c r="AX34" s="29" t="n">
        <v>1</v>
      </c>
      <c r="AY34" s="29" t="n">
        <v>1</v>
      </c>
      <c r="AZ34" s="30" t="n">
        <f aca="false">SUM(AU34:AY34)</f>
        <v>3</v>
      </c>
      <c r="BA34" s="37" t="str">
        <f aca="false">IF(AZ34&gt;3,"2",IF(AZ34&gt;1,"1",IF(AZ34&gt;0,"0",)))</f>
        <v>1</v>
      </c>
      <c r="BB34" s="29" t="n">
        <v>0</v>
      </c>
      <c r="BC34" s="29" t="n">
        <v>1</v>
      </c>
      <c r="BD34" s="29" t="n">
        <v>1</v>
      </c>
      <c r="BE34" s="38" t="n">
        <f aca="false">SUM(BB34:BD34)</f>
        <v>2</v>
      </c>
      <c r="BF34" s="23" t="str">
        <f aca="false">IF(BE34=1,"0",IF(BE34=2,"0",IF(BE34=3,"1",IF(BE34&gt;3,"2","3"))))</f>
        <v>0</v>
      </c>
      <c r="BG34" s="29"/>
      <c r="BH34" s="29"/>
      <c r="BI34" s="29"/>
      <c r="BJ34" s="29"/>
      <c r="BK34" s="29"/>
      <c r="BL34" s="29"/>
      <c r="BM34" s="29"/>
      <c r="BN34" s="39"/>
    </row>
    <row r="35" customFormat="false" ht="15.65" hidden="false" customHeight="false" outlineLevel="0" collapsed="false">
      <c r="A35" s="4"/>
      <c r="B35" s="14" t="s">
        <v>102</v>
      </c>
      <c r="C35" s="15" t="n">
        <v>1</v>
      </c>
      <c r="D35" s="15" t="n">
        <v>76</v>
      </c>
      <c r="E35" s="15" t="n">
        <v>4</v>
      </c>
      <c r="F35" s="15" t="n">
        <v>2</v>
      </c>
      <c r="G35" s="24" t="n">
        <v>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 t="n">
        <v>41414</v>
      </c>
      <c r="S35" s="16" t="n">
        <v>41431</v>
      </c>
      <c r="T35" s="16" t="n">
        <v>41432</v>
      </c>
      <c r="U35" s="50" t="n">
        <v>40</v>
      </c>
      <c r="V35" s="50" t="n">
        <v>35</v>
      </c>
      <c r="W35" s="17" t="n">
        <f aca="false">U35*V35</f>
        <v>1400</v>
      </c>
      <c r="X35" s="50" t="n">
        <v>34</v>
      </c>
      <c r="Y35" s="18" t="n">
        <f aca="false">U35*V35*X35/2</f>
        <v>23800</v>
      </c>
      <c r="Z35" s="18" t="n">
        <v>32810</v>
      </c>
      <c r="AA35" s="19" t="n">
        <f aca="false">(Z35-Y35)/Z35*100</f>
        <v>27.4611398963731</v>
      </c>
      <c r="AB35" s="50" t="n">
        <v>38</v>
      </c>
      <c r="AC35" s="20" t="n">
        <v>33</v>
      </c>
      <c r="AD35" s="50" t="n">
        <v>1254</v>
      </c>
      <c r="AE35" s="20" t="n">
        <v>0</v>
      </c>
      <c r="AF35" s="24" t="n">
        <v>0</v>
      </c>
      <c r="AG35" s="24"/>
      <c r="AH35" s="21" t="str">
        <f aca="false">IF(AF35&gt;2000,"&gt;2000",IF(AF35&gt;1000,"1000-2000","&lt;1000"))</f>
        <v>&lt;1000</v>
      </c>
      <c r="AI35" s="18" t="n">
        <f aca="false">((Y35-AF35)/Y35)</f>
        <v>1</v>
      </c>
      <c r="AJ35" s="22" t="str">
        <f aca="false">IF(AI35&gt;98%,"&gt;98%",IF(AI35&gt;95%,"95-98%","&lt;95%"))</f>
        <v>&gt;98%</v>
      </c>
      <c r="AK35" s="24" t="n">
        <v>0</v>
      </c>
      <c r="AL35" s="24" t="n">
        <v>1</v>
      </c>
      <c r="AM35" s="24" t="n">
        <v>0</v>
      </c>
      <c r="AN35" s="23" t="str">
        <f aca="false">IF(Y35&gt;79999,"1","0")</f>
        <v>0</v>
      </c>
      <c r="AO35" s="23" t="str">
        <f aca="false">IF(N35=0,"0","1")</f>
        <v>0</v>
      </c>
      <c r="AP35" s="24" t="n">
        <v>0</v>
      </c>
      <c r="AQ35" s="24" t="n">
        <v>1</v>
      </c>
      <c r="AR35" s="24" t="n">
        <v>1</v>
      </c>
      <c r="AS35" s="17" t="n">
        <f aca="false">5+AL35+AM35+AO35-AN35-AQ35-AP35-AR35</f>
        <v>4</v>
      </c>
      <c r="AT35" s="17" t="str">
        <f aca="false">IF(AS35&gt;4,"0",IF(AS35&gt;3,"1",IF(AS35&gt;0,"2","3")))</f>
        <v>1</v>
      </c>
      <c r="AU35" s="24" t="n">
        <v>0</v>
      </c>
      <c r="AV35" s="24" t="n">
        <v>0</v>
      </c>
      <c r="AW35" s="24" t="n">
        <v>1</v>
      </c>
      <c r="AX35" s="24" t="n">
        <v>1</v>
      </c>
      <c r="AY35" s="24" t="n">
        <v>0</v>
      </c>
      <c r="AZ35" s="24" t="n">
        <f aca="false">SUM(AU35:AY35)</f>
        <v>2</v>
      </c>
      <c r="BA35" s="23" t="str">
        <f aca="false">IF(AZ35&gt;3,"2",IF(AZ35&gt;1,"1",IF(AZ35&gt;0,"0",)))</f>
        <v>1</v>
      </c>
      <c r="BB35" s="24" t="n">
        <v>0</v>
      </c>
      <c r="BC35" s="24" t="n">
        <v>2</v>
      </c>
      <c r="BD35" s="24" t="n">
        <v>1</v>
      </c>
      <c r="BE35" s="17" t="n">
        <f aca="false">SUM(BB35:BD35)</f>
        <v>3</v>
      </c>
      <c r="BF35" s="23" t="str">
        <f aca="false">IF(BE35=1,"0",IF(BE35=2,"0",IF(BE35=3,"1",IF(BE35&gt;3,"2","3"))))</f>
        <v>1</v>
      </c>
      <c r="BG35" s="15"/>
      <c r="BH35" s="15"/>
      <c r="BI35" s="15"/>
      <c r="BJ35" s="15"/>
      <c r="BK35" s="15"/>
      <c r="BL35" s="15"/>
      <c r="BM35" s="15"/>
      <c r="BN35" s="25"/>
    </row>
    <row r="36" customFormat="false" ht="15.65" hidden="false" customHeight="false" outlineLevel="0" collapsed="false">
      <c r="A36" s="4"/>
      <c r="B36" s="14" t="s">
        <v>103</v>
      </c>
      <c r="C36" s="15" t="n">
        <v>2</v>
      </c>
      <c r="D36" s="15" t="n">
        <v>62</v>
      </c>
      <c r="E36" s="15" t="n">
        <v>4</v>
      </c>
      <c r="F36" s="15" t="n">
        <v>1.4</v>
      </c>
      <c r="G36" s="24" t="n">
        <v>1</v>
      </c>
      <c r="H36" s="15" t="n">
        <v>0</v>
      </c>
      <c r="I36" s="15" t="n">
        <v>60</v>
      </c>
      <c r="J36" s="15" t="n">
        <v>1</v>
      </c>
      <c r="K36" s="15" t="n">
        <v>0</v>
      </c>
      <c r="L36" s="15" t="n">
        <v>4</v>
      </c>
      <c r="M36" s="15" t="n">
        <v>0</v>
      </c>
      <c r="N36" s="15" t="n">
        <v>0</v>
      </c>
      <c r="O36" s="15" t="n">
        <v>0</v>
      </c>
      <c r="P36" s="15" t="n">
        <v>0</v>
      </c>
      <c r="Q36" s="15" t="n">
        <v>2</v>
      </c>
      <c r="R36" s="16" t="n">
        <v>41283</v>
      </c>
      <c r="S36" s="16" t="n">
        <v>41284</v>
      </c>
      <c r="T36" s="16" t="n">
        <v>41285</v>
      </c>
      <c r="U36" s="50" t="n">
        <v>44</v>
      </c>
      <c r="V36" s="50" t="n">
        <v>41</v>
      </c>
      <c r="W36" s="17" t="n">
        <f aca="false">U36*V36</f>
        <v>1804</v>
      </c>
      <c r="X36" s="50" t="n">
        <v>33</v>
      </c>
      <c r="Y36" s="18" t="n">
        <f aca="false">U36*V36*X36/2</f>
        <v>29766</v>
      </c>
      <c r="Z36" s="18" t="n">
        <v>34920</v>
      </c>
      <c r="AA36" s="19" t="n">
        <f aca="false">(Z36-Y36)/Z36*100</f>
        <v>14.7594501718213</v>
      </c>
      <c r="AB36" s="50" t="n">
        <v>37</v>
      </c>
      <c r="AC36" s="20" t="n">
        <v>29</v>
      </c>
      <c r="AD36" s="50" t="n">
        <v>1073</v>
      </c>
      <c r="AE36" s="20" t="n">
        <v>5</v>
      </c>
      <c r="AF36" s="24" t="n">
        <v>0</v>
      </c>
      <c r="AG36" s="24"/>
      <c r="AH36" s="21" t="str">
        <f aca="false">IF(AF36&gt;2000,"&gt;2000",IF(AF36&gt;1000,"1000-2000","&lt;1000"))</f>
        <v>&lt;1000</v>
      </c>
      <c r="AI36" s="18" t="n">
        <f aca="false">((Y36-AF36)/Y36)</f>
        <v>1</v>
      </c>
      <c r="AJ36" s="22" t="str">
        <f aca="false">IF(AI36&gt;98%,"&gt;98%",IF(AI36&gt;95%,"95-98%","&lt;95%"))</f>
        <v>&gt;98%</v>
      </c>
      <c r="AK36" s="24" t="n">
        <v>0</v>
      </c>
      <c r="AL36" s="24" t="n">
        <v>0</v>
      </c>
      <c r="AM36" s="24" t="n">
        <v>0</v>
      </c>
      <c r="AN36" s="23" t="str">
        <f aca="false">IF(Y36&gt;79999,"1","0")</f>
        <v>0</v>
      </c>
      <c r="AO36" s="23" t="str">
        <f aca="false">IF(N36=0,"0","1")</f>
        <v>0</v>
      </c>
      <c r="AP36" s="24" t="n">
        <v>1</v>
      </c>
      <c r="AQ36" s="24" t="n">
        <v>1</v>
      </c>
      <c r="AR36" s="24" t="n">
        <v>1</v>
      </c>
      <c r="AS36" s="17" t="n">
        <f aca="false">5+AL36+AM36+AO36-AN36-AQ36-AP36-AR36</f>
        <v>2</v>
      </c>
      <c r="AT36" s="17" t="str">
        <f aca="false">IF(AS36&gt;4,"0",IF(AS36&gt;3,"1",IF(AS36&gt;0,"2","3")))</f>
        <v>2</v>
      </c>
      <c r="AU36" s="24" t="n">
        <v>1</v>
      </c>
      <c r="AV36" s="24" t="n">
        <v>1</v>
      </c>
      <c r="AW36" s="24" t="n">
        <v>1</v>
      </c>
      <c r="AX36" s="24" t="n">
        <v>0</v>
      </c>
      <c r="AY36" s="24" t="n">
        <v>0</v>
      </c>
      <c r="AZ36" s="24" t="n">
        <f aca="false">SUM(AU36:AY36)</f>
        <v>3</v>
      </c>
      <c r="BA36" s="23" t="str">
        <f aca="false">IF(AZ36&gt;3,"2",IF(AZ36&gt;1,"1",IF(AZ36&gt;0,"0",)))</f>
        <v>1</v>
      </c>
      <c r="BB36" s="24" t="n">
        <v>0</v>
      </c>
      <c r="BC36" s="24" t="n">
        <v>3</v>
      </c>
      <c r="BD36" s="24" t="n">
        <v>1</v>
      </c>
      <c r="BE36" s="17" t="n">
        <f aca="false">SUM(BB36:BD36)</f>
        <v>4</v>
      </c>
      <c r="BF36" s="23" t="str">
        <f aca="false">IF(BE36=1,"0",IF(BE36=2,"0",IF(BE36=3,"1",IF(BE36&gt;3,"2","3"))))</f>
        <v>2</v>
      </c>
      <c r="BG36" s="15"/>
      <c r="BH36" s="15"/>
      <c r="BI36" s="15"/>
      <c r="BJ36" s="15"/>
      <c r="BK36" s="15"/>
      <c r="BL36" s="15"/>
      <c r="BM36" s="15"/>
      <c r="BN36" s="25"/>
    </row>
    <row r="37" customFormat="false" ht="15.65" hidden="false" customHeight="false" outlineLevel="0" collapsed="false">
      <c r="A37" s="4"/>
      <c r="B37" s="14" t="s">
        <v>104</v>
      </c>
      <c r="C37" s="15" t="n">
        <v>1</v>
      </c>
      <c r="D37" s="0" t="n">
        <v>70</v>
      </c>
      <c r="E37" s="42" t="n">
        <v>4</v>
      </c>
      <c r="F37" s="0" t="n">
        <v>2</v>
      </c>
      <c r="G37" s="4" t="n">
        <v>1</v>
      </c>
      <c r="H37" s="0" t="n">
        <v>0</v>
      </c>
      <c r="I37" s="0" t="n">
        <v>70</v>
      </c>
      <c r="J37" s="0" t="n">
        <v>1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2</v>
      </c>
      <c r="R37" s="16" t="n">
        <v>43810</v>
      </c>
      <c r="S37" s="57" t="n">
        <v>43446</v>
      </c>
      <c r="T37" s="16" t="n">
        <v>43813</v>
      </c>
      <c r="U37" s="0" t="n">
        <v>46</v>
      </c>
      <c r="V37" s="0" t="n">
        <v>33</v>
      </c>
      <c r="W37" s="20" t="n">
        <f aca="false">U37*V37</f>
        <v>1518</v>
      </c>
      <c r="X37" s="0" t="n">
        <v>26</v>
      </c>
      <c r="Y37" s="18" t="n">
        <f aca="false">U37*V37*X37/2</f>
        <v>19734</v>
      </c>
      <c r="Z37" s="18" t="n">
        <v>26130</v>
      </c>
      <c r="AA37" s="19" t="n">
        <f aca="false">(Z37-Y37)/Z37*100</f>
        <v>24.4776119402985</v>
      </c>
      <c r="AB37" s="0" t="n">
        <v>47</v>
      </c>
      <c r="AC37" s="0" t="n">
        <v>34</v>
      </c>
      <c r="AD37" s="0" t="n">
        <v>1598</v>
      </c>
      <c r="AE37" s="41" t="n">
        <v>0</v>
      </c>
      <c r="AF37" s="58" t="n">
        <v>0</v>
      </c>
      <c r="AG37" s="58"/>
      <c r="AH37" s="46" t="str">
        <f aca="false">IF(AF37&gt;2000,"&gt;2000",IF(AF37&gt;1000,"1000-2000","&lt;1000"))</f>
        <v>&lt;1000</v>
      </c>
      <c r="AI37" s="18" t="n">
        <f aca="false">((Y37-AF37)/Y37)</f>
        <v>1</v>
      </c>
      <c r="AJ37" s="22" t="str">
        <f aca="false">IF(AI37&gt;98%,"&gt;98%",IF(AI37&gt;95%,"95-98%","&lt;95%"))</f>
        <v>&gt;98%</v>
      </c>
      <c r="AK37" s="42" t="n">
        <v>0</v>
      </c>
      <c r="AL37" s="27" t="n">
        <v>0</v>
      </c>
      <c r="AM37" s="27" t="n">
        <v>0</v>
      </c>
      <c r="AN37" s="23" t="str">
        <f aca="false">IF(Y37&gt;79999,"1","0")</f>
        <v>0</v>
      </c>
      <c r="AO37" s="23" t="str">
        <f aca="false">IF(N37=0,"0","1")</f>
        <v>0</v>
      </c>
      <c r="AP37" s="27" t="n">
        <v>0</v>
      </c>
      <c r="AQ37" s="27" t="n">
        <v>1</v>
      </c>
      <c r="AR37" s="27" t="n">
        <v>1</v>
      </c>
      <c r="AS37" s="17" t="n">
        <f aca="false">5+AL37+AM37+AO37-AN37-AQ37-AP37-AR37</f>
        <v>3</v>
      </c>
      <c r="AT37" s="17" t="str">
        <f aca="false">IF(AS37&gt;4,"0",IF(AS37&gt;3,"1",IF(AS37&gt;0,"2","3")))</f>
        <v>2</v>
      </c>
      <c r="AU37" s="27" t="n">
        <v>0</v>
      </c>
      <c r="AV37" s="27" t="n">
        <v>0</v>
      </c>
      <c r="AW37" s="27" t="n">
        <v>1</v>
      </c>
      <c r="AX37" s="27" t="n">
        <v>1</v>
      </c>
      <c r="AY37" s="27" t="n">
        <v>1</v>
      </c>
      <c r="AZ37" s="28" t="n">
        <f aca="false">SUM(AU37:AY37)</f>
        <v>3</v>
      </c>
      <c r="BA37" s="17" t="str">
        <f aca="false">IF(AZ37&gt;3,"2",IF(AZ37&gt;1,"1",IF(AZ37&gt;0,"0",)))</f>
        <v>1</v>
      </c>
      <c r="BB37" s="27" t="n">
        <v>0</v>
      </c>
      <c r="BC37" s="27" t="n">
        <v>2</v>
      </c>
      <c r="BD37" s="27" t="n">
        <v>1</v>
      </c>
      <c r="BE37" s="17" t="n">
        <f aca="false">SUM(BB37:BD37)</f>
        <v>3</v>
      </c>
      <c r="BF37" s="17" t="str">
        <f aca="false">IF(BE37=1,"0",IF(BE37=2,"0",IF(BE37=3,"1",IF(BE37&gt;3,"2","3"))))</f>
        <v>1</v>
      </c>
      <c r="BG37" s="15"/>
      <c r="BH37" s="27" t="n">
        <v>3</v>
      </c>
      <c r="BI37" s="15" t="s">
        <v>66</v>
      </c>
      <c r="BJ37" s="15" t="s">
        <v>66</v>
      </c>
      <c r="BK37" s="15" t="s">
        <v>66</v>
      </c>
      <c r="BL37" s="15" t="s">
        <v>66</v>
      </c>
      <c r="BM37" s="27" t="n">
        <v>0</v>
      </c>
      <c r="BN37" s="25" t="s">
        <v>66</v>
      </c>
    </row>
    <row r="38" customFormat="false" ht="15.65" hidden="false" customHeight="false" outlineLevel="0" collapsed="false">
      <c r="B38" s="14" t="s">
        <v>105</v>
      </c>
      <c r="C38" s="15" t="n">
        <v>2</v>
      </c>
      <c r="D38" s="15" t="n">
        <v>59</v>
      </c>
      <c r="E38" s="15" t="n">
        <v>4</v>
      </c>
      <c r="F38" s="15" t="n">
        <v>4</v>
      </c>
      <c r="G38" s="24" t="n">
        <v>1</v>
      </c>
      <c r="H38" s="15" t="n">
        <v>0</v>
      </c>
      <c r="I38" s="15" t="n">
        <v>50</v>
      </c>
      <c r="J38" s="15" t="n">
        <v>0</v>
      </c>
      <c r="K38" s="15" t="n">
        <v>0</v>
      </c>
      <c r="L38" s="15" t="n">
        <v>1</v>
      </c>
      <c r="M38" s="15" t="n">
        <v>2</v>
      </c>
      <c r="N38" s="15" t="n">
        <v>1</v>
      </c>
      <c r="O38" s="15" t="n">
        <v>1</v>
      </c>
      <c r="P38" s="15" t="n">
        <v>0</v>
      </c>
      <c r="Q38" s="15" t="n">
        <v>0</v>
      </c>
      <c r="R38" s="16" t="n">
        <v>41702</v>
      </c>
      <c r="S38" s="16" t="n">
        <v>41710</v>
      </c>
      <c r="T38" s="16" t="n">
        <v>41711</v>
      </c>
      <c r="U38" s="26" t="n">
        <v>48</v>
      </c>
      <c r="V38" s="26" t="n">
        <v>42</v>
      </c>
      <c r="W38" s="17" t="n">
        <f aca="false">U38*V38</f>
        <v>2016</v>
      </c>
      <c r="X38" s="15" t="n">
        <v>23</v>
      </c>
      <c r="Y38" s="18" t="n">
        <f aca="false">U38*V38*X38/2</f>
        <v>23184</v>
      </c>
      <c r="Z38" s="18" t="n">
        <v>23350</v>
      </c>
      <c r="AA38" s="19" t="n">
        <f aca="false">(Z38-Y38)/Z38*100</f>
        <v>0.710920770877944</v>
      </c>
      <c r="AB38" s="15" t="n">
        <v>40</v>
      </c>
      <c r="AC38" s="18" t="n">
        <v>3</v>
      </c>
      <c r="AD38" s="15" t="n">
        <v>1520</v>
      </c>
      <c r="AE38" s="18" t="n">
        <v>0</v>
      </c>
      <c r="AF38" s="15" t="n">
        <v>9263.5</v>
      </c>
      <c r="AG38" s="15"/>
      <c r="AH38" s="21" t="str">
        <f aca="false">IF(AF38&gt;2000,"&gt;2000",IF(AF38&gt;1000,"1000-2000","&lt;1000"))</f>
        <v>&gt;2000</v>
      </c>
      <c r="AI38" s="18" t="n">
        <f aca="false">((Y38-AF38)/Y38)</f>
        <v>0.600435645272602</v>
      </c>
      <c r="AJ38" s="22" t="str">
        <f aca="false">IF(AI38&gt;98%,"&gt;98%",IF(AI38&gt;95%,"95-98%","&lt;95%"))</f>
        <v>&lt;95%</v>
      </c>
      <c r="AK38" s="15" t="n">
        <v>9263.5</v>
      </c>
      <c r="AL38" s="15" t="n">
        <v>1</v>
      </c>
      <c r="AM38" s="15" t="n">
        <v>0</v>
      </c>
      <c r="AN38" s="23" t="str">
        <f aca="false">IF(Y38&gt;79999,"1","0")</f>
        <v>0</v>
      </c>
      <c r="AO38" s="23" t="str">
        <f aca="false">IF(N38=0,"0","1")</f>
        <v>1</v>
      </c>
      <c r="AP38" s="15" t="n">
        <v>1</v>
      </c>
      <c r="AQ38" s="15" t="n">
        <v>1</v>
      </c>
      <c r="AR38" s="15" t="n">
        <v>1</v>
      </c>
      <c r="AS38" s="17" t="n">
        <f aca="false">5+AL38+AM38+AO38-AN38-AQ38-AP38-AR38</f>
        <v>4</v>
      </c>
      <c r="AT38" s="17" t="str">
        <f aca="false">IF(AS38&gt;4,"0",IF(AS38&gt;3,"1",IF(AS38&gt;0,"2","3")))</f>
        <v>1</v>
      </c>
      <c r="AU38" s="15" t="n">
        <v>1</v>
      </c>
      <c r="AV38" s="15" t="n">
        <v>1</v>
      </c>
      <c r="AW38" s="15" t="n">
        <v>1</v>
      </c>
      <c r="AX38" s="15" t="n">
        <v>0</v>
      </c>
      <c r="AY38" s="15" t="n">
        <v>0</v>
      </c>
      <c r="AZ38" s="24" t="n">
        <f aca="false">SUM(AU38:AY38)</f>
        <v>3</v>
      </c>
      <c r="BA38" s="23" t="str">
        <f aca="false">IF(AZ38&gt;3,"2",IF(AZ38&gt;1,"1",IF(AZ38&gt;0,"0",)))</f>
        <v>1</v>
      </c>
      <c r="BB38" s="15" t="n">
        <v>0</v>
      </c>
      <c r="BC38" s="15" t="n">
        <v>3</v>
      </c>
      <c r="BD38" s="15" t="n">
        <v>1</v>
      </c>
      <c r="BE38" s="17" t="n">
        <f aca="false">SUM(BB38:BD38)</f>
        <v>4</v>
      </c>
      <c r="BF38" s="23" t="str">
        <f aca="false">IF(BE38=1,"0",IF(BE38=2,"0",IF(BE38=3,"1",IF(BE38&gt;3,"2","3"))))</f>
        <v>2</v>
      </c>
      <c r="BG38" s="15"/>
      <c r="BH38" s="15"/>
      <c r="BI38" s="15"/>
      <c r="BJ38" s="15"/>
      <c r="BK38" s="15"/>
      <c r="BL38" s="15"/>
      <c r="BM38" s="15"/>
      <c r="BN38" s="25"/>
    </row>
    <row r="39" customFormat="false" ht="15.65" hidden="false" customHeight="false" outlineLevel="0" collapsed="false">
      <c r="A39" s="4"/>
      <c r="B39" s="14" t="s">
        <v>106</v>
      </c>
      <c r="C39" s="15" t="n">
        <v>1</v>
      </c>
      <c r="D39" s="15" t="n">
        <v>75</v>
      </c>
      <c r="E39" s="15" t="n">
        <v>4</v>
      </c>
      <c r="F39" s="15" t="n">
        <v>2</v>
      </c>
      <c r="G39" s="24" t="n">
        <v>5</v>
      </c>
      <c r="H39" s="15" t="n">
        <v>0</v>
      </c>
      <c r="I39" s="15" t="n">
        <v>80</v>
      </c>
      <c r="J39" s="15" t="n">
        <v>1</v>
      </c>
      <c r="K39" s="15" t="n">
        <v>0</v>
      </c>
      <c r="L39" s="15" t="n">
        <v>1</v>
      </c>
      <c r="M39" s="15" t="n">
        <v>2</v>
      </c>
      <c r="N39" s="15" t="n">
        <v>2</v>
      </c>
      <c r="O39" s="15" t="n">
        <v>0</v>
      </c>
      <c r="P39" s="15" t="n">
        <v>0</v>
      </c>
      <c r="Q39" s="15" t="n">
        <v>0</v>
      </c>
      <c r="R39" s="16" t="n">
        <v>41242</v>
      </c>
      <c r="S39" s="16" t="n">
        <v>41249</v>
      </c>
      <c r="T39" s="16" t="n">
        <v>41250</v>
      </c>
      <c r="U39" s="26" t="n">
        <v>44</v>
      </c>
      <c r="V39" s="26" t="n">
        <v>37</v>
      </c>
      <c r="W39" s="17" t="n">
        <f aca="false">U39*V39</f>
        <v>1628</v>
      </c>
      <c r="X39" s="26" t="n">
        <v>21</v>
      </c>
      <c r="Y39" s="18" t="n">
        <f aca="false">U39*V39*X39/2</f>
        <v>17094</v>
      </c>
      <c r="Z39" s="18" t="n">
        <v>21860</v>
      </c>
      <c r="AA39" s="19" t="n">
        <f aca="false">(Z39-Y39)/Z39*100</f>
        <v>21.8023787740165</v>
      </c>
      <c r="AB39" s="26" t="n">
        <v>44</v>
      </c>
      <c r="AC39" s="18" t="n">
        <v>37</v>
      </c>
      <c r="AD39" s="26" t="n">
        <v>1628</v>
      </c>
      <c r="AE39" s="18" t="n">
        <v>2</v>
      </c>
      <c r="AF39" s="26" t="n">
        <v>363</v>
      </c>
      <c r="AG39" s="26"/>
      <c r="AH39" s="21" t="str">
        <f aca="false">IF(AF39&gt;2000,"&gt;2000",IF(AF39&gt;1000,"1000-2000","&lt;1000"))</f>
        <v>&lt;1000</v>
      </c>
      <c r="AI39" s="18" t="n">
        <f aca="false">((Y39-AF39)/Y39)</f>
        <v>0.978764478764479</v>
      </c>
      <c r="AJ39" s="22" t="str">
        <f aca="false">IF(AI39&gt;98%,"&gt;98%",IF(AI39&gt;95%,"95-98%","&lt;95%"))</f>
        <v>95-98%</v>
      </c>
      <c r="AK39" s="15" t="n">
        <v>363</v>
      </c>
      <c r="AL39" s="15" t="n">
        <v>1</v>
      </c>
      <c r="AM39" s="15" t="n">
        <v>0</v>
      </c>
      <c r="AN39" s="15" t="n">
        <v>0</v>
      </c>
      <c r="AO39" s="23" t="str">
        <f aca="false">IF(N39=0,"0","1")</f>
        <v>1</v>
      </c>
      <c r="AP39" s="15" t="n">
        <v>1</v>
      </c>
      <c r="AQ39" s="15" t="n">
        <v>1</v>
      </c>
      <c r="AR39" s="15" t="n">
        <v>1</v>
      </c>
      <c r="AS39" s="17" t="n">
        <f aca="false">5+AL39+AM39+AO39-AN39-AQ39-AP39-AR39</f>
        <v>4</v>
      </c>
      <c r="AT39" s="17" t="str">
        <f aca="false">IF(AS39&gt;4,"0",IF(AS39&gt;3,"1",IF(AS39&gt;0,"2","3")))</f>
        <v>1</v>
      </c>
      <c r="AU39" s="15" t="n">
        <v>1</v>
      </c>
      <c r="AV39" s="15" t="n">
        <v>0</v>
      </c>
      <c r="AW39" s="15" t="n">
        <v>1</v>
      </c>
      <c r="AX39" s="15" t="n">
        <v>1</v>
      </c>
      <c r="AY39" s="15" t="n">
        <v>1</v>
      </c>
      <c r="AZ39" s="24" t="n">
        <f aca="false">SUM(AU39:AY39)</f>
        <v>4</v>
      </c>
      <c r="BA39" s="23" t="str">
        <f aca="false">IF(AZ39&gt;3,"2",IF(AZ39&gt;1,"1",IF(AZ39&gt;0,"0",)))</f>
        <v>2</v>
      </c>
      <c r="BB39" s="15" t="n">
        <v>0</v>
      </c>
      <c r="BC39" s="15" t="n">
        <v>2</v>
      </c>
      <c r="BD39" s="15" t="n">
        <v>1</v>
      </c>
      <c r="BE39" s="53" t="n">
        <f aca="false">SUM(BB39:BD39)</f>
        <v>3</v>
      </c>
      <c r="BF39" s="23" t="str">
        <f aca="false">IF(BE39=1,"0",IF(BE39=2,"0",IF(BE39=3,"1",IF(BE39&gt;3,"2","3"))))</f>
        <v>1</v>
      </c>
      <c r="BG39" s="15"/>
      <c r="BH39" s="15"/>
      <c r="BI39" s="15"/>
      <c r="BJ39" s="15"/>
      <c r="BK39" s="15"/>
      <c r="BL39" s="15"/>
      <c r="BM39" s="15"/>
      <c r="BN39" s="25"/>
    </row>
    <row r="40" customFormat="false" ht="15.65" hidden="false" customHeight="false" outlineLevel="0" collapsed="false">
      <c r="B40" s="14" t="s">
        <v>107</v>
      </c>
      <c r="C40" s="29" t="n">
        <v>2</v>
      </c>
      <c r="D40" s="29" t="n">
        <v>38</v>
      </c>
      <c r="E40" s="29" t="n">
        <v>4</v>
      </c>
      <c r="F40" s="29" t="n">
        <v>2</v>
      </c>
      <c r="G40" s="30" t="n">
        <v>1</v>
      </c>
      <c r="H40" s="29" t="n">
        <v>0</v>
      </c>
      <c r="I40" s="29" t="n">
        <v>80</v>
      </c>
      <c r="J40" s="29" t="n">
        <v>1</v>
      </c>
      <c r="K40" s="29" t="n">
        <v>1</v>
      </c>
      <c r="L40" s="29" t="n">
        <v>0</v>
      </c>
      <c r="M40" s="29" t="n">
        <v>0</v>
      </c>
      <c r="N40" s="29" t="n">
        <v>3</v>
      </c>
      <c r="O40" s="29"/>
      <c r="P40" s="29" t="n">
        <v>0</v>
      </c>
      <c r="Q40" s="29" t="n">
        <v>0</v>
      </c>
      <c r="R40" s="32" t="n">
        <v>40633</v>
      </c>
      <c r="S40" s="32" t="n">
        <v>40645</v>
      </c>
      <c r="T40" s="32" t="n">
        <v>40647</v>
      </c>
      <c r="U40" s="49" t="n">
        <v>41</v>
      </c>
      <c r="V40" s="49" t="n">
        <v>38</v>
      </c>
      <c r="W40" s="34" t="n">
        <f aca="false">U40*V40</f>
        <v>1558</v>
      </c>
      <c r="X40" s="49" t="n">
        <v>37</v>
      </c>
      <c r="Y40" s="35" t="n">
        <f aca="false">U40*V40*X40/2</f>
        <v>28823</v>
      </c>
      <c r="Z40" s="35" t="n">
        <v>42010</v>
      </c>
      <c r="AA40" s="19" t="n">
        <f aca="false">(Z40-Y40)/Z40*100</f>
        <v>31.390145203523</v>
      </c>
      <c r="AB40" s="49" t="n">
        <v>43</v>
      </c>
      <c r="AC40" s="35" t="n">
        <v>41</v>
      </c>
      <c r="AD40" s="49" t="n">
        <v>1763</v>
      </c>
      <c r="AE40" s="35" t="n">
        <v>2</v>
      </c>
      <c r="AF40" s="49" t="n">
        <v>1345</v>
      </c>
      <c r="AG40" s="49"/>
      <c r="AH40" s="21" t="str">
        <f aca="false">IF(AF40&gt;2000,"&gt;2000",IF(AF40&gt;1000,"1000-2000","&lt;1000"))</f>
        <v>1000-2000</v>
      </c>
      <c r="AI40" s="18" t="n">
        <f aca="false">((Y40-AF40)/Y40)</f>
        <v>0.953335877597752</v>
      </c>
      <c r="AJ40" s="22" t="str">
        <f aca="false">IF(AI40&gt;98%,"&gt;98%",IF(AI40&gt;95%,"95-98%","&lt;95%"))</f>
        <v>95-98%</v>
      </c>
      <c r="AK40" s="29" t="n">
        <v>1345</v>
      </c>
      <c r="AL40" s="29" t="n">
        <v>0</v>
      </c>
      <c r="AM40" s="29" t="n">
        <v>0</v>
      </c>
      <c r="AN40" s="29" t="n">
        <v>0</v>
      </c>
      <c r="AO40" s="23" t="str">
        <f aca="false">IF(N40=0,"0","1")</f>
        <v>1</v>
      </c>
      <c r="AP40" s="29" t="n">
        <v>0</v>
      </c>
      <c r="AQ40" s="29" t="n">
        <v>1</v>
      </c>
      <c r="AR40" s="29" t="n">
        <v>1</v>
      </c>
      <c r="AS40" s="36" t="n">
        <f aca="false">5+AL40+AM40+AO40-AN40-AQ40-AP40-AR40</f>
        <v>4</v>
      </c>
      <c r="AT40" s="36" t="str">
        <f aca="false">IF(AS40&gt;4,"0",IF(AS40&gt;3,"1",IF(AS40&gt;0,"2","3")))</f>
        <v>1</v>
      </c>
      <c r="AU40" s="29" t="n">
        <v>1</v>
      </c>
      <c r="AV40" s="29" t="n">
        <v>1</v>
      </c>
      <c r="AW40" s="29" t="n">
        <v>1</v>
      </c>
      <c r="AX40" s="29" t="n">
        <v>1</v>
      </c>
      <c r="AY40" s="29" t="n">
        <v>1</v>
      </c>
      <c r="AZ40" s="30" t="n">
        <f aca="false">SUM(AU40:AY40)</f>
        <v>5</v>
      </c>
      <c r="BA40" s="37" t="str">
        <f aca="false">IF(AZ40&gt;3,"2",IF(AZ40&gt;1,"1",IF(AZ40&gt;0,"0",)))</f>
        <v>2</v>
      </c>
      <c r="BB40" s="29" t="n">
        <v>0</v>
      </c>
      <c r="BC40" s="29" t="n">
        <v>3</v>
      </c>
      <c r="BD40" s="29" t="n">
        <v>1</v>
      </c>
      <c r="BE40" s="38" t="n">
        <f aca="false">SUM(BB40:BD40)</f>
        <v>4</v>
      </c>
      <c r="BF40" s="23" t="str">
        <f aca="false">IF(BE40=1,"0",IF(BE40=2,"0",IF(BE40=3,"1",IF(BE40&gt;3,"2","3"))))</f>
        <v>2</v>
      </c>
      <c r="BG40" s="29"/>
      <c r="BH40" s="29"/>
      <c r="BI40" s="29"/>
      <c r="BJ40" s="29"/>
      <c r="BK40" s="29"/>
      <c r="BL40" s="29"/>
      <c r="BM40" s="29"/>
      <c r="BN40" s="39"/>
    </row>
    <row r="41" customFormat="false" ht="15.65" hidden="false" customHeight="false" outlineLevel="0" collapsed="false">
      <c r="B41" s="14" t="s">
        <v>108</v>
      </c>
      <c r="C41" s="15" t="n">
        <v>1</v>
      </c>
      <c r="D41" s="15" t="n">
        <v>50</v>
      </c>
      <c r="E41" s="15" t="n">
        <v>4</v>
      </c>
      <c r="F41" s="15" t="n">
        <v>1</v>
      </c>
      <c r="G41" s="24" t="n">
        <v>2</v>
      </c>
      <c r="H41" s="15" t="n">
        <v>0</v>
      </c>
      <c r="I41" s="15" t="n">
        <v>80</v>
      </c>
      <c r="J41" s="15" t="n">
        <v>1</v>
      </c>
      <c r="K41" s="15" t="n">
        <v>1</v>
      </c>
      <c r="L41" s="15" t="n">
        <v>0</v>
      </c>
      <c r="M41" s="15" t="n">
        <v>0</v>
      </c>
      <c r="N41" s="15" t="n">
        <v>3</v>
      </c>
      <c r="O41" s="15" t="n">
        <v>0</v>
      </c>
      <c r="P41" s="15" t="n">
        <v>0</v>
      </c>
      <c r="Q41" s="29" t="n">
        <v>2</v>
      </c>
      <c r="R41" s="16" t="n">
        <v>43250</v>
      </c>
      <c r="S41" s="16" t="n">
        <v>43257</v>
      </c>
      <c r="T41" s="16" t="n">
        <v>43258</v>
      </c>
      <c r="U41" s="15" t="n">
        <v>44</v>
      </c>
      <c r="V41" s="15" t="n">
        <v>35</v>
      </c>
      <c r="W41" s="17" t="n">
        <f aca="false">U41*V41</f>
        <v>1540</v>
      </c>
      <c r="X41" s="15" t="n">
        <v>28</v>
      </c>
      <c r="Y41" s="18" t="n">
        <f aca="false">U41*V41*X41/2</f>
        <v>21560</v>
      </c>
      <c r="Z41" s="18" t="n">
        <v>30020</v>
      </c>
      <c r="AA41" s="19" t="n">
        <f aca="false">(Z41-Y41)/Z41*100</f>
        <v>28.1812125249833</v>
      </c>
      <c r="AB41" s="15" t="n">
        <v>41</v>
      </c>
      <c r="AC41" s="18" t="n">
        <v>37</v>
      </c>
      <c r="AD41" s="15" t="n">
        <v>1512</v>
      </c>
      <c r="AE41" s="18" t="n">
        <v>5</v>
      </c>
      <c r="AF41" s="15" t="n">
        <v>110</v>
      </c>
      <c r="AG41" s="15"/>
      <c r="AH41" s="21" t="str">
        <f aca="false">IF(AF41&gt;2000,"&gt;2000",IF(AF41&gt;1000,"1000-2000","&lt;1000"))</f>
        <v>&lt;1000</v>
      </c>
      <c r="AI41" s="18" t="n">
        <f aca="false">((Y41-AF41)/Y41)</f>
        <v>0.994897959183673</v>
      </c>
      <c r="AJ41" s="22" t="str">
        <f aca="false">IF(AI41&gt;98%,"&gt;98%",IF(AI41&gt;95%,"95-98%","&lt;95%"))</f>
        <v>&gt;98%</v>
      </c>
      <c r="AK41" s="15" t="n">
        <v>0</v>
      </c>
      <c r="AL41" s="15" t="n">
        <v>1</v>
      </c>
      <c r="AM41" s="15" t="n">
        <v>0</v>
      </c>
      <c r="AN41" s="23" t="str">
        <f aca="false">IF(Y41&gt;79999,"1","0")</f>
        <v>0</v>
      </c>
      <c r="AO41" s="23" t="str">
        <f aca="false">IF(N41=0,"0","1")</f>
        <v>1</v>
      </c>
      <c r="AP41" s="15" t="n">
        <v>0</v>
      </c>
      <c r="AQ41" s="15" t="n">
        <v>1</v>
      </c>
      <c r="AR41" s="15" t="n">
        <v>1</v>
      </c>
      <c r="AS41" s="17" t="n">
        <f aca="false">5+AL41+AM41+AO41-AN41-AQ41-AP41-AR41</f>
        <v>5</v>
      </c>
      <c r="AT41" s="17" t="str">
        <f aca="false">IF(AS41&gt;4,"0",IF(AS41&gt;3,"1",IF(AS41&gt;0,"2","3")))</f>
        <v>0</v>
      </c>
      <c r="AU41" s="15" t="n">
        <v>0</v>
      </c>
      <c r="AV41" s="15" t="n">
        <v>0</v>
      </c>
      <c r="AW41" s="15" t="n">
        <v>0</v>
      </c>
      <c r="AX41" s="15" t="n">
        <v>1</v>
      </c>
      <c r="AY41" s="15" t="n">
        <v>1</v>
      </c>
      <c r="AZ41" s="24" t="n">
        <f aca="false">SUM(AU41:AY41)</f>
        <v>2</v>
      </c>
      <c r="BA41" s="23" t="str">
        <f aca="false">IF(AZ41&gt;3,"2",IF(AZ41&gt;1,"1",IF(AZ41&gt;0,"0",)))</f>
        <v>1</v>
      </c>
      <c r="BB41" s="15" t="n">
        <v>0</v>
      </c>
      <c r="BC41" s="15" t="n">
        <v>1</v>
      </c>
      <c r="BD41" s="15" t="n">
        <v>0</v>
      </c>
      <c r="BE41" s="17" t="n">
        <f aca="false">SUM(BB41:BD41)</f>
        <v>1</v>
      </c>
      <c r="BF41" s="23" t="str">
        <f aca="false">IF(BE41=1,"0",IF(BE41=2,"0",IF(BE41=3,"1",IF(BE41&gt;3,"2","3"))))</f>
        <v>0</v>
      </c>
      <c r="BG41" s="15" t="n">
        <v>2</v>
      </c>
      <c r="BH41" s="15"/>
      <c r="BI41" s="15"/>
      <c r="BJ41" s="15"/>
      <c r="BK41" s="15"/>
      <c r="BL41" s="15"/>
      <c r="BM41" s="15"/>
      <c r="BN41" s="25"/>
    </row>
    <row r="42" customFormat="false" ht="15.65" hidden="false" customHeight="false" outlineLevel="0" collapsed="false">
      <c r="A42" s="4"/>
      <c r="B42" s="14" t="s">
        <v>109</v>
      </c>
      <c r="C42" s="23" t="n">
        <v>1</v>
      </c>
      <c r="D42" s="23" t="n">
        <v>48</v>
      </c>
      <c r="E42" s="23" t="n">
        <v>4</v>
      </c>
      <c r="F42" s="23" t="n">
        <v>1</v>
      </c>
      <c r="G42" s="23" t="n">
        <v>5</v>
      </c>
      <c r="H42" s="23" t="n">
        <v>0</v>
      </c>
      <c r="I42" s="23" t="n">
        <v>100</v>
      </c>
      <c r="J42" s="23" t="n">
        <v>1</v>
      </c>
      <c r="K42" s="23" t="n">
        <v>0</v>
      </c>
      <c r="L42" s="23" t="n">
        <v>0</v>
      </c>
      <c r="M42" s="23" t="n">
        <v>0</v>
      </c>
      <c r="N42" s="23" t="n">
        <v>0</v>
      </c>
      <c r="O42" s="23"/>
      <c r="P42" s="23" t="n">
        <v>0</v>
      </c>
      <c r="Q42" s="23" t="n">
        <v>0</v>
      </c>
      <c r="R42" s="59" t="n">
        <v>42990</v>
      </c>
      <c r="S42" s="59" t="n">
        <v>42997</v>
      </c>
      <c r="T42" s="59" t="n">
        <v>42998</v>
      </c>
      <c r="U42" s="23" t="n">
        <v>48</v>
      </c>
      <c r="V42" s="23" t="n">
        <v>38</v>
      </c>
      <c r="W42" s="23" t="n">
        <f aca="false">U42*V42</f>
        <v>1824</v>
      </c>
      <c r="X42" s="23" t="n">
        <v>36</v>
      </c>
      <c r="Y42" s="18" t="n">
        <f aca="false">U42*V42*X42/2</f>
        <v>32832</v>
      </c>
      <c r="Z42" s="18" t="n">
        <v>39410</v>
      </c>
      <c r="AA42" s="19" t="n">
        <f aca="false">(Z42-Y42)/Z42*100</f>
        <v>16.6911951281401</v>
      </c>
      <c r="AB42" s="23" t="n">
        <v>48</v>
      </c>
      <c r="AC42" s="23" t="n">
        <v>38</v>
      </c>
      <c r="AD42" s="23" t="n">
        <f aca="false">AB42*AC42</f>
        <v>1824</v>
      </c>
      <c r="AE42" s="23" t="n">
        <v>8</v>
      </c>
      <c r="AF42" s="23" t="n">
        <v>0</v>
      </c>
      <c r="AG42" s="23"/>
      <c r="AH42" s="21" t="str">
        <f aca="false">IF(AF42&gt;2000,"&gt;2000",IF(AF42&gt;1000,"1000-2000","&lt;1000"))</f>
        <v>&lt;1000</v>
      </c>
      <c r="AI42" s="18" t="n">
        <f aca="false">((Y42-AF42)/Y42)</f>
        <v>1</v>
      </c>
      <c r="AJ42" s="22" t="str">
        <f aca="false">IF(AI42&gt;98%,"&gt;98%",IF(AI42&gt;95%,"95-98%","&lt;95%"))</f>
        <v>&gt;98%</v>
      </c>
      <c r="AK42" s="23" t="n">
        <v>0</v>
      </c>
      <c r="AL42" s="23" t="n">
        <v>1</v>
      </c>
      <c r="AM42" s="23" t="n">
        <v>0</v>
      </c>
      <c r="AN42" s="23" t="str">
        <f aca="false">IF(Y42&gt;79999,"1","0")</f>
        <v>0</v>
      </c>
      <c r="AO42" s="23" t="str">
        <f aca="false">IF(N42=0,"0","1")</f>
        <v>0</v>
      </c>
      <c r="AP42" s="23" t="n">
        <v>0</v>
      </c>
      <c r="AQ42" s="23" t="n">
        <v>0</v>
      </c>
      <c r="AR42" s="23" t="n">
        <v>1</v>
      </c>
      <c r="AS42" s="23" t="n">
        <f aca="false">5+AL42+AM42+AO42-AN42-AQ42-AP42-AR42</f>
        <v>5</v>
      </c>
      <c r="AT42" s="23" t="str">
        <f aca="false">IF(AS42&gt;4,"0",IF(AS42&gt;3,"1",IF(AS42&gt;0,"2","3")))</f>
        <v>0</v>
      </c>
      <c r="AU42" s="23" t="n">
        <v>1</v>
      </c>
      <c r="AV42" s="23" t="n">
        <v>0</v>
      </c>
      <c r="AW42" s="23" t="n">
        <v>1</v>
      </c>
      <c r="AX42" s="23" t="n">
        <v>1</v>
      </c>
      <c r="AY42" s="23" t="n">
        <v>1</v>
      </c>
      <c r="AZ42" s="23" t="n">
        <f aca="false">SUM(AU42:AY42)</f>
        <v>4</v>
      </c>
      <c r="BA42" s="23" t="str">
        <f aca="false">IF(AZ42&gt;3,"2",IF(AZ42&gt;1,"1",IF(AZ42&gt;0,"0",)))</f>
        <v>2</v>
      </c>
      <c r="BB42" s="23" t="n">
        <v>0</v>
      </c>
      <c r="BC42" s="23" t="n">
        <v>1</v>
      </c>
      <c r="BD42" s="23" t="n">
        <v>1</v>
      </c>
      <c r="BE42" s="23" t="n">
        <f aca="false">SUM(BB42:BD42)</f>
        <v>2</v>
      </c>
      <c r="BF42" s="23" t="str">
        <f aca="false">IF(BE42=1,"0",IF(BE42=2,"0",IF(BE42=3,"1",IF(BE42&gt;3,"2","3"))))</f>
        <v>0</v>
      </c>
      <c r="BG42" s="24"/>
      <c r="BH42" s="24"/>
      <c r="BI42" s="24"/>
      <c r="BJ42" s="24"/>
      <c r="BK42" s="24"/>
      <c r="BL42" s="24"/>
      <c r="BM42" s="24"/>
      <c r="BN42" s="52"/>
    </row>
    <row r="43" customFormat="false" ht="15.65" hidden="false" customHeight="false" outlineLevel="0" collapsed="false">
      <c r="B43" s="14" t="s">
        <v>110</v>
      </c>
      <c r="C43" s="15" t="n">
        <v>2</v>
      </c>
      <c r="D43" s="15" t="n">
        <v>45</v>
      </c>
      <c r="E43" s="15" t="n">
        <v>4</v>
      </c>
      <c r="F43" s="15" t="n">
        <v>1</v>
      </c>
      <c r="G43" s="15" t="n">
        <v>3</v>
      </c>
      <c r="H43" s="15" t="n">
        <v>0</v>
      </c>
      <c r="I43" s="15" t="n">
        <v>90</v>
      </c>
      <c r="J43" s="15" t="n">
        <v>1</v>
      </c>
      <c r="K43" s="15" t="n">
        <v>0</v>
      </c>
      <c r="L43" s="15" t="n">
        <v>1</v>
      </c>
      <c r="M43" s="15" t="n">
        <v>0</v>
      </c>
      <c r="N43" s="15" t="n">
        <v>0</v>
      </c>
      <c r="O43" s="15" t="n">
        <v>0</v>
      </c>
      <c r="P43" s="15" t="n">
        <v>0</v>
      </c>
      <c r="Q43" s="15" t="n">
        <v>0</v>
      </c>
      <c r="R43" s="16" t="n">
        <v>43061</v>
      </c>
      <c r="S43" s="16" t="n">
        <v>43075</v>
      </c>
      <c r="T43" s="16" t="n">
        <v>43076</v>
      </c>
      <c r="U43" s="15" t="n">
        <v>41</v>
      </c>
      <c r="V43" s="15" t="n">
        <v>42</v>
      </c>
      <c r="W43" s="17" t="n">
        <f aca="false">U43*V43</f>
        <v>1722</v>
      </c>
      <c r="X43" s="15" t="n">
        <v>31</v>
      </c>
      <c r="Y43" s="18" t="n">
        <f aca="false">U43*V43*X43/2</f>
        <v>26691</v>
      </c>
      <c r="Z43" s="18" t="n">
        <v>32430</v>
      </c>
      <c r="AA43" s="19" t="n">
        <f aca="false">(Z43-Y43)/Z43*100</f>
        <v>17.6965772432932</v>
      </c>
      <c r="AB43" s="15" t="n">
        <v>45</v>
      </c>
      <c r="AC43" s="18" t="n">
        <v>43</v>
      </c>
      <c r="AD43" s="15" t="n">
        <v>1935</v>
      </c>
      <c r="AE43" s="18" t="n">
        <v>0</v>
      </c>
      <c r="AF43" s="15" t="n">
        <v>0</v>
      </c>
      <c r="AG43" s="15"/>
      <c r="AH43" s="21" t="str">
        <f aca="false">IF(AF43&gt;2000,"&gt;2000",IF(AF43&gt;1000,"1000-2000","&lt;1000"))</f>
        <v>&lt;1000</v>
      </c>
      <c r="AI43" s="18" t="n">
        <f aca="false">((Y43-AF43)/Y43)</f>
        <v>1</v>
      </c>
      <c r="AJ43" s="22" t="str">
        <f aca="false">IF(AI43&gt;98%,"&gt;98%",IF(AI43&gt;95%,"95-98%","&lt;95%"))</f>
        <v>&gt;98%</v>
      </c>
      <c r="AK43" s="15" t="n">
        <v>0</v>
      </c>
      <c r="AL43" s="15" t="n">
        <v>1</v>
      </c>
      <c r="AM43" s="15" t="n">
        <v>0</v>
      </c>
      <c r="AN43" s="23" t="str">
        <f aca="false">IF(Y43&gt;79999,"1","0")</f>
        <v>0</v>
      </c>
      <c r="AO43" s="23" t="str">
        <f aca="false">IF(N43=0,"0","1")</f>
        <v>0</v>
      </c>
      <c r="AP43" s="15" t="n">
        <v>1</v>
      </c>
      <c r="AQ43" s="15" t="n">
        <v>1</v>
      </c>
      <c r="AR43" s="15" t="n">
        <v>1</v>
      </c>
      <c r="AS43" s="17" t="n">
        <f aca="false">5+AL43+AM43+AO43-AN43-AQ43-AP43-AR43</f>
        <v>3</v>
      </c>
      <c r="AT43" s="17" t="str">
        <f aca="false">IF(AS43&gt;4,"0",IF(AS43&gt;3,"1",IF(AS43&gt;0,"2","3")))</f>
        <v>2</v>
      </c>
      <c r="AU43" s="15" t="n">
        <v>0</v>
      </c>
      <c r="AV43" s="15" t="n">
        <v>0</v>
      </c>
      <c r="AW43" s="15" t="n">
        <v>1</v>
      </c>
      <c r="AX43" s="15" t="n">
        <v>1</v>
      </c>
      <c r="AY43" s="15" t="n">
        <v>1</v>
      </c>
      <c r="AZ43" s="24" t="n">
        <f aca="false">SUM(AU43:AY43)</f>
        <v>3</v>
      </c>
      <c r="BA43" s="23" t="str">
        <f aca="false">IF(AZ43&gt;3,"2",IF(AZ43&gt;1,"1",IF(AZ43&gt;0,"0",)))</f>
        <v>1</v>
      </c>
      <c r="BB43" s="15" t="n">
        <v>0</v>
      </c>
      <c r="BC43" s="15" t="n">
        <v>1</v>
      </c>
      <c r="BD43" s="15" t="n">
        <v>1</v>
      </c>
      <c r="BE43" s="17" t="n">
        <f aca="false">SUM(BB43:BD43)</f>
        <v>2</v>
      </c>
      <c r="BF43" s="23" t="str">
        <f aca="false">IF(BE43=1,"0",IF(BE43=2,"0",IF(BE43=3,"1",IF(BE43&gt;3,"2","3"))))</f>
        <v>0</v>
      </c>
      <c r="BG43" s="15" t="n">
        <v>4</v>
      </c>
      <c r="BH43" s="15"/>
      <c r="BI43" s="15"/>
      <c r="BJ43" s="15"/>
      <c r="BK43" s="15"/>
      <c r="BL43" s="15"/>
      <c r="BM43" s="15"/>
      <c r="BN43" s="25"/>
    </row>
    <row r="44" customFormat="false" ht="15.65" hidden="false" customHeight="false" outlineLevel="0" collapsed="false">
      <c r="B44" s="14" t="s">
        <v>111</v>
      </c>
      <c r="C44" s="29" t="n">
        <v>2</v>
      </c>
      <c r="D44" s="29" t="n">
        <v>46</v>
      </c>
      <c r="E44" s="29" t="n">
        <v>4</v>
      </c>
      <c r="F44" s="29" t="n">
        <v>1</v>
      </c>
      <c r="G44" s="30" t="n">
        <v>5</v>
      </c>
      <c r="H44" s="29" t="n">
        <v>0</v>
      </c>
      <c r="I44" s="29" t="n">
        <v>80</v>
      </c>
      <c r="J44" s="29" t="n">
        <v>1</v>
      </c>
      <c r="K44" s="29" t="n">
        <v>1</v>
      </c>
      <c r="L44" s="29" t="n">
        <v>0</v>
      </c>
      <c r="M44" s="29" t="n">
        <v>0</v>
      </c>
      <c r="N44" s="29" t="n">
        <v>0</v>
      </c>
      <c r="O44" s="29"/>
      <c r="P44" s="29" t="n">
        <v>0</v>
      </c>
      <c r="Q44" s="29" t="n">
        <v>0</v>
      </c>
      <c r="R44" s="32" t="n">
        <v>40819</v>
      </c>
      <c r="S44" s="32" t="n">
        <v>40847</v>
      </c>
      <c r="T44" s="32" t="n">
        <v>40848</v>
      </c>
      <c r="U44" s="49" t="n">
        <v>44</v>
      </c>
      <c r="V44" s="49" t="n">
        <v>40</v>
      </c>
      <c r="W44" s="34" t="n">
        <f aca="false">U44*V44</f>
        <v>1760</v>
      </c>
      <c r="X44" s="49" t="n">
        <v>34</v>
      </c>
      <c r="Y44" s="35" t="n">
        <f aca="false">U44*V44*X44/2</f>
        <v>29920</v>
      </c>
      <c r="Z44" s="35" t="n">
        <v>34490</v>
      </c>
      <c r="AA44" s="19" t="n">
        <f aca="false">(Z44-Y44)/Z44*100</f>
        <v>13.2502174543346</v>
      </c>
      <c r="AB44" s="49" t="n">
        <v>43</v>
      </c>
      <c r="AC44" s="35" t="n">
        <v>39</v>
      </c>
      <c r="AD44" s="49" t="n">
        <v>1677</v>
      </c>
      <c r="AE44" s="35" t="n">
        <v>9</v>
      </c>
      <c r="AF44" s="49" t="n">
        <v>1200</v>
      </c>
      <c r="AG44" s="49"/>
      <c r="AH44" s="21" t="str">
        <f aca="false">IF(AF44&gt;2000,"&gt;2000",IF(AF44&gt;1000,"1000-2000","&lt;1000"))</f>
        <v>1000-2000</v>
      </c>
      <c r="AI44" s="18" t="n">
        <f aca="false">((Y44-AF44)/Y44)</f>
        <v>0.959893048128342</v>
      </c>
      <c r="AJ44" s="22" t="str">
        <f aca="false">IF(AI44&gt;98%,"&gt;98%",IF(AI44&gt;95%,"95-98%","&lt;95%"))</f>
        <v>95-98%</v>
      </c>
      <c r="AK44" s="29" t="n">
        <v>1200</v>
      </c>
      <c r="AL44" s="29" t="n">
        <v>1</v>
      </c>
      <c r="AM44" s="29" t="n">
        <v>0</v>
      </c>
      <c r="AN44" s="29" t="n">
        <v>0</v>
      </c>
      <c r="AO44" s="23" t="str">
        <f aca="false">IF(N44=0,"0","1")</f>
        <v>0</v>
      </c>
      <c r="AP44" s="29" t="n">
        <v>0</v>
      </c>
      <c r="AQ44" s="29" t="n">
        <v>1</v>
      </c>
      <c r="AR44" s="29" t="n">
        <v>1</v>
      </c>
      <c r="AS44" s="36" t="n">
        <f aca="false">5+AL44+AM44+AO44-AN44-AQ44-AP44-AR44</f>
        <v>4</v>
      </c>
      <c r="AT44" s="36" t="str">
        <f aca="false">IF(AS44&gt;4,"0",IF(AS44&gt;3,"1",IF(AS44&gt;0,"2","3")))</f>
        <v>1</v>
      </c>
      <c r="AU44" s="29" t="n">
        <v>0</v>
      </c>
      <c r="AV44" s="29" t="n">
        <v>0</v>
      </c>
      <c r="AW44" s="29" t="n">
        <v>0</v>
      </c>
      <c r="AX44" s="29" t="n">
        <v>1</v>
      </c>
      <c r="AY44" s="29" t="n">
        <v>1</v>
      </c>
      <c r="AZ44" s="30" t="n">
        <f aca="false">SUM(AU44:AY44)</f>
        <v>2</v>
      </c>
      <c r="BA44" s="37" t="str">
        <f aca="false">IF(AZ44&gt;3,"2",IF(AZ44&gt;1,"1",IF(AZ44&gt;0,"0",)))</f>
        <v>1</v>
      </c>
      <c r="BB44" s="29" t="n">
        <v>0</v>
      </c>
      <c r="BC44" s="29" t="n">
        <v>1</v>
      </c>
      <c r="BD44" s="29" t="n">
        <v>0</v>
      </c>
      <c r="BE44" s="38" t="n">
        <f aca="false">SUM(BB44:BD44)</f>
        <v>1</v>
      </c>
      <c r="BF44" s="23" t="str">
        <f aca="false">IF(BE44=1,"0",IF(BE44=2,"0",IF(BE44=3,"1",IF(BE44&gt;3,"2","3"))))</f>
        <v>0</v>
      </c>
      <c r="BG44" s="29"/>
      <c r="BH44" s="29"/>
      <c r="BI44" s="29"/>
      <c r="BJ44" s="29"/>
      <c r="BK44" s="29"/>
      <c r="BL44" s="29"/>
      <c r="BM44" s="29"/>
      <c r="BN44" s="39"/>
    </row>
    <row r="45" customFormat="false" ht="15.65" hidden="false" customHeight="false" outlineLevel="0" collapsed="false">
      <c r="B45" s="14" t="s">
        <v>112</v>
      </c>
      <c r="C45" s="15" t="n">
        <v>2</v>
      </c>
      <c r="D45" s="15" t="n">
        <v>50</v>
      </c>
      <c r="E45" s="15" t="n">
        <v>4</v>
      </c>
      <c r="F45" s="15" t="n">
        <v>2</v>
      </c>
      <c r="G45" s="24" t="n">
        <v>3</v>
      </c>
      <c r="H45" s="15" t="n">
        <v>0</v>
      </c>
      <c r="I45" s="48" t="n">
        <v>80</v>
      </c>
      <c r="J45" s="15" t="n">
        <v>0</v>
      </c>
      <c r="K45" s="15" t="n">
        <v>0</v>
      </c>
      <c r="L45" s="15" t="n">
        <v>0</v>
      </c>
      <c r="M45" s="15" t="n">
        <v>0</v>
      </c>
      <c r="N45" s="15" t="n">
        <v>0</v>
      </c>
      <c r="O45" s="15" t="n">
        <v>0</v>
      </c>
      <c r="P45" s="48" t="n">
        <v>0</v>
      </c>
      <c r="Q45" s="48" t="n">
        <v>0</v>
      </c>
      <c r="R45" s="16" t="n">
        <v>42907</v>
      </c>
      <c r="S45" s="16" t="n">
        <v>42913</v>
      </c>
      <c r="T45" s="16" t="n">
        <v>42915</v>
      </c>
      <c r="U45" s="49" t="n">
        <v>41</v>
      </c>
      <c r="V45" s="49" t="n">
        <v>34</v>
      </c>
      <c r="W45" s="34" t="n">
        <f aca="false">U45*V45</f>
        <v>1394</v>
      </c>
      <c r="X45" s="49" t="n">
        <v>29</v>
      </c>
      <c r="Y45" s="35" t="n">
        <f aca="false">U45*V45*X45/2</f>
        <v>20213</v>
      </c>
      <c r="Z45" s="35" t="n">
        <v>26910</v>
      </c>
      <c r="AA45" s="19" t="n">
        <f aca="false">(Z45-Y45)/Z45*100</f>
        <v>24.8866592344853</v>
      </c>
      <c r="AB45" s="49" t="n">
        <v>45</v>
      </c>
      <c r="AC45" s="35" t="n">
        <v>37</v>
      </c>
      <c r="AD45" s="49" t="n">
        <v>1665</v>
      </c>
      <c r="AE45" s="35" t="n">
        <v>8</v>
      </c>
      <c r="AF45" s="49" t="n">
        <v>0</v>
      </c>
      <c r="AG45" s="49"/>
      <c r="AH45" s="21" t="str">
        <f aca="false">IF(AF45&gt;2000,"&gt;2000",IF(AF45&gt;1000,"1000-2000","&lt;1000"))</f>
        <v>&lt;1000</v>
      </c>
      <c r="AI45" s="18" t="n">
        <f aca="false">((Y45-AF45)/Y45)</f>
        <v>1</v>
      </c>
      <c r="AJ45" s="22" t="str">
        <f aca="false">IF(AI45&gt;98%,"&gt;98%",IF(AI45&gt;95%,"95-98%","&lt;95%"))</f>
        <v>&gt;98%</v>
      </c>
      <c r="AK45" s="29" t="n">
        <v>0</v>
      </c>
      <c r="AL45" s="29" t="n">
        <v>1</v>
      </c>
      <c r="AM45" s="29" t="n">
        <v>0</v>
      </c>
      <c r="AN45" s="29" t="n">
        <v>0</v>
      </c>
      <c r="AO45" s="29" t="n">
        <v>0</v>
      </c>
      <c r="AP45" s="29" t="n">
        <v>0</v>
      </c>
      <c r="AQ45" s="29" t="n">
        <v>1</v>
      </c>
      <c r="AR45" s="29" t="n">
        <v>1</v>
      </c>
      <c r="AS45" s="36" t="n">
        <f aca="false">5+AL45+AM45+AO45-AN45-AQ45-AP45-AR45</f>
        <v>4</v>
      </c>
      <c r="AT45" s="36" t="str">
        <f aca="false">IF(AS45&gt;4,"0",IF(AS45&gt;3,"1",IF(AS45&gt;0,"2","3")))</f>
        <v>1</v>
      </c>
      <c r="AU45" s="29" t="n">
        <v>1</v>
      </c>
      <c r="AV45" s="29" t="n">
        <v>0</v>
      </c>
      <c r="AW45" s="29" t="n">
        <v>1</v>
      </c>
      <c r="AX45" s="29" t="n">
        <v>1</v>
      </c>
      <c r="AY45" s="29" t="n">
        <v>1</v>
      </c>
      <c r="AZ45" s="24" t="n">
        <f aca="false">SUM(AU45:AY45)</f>
        <v>4</v>
      </c>
      <c r="BA45" s="37" t="str">
        <f aca="false">IF(AZ45&gt;3,"2",IF(AZ45&gt;1,"1",IF(AZ45&gt;0,"0",)))</f>
        <v>2</v>
      </c>
      <c r="BB45" s="29" t="n">
        <v>0</v>
      </c>
      <c r="BC45" s="29" t="n">
        <v>1</v>
      </c>
      <c r="BD45" s="29" t="n">
        <v>1</v>
      </c>
      <c r="BE45" s="38" t="n">
        <f aca="false">SUM(BB45:BD45)</f>
        <v>2</v>
      </c>
      <c r="BF45" s="23" t="str">
        <f aca="false">IF(BE45=1,"0",IF(BE45=2,"0",IF(BE45=3,"1",IF(BE45&gt;3,"2","3"))))</f>
        <v>0</v>
      </c>
      <c r="BG45" s="15"/>
      <c r="BH45" s="15"/>
      <c r="BI45" s="15"/>
      <c r="BJ45" s="15"/>
      <c r="BK45" s="15"/>
      <c r="BL45" s="15"/>
      <c r="BM45" s="15"/>
      <c r="BN45" s="25"/>
    </row>
    <row r="46" customFormat="false" ht="15.65" hidden="false" customHeight="false" outlineLevel="0" collapsed="false">
      <c r="B46" s="14" t="s">
        <v>113</v>
      </c>
      <c r="C46" s="15" t="n">
        <v>1</v>
      </c>
      <c r="D46" s="0" t="n">
        <v>56</v>
      </c>
      <c r="E46" s="42" t="n">
        <v>4</v>
      </c>
      <c r="F46" s="0" t="n">
        <v>2</v>
      </c>
      <c r="G46" s="4" t="n">
        <v>3</v>
      </c>
      <c r="H46" s="0" t="n">
        <v>0</v>
      </c>
      <c r="I46" s="0" t="n">
        <v>80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16" t="n">
        <v>43396</v>
      </c>
      <c r="S46" s="57" t="n">
        <v>43397</v>
      </c>
      <c r="T46" s="16" t="n">
        <v>43398</v>
      </c>
      <c r="U46" s="0" t="n">
        <v>60</v>
      </c>
      <c r="V46" s="0" t="n">
        <v>40</v>
      </c>
      <c r="W46" s="20" t="n">
        <f aca="false">U46*V46</f>
        <v>2400</v>
      </c>
      <c r="X46" s="0" t="n">
        <v>37</v>
      </c>
      <c r="Y46" s="18" t="n">
        <f aca="false">U46*V46*X46/2</f>
        <v>44400</v>
      </c>
      <c r="Z46" s="18" t="n">
        <v>45340</v>
      </c>
      <c r="AA46" s="19" t="n">
        <f aca="false">(Z46-Y46)/Z46*100</f>
        <v>2.07322452580503</v>
      </c>
      <c r="AB46" s="0" t="n">
        <v>53</v>
      </c>
      <c r="AC46" s="0" t="n">
        <v>38</v>
      </c>
      <c r="AD46" s="0" t="n">
        <v>2014</v>
      </c>
      <c r="AE46" s="41" t="n">
        <v>3</v>
      </c>
      <c r="AF46" s="58" t="n">
        <v>440</v>
      </c>
      <c r="AG46" s="58"/>
      <c r="AH46" s="46" t="str">
        <f aca="false">IF(AF46&gt;2000,"&gt;2000",IF(AF46&gt;1000,"1000-2000","&lt;1000"))</f>
        <v>&lt;1000</v>
      </c>
      <c r="AI46" s="18" t="n">
        <f aca="false">((Y46-AF46)/Y46)</f>
        <v>0.99009009009009</v>
      </c>
      <c r="AJ46" s="22" t="str">
        <f aca="false">IF(AI46&gt;98%,"&gt;98%",IF(AI46&gt;95%,"95-98%","&lt;95%"))</f>
        <v>&gt;98%</v>
      </c>
      <c r="AK46" s="42" t="n">
        <v>440</v>
      </c>
      <c r="AL46" s="27" t="n">
        <v>0</v>
      </c>
      <c r="AM46" s="27" t="n">
        <v>0</v>
      </c>
      <c r="AN46" s="23" t="str">
        <f aca="false">IF(Y46&gt;79999,"1","0")</f>
        <v>0</v>
      </c>
      <c r="AO46" s="23" t="str">
        <f aca="false">IF(N46=0,"0","1")</f>
        <v>0</v>
      </c>
      <c r="AP46" s="27" t="n">
        <v>0</v>
      </c>
      <c r="AQ46" s="27" t="n">
        <v>1</v>
      </c>
      <c r="AR46" s="27" t="n">
        <v>1</v>
      </c>
      <c r="AS46" s="17" t="n">
        <f aca="false">5+AL46+AM46+AO46-AN46-AQ46-AP46-AR46</f>
        <v>3</v>
      </c>
      <c r="AT46" s="17" t="str">
        <f aca="false">IF(AS46&gt;4,"0",IF(AS46&gt;3,"1",IF(AS46&gt;0,"2","3")))</f>
        <v>2</v>
      </c>
      <c r="AU46" s="27" t="n">
        <v>1</v>
      </c>
      <c r="AV46" s="27" t="n">
        <v>0</v>
      </c>
      <c r="AW46" s="27" t="n">
        <v>0</v>
      </c>
      <c r="AX46" s="27" t="n">
        <v>1</v>
      </c>
      <c r="AY46" s="27" t="n">
        <v>1</v>
      </c>
      <c r="AZ46" s="28" t="n">
        <f aca="false">SUM(AU46:AY46)</f>
        <v>3</v>
      </c>
      <c r="BA46" s="17" t="str">
        <f aca="false">IF(AZ46&gt;3,"2",IF(AZ46&gt;1,"1",IF(AZ46&gt;0,"0",)))</f>
        <v>1</v>
      </c>
      <c r="BB46" s="27" t="n">
        <v>1</v>
      </c>
      <c r="BC46" s="27" t="n">
        <v>1</v>
      </c>
      <c r="BD46" s="27" t="n">
        <v>0</v>
      </c>
      <c r="BE46" s="17" t="n">
        <f aca="false">SUM(BB46:BD46)</f>
        <v>2</v>
      </c>
      <c r="BF46" s="17" t="str">
        <f aca="false">IF(BE46=1,"0",IF(BE46=2,"0",IF(BE46=3,"1",IF(BE46&gt;3,"2","3"))))</f>
        <v>0</v>
      </c>
      <c r="BG46" s="15"/>
      <c r="BH46" s="27" t="n">
        <v>4</v>
      </c>
      <c r="BI46" s="15" t="s">
        <v>73</v>
      </c>
      <c r="BJ46" s="15" t="s">
        <v>66</v>
      </c>
      <c r="BK46" s="15" t="s">
        <v>66</v>
      </c>
      <c r="BL46" s="15" t="s">
        <v>66</v>
      </c>
      <c r="BM46" s="27" t="n">
        <v>0</v>
      </c>
      <c r="BN46" s="25"/>
    </row>
    <row r="47" customFormat="false" ht="15.65" hidden="false" customHeight="false" outlineLevel="0" collapsed="false">
      <c r="B47" s="14" t="s">
        <v>114</v>
      </c>
      <c r="C47" s="15" t="n">
        <v>2</v>
      </c>
      <c r="D47" s="41" t="n">
        <v>43</v>
      </c>
      <c r="E47" s="42" t="n">
        <v>4</v>
      </c>
      <c r="F47" s="41" t="n">
        <v>2</v>
      </c>
      <c r="G47" s="43" t="n">
        <v>2</v>
      </c>
      <c r="H47" s="15" t="n">
        <v>0</v>
      </c>
      <c r="I47" s="41" t="n">
        <v>80</v>
      </c>
      <c r="J47" s="41" t="n">
        <v>1</v>
      </c>
      <c r="K47" s="41" t="n">
        <v>0</v>
      </c>
      <c r="L47" s="41" t="n">
        <v>0</v>
      </c>
      <c r="M47" s="41" t="n">
        <v>0</v>
      </c>
      <c r="N47" s="41" t="n">
        <v>3</v>
      </c>
      <c r="O47" s="41" t="n">
        <v>0</v>
      </c>
      <c r="P47" s="41" t="n">
        <v>0</v>
      </c>
      <c r="Q47" s="41" t="n">
        <v>0</v>
      </c>
      <c r="R47" s="16" t="n">
        <v>43598</v>
      </c>
      <c r="S47" s="44" t="n">
        <v>43599</v>
      </c>
      <c r="T47" s="16" t="n">
        <v>43600</v>
      </c>
      <c r="U47" s="41" t="n">
        <v>50</v>
      </c>
      <c r="V47" s="41" t="n">
        <v>37</v>
      </c>
      <c r="W47" s="20" t="n">
        <f aca="false">U47*V47</f>
        <v>1850</v>
      </c>
      <c r="X47" s="41" t="n">
        <v>32</v>
      </c>
      <c r="Y47" s="18" t="n">
        <f aca="false">U47*V47*X47/2</f>
        <v>29600</v>
      </c>
      <c r="Z47" s="18" t="n">
        <v>39260</v>
      </c>
      <c r="AA47" s="19" t="n">
        <f aca="false">(Z47-Y47)/Z47*100</f>
        <v>24.6051961283749</v>
      </c>
      <c r="AB47" s="41" t="n">
        <v>50</v>
      </c>
      <c r="AC47" s="41" t="n">
        <v>34</v>
      </c>
      <c r="AD47" s="41" t="n">
        <v>1700</v>
      </c>
      <c r="AE47" s="41" t="n">
        <v>6</v>
      </c>
      <c r="AF47" s="45" t="n">
        <v>0</v>
      </c>
      <c r="AG47" s="45"/>
      <c r="AH47" s="46" t="str">
        <f aca="false">IF(AF47&gt;2000,"&gt;2000",IF(AF47&gt;1000,"1000-2000","&lt;1000"))</f>
        <v>&lt;1000</v>
      </c>
      <c r="AI47" s="18" t="n">
        <f aca="false">((Y47-AF47)/Y47)</f>
        <v>1</v>
      </c>
      <c r="AJ47" s="22" t="str">
        <f aca="false">IF(AI47&gt;98%,"&gt;98%",IF(AI47&gt;95%,"95-98%","&lt;95%"))</f>
        <v>&gt;98%</v>
      </c>
      <c r="AK47" s="47" t="n">
        <v>0</v>
      </c>
      <c r="AL47" s="27" t="n">
        <v>0</v>
      </c>
      <c r="AM47" s="27" t="n">
        <v>0</v>
      </c>
      <c r="AN47" s="23" t="str">
        <f aca="false">IF(Y47&gt;79999,"1","0")</f>
        <v>0</v>
      </c>
      <c r="AO47" s="23" t="str">
        <f aca="false">IF(N47=0,"0","1")</f>
        <v>1</v>
      </c>
      <c r="AP47" s="27" t="n">
        <v>0</v>
      </c>
      <c r="AQ47" s="27" t="n">
        <v>1</v>
      </c>
      <c r="AR47" s="27" t="n">
        <v>1</v>
      </c>
      <c r="AS47" s="17" t="n">
        <f aca="false">5+AL47+AM47+AO47-AN47-AQ47-AP47-AR47</f>
        <v>4</v>
      </c>
      <c r="AT47" s="17" t="str">
        <f aca="false">IF(AS47&gt;4,"0",IF(AS47&gt;3,"1",IF(AS47&gt;0,"2","3")))</f>
        <v>1</v>
      </c>
      <c r="AU47" s="27" t="n">
        <v>1</v>
      </c>
      <c r="AV47" s="27" t="n">
        <v>0</v>
      </c>
      <c r="AW47" s="27" t="n">
        <v>1</v>
      </c>
      <c r="AX47" s="27" t="n">
        <v>0</v>
      </c>
      <c r="AY47" s="27" t="n">
        <v>1</v>
      </c>
      <c r="AZ47" s="28" t="n">
        <f aca="false">SUM(AU47:AY47)</f>
        <v>3</v>
      </c>
      <c r="BA47" s="17" t="str">
        <f aca="false">IF(AZ47&gt;3,"2",IF(AZ47&gt;1,"1",IF(AZ47&gt;0,"0",)))</f>
        <v>1</v>
      </c>
      <c r="BB47" s="27" t="n">
        <v>1</v>
      </c>
      <c r="BC47" s="27" t="n">
        <v>2</v>
      </c>
      <c r="BD47" s="27" t="n">
        <v>0</v>
      </c>
      <c r="BE47" s="17" t="n">
        <f aca="false">SUM(BB47:BD47)</f>
        <v>3</v>
      </c>
      <c r="BF47" s="17" t="str">
        <f aca="false">IF(BE47=1,"0",IF(BE47=2,"0",IF(BE47=3,"1",IF(BE47&gt;3,"2","3"))))</f>
        <v>1</v>
      </c>
      <c r="BG47" s="15"/>
      <c r="BH47" s="15"/>
      <c r="BI47" s="15"/>
      <c r="BJ47" s="15"/>
      <c r="BK47" s="15"/>
      <c r="BL47" s="15"/>
      <c r="BM47" s="15"/>
      <c r="BN47" s="25"/>
    </row>
    <row r="48" customFormat="false" ht="15.65" hidden="false" customHeight="false" outlineLevel="0" collapsed="false">
      <c r="B48" s="14" t="s">
        <v>115</v>
      </c>
      <c r="C48" s="15" t="n">
        <v>2</v>
      </c>
      <c r="D48" s="15" t="n">
        <v>77</v>
      </c>
      <c r="E48" s="15" t="n">
        <v>4</v>
      </c>
      <c r="F48" s="15" t="n">
        <v>2</v>
      </c>
      <c r="G48" s="24" t="n">
        <v>2</v>
      </c>
      <c r="H48" s="15" t="n">
        <v>0</v>
      </c>
      <c r="I48" s="15" t="n">
        <v>70</v>
      </c>
      <c r="J48" s="15" t="n">
        <v>1</v>
      </c>
      <c r="K48" s="15" t="n">
        <v>0</v>
      </c>
      <c r="L48" s="15" t="n">
        <v>0</v>
      </c>
      <c r="M48" s="15" t="n">
        <v>2</v>
      </c>
      <c r="N48" s="15" t="n">
        <v>0</v>
      </c>
      <c r="O48" s="15" t="n">
        <v>0</v>
      </c>
      <c r="P48" s="15" t="n">
        <v>0</v>
      </c>
      <c r="Q48" s="15" t="n">
        <v>0</v>
      </c>
      <c r="R48" s="16" t="n">
        <v>43192</v>
      </c>
      <c r="S48" s="16" t="n">
        <v>43199</v>
      </c>
      <c r="T48" s="16" t="n">
        <v>43200</v>
      </c>
      <c r="U48" s="50" t="n">
        <v>51</v>
      </c>
      <c r="V48" s="50" t="n">
        <v>35</v>
      </c>
      <c r="W48" s="17" t="n">
        <f aca="false">U48*V48</f>
        <v>1785</v>
      </c>
      <c r="X48" s="50" t="n">
        <v>37</v>
      </c>
      <c r="Y48" s="18" t="n">
        <f aca="false">U48*V48*X48/2</f>
        <v>33022.5</v>
      </c>
      <c r="Z48" s="18" t="n">
        <v>44690</v>
      </c>
      <c r="AA48" s="19" t="n">
        <f aca="false">(Z48-Y48)/Z48*100</f>
        <v>26.1076303423585</v>
      </c>
      <c r="AB48" s="50" t="n">
        <v>47</v>
      </c>
      <c r="AC48" s="20" t="n">
        <v>41</v>
      </c>
      <c r="AD48" s="50" t="n">
        <v>1927</v>
      </c>
      <c r="AE48" s="20" t="n">
        <v>6</v>
      </c>
      <c r="AF48" s="24" t="n">
        <v>1650</v>
      </c>
      <c r="AG48" s="24"/>
      <c r="AH48" s="21" t="str">
        <f aca="false">IF(AF48&gt;2000,"&gt;2000",IF(AF48&gt;1000,"1000-2000","&lt;1000"))</f>
        <v>1000-2000</v>
      </c>
      <c r="AI48" s="18" t="n">
        <f aca="false">((Y48-AF48)/Y48)</f>
        <v>0.950034067681126</v>
      </c>
      <c r="AJ48" s="22" t="str">
        <f aca="false">IF(AI48&gt;98%,"&gt;98%",IF(AI48&gt;95%,"95-98%","&lt;95%"))</f>
        <v>95-98%</v>
      </c>
      <c r="AK48" s="24" t="n">
        <v>1650</v>
      </c>
      <c r="AL48" s="24" t="n">
        <v>1</v>
      </c>
      <c r="AM48" s="24" t="n">
        <v>0</v>
      </c>
      <c r="AN48" s="23" t="str">
        <f aca="false">IF(Y48&gt;79999,"1","0")</f>
        <v>0</v>
      </c>
      <c r="AO48" s="23" t="str">
        <f aca="false">IF(N48=0,"0","1")</f>
        <v>0</v>
      </c>
      <c r="AP48" s="24" t="n">
        <v>1</v>
      </c>
      <c r="AQ48" s="24" t="n">
        <v>1</v>
      </c>
      <c r="AR48" s="24" t="n">
        <v>1</v>
      </c>
      <c r="AS48" s="17" t="n">
        <f aca="false">5+AL48+AM48+AO48-AN48-AQ48-AP48-AR48</f>
        <v>3</v>
      </c>
      <c r="AT48" s="17" t="str">
        <f aca="false">IF(AS48&gt;4,"0",IF(AS48&gt;3,"1",IF(AS48&gt;0,"2","3")))</f>
        <v>2</v>
      </c>
      <c r="AU48" s="24" t="n">
        <v>0</v>
      </c>
      <c r="AV48" s="24" t="n">
        <v>0</v>
      </c>
      <c r="AW48" s="24" t="n">
        <v>1</v>
      </c>
      <c r="AX48" s="24" t="n">
        <v>1</v>
      </c>
      <c r="AY48" s="24" t="n">
        <v>1</v>
      </c>
      <c r="AZ48" s="24" t="n">
        <f aca="false">SUM(AU48:AY48)</f>
        <v>3</v>
      </c>
      <c r="BA48" s="23" t="str">
        <f aca="false">IF(AZ48&gt;3,"2",IF(AZ48&gt;1,"1",IF(AZ48&gt;0,"0",)))</f>
        <v>1</v>
      </c>
      <c r="BB48" s="24" t="n">
        <v>0</v>
      </c>
      <c r="BC48" s="24" t="n">
        <v>2</v>
      </c>
      <c r="BD48" s="24" t="n">
        <v>1</v>
      </c>
      <c r="BE48" s="17" t="n">
        <f aca="false">SUM(BB48:BD48)</f>
        <v>3</v>
      </c>
      <c r="BF48" s="23" t="str">
        <f aca="false">IF(BE48=1,"0",IF(BE48=2,"0",IF(BE48=3,"1",IF(BE48&gt;3,"2","3"))))</f>
        <v>1</v>
      </c>
      <c r="BG48" s="15" t="n">
        <v>5</v>
      </c>
      <c r="BH48" s="15"/>
      <c r="BI48" s="15"/>
      <c r="BJ48" s="15"/>
      <c r="BK48" s="15"/>
      <c r="BL48" s="15"/>
      <c r="BM48" s="15"/>
      <c r="BN48" s="25"/>
    </row>
    <row r="49" customFormat="false" ht="15.65" hidden="false" customHeight="false" outlineLevel="0" collapsed="false">
      <c r="B49" s="14" t="s">
        <v>116</v>
      </c>
      <c r="C49" s="15" t="n">
        <v>1</v>
      </c>
      <c r="D49" s="15" t="n">
        <v>58</v>
      </c>
      <c r="E49" s="15" t="n">
        <v>4</v>
      </c>
      <c r="F49" s="15" t="n">
        <v>2</v>
      </c>
      <c r="G49" s="15" t="n">
        <v>5</v>
      </c>
      <c r="H49" s="15" t="n">
        <v>0</v>
      </c>
      <c r="I49" s="15" t="n">
        <v>80</v>
      </c>
      <c r="J49" s="15" t="n">
        <v>1</v>
      </c>
      <c r="K49" s="15" t="n">
        <v>0</v>
      </c>
      <c r="L49" s="15" t="n">
        <v>0</v>
      </c>
      <c r="M49" s="15" t="n">
        <v>1</v>
      </c>
      <c r="N49" s="15" t="n">
        <v>0</v>
      </c>
      <c r="O49" s="15" t="n">
        <v>0</v>
      </c>
      <c r="P49" s="15" t="n">
        <v>0</v>
      </c>
      <c r="Q49" s="15" t="n">
        <v>0</v>
      </c>
      <c r="R49" s="16" t="n">
        <v>43196</v>
      </c>
      <c r="S49" s="16" t="n">
        <v>43200</v>
      </c>
      <c r="T49" s="16" t="n">
        <v>43202</v>
      </c>
      <c r="U49" s="15" t="n">
        <v>38</v>
      </c>
      <c r="V49" s="26" t="n">
        <v>40</v>
      </c>
      <c r="W49" s="17" t="n">
        <f aca="false">U49*V49</f>
        <v>1520</v>
      </c>
      <c r="X49" s="26" t="n">
        <v>38</v>
      </c>
      <c r="Y49" s="18" t="n">
        <f aca="false">U49*V49*X49/2</f>
        <v>28880</v>
      </c>
      <c r="Z49" s="18" t="n">
        <v>36040</v>
      </c>
      <c r="AA49" s="19" t="n">
        <f aca="false">(Z49-Y49)/Z49*100</f>
        <v>19.8668146503885</v>
      </c>
      <c r="AB49" s="26" t="n">
        <v>42</v>
      </c>
      <c r="AC49" s="18" t="n">
        <v>40</v>
      </c>
      <c r="AD49" s="26" t="n">
        <v>1680</v>
      </c>
      <c r="AE49" s="18" t="n">
        <v>7</v>
      </c>
      <c r="AF49" s="26" t="n">
        <v>202.5</v>
      </c>
      <c r="AG49" s="26"/>
      <c r="AH49" s="21" t="str">
        <f aca="false">IF(AF49&gt;2000,"&gt;2000",IF(AF49&gt;1000,"1000-2000","&lt;1000"))</f>
        <v>&lt;1000</v>
      </c>
      <c r="AI49" s="18" t="n">
        <f aca="false">((Y49-AF49)/Y49)</f>
        <v>0.992988227146814</v>
      </c>
      <c r="AJ49" s="22" t="str">
        <f aca="false">IF(AI49&gt;98%,"&gt;98%",IF(AI49&gt;95%,"95-98%","&lt;95%"))</f>
        <v>&gt;98%</v>
      </c>
      <c r="AK49" s="15" t="n">
        <v>202.5</v>
      </c>
      <c r="AL49" s="15" t="n">
        <v>1</v>
      </c>
      <c r="AM49" s="15" t="n">
        <v>1</v>
      </c>
      <c r="AN49" s="23" t="str">
        <f aca="false">IF(Y49&gt;79999,"1","0")</f>
        <v>0</v>
      </c>
      <c r="AO49" s="23" t="str">
        <f aca="false">IF(N49=0,"0","1")</f>
        <v>0</v>
      </c>
      <c r="AP49" s="15" t="n">
        <v>1</v>
      </c>
      <c r="AQ49" s="15" t="n">
        <v>1</v>
      </c>
      <c r="AR49" s="15" t="n">
        <v>1</v>
      </c>
      <c r="AS49" s="17" t="n">
        <f aca="false">5+AL49+AM49+AO49-AN49-AQ49-AP49-AR49</f>
        <v>4</v>
      </c>
      <c r="AT49" s="17" t="str">
        <f aca="false">IF(AS49&gt;4,"0",IF(AS49&gt;3,"1",IF(AS49&gt;0,"2","3")))</f>
        <v>1</v>
      </c>
      <c r="AU49" s="15" t="n">
        <v>1</v>
      </c>
      <c r="AV49" s="15" t="n">
        <v>0</v>
      </c>
      <c r="AW49" s="15" t="n">
        <v>1</v>
      </c>
      <c r="AX49" s="15" t="n">
        <v>1</v>
      </c>
      <c r="AY49" s="15" t="n">
        <v>1</v>
      </c>
      <c r="AZ49" s="24" t="n">
        <f aca="false">SUM(AU49:AY49)</f>
        <v>4</v>
      </c>
      <c r="BA49" s="23" t="str">
        <f aca="false">IF(AZ49&gt;3,"2",IF(AZ49&gt;1,"1",IF(AZ49&gt;0,"0",)))</f>
        <v>2</v>
      </c>
      <c r="BB49" s="15" t="n">
        <v>0</v>
      </c>
      <c r="BC49" s="15" t="n">
        <v>2</v>
      </c>
      <c r="BD49" s="15" t="n">
        <v>1</v>
      </c>
      <c r="BE49" s="17" t="n">
        <f aca="false">SUM(BB49:BD49)</f>
        <v>3</v>
      </c>
      <c r="BF49" s="23" t="str">
        <f aca="false">IF(BE49=1,"0",IF(BE49=2,"0",IF(BE49=3,"1",IF(BE49&gt;3,"2","3"))))</f>
        <v>1</v>
      </c>
      <c r="BG49" s="15" t="n">
        <v>2</v>
      </c>
      <c r="BH49" s="15"/>
      <c r="BI49" s="15"/>
      <c r="BJ49" s="15"/>
      <c r="BK49" s="15"/>
      <c r="BL49" s="15"/>
      <c r="BM49" s="15"/>
      <c r="BN49" s="25"/>
    </row>
    <row r="50" customFormat="false" ht="15.65" hidden="false" customHeight="false" outlineLevel="0" collapsed="false">
      <c r="A50" s="4"/>
      <c r="B50" s="14" t="s">
        <v>117</v>
      </c>
      <c r="C50" s="15" t="n">
        <v>2</v>
      </c>
      <c r="D50" s="15" t="n">
        <v>61</v>
      </c>
      <c r="E50" s="15" t="n">
        <v>4</v>
      </c>
      <c r="F50" s="15" t="n">
        <v>2</v>
      </c>
      <c r="G50" s="24" t="n">
        <v>2</v>
      </c>
      <c r="H50" s="15" t="n">
        <v>0</v>
      </c>
      <c r="I50" s="15" t="n">
        <v>70</v>
      </c>
      <c r="J50" s="15" t="n">
        <v>0</v>
      </c>
      <c r="K50" s="15" t="n">
        <v>0</v>
      </c>
      <c r="L50" s="15" t="n">
        <v>0</v>
      </c>
      <c r="M50" s="15" t="n">
        <v>3</v>
      </c>
      <c r="N50" s="15" t="n">
        <v>0</v>
      </c>
      <c r="O50" s="15" t="n">
        <v>0</v>
      </c>
      <c r="P50" s="15" t="n">
        <v>0</v>
      </c>
      <c r="Q50" s="15" t="n">
        <v>0</v>
      </c>
      <c r="R50" s="16" t="n">
        <v>43007</v>
      </c>
      <c r="S50" s="16" t="n">
        <v>43010</v>
      </c>
      <c r="T50" s="16" t="n">
        <v>43011</v>
      </c>
      <c r="U50" s="50" t="n">
        <v>48</v>
      </c>
      <c r="V50" s="50" t="n">
        <v>38</v>
      </c>
      <c r="W50" s="17" t="n">
        <f aca="false">U50*V50</f>
        <v>1824</v>
      </c>
      <c r="X50" s="50" t="n">
        <v>34</v>
      </c>
      <c r="Y50" s="18" t="n">
        <f aca="false">U50*V50*X50/2</f>
        <v>31008</v>
      </c>
      <c r="Z50" s="18" t="n">
        <v>34140</v>
      </c>
      <c r="AA50" s="19" t="n">
        <f aca="false">(Z50-Y50)/Z50*100</f>
        <v>9.17398945518453</v>
      </c>
      <c r="AB50" s="50" t="n">
        <v>48</v>
      </c>
      <c r="AC50" s="20" t="n">
        <v>37</v>
      </c>
      <c r="AD50" s="50" t="n">
        <v>1776</v>
      </c>
      <c r="AE50" s="20" t="n">
        <v>4</v>
      </c>
      <c r="AF50" s="24" t="n">
        <v>608</v>
      </c>
      <c r="AG50" s="24"/>
      <c r="AH50" s="21" t="str">
        <f aca="false">IF(AF50&gt;2000,"&gt;2000",IF(AF50&gt;1000,"1000-2000","&lt;1000"))</f>
        <v>&lt;1000</v>
      </c>
      <c r="AI50" s="18" t="n">
        <f aca="false">((Y50-AF50)/Y50)</f>
        <v>0.980392156862745</v>
      </c>
      <c r="AJ50" s="22" t="str">
        <f aca="false">IF(AI50&gt;98%,"&gt;98%",IF(AI50&gt;95%,"95-98%","&lt;95%"))</f>
        <v>&gt;98%</v>
      </c>
      <c r="AK50" s="24" t="n">
        <v>608</v>
      </c>
      <c r="AL50" s="24" t="n">
        <v>1</v>
      </c>
      <c r="AM50" s="24" t="n">
        <v>0</v>
      </c>
      <c r="AN50" s="23" t="str">
        <f aca="false">IF(Y50&gt;79999,"1","0")</f>
        <v>0</v>
      </c>
      <c r="AO50" s="23" t="str">
        <f aca="false">IF(N50=0,"0","1")</f>
        <v>0</v>
      </c>
      <c r="AP50" s="24" t="n">
        <v>1</v>
      </c>
      <c r="AQ50" s="24" t="n">
        <v>1</v>
      </c>
      <c r="AR50" s="24" t="n">
        <v>1</v>
      </c>
      <c r="AS50" s="17" t="n">
        <f aca="false">5+AL50+AM50+AO50-AN50-AQ50-AP50-AR50</f>
        <v>3</v>
      </c>
      <c r="AT50" s="17" t="str">
        <f aca="false">IF(AS50&gt;4,"0",IF(AS50&gt;3,"1",IF(AS50&gt;0,"2","3")))</f>
        <v>2</v>
      </c>
      <c r="AU50" s="24" t="n">
        <v>1</v>
      </c>
      <c r="AV50" s="24" t="n">
        <v>0</v>
      </c>
      <c r="AW50" s="24" t="n">
        <v>1</v>
      </c>
      <c r="AX50" s="24" t="n">
        <v>1</v>
      </c>
      <c r="AY50" s="24" t="n">
        <v>1</v>
      </c>
      <c r="AZ50" s="24" t="n">
        <f aca="false">SUM(AU50:AY50)</f>
        <v>4</v>
      </c>
      <c r="BA50" s="23" t="str">
        <f aca="false">IF(AZ50&gt;3,"2",IF(AZ50&gt;1,"1",IF(AZ50&gt;0,"0",)))</f>
        <v>2</v>
      </c>
      <c r="BB50" s="24" t="n">
        <v>0</v>
      </c>
      <c r="BC50" s="24" t="n">
        <v>2</v>
      </c>
      <c r="BD50" s="24" t="n">
        <v>1</v>
      </c>
      <c r="BE50" s="17" t="n">
        <f aca="false">SUM(BB50:BD50)</f>
        <v>3</v>
      </c>
      <c r="BF50" s="23" t="str">
        <f aca="false">IF(BE50=1,"0",IF(BE50=2,"0",IF(BE50=3,"1",IF(BE50&gt;3,"2","3"))))</f>
        <v>1</v>
      </c>
      <c r="BG50" s="15" t="n">
        <v>1</v>
      </c>
      <c r="BH50" s="15"/>
      <c r="BI50" s="15"/>
      <c r="BJ50" s="15"/>
      <c r="BK50" s="15"/>
      <c r="BL50" s="15"/>
      <c r="BM50" s="15"/>
      <c r="BN50" s="25"/>
    </row>
    <row r="51" customFormat="false" ht="15.65" hidden="false" customHeight="false" outlineLevel="0" collapsed="false">
      <c r="B51" s="14" t="s">
        <v>118</v>
      </c>
      <c r="C51" s="60" t="n">
        <v>1</v>
      </c>
      <c r="D51" s="15" t="n">
        <v>73</v>
      </c>
      <c r="E51" s="15" t="n">
        <v>4</v>
      </c>
      <c r="F51" s="15" t="n">
        <v>2</v>
      </c>
      <c r="G51" s="24" t="n">
        <v>1</v>
      </c>
      <c r="H51" s="15" t="n">
        <v>0</v>
      </c>
      <c r="I51" s="15" t="n">
        <v>70</v>
      </c>
      <c r="J51" s="15" t="n">
        <v>0</v>
      </c>
      <c r="K51" s="15" t="n">
        <v>0</v>
      </c>
      <c r="L51" s="15" t="n">
        <v>2</v>
      </c>
      <c r="M51" s="15" t="n">
        <v>0</v>
      </c>
      <c r="N51" s="15" t="n">
        <v>2</v>
      </c>
      <c r="O51" s="15" t="n">
        <v>0</v>
      </c>
      <c r="P51" s="15" t="n">
        <v>0</v>
      </c>
      <c r="Q51" s="15" t="n">
        <v>0</v>
      </c>
      <c r="R51" s="16" t="n">
        <v>43500</v>
      </c>
      <c r="S51" s="16" t="n">
        <v>43503</v>
      </c>
      <c r="T51" s="16" t="n">
        <v>43530</v>
      </c>
      <c r="U51" s="15" t="n">
        <v>42</v>
      </c>
      <c r="V51" s="26" t="n">
        <v>35</v>
      </c>
      <c r="W51" s="20" t="n">
        <f aca="false">U51*V51</f>
        <v>1470</v>
      </c>
      <c r="X51" s="26" t="n">
        <v>28</v>
      </c>
      <c r="Y51" s="18" t="n">
        <f aca="false">U51*V51*X51/2</f>
        <v>20580</v>
      </c>
      <c r="Z51" s="18" t="n">
        <v>24080</v>
      </c>
      <c r="AA51" s="19" t="n">
        <f aca="false">(Z51-Y51)/Z51*100</f>
        <v>14.5348837209302</v>
      </c>
      <c r="AB51" s="26" t="n">
        <v>45</v>
      </c>
      <c r="AC51" s="18" t="n">
        <v>39</v>
      </c>
      <c r="AD51" s="26" t="n">
        <v>1755</v>
      </c>
      <c r="AE51" s="18" t="n">
        <v>4</v>
      </c>
      <c r="AF51" s="0" t="n">
        <v>0</v>
      </c>
      <c r="AH51" s="46" t="str">
        <f aca="false">IF(AF51&gt;2000,"&gt;2000",IF(AF51&gt;1000,"1000-2000","&lt;1000"))</f>
        <v>&lt;1000</v>
      </c>
      <c r="AI51" s="18" t="n">
        <f aca="false">((Y51-AF51)/Y51)</f>
        <v>1</v>
      </c>
      <c r="AJ51" s="22" t="str">
        <f aca="false">IF(AI51&gt;98%,"&gt;98%",IF(AI51&gt;95%,"95-98%","&lt;95%"))</f>
        <v>&gt;98%</v>
      </c>
      <c r="AK51" s="47" t="n">
        <v>0</v>
      </c>
      <c r="AL51" s="27" t="n">
        <v>1</v>
      </c>
      <c r="AM51" s="27" t="n">
        <v>0</v>
      </c>
      <c r="AN51" s="23" t="str">
        <f aca="false">IF(Y51&gt;79999,"1","0")</f>
        <v>0</v>
      </c>
      <c r="AO51" s="23" t="str">
        <f aca="false">IF(N51=0,"0","1")</f>
        <v>1</v>
      </c>
      <c r="AP51" s="27" t="n">
        <v>1</v>
      </c>
      <c r="AQ51" s="27" t="n">
        <v>1</v>
      </c>
      <c r="AR51" s="27" t="n">
        <v>1</v>
      </c>
      <c r="AS51" s="17" t="n">
        <f aca="false">5+AL51+AM51+AO51-AN51-AQ51-AP51-AR51</f>
        <v>4</v>
      </c>
      <c r="AT51" s="17" t="str">
        <f aca="false">IF(AS51&gt;4,"0",IF(AS51&gt;3,"1",IF(AS51&gt;0,"2","3")))</f>
        <v>1</v>
      </c>
      <c r="AU51" s="27" t="n">
        <v>1</v>
      </c>
      <c r="AV51" s="27" t="n">
        <v>0</v>
      </c>
      <c r="AW51" s="27" t="n">
        <v>1</v>
      </c>
      <c r="AX51" s="27" t="n">
        <v>1</v>
      </c>
      <c r="AY51" s="27" t="n">
        <v>1</v>
      </c>
      <c r="AZ51" s="28" t="n">
        <f aca="false">SUM(AU51:AY51)</f>
        <v>4</v>
      </c>
      <c r="BA51" s="17" t="str">
        <f aca="false">IF(AZ51&gt;3,"2",IF(AZ51&gt;1,"1",IF(AZ51&gt;0,"0",)))</f>
        <v>2</v>
      </c>
      <c r="BB51" s="27" t="n">
        <v>0</v>
      </c>
      <c r="BC51" s="27" t="n">
        <v>2</v>
      </c>
      <c r="BD51" s="27" t="n">
        <v>1</v>
      </c>
      <c r="BE51" s="17" t="n">
        <f aca="false">SUM(BB51:BD51)</f>
        <v>3</v>
      </c>
      <c r="BF51" s="17" t="str">
        <f aca="false">IF(BE51=1,"0",IF(BE51=2,"0",IF(BE51=3,"1",IF(BE51&gt;3,"2","3"))))</f>
        <v>1</v>
      </c>
      <c r="BG51" s="15"/>
      <c r="BH51" s="15" t="n">
        <v>2</v>
      </c>
      <c r="BI51" s="15" t="s">
        <v>66</v>
      </c>
      <c r="BJ51" s="15" t="s">
        <v>66</v>
      </c>
      <c r="BK51" s="15" t="s">
        <v>66</v>
      </c>
      <c r="BL51" s="15" t="s">
        <v>66</v>
      </c>
      <c r="BM51" s="15" t="n">
        <v>9</v>
      </c>
      <c r="BN51" s="25" t="s">
        <v>66</v>
      </c>
    </row>
    <row r="52" customFormat="false" ht="15.65" hidden="false" customHeight="false" outlineLevel="0" collapsed="false">
      <c r="B52" s="14" t="s">
        <v>119</v>
      </c>
      <c r="C52" s="24" t="n">
        <v>2</v>
      </c>
      <c r="D52" s="24" t="n">
        <v>62</v>
      </c>
      <c r="E52" s="24" t="n">
        <v>4</v>
      </c>
      <c r="F52" s="24" t="n">
        <v>1</v>
      </c>
      <c r="G52" s="24" t="n">
        <v>2</v>
      </c>
      <c r="H52" s="24" t="n">
        <v>0</v>
      </c>
      <c r="I52" s="24" t="n">
        <v>80</v>
      </c>
      <c r="J52" s="24" t="n">
        <v>1</v>
      </c>
      <c r="K52" s="24" t="n">
        <v>0</v>
      </c>
      <c r="L52" s="24" t="n">
        <v>0</v>
      </c>
      <c r="M52" s="24" t="n">
        <v>0</v>
      </c>
      <c r="N52" s="24" t="n">
        <v>2</v>
      </c>
      <c r="O52" s="24" t="n">
        <v>0</v>
      </c>
      <c r="P52" s="24" t="n">
        <v>0</v>
      </c>
      <c r="Q52" s="24" t="n">
        <v>0</v>
      </c>
      <c r="R52" s="51" t="n">
        <v>42730</v>
      </c>
      <c r="S52" s="51" t="n">
        <v>42731</v>
      </c>
      <c r="T52" s="51" t="n">
        <v>42732</v>
      </c>
      <c r="U52" s="60" t="n">
        <v>47</v>
      </c>
      <c r="V52" s="60" t="n">
        <v>35</v>
      </c>
      <c r="W52" s="23" t="n">
        <f aca="false">U52*V52</f>
        <v>1645</v>
      </c>
      <c r="X52" s="24" t="n">
        <v>32</v>
      </c>
      <c r="Y52" s="18" t="n">
        <f aca="false">U52*V52*X52/2</f>
        <v>26320</v>
      </c>
      <c r="Z52" s="20" t="n">
        <v>3641</v>
      </c>
      <c r="AA52" s="19" t="n">
        <f aca="false">(Z31-Y52)/Z31*100</f>
        <v>21.6899732222553</v>
      </c>
      <c r="AB52" s="24" t="n">
        <v>55</v>
      </c>
      <c r="AC52" s="23" t="n">
        <v>36</v>
      </c>
      <c r="AD52" s="23" t="n">
        <f aca="false">AB52*AC52</f>
        <v>1980</v>
      </c>
      <c r="AE52" s="23" t="n">
        <v>4</v>
      </c>
      <c r="AF52" s="23" t="n">
        <v>1360</v>
      </c>
      <c r="AG52" s="23"/>
      <c r="AH52" s="21" t="str">
        <f aca="false">IF(AF52&gt;2000,"&gt;2000",IF(AF52&gt;1000,"1000-2000","&lt;1000"))</f>
        <v>1000-2000</v>
      </c>
      <c r="AI52" s="18" t="n">
        <f aca="false">((Y52-AF52)/Y52)</f>
        <v>0.948328267477204</v>
      </c>
      <c r="AJ52" s="22" t="str">
        <f aca="false">IF(AI52&gt;98%,"&gt;98%",IF(AI52&gt;95%,"95-98%","&lt;95%"))</f>
        <v>&lt;95%</v>
      </c>
      <c r="AK52" s="23" t="n">
        <v>1360</v>
      </c>
      <c r="AL52" s="24" t="n">
        <v>1</v>
      </c>
      <c r="AM52" s="24" t="n">
        <v>1</v>
      </c>
      <c r="AN52" s="23" t="str">
        <f aca="false">IF(Y52&gt;79999,"1","0")</f>
        <v>0</v>
      </c>
      <c r="AO52" s="23" t="str">
        <f aca="false">IF(N52=0,"0","1")</f>
        <v>1</v>
      </c>
      <c r="AP52" s="24" t="n">
        <v>0</v>
      </c>
      <c r="AQ52" s="24" t="n">
        <v>1</v>
      </c>
      <c r="AR52" s="24" t="n">
        <v>1</v>
      </c>
      <c r="AS52" s="23" t="n">
        <f aca="false">5+AL52+AM52+AO52-AN52-AQ52-AP52-AR52</f>
        <v>6</v>
      </c>
      <c r="AT52" s="23" t="str">
        <f aca="false">IF(AS52&gt;4,"0",IF(AS52&gt;3,"1",IF(AS52&gt;0,"2","3")))</f>
        <v>0</v>
      </c>
      <c r="AU52" s="24" t="n">
        <v>1</v>
      </c>
      <c r="AV52" s="24" t="n">
        <v>0</v>
      </c>
      <c r="AW52" s="24" t="n">
        <v>1</v>
      </c>
      <c r="AX52" s="24" t="n">
        <v>0</v>
      </c>
      <c r="AY52" s="23" t="n">
        <v>1</v>
      </c>
      <c r="AZ52" s="24" t="n">
        <f aca="false">SUM(AU52:AY52)</f>
        <v>3</v>
      </c>
      <c r="BA52" s="23" t="str">
        <f aca="false">IF(AZ52&gt;3,"2",IF(AZ52&gt;1,"1",IF(AZ52&gt;0,"0",)))</f>
        <v>1</v>
      </c>
      <c r="BB52" s="24" t="n">
        <v>1</v>
      </c>
      <c r="BC52" s="23" t="n">
        <v>1</v>
      </c>
      <c r="BD52" s="24" t="n">
        <v>1</v>
      </c>
      <c r="BE52" s="23" t="n">
        <f aca="false">SUM(BB52:BD52)</f>
        <v>3</v>
      </c>
      <c r="BF52" s="23" t="str">
        <f aca="false">IF(BE52=1,"0",IF(BE52=2,"0",IF(BE52=3,"1",IF(BE52&gt;3,"2","3"))))</f>
        <v>1</v>
      </c>
      <c r="BG52" s="24"/>
      <c r="BH52" s="24"/>
      <c r="BI52" s="24"/>
      <c r="BJ52" s="24"/>
      <c r="BK52" s="24"/>
      <c r="BL52" s="24"/>
      <c r="BM52" s="24"/>
      <c r="BN52" s="52"/>
    </row>
    <row r="53" customFormat="false" ht="15.65" hidden="false" customHeight="false" outlineLevel="0" collapsed="false">
      <c r="B53" s="14" t="s">
        <v>120</v>
      </c>
      <c r="C53" s="15" t="n">
        <v>2</v>
      </c>
      <c r="D53" s="15" t="n">
        <v>59</v>
      </c>
      <c r="E53" s="15" t="n">
        <v>4</v>
      </c>
      <c r="F53" s="15" t="n">
        <v>2</v>
      </c>
      <c r="G53" s="24" t="n">
        <v>5</v>
      </c>
      <c r="H53" s="15" t="n">
        <v>0</v>
      </c>
      <c r="I53" s="15" t="n">
        <v>80</v>
      </c>
      <c r="J53" s="15" t="n">
        <v>1</v>
      </c>
      <c r="K53" s="15" t="n">
        <v>0</v>
      </c>
      <c r="L53" s="15" t="n">
        <v>0</v>
      </c>
      <c r="M53" s="15" t="n">
        <v>0</v>
      </c>
      <c r="N53" s="15" t="n">
        <v>0</v>
      </c>
      <c r="O53" s="15" t="n">
        <v>0</v>
      </c>
      <c r="P53" s="15" t="n">
        <v>0</v>
      </c>
      <c r="Q53" s="15" t="n">
        <v>2</v>
      </c>
      <c r="R53" s="16" t="n">
        <v>41041</v>
      </c>
      <c r="S53" s="16" t="n">
        <v>41044</v>
      </c>
      <c r="T53" s="16" t="n">
        <v>41045</v>
      </c>
      <c r="U53" s="26" t="n">
        <v>54</v>
      </c>
      <c r="V53" s="26" t="n">
        <v>46</v>
      </c>
      <c r="W53" s="17" t="n">
        <f aca="false">U53*V53</f>
        <v>2484</v>
      </c>
      <c r="X53" s="26" t="n">
        <v>33</v>
      </c>
      <c r="Y53" s="18" t="n">
        <f aca="false">U53*V53*X53/2</f>
        <v>40986</v>
      </c>
      <c r="Z53" s="18" t="n">
        <v>41720</v>
      </c>
      <c r="AA53" s="19" t="n">
        <f aca="false">(Z53-Y53)/Z53*100</f>
        <v>1.75934803451582</v>
      </c>
      <c r="AB53" s="26" t="n">
        <v>51</v>
      </c>
      <c r="AC53" s="18" t="n">
        <v>42</v>
      </c>
      <c r="AD53" s="26" t="n">
        <v>2142</v>
      </c>
      <c r="AE53" s="18" t="n">
        <v>6</v>
      </c>
      <c r="AF53" s="26" t="n">
        <v>295</v>
      </c>
      <c r="AG53" s="26"/>
      <c r="AH53" s="21" t="str">
        <f aca="false">IF(AF53&gt;2000,"&gt;2000",IF(AF53&gt;1000,"1000-2000","&lt;1000"))</f>
        <v>&lt;1000</v>
      </c>
      <c r="AI53" s="18" t="n">
        <f aca="false">((Y53-AF53)/Y53)</f>
        <v>0.992802420338652</v>
      </c>
      <c r="AJ53" s="22" t="str">
        <f aca="false">IF(AI53&gt;98%,"&gt;98%",IF(AI53&gt;95%,"95-98%","&lt;95%"))</f>
        <v>&gt;98%</v>
      </c>
      <c r="AK53" s="15" t="n">
        <v>295</v>
      </c>
      <c r="AL53" s="15" t="n">
        <v>1</v>
      </c>
      <c r="AM53" s="15" t="n">
        <v>0</v>
      </c>
      <c r="AN53" s="15" t="n">
        <v>0</v>
      </c>
      <c r="AO53" s="23" t="str">
        <f aca="false">IF(N53=0,"0","1")</f>
        <v>0</v>
      </c>
      <c r="AP53" s="15" t="n">
        <v>0</v>
      </c>
      <c r="AQ53" s="15" t="n">
        <v>1</v>
      </c>
      <c r="AR53" s="15" t="n">
        <v>1</v>
      </c>
      <c r="AS53" s="17" t="n">
        <f aca="false">5+AL53+AM53+AO53-AN53-AQ53-AP53-AR53</f>
        <v>4</v>
      </c>
      <c r="AT53" s="17" t="str">
        <f aca="false">IF(AS53&gt;4,"0",IF(AS53&gt;3,"1",IF(AS53&gt;0,"2","3")))</f>
        <v>1</v>
      </c>
      <c r="AU53" s="15" t="n">
        <v>1</v>
      </c>
      <c r="AV53" s="15" t="n">
        <v>0</v>
      </c>
      <c r="AW53" s="15" t="n">
        <v>1</v>
      </c>
      <c r="AX53" s="15" t="n">
        <v>1</v>
      </c>
      <c r="AY53" s="15" t="n">
        <v>1</v>
      </c>
      <c r="AZ53" s="24" t="n">
        <f aca="false">SUM(AU53:AY53)</f>
        <v>4</v>
      </c>
      <c r="BA53" s="23" t="str">
        <f aca="false">IF(AZ53&gt;3,"2",IF(AZ53&gt;1,"1",IF(AZ53&gt;0,"0",)))</f>
        <v>2</v>
      </c>
      <c r="BB53" s="15" t="n">
        <v>1</v>
      </c>
      <c r="BC53" s="15" t="n">
        <v>2</v>
      </c>
      <c r="BD53" s="15" t="n">
        <v>1</v>
      </c>
      <c r="BE53" s="53" t="n">
        <f aca="false">SUM(BB53:BD53)</f>
        <v>4</v>
      </c>
      <c r="BF53" s="23" t="str">
        <f aca="false">IF(BE53=1,"0",IF(BE53=2,"0",IF(BE53=3,"1",IF(BE53&gt;3,"2","3"))))</f>
        <v>2</v>
      </c>
      <c r="BG53" s="15"/>
      <c r="BH53" s="15"/>
      <c r="BI53" s="15"/>
      <c r="BJ53" s="15"/>
      <c r="BK53" s="15"/>
      <c r="BL53" s="15"/>
      <c r="BM53" s="15"/>
      <c r="BN53" s="25"/>
    </row>
    <row r="54" customFormat="false" ht="15.65" hidden="false" customHeight="false" outlineLevel="0" collapsed="false">
      <c r="B54" s="14" t="s">
        <v>121</v>
      </c>
      <c r="C54" s="15" t="n">
        <v>1</v>
      </c>
      <c r="D54" s="41" t="n">
        <v>36</v>
      </c>
      <c r="E54" s="42" t="n">
        <v>4</v>
      </c>
      <c r="F54" s="41" t="n">
        <v>2</v>
      </c>
      <c r="G54" s="43" t="n">
        <v>1</v>
      </c>
      <c r="H54" s="15" t="n">
        <v>0</v>
      </c>
      <c r="I54" s="41" t="n">
        <v>80</v>
      </c>
      <c r="J54" s="41" t="n">
        <v>0</v>
      </c>
      <c r="K54" s="41" t="n">
        <v>0</v>
      </c>
      <c r="L54" s="41" t="n">
        <v>2</v>
      </c>
      <c r="M54" s="41" t="n">
        <v>0</v>
      </c>
      <c r="N54" s="41" t="n">
        <v>0</v>
      </c>
      <c r="O54" s="41" t="n">
        <v>0</v>
      </c>
      <c r="P54" s="41" t="n">
        <v>0</v>
      </c>
      <c r="Q54" s="41" t="n">
        <v>0</v>
      </c>
      <c r="R54" s="16" t="n">
        <v>43637</v>
      </c>
      <c r="S54" s="44" t="n">
        <v>43654</v>
      </c>
      <c r="T54" s="44" t="n">
        <v>43654</v>
      </c>
      <c r="U54" s="61" t="n">
        <v>52</v>
      </c>
      <c r="V54" s="61" t="n">
        <v>38</v>
      </c>
      <c r="W54" s="20" t="n">
        <f aca="false">U54*V54</f>
        <v>1976</v>
      </c>
      <c r="X54" s="41" t="n">
        <v>34</v>
      </c>
      <c r="Y54" s="18" t="n">
        <f aca="false">U54*V54*X54/2</f>
        <v>33592</v>
      </c>
      <c r="Z54" s="18" t="n">
        <v>39630</v>
      </c>
      <c r="AA54" s="19" t="n">
        <f aca="false">(Z54-Y54)/Z54*100</f>
        <v>15.2359323744638</v>
      </c>
      <c r="AB54" s="41" t="n">
        <v>52</v>
      </c>
      <c r="AC54" s="41" t="n">
        <v>38</v>
      </c>
      <c r="AD54" s="41" t="n">
        <v>1976</v>
      </c>
      <c r="AE54" s="41" t="n">
        <v>9</v>
      </c>
      <c r="AF54" s="45" t="n">
        <v>1386</v>
      </c>
      <c r="AG54" s="45"/>
      <c r="AH54" s="46" t="str">
        <f aca="false">IF(AF54&gt;2000,"&gt;2000",IF(AF54&gt;1000,"1000-2000","&lt;1000"))</f>
        <v>1000-2000</v>
      </c>
      <c r="AI54" s="18" t="n">
        <f aca="false">((Y54-AF54)/Y54)</f>
        <v>0.958740176232436</v>
      </c>
      <c r="AJ54" s="22" t="str">
        <f aca="false">IF(AI54&gt;98%,"&gt;98%",IF(AI54&gt;95%,"95-98%","&lt;95%"))</f>
        <v>95-98%</v>
      </c>
      <c r="AK54" s="47" t="n">
        <v>1386</v>
      </c>
      <c r="AL54" s="27" t="n">
        <v>0</v>
      </c>
      <c r="AM54" s="27" t="n">
        <v>0</v>
      </c>
      <c r="AN54" s="23" t="n">
        <v>0</v>
      </c>
      <c r="AO54" s="23" t="str">
        <f aca="false">IF(N54=0,"0","1")</f>
        <v>0</v>
      </c>
      <c r="AP54" s="27" t="n">
        <v>1</v>
      </c>
      <c r="AQ54" s="27" t="n">
        <v>1</v>
      </c>
      <c r="AR54" s="27" t="n">
        <v>0</v>
      </c>
      <c r="AS54" s="17" t="n">
        <f aca="false">5+AL54+AM54+AO54-AN54-AQ54-AP54-AR54</f>
        <v>3</v>
      </c>
      <c r="AT54" s="17" t="str">
        <f aca="false">IF(AS54&gt;4,"0",IF(AS54&gt;3,"1",IF(AS54&gt;0,"2","3")))</f>
        <v>2</v>
      </c>
      <c r="AU54" s="27" t="n">
        <v>1</v>
      </c>
      <c r="AV54" s="27" t="n">
        <v>0</v>
      </c>
      <c r="AW54" s="27" t="n">
        <v>1</v>
      </c>
      <c r="AX54" s="27" t="n">
        <v>1</v>
      </c>
      <c r="AY54" s="27" t="n">
        <v>1</v>
      </c>
      <c r="AZ54" s="28" t="n">
        <f aca="false">SUM(AU54:AY54)</f>
        <v>4</v>
      </c>
      <c r="BA54" s="17" t="str">
        <f aca="false">IF(AZ54&gt;3,"2",IF(AZ54&gt;1,"1",IF(AZ54&gt;0,"0",)))</f>
        <v>2</v>
      </c>
      <c r="BB54" s="27" t="n">
        <v>1</v>
      </c>
      <c r="BC54" s="27" t="n">
        <v>2</v>
      </c>
      <c r="BD54" s="27" t="n">
        <v>1</v>
      </c>
      <c r="BE54" s="17" t="n">
        <f aca="false">SUM(BB54:BD54)</f>
        <v>4</v>
      </c>
      <c r="BF54" s="17" t="str">
        <f aca="false">IF(BE54=1,"0",IF(BE54=2,"0",IF(BE54=3,"1",IF(BE54&gt;3,"2","3"))))</f>
        <v>2</v>
      </c>
      <c r="BG54" s="15"/>
      <c r="BH54" s="15"/>
      <c r="BI54" s="15"/>
      <c r="BJ54" s="15"/>
      <c r="BK54" s="15"/>
      <c r="BL54" s="15"/>
      <c r="BM54" s="15"/>
      <c r="BN54" s="25"/>
    </row>
    <row r="55" customFormat="false" ht="15.65" hidden="false" customHeight="false" outlineLevel="0" collapsed="false">
      <c r="B55" s="14" t="s">
        <v>122</v>
      </c>
      <c r="C55" s="15" t="n">
        <v>1</v>
      </c>
      <c r="D55" s="15" t="n">
        <v>38</v>
      </c>
      <c r="E55" s="15" t="n">
        <v>4</v>
      </c>
      <c r="F55" s="15" t="n">
        <v>2</v>
      </c>
      <c r="G55" s="15" t="n">
        <v>2</v>
      </c>
      <c r="H55" s="15" t="n">
        <v>0</v>
      </c>
      <c r="I55" s="15" t="n">
        <v>80</v>
      </c>
      <c r="J55" s="15" t="n">
        <v>1</v>
      </c>
      <c r="K55" s="15" t="n">
        <v>1</v>
      </c>
      <c r="L55" s="15" t="n">
        <v>0</v>
      </c>
      <c r="M55" s="15" t="n">
        <v>0</v>
      </c>
      <c r="N55" s="15" t="n">
        <v>0</v>
      </c>
      <c r="O55" s="15" t="n">
        <v>0</v>
      </c>
      <c r="P55" s="15" t="n">
        <v>0</v>
      </c>
      <c r="Q55" s="15" t="n">
        <v>0</v>
      </c>
      <c r="R55" s="16" t="n">
        <v>42581</v>
      </c>
      <c r="S55" s="32" t="n">
        <v>42586</v>
      </c>
      <c r="T55" s="16" t="n">
        <v>42587</v>
      </c>
      <c r="U55" s="26" t="n">
        <v>44</v>
      </c>
      <c r="V55" s="26" t="n">
        <v>43</v>
      </c>
      <c r="W55" s="17" t="n">
        <f aca="false">U55*V55</f>
        <v>1892</v>
      </c>
      <c r="X55" s="15" t="n">
        <v>41</v>
      </c>
      <c r="Y55" s="18" t="n">
        <f aca="false">U55*V55*X55/2</f>
        <v>38786</v>
      </c>
      <c r="Z55" s="18" t="n">
        <v>47560</v>
      </c>
      <c r="AA55" s="19" t="n">
        <f aca="false">(Z55-Y55)/Z55*100</f>
        <v>18.448275862069</v>
      </c>
      <c r="AB55" s="15" t="n">
        <v>41</v>
      </c>
      <c r="AC55" s="18" t="n">
        <v>41</v>
      </c>
      <c r="AD55" s="15" t="n">
        <v>1681</v>
      </c>
      <c r="AE55" s="18" t="n">
        <v>5</v>
      </c>
      <c r="AF55" s="15" t="n">
        <v>0</v>
      </c>
      <c r="AG55" s="15"/>
      <c r="AH55" s="21" t="str">
        <f aca="false">IF(AF55&gt;2000,"&gt;2000",IF(AF55&gt;1000,"1000-2000","&lt;1000"))</f>
        <v>&lt;1000</v>
      </c>
      <c r="AI55" s="18" t="n">
        <f aca="false">((Y55-AF55)/Y55)</f>
        <v>1</v>
      </c>
      <c r="AJ55" s="22" t="str">
        <f aca="false">IF(AI55&gt;98%,"&gt;98%",IF(AI55&gt;95%,"95-98%","&lt;95%"))</f>
        <v>&gt;98%</v>
      </c>
      <c r="AK55" s="15" t="n">
        <v>0</v>
      </c>
      <c r="AL55" s="15" t="n">
        <v>1</v>
      </c>
      <c r="AM55" s="15" t="n">
        <v>0</v>
      </c>
      <c r="AN55" s="23" t="str">
        <f aca="false">IF(Y55&gt;79999,"1","0")</f>
        <v>0</v>
      </c>
      <c r="AO55" s="23" t="str">
        <f aca="false">IF(N55=0,"0","1")</f>
        <v>0</v>
      </c>
      <c r="AP55" s="15" t="n">
        <v>0</v>
      </c>
      <c r="AQ55" s="15" t="n">
        <v>1</v>
      </c>
      <c r="AR55" s="15" t="n">
        <v>1</v>
      </c>
      <c r="AS55" s="17" t="n">
        <f aca="false">5+AL55+AM55+AO55-AN55-AQ55-AP55-AR55</f>
        <v>4</v>
      </c>
      <c r="AT55" s="17" t="str">
        <f aca="false">IF(AS55&gt;4,"0",IF(AS55&gt;3,"1",IF(AS55&gt;0,"2","3")))</f>
        <v>1</v>
      </c>
      <c r="AU55" s="15" t="n">
        <v>0</v>
      </c>
      <c r="AV55" s="15" t="n">
        <v>0</v>
      </c>
      <c r="AW55" s="15" t="n">
        <v>1</v>
      </c>
      <c r="AX55" s="15" t="n">
        <v>1</v>
      </c>
      <c r="AY55" s="15" t="n">
        <v>1</v>
      </c>
      <c r="AZ55" s="24" t="n">
        <f aca="false">SUM(AU55:AY55)</f>
        <v>3</v>
      </c>
      <c r="BA55" s="23" t="str">
        <f aca="false">IF(AZ55&gt;3,"2",IF(AZ55&gt;1,"1",IF(AZ55&gt;0,"0",)))</f>
        <v>1</v>
      </c>
      <c r="BB55" s="15" t="n">
        <v>0</v>
      </c>
      <c r="BC55" s="15" t="n">
        <v>2</v>
      </c>
      <c r="BD55" s="15" t="n">
        <v>1</v>
      </c>
      <c r="BE55" s="17" t="n">
        <f aca="false">SUM(BB55:BD55)</f>
        <v>3</v>
      </c>
      <c r="BF55" s="23" t="str">
        <f aca="false">IF(BE55=1,"0",IF(BE55=2,"0",IF(BE55=3,"1",IF(BE55&gt;3,"2","3"))))</f>
        <v>1</v>
      </c>
      <c r="BG55" s="15"/>
      <c r="BH55" s="15"/>
      <c r="BI55" s="15"/>
      <c r="BJ55" s="15"/>
      <c r="BK55" s="15"/>
      <c r="BL55" s="15"/>
      <c r="BM55" s="15"/>
      <c r="BN55" s="25"/>
    </row>
    <row r="56" customFormat="false" ht="15.65" hidden="false" customHeight="false" outlineLevel="0" collapsed="false">
      <c r="B56" s="14" t="s">
        <v>123</v>
      </c>
      <c r="C56" s="15" t="n">
        <v>2</v>
      </c>
      <c r="D56" s="15" t="n">
        <v>48</v>
      </c>
      <c r="E56" s="15" t="n">
        <v>4</v>
      </c>
      <c r="F56" s="15" t="n">
        <v>1</v>
      </c>
      <c r="G56" s="24" t="n">
        <v>2</v>
      </c>
      <c r="H56" s="15" t="n">
        <v>0</v>
      </c>
      <c r="I56" s="15" t="n">
        <v>70</v>
      </c>
      <c r="J56" s="15" t="n">
        <v>1</v>
      </c>
      <c r="K56" s="15" t="n">
        <v>0</v>
      </c>
      <c r="L56" s="15" t="n">
        <v>0</v>
      </c>
      <c r="M56" s="15" t="n">
        <v>0</v>
      </c>
      <c r="N56" s="15" t="n">
        <v>3</v>
      </c>
      <c r="O56" s="15" t="n">
        <v>1</v>
      </c>
      <c r="P56" s="15" t="n">
        <v>0</v>
      </c>
      <c r="Q56" s="15" t="n">
        <v>0</v>
      </c>
      <c r="R56" s="16" t="n">
        <v>41673</v>
      </c>
      <c r="S56" s="16" t="n">
        <v>41674</v>
      </c>
      <c r="T56" s="16" t="n">
        <v>41675</v>
      </c>
      <c r="U56" s="50" t="n">
        <v>54</v>
      </c>
      <c r="V56" s="50" t="n">
        <v>41</v>
      </c>
      <c r="W56" s="17" t="n">
        <f aca="false">U56*V56</f>
        <v>2214</v>
      </c>
      <c r="X56" s="50" t="n">
        <v>41</v>
      </c>
      <c r="Y56" s="18" t="n">
        <f aca="false">U56*V56*X56/2</f>
        <v>45387</v>
      </c>
      <c r="Z56" s="18" t="n">
        <v>55130</v>
      </c>
      <c r="AA56" s="19" t="n">
        <f aca="false">(Z56-Y56)/Z56*100</f>
        <v>17.6727734445855</v>
      </c>
      <c r="AB56" s="50" t="n">
        <v>46</v>
      </c>
      <c r="AC56" s="20" t="n">
        <v>39</v>
      </c>
      <c r="AD56" s="50" t="n">
        <v>1794</v>
      </c>
      <c r="AE56" s="20" t="n">
        <v>11</v>
      </c>
      <c r="AF56" s="24" t="n">
        <v>1014</v>
      </c>
      <c r="AG56" s="24"/>
      <c r="AH56" s="21" t="str">
        <f aca="false">IF(AF56&gt;2000,"&gt;2000",IF(AF56&gt;1000,"1000-2000","&lt;1000"))</f>
        <v>1000-2000</v>
      </c>
      <c r="AI56" s="18" t="n">
        <f aca="false">((Y56-AF56)/Y56)</f>
        <v>0.977658800978254</v>
      </c>
      <c r="AJ56" s="22" t="str">
        <f aca="false">IF(AI56&gt;98%,"&gt;98%",IF(AI56&gt;95%,"95-98%","&lt;95%"))</f>
        <v>95-98%</v>
      </c>
      <c r="AK56" s="24" t="n">
        <v>1014</v>
      </c>
      <c r="AL56" s="24" t="n">
        <v>1</v>
      </c>
      <c r="AM56" s="24" t="n">
        <v>0</v>
      </c>
      <c r="AN56" s="23" t="str">
        <f aca="false">IF(Y56&gt;79999,"1","0")</f>
        <v>0</v>
      </c>
      <c r="AO56" s="23" t="str">
        <f aca="false">IF(N56=0,"0","1")</f>
        <v>1</v>
      </c>
      <c r="AP56" s="24" t="n">
        <v>0</v>
      </c>
      <c r="AQ56" s="24" t="n">
        <v>1</v>
      </c>
      <c r="AR56" s="24" t="n">
        <v>1</v>
      </c>
      <c r="AS56" s="17" t="n">
        <f aca="false">5+AL56+AM56+AO56-AN56-AQ56-AP56-AR56</f>
        <v>5</v>
      </c>
      <c r="AT56" s="17" t="str">
        <f aca="false">IF(AS56&gt;4,"0",IF(AS56&gt;3,"1",IF(AS56&gt;0,"2","3")))</f>
        <v>0</v>
      </c>
      <c r="AU56" s="24" t="n">
        <v>0</v>
      </c>
      <c r="AV56" s="24" t="n">
        <v>0</v>
      </c>
      <c r="AW56" s="24" t="n">
        <v>0</v>
      </c>
      <c r="AX56" s="24" t="n">
        <v>1</v>
      </c>
      <c r="AY56" s="24" t="n">
        <v>1</v>
      </c>
      <c r="AZ56" s="24" t="n">
        <f aca="false">SUM(AU56:AY56)</f>
        <v>2</v>
      </c>
      <c r="BA56" s="23" t="str">
        <f aca="false">IF(AZ56&gt;3,"2",IF(AZ56&gt;1,"1",IF(AZ56&gt;0,"0",)))</f>
        <v>1</v>
      </c>
      <c r="BB56" s="24" t="n">
        <v>0</v>
      </c>
      <c r="BC56" s="24" t="n">
        <v>1</v>
      </c>
      <c r="BD56" s="24" t="n">
        <v>0</v>
      </c>
      <c r="BE56" s="17" t="n">
        <f aca="false">SUM(BB56:BD56)</f>
        <v>1</v>
      </c>
      <c r="BF56" s="23" t="str">
        <f aca="false">IF(BE56=1,"0",IF(BE56=2,"0",IF(BE56=3,"1",IF(BE56&gt;3,"2","3"))))</f>
        <v>0</v>
      </c>
      <c r="BG56" s="15"/>
      <c r="BH56" s="15"/>
      <c r="BI56" s="15"/>
      <c r="BJ56" s="15"/>
      <c r="BK56" s="15"/>
      <c r="BL56" s="15"/>
      <c r="BM56" s="15"/>
      <c r="BN56" s="25"/>
    </row>
    <row r="57" customFormat="false" ht="15.65" hidden="false" customHeight="false" outlineLevel="0" collapsed="false">
      <c r="B57" s="14" t="s">
        <v>124</v>
      </c>
      <c r="C57" s="15" t="n">
        <v>2</v>
      </c>
      <c r="D57" s="15" t="n">
        <v>60</v>
      </c>
      <c r="E57" s="15" t="n">
        <v>4</v>
      </c>
      <c r="F57" s="15" t="n">
        <v>2</v>
      </c>
      <c r="G57" s="15" t="n">
        <v>2</v>
      </c>
      <c r="H57" s="15" t="n">
        <v>0</v>
      </c>
      <c r="I57" s="15" t="n">
        <v>60</v>
      </c>
      <c r="J57" s="15" t="n">
        <v>1</v>
      </c>
      <c r="K57" s="15" t="n">
        <v>0</v>
      </c>
      <c r="L57" s="15" t="n">
        <v>0</v>
      </c>
      <c r="M57" s="15" t="n">
        <v>3</v>
      </c>
      <c r="N57" s="15" t="n">
        <v>3</v>
      </c>
      <c r="O57" s="15" t="n">
        <v>0</v>
      </c>
      <c r="P57" s="15" t="n">
        <v>0</v>
      </c>
      <c r="Q57" s="15" t="n">
        <v>0</v>
      </c>
      <c r="R57" s="16" t="n">
        <v>43084</v>
      </c>
      <c r="S57" s="62" t="n">
        <v>43090</v>
      </c>
      <c r="T57" s="16" t="n">
        <v>43091</v>
      </c>
      <c r="U57" s="15" t="n">
        <v>44</v>
      </c>
      <c r="V57" s="26" t="n">
        <v>44</v>
      </c>
      <c r="W57" s="17" t="n">
        <f aca="false">U57*V57</f>
        <v>1936</v>
      </c>
      <c r="X57" s="26" t="n">
        <v>38</v>
      </c>
      <c r="Y57" s="18" t="n">
        <f aca="false">U57*V57*X57/2</f>
        <v>36784</v>
      </c>
      <c r="Z57" s="18" t="n">
        <v>40450</v>
      </c>
      <c r="AA57" s="19" t="n">
        <f aca="false">(Z57-Y57)/Z57*100</f>
        <v>9.06304079110013</v>
      </c>
      <c r="AB57" s="26" t="n">
        <v>44</v>
      </c>
      <c r="AC57" s="18" t="n">
        <v>44</v>
      </c>
      <c r="AD57" s="26" t="n">
        <v>1936</v>
      </c>
      <c r="AE57" s="18" t="n">
        <v>11</v>
      </c>
      <c r="AF57" s="26" t="n">
        <v>300</v>
      </c>
      <c r="AG57" s="26"/>
      <c r="AH57" s="21" t="str">
        <f aca="false">IF(AF57&gt;2000,"&gt;2000",IF(AF57&gt;1000,"1000-2000","&lt;1000"))</f>
        <v>&lt;1000</v>
      </c>
      <c r="AI57" s="18" t="n">
        <f aca="false">((Y57-AF57)/Y57)</f>
        <v>0.991844280121792</v>
      </c>
      <c r="AJ57" s="22" t="str">
        <f aca="false">IF(AI57&gt;98%,"&gt;98%",IF(AI57&gt;95%,"95-98%","&lt;95%"))</f>
        <v>&gt;98%</v>
      </c>
      <c r="AK57" s="15" t="n">
        <v>300</v>
      </c>
      <c r="AL57" s="15" t="n">
        <v>1</v>
      </c>
      <c r="AM57" s="15" t="n">
        <v>0</v>
      </c>
      <c r="AN57" s="23" t="str">
        <f aca="false">IF(Y57&gt;79999,"1","0")</f>
        <v>0</v>
      </c>
      <c r="AO57" s="23" t="str">
        <f aca="false">IF(N57=0,"0","1")</f>
        <v>1</v>
      </c>
      <c r="AP57" s="15" t="n">
        <v>1</v>
      </c>
      <c r="AQ57" s="15" t="n">
        <v>1</v>
      </c>
      <c r="AR57" s="15" t="n">
        <v>1</v>
      </c>
      <c r="AS57" s="17" t="n">
        <f aca="false">5+AL57+AM57+AO57-AN57-AQ57-AP57-AR57</f>
        <v>4</v>
      </c>
      <c r="AT57" s="17" t="str">
        <f aca="false">IF(AS57&gt;4,"0",IF(AS57&gt;3,"1",IF(AS57&gt;0,"2","3")))</f>
        <v>1</v>
      </c>
      <c r="AU57" s="15" t="n">
        <v>1</v>
      </c>
      <c r="AV57" s="15" t="n">
        <v>0</v>
      </c>
      <c r="AW57" s="15" t="n">
        <v>1</v>
      </c>
      <c r="AX57" s="15" t="n">
        <v>1</v>
      </c>
      <c r="AY57" s="15" t="n">
        <v>1</v>
      </c>
      <c r="AZ57" s="24" t="n">
        <f aca="false">SUM(AU57:AY57)</f>
        <v>4</v>
      </c>
      <c r="BA57" s="23" t="str">
        <f aca="false">IF(AZ57&gt;3,"2",IF(AZ57&gt;1,"1",IF(AZ57&gt;0,"0",)))</f>
        <v>2</v>
      </c>
      <c r="BB57" s="15" t="n">
        <v>0</v>
      </c>
      <c r="BC57" s="15" t="n">
        <v>2</v>
      </c>
      <c r="BD57" s="15" t="n">
        <v>1</v>
      </c>
      <c r="BE57" s="17" t="n">
        <f aca="false">SUM(BB57:BD57)</f>
        <v>3</v>
      </c>
      <c r="BF57" s="23" t="str">
        <f aca="false">IF(BE57=1,"0",IF(BE57=2,"0",IF(BE57=3,"1",IF(BE57&gt;3,"2","3"))))</f>
        <v>1</v>
      </c>
      <c r="BG57" s="15" t="n">
        <v>2</v>
      </c>
      <c r="BH57" s="15"/>
      <c r="BI57" s="15"/>
      <c r="BJ57" s="15"/>
      <c r="BK57" s="15"/>
      <c r="BL57" s="15"/>
      <c r="BM57" s="15"/>
      <c r="BN57" s="25"/>
    </row>
    <row r="58" customFormat="false" ht="15.65" hidden="false" customHeight="false" outlineLevel="0" collapsed="false">
      <c r="B58" s="14" t="s">
        <v>125</v>
      </c>
      <c r="C58" s="15" t="n">
        <v>2</v>
      </c>
      <c r="D58" s="15" t="n">
        <v>61</v>
      </c>
      <c r="E58" s="15" t="n">
        <v>4</v>
      </c>
      <c r="F58" s="15" t="n">
        <v>2</v>
      </c>
      <c r="G58" s="24" t="n">
        <v>2.5</v>
      </c>
      <c r="H58" s="15" t="n">
        <v>0</v>
      </c>
      <c r="I58" s="15"/>
      <c r="J58" s="15" t="n">
        <v>1</v>
      </c>
      <c r="K58" s="15" t="n">
        <v>0</v>
      </c>
      <c r="L58" s="15" t="n">
        <v>0</v>
      </c>
      <c r="M58" s="15" t="n">
        <v>3</v>
      </c>
      <c r="N58" s="15" t="n">
        <v>2</v>
      </c>
      <c r="O58" s="15" t="n">
        <v>0</v>
      </c>
      <c r="P58" s="15" t="n">
        <v>3</v>
      </c>
      <c r="Q58" s="15" t="n">
        <v>2</v>
      </c>
      <c r="R58" s="16" t="n">
        <v>43173</v>
      </c>
      <c r="S58" s="16" t="n">
        <v>43178</v>
      </c>
      <c r="T58" s="16" t="n">
        <v>43181</v>
      </c>
      <c r="U58" s="26" t="n">
        <v>49</v>
      </c>
      <c r="V58" s="26" t="n">
        <v>44</v>
      </c>
      <c r="W58" s="17" t="n">
        <f aca="false">U58*V58</f>
        <v>2156</v>
      </c>
      <c r="X58" s="15" t="n">
        <v>38</v>
      </c>
      <c r="Y58" s="18" t="n">
        <f aca="false">U58*V58*X58/2</f>
        <v>40964</v>
      </c>
      <c r="Z58" s="18" t="n">
        <v>46050</v>
      </c>
      <c r="AA58" s="19" t="n">
        <f aca="false">(Z58-Y58)/Z58*100</f>
        <v>11.0445168295331</v>
      </c>
      <c r="AB58" s="15" t="n">
        <v>48</v>
      </c>
      <c r="AC58" s="18" t="n">
        <v>40</v>
      </c>
      <c r="AD58" s="15" t="n">
        <v>1920</v>
      </c>
      <c r="AE58" s="18" t="n">
        <v>4</v>
      </c>
      <c r="AF58" s="15" t="n">
        <v>0</v>
      </c>
      <c r="AG58" s="15"/>
      <c r="AH58" s="21" t="str">
        <f aca="false">IF(AF58&gt;2000,"&gt;2000",IF(AF58&gt;1000,"1000-2000","&lt;1000"))</f>
        <v>&lt;1000</v>
      </c>
      <c r="AI58" s="18" t="n">
        <f aca="false">((Y58-AF58)/Y58)</f>
        <v>1</v>
      </c>
      <c r="AJ58" s="22" t="str">
        <f aca="false">IF(AI58&gt;98%,"&gt;98%",IF(AI58&gt;95%,"95-98%","&lt;95%"))</f>
        <v>&gt;98%</v>
      </c>
      <c r="AK58" s="15" t="n">
        <v>0</v>
      </c>
      <c r="AL58" s="15" t="n">
        <v>0</v>
      </c>
      <c r="AM58" s="15" t="n">
        <v>0</v>
      </c>
      <c r="AN58" s="23" t="str">
        <f aca="false">IF(Y58&gt;79999,"1","0")</f>
        <v>0</v>
      </c>
      <c r="AO58" s="23" t="str">
        <f aca="false">IF(N58=0,"0","1")</f>
        <v>1</v>
      </c>
      <c r="AP58" s="15" t="n">
        <v>1</v>
      </c>
      <c r="AQ58" s="15" t="n">
        <v>1</v>
      </c>
      <c r="AR58" s="15" t="n">
        <v>1</v>
      </c>
      <c r="AS58" s="17" t="n">
        <f aca="false">5+AL58+AM58+AO58-AN58-AQ58-AP58-AR58</f>
        <v>3</v>
      </c>
      <c r="AT58" s="17" t="str">
        <f aca="false">IF(AS58&gt;4,"0",IF(AS58&gt;3,"1",IF(AS58&gt;0,"2","3")))</f>
        <v>2</v>
      </c>
      <c r="AU58" s="15" t="n">
        <v>1</v>
      </c>
      <c r="AV58" s="15" t="n">
        <v>0</v>
      </c>
      <c r="AW58" s="15" t="n">
        <v>1</v>
      </c>
      <c r="AX58" s="15" t="n">
        <v>0</v>
      </c>
      <c r="AY58" s="15" t="n">
        <v>1</v>
      </c>
      <c r="AZ58" s="24" t="n">
        <f aca="false">SUM(AU58:AY58)</f>
        <v>3</v>
      </c>
      <c r="BA58" s="23" t="str">
        <f aca="false">IF(AZ58&gt;3,"2",IF(AZ58&gt;1,"1",IF(AZ58&gt;0,"0",)))</f>
        <v>1</v>
      </c>
      <c r="BB58" s="15" t="n">
        <v>0</v>
      </c>
      <c r="BC58" s="15" t="n">
        <v>2</v>
      </c>
      <c r="BD58" s="15" t="n">
        <v>1</v>
      </c>
      <c r="BE58" s="17" t="n">
        <f aca="false">SUM(BB58:BD58)</f>
        <v>3</v>
      </c>
      <c r="BF58" s="23" t="str">
        <f aca="false">IF(BE58=1,"0",IF(BE58=2,"0",IF(BE58=3,"1",IF(BE58&gt;3,"2","3"))))</f>
        <v>1</v>
      </c>
      <c r="BG58" s="15"/>
      <c r="BH58" s="15"/>
      <c r="BI58" s="15"/>
      <c r="BJ58" s="15"/>
      <c r="BK58" s="15"/>
      <c r="BL58" s="15"/>
      <c r="BM58" s="15"/>
      <c r="BN58" s="25"/>
    </row>
    <row r="59" customFormat="false" ht="15.65" hidden="false" customHeight="false" outlineLevel="0" collapsed="false">
      <c r="B59" s="14" t="s">
        <v>126</v>
      </c>
      <c r="C59" s="15" t="n">
        <v>2</v>
      </c>
      <c r="D59" s="15" t="n">
        <v>49</v>
      </c>
      <c r="E59" s="15" t="n">
        <v>4</v>
      </c>
      <c r="F59" s="15" t="n">
        <v>2</v>
      </c>
      <c r="G59" s="24" t="n">
        <v>2.5</v>
      </c>
      <c r="H59" s="63" t="n">
        <v>0</v>
      </c>
      <c r="I59" s="64" t="n">
        <v>80</v>
      </c>
      <c r="J59" s="64" t="n">
        <v>1</v>
      </c>
      <c r="K59" s="64" t="n">
        <v>0</v>
      </c>
      <c r="L59" s="64" t="n">
        <v>0</v>
      </c>
      <c r="M59" s="64" t="n">
        <v>0</v>
      </c>
      <c r="N59" s="64" t="n">
        <v>0</v>
      </c>
      <c r="O59" s="64" t="n">
        <v>0</v>
      </c>
      <c r="P59" s="64" t="n">
        <v>1</v>
      </c>
      <c r="Q59" s="64" t="n">
        <v>0</v>
      </c>
      <c r="R59" s="16" t="n">
        <v>40337</v>
      </c>
      <c r="S59" s="16" t="n">
        <v>40344</v>
      </c>
      <c r="T59" s="16" t="s">
        <v>127</v>
      </c>
      <c r="U59" s="49" t="n">
        <v>63</v>
      </c>
      <c r="V59" s="49" t="n">
        <v>41</v>
      </c>
      <c r="W59" s="34" t="n">
        <f aca="false">U59*V59</f>
        <v>2583</v>
      </c>
      <c r="X59" s="49" t="n">
        <v>29</v>
      </c>
      <c r="Y59" s="35" t="n">
        <f aca="false">U59*V59*X59/2</f>
        <v>37453.5</v>
      </c>
      <c r="Z59" s="35" t="n">
        <v>55090</v>
      </c>
      <c r="AA59" s="19" t="n">
        <f aca="false">(Z59-Y59)/Z59*100</f>
        <v>32.0139771283355</v>
      </c>
      <c r="AB59" s="49" t="n">
        <v>68</v>
      </c>
      <c r="AC59" s="35" t="n">
        <v>38</v>
      </c>
      <c r="AD59" s="49" t="n">
        <v>2394</v>
      </c>
      <c r="AE59" s="35" t="n">
        <v>5</v>
      </c>
      <c r="AF59" s="49" t="n">
        <v>4389</v>
      </c>
      <c r="AG59" s="49"/>
      <c r="AH59" s="21" t="str">
        <f aca="false">IF(AF59&gt;2000,"&gt;2000",IF(AF59&gt;1000,"1000-2000","&lt;1000"))</f>
        <v>&gt;2000</v>
      </c>
      <c r="AI59" s="18" t="n">
        <f aca="false">((Y59-AF59)/Y59)</f>
        <v>0.882814690215868</v>
      </c>
      <c r="AJ59" s="22" t="str">
        <f aca="false">IF(AI59&gt;98%,"&gt;98%",IF(AI59&gt;95%,"95-98%","&lt;95%"))</f>
        <v>&lt;95%</v>
      </c>
      <c r="AK59" s="29" t="n">
        <v>4389</v>
      </c>
      <c r="AL59" s="29" t="n">
        <v>1</v>
      </c>
      <c r="AM59" s="29" t="n">
        <v>0</v>
      </c>
      <c r="AN59" s="29" t="n">
        <v>0</v>
      </c>
      <c r="AO59" s="23" t="str">
        <f aca="false">IF(N59=0,"0","1")</f>
        <v>0</v>
      </c>
      <c r="AP59" s="29" t="n">
        <v>0</v>
      </c>
      <c r="AQ59" s="29" t="n">
        <v>1</v>
      </c>
      <c r="AR59" s="29" t="n">
        <v>1</v>
      </c>
      <c r="AS59" s="36" t="n">
        <f aca="false">5+AL59+AM59+AO59-AN59-AQ59-AP59-AR59</f>
        <v>4</v>
      </c>
      <c r="AT59" s="36" t="str">
        <f aca="false">IF(AS59&gt;4,"0",IF(AS59&gt;3,"1",IF(AS59&gt;0,"2","3")))</f>
        <v>1</v>
      </c>
      <c r="AU59" s="29" t="n">
        <v>1</v>
      </c>
      <c r="AV59" s="29" t="n">
        <v>0</v>
      </c>
      <c r="AW59" s="29" t="n">
        <v>1</v>
      </c>
      <c r="AX59" s="29" t="n">
        <v>0</v>
      </c>
      <c r="AY59" s="29" t="n">
        <v>1</v>
      </c>
      <c r="AZ59" s="24" t="n">
        <f aca="false">SUM(AU59:AY59)</f>
        <v>3</v>
      </c>
      <c r="BA59" s="37" t="str">
        <f aca="false">IF(AZ59&gt;3,"2",IF(AZ59&gt;1,"1",IF(AZ59&gt;0,"0",)))</f>
        <v>1</v>
      </c>
      <c r="BB59" s="29" t="n">
        <v>1</v>
      </c>
      <c r="BC59" s="29" t="n">
        <v>2</v>
      </c>
      <c r="BD59" s="29" t="n">
        <v>1</v>
      </c>
      <c r="BE59" s="38" t="n">
        <f aca="false">SUM(BB59:BD59)</f>
        <v>4</v>
      </c>
      <c r="BF59" s="23" t="str">
        <f aca="false">IF(BE59=1,"0",IF(BE59=2,"0",IF(BE59=3,"1",IF(BE59&gt;3,"2","3"))))</f>
        <v>2</v>
      </c>
      <c r="BG59" s="15"/>
      <c r="BH59" s="15"/>
      <c r="BI59" s="15"/>
      <c r="BJ59" s="15"/>
      <c r="BK59" s="15"/>
      <c r="BL59" s="15"/>
      <c r="BM59" s="15"/>
      <c r="BN59" s="25"/>
    </row>
    <row r="60" customFormat="false" ht="15.65" hidden="false" customHeight="false" outlineLevel="0" collapsed="false">
      <c r="B60" s="14" t="s">
        <v>128</v>
      </c>
      <c r="C60" s="15" t="n">
        <v>2</v>
      </c>
      <c r="D60" s="0" t="n">
        <v>49</v>
      </c>
      <c r="E60" s="42" t="n">
        <v>4</v>
      </c>
      <c r="F60" s="0" t="n">
        <v>1</v>
      </c>
      <c r="G60" s="4" t="s">
        <v>129</v>
      </c>
      <c r="H60" s="0" t="n">
        <v>0</v>
      </c>
      <c r="I60" s="0" t="n">
        <v>80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3</v>
      </c>
      <c r="O60" s="0" t="n">
        <v>1</v>
      </c>
      <c r="P60" s="0" t="n">
        <v>0</v>
      </c>
      <c r="Q60" s="0" t="n">
        <v>0</v>
      </c>
      <c r="R60" s="16" t="n">
        <v>43817</v>
      </c>
      <c r="S60" s="57" t="n">
        <v>43454</v>
      </c>
      <c r="T60" s="16" t="n">
        <v>43820</v>
      </c>
      <c r="U60" s="0" t="n">
        <v>53</v>
      </c>
      <c r="V60" s="0" t="n">
        <v>45</v>
      </c>
      <c r="W60" s="20" t="n">
        <f aca="false">U60*V60</f>
        <v>2385</v>
      </c>
      <c r="X60" s="0" t="n">
        <v>35</v>
      </c>
      <c r="Y60" s="18" t="n">
        <f aca="false">U60*V60*X60/2</f>
        <v>41737.5</v>
      </c>
      <c r="Z60" s="18" t="n">
        <v>47940</v>
      </c>
      <c r="AA60" s="19" t="n">
        <f aca="false">(Z60-Y60)/Z60*100</f>
        <v>12.9380475594493</v>
      </c>
      <c r="AB60" s="0" t="n">
        <v>69</v>
      </c>
      <c r="AC60" s="0" t="n">
        <v>59</v>
      </c>
      <c r="AD60" s="0" t="n">
        <v>4071</v>
      </c>
      <c r="AE60" s="41" t="n">
        <v>5</v>
      </c>
      <c r="AF60" s="58" t="n">
        <v>1072</v>
      </c>
      <c r="AG60" s="58"/>
      <c r="AH60" s="46" t="str">
        <f aca="false">IF(AF60&gt;2000,"&gt;2000",IF(AF60&gt;1000,"1000-2000","&lt;1000"))</f>
        <v>1000-2000</v>
      </c>
      <c r="AI60" s="18" t="n">
        <f aca="false">((Y60-AF60)/Y60)</f>
        <v>0.974315663372267</v>
      </c>
      <c r="AJ60" s="22" t="str">
        <f aca="false">IF(AI60&gt;98%,"&gt;98%",IF(AI60&gt;95%,"95-98%","&lt;95%"))</f>
        <v>95-98%</v>
      </c>
      <c r="AK60" s="42" t="n">
        <v>1072</v>
      </c>
      <c r="AL60" s="27" t="n">
        <v>0</v>
      </c>
      <c r="AM60" s="27" t="n">
        <v>1</v>
      </c>
      <c r="AN60" s="23" t="str">
        <f aca="false">IF(Y60&gt;79999,"1","0")</f>
        <v>0</v>
      </c>
      <c r="AO60" s="23" t="str">
        <f aca="false">IF(N60=0,"0","1")</f>
        <v>1</v>
      </c>
      <c r="AP60" s="27" t="n">
        <v>0</v>
      </c>
      <c r="AQ60" s="27" t="n">
        <v>1</v>
      </c>
      <c r="AR60" s="27" t="n">
        <v>1</v>
      </c>
      <c r="AS60" s="17" t="n">
        <f aca="false">5+AL60+AM60+AO60-AN60-AQ60-AP60-AR60</f>
        <v>5</v>
      </c>
      <c r="AT60" s="17" t="str">
        <f aca="false">IF(AS60&gt;4,"0",IF(AS60&gt;3,"1",IF(AS60&gt;0,"2","3")))</f>
        <v>0</v>
      </c>
      <c r="AU60" s="27" t="n">
        <v>1</v>
      </c>
      <c r="AV60" s="27" t="n">
        <v>0</v>
      </c>
      <c r="AW60" s="27" t="n">
        <v>1</v>
      </c>
      <c r="AX60" s="27" t="n">
        <v>1</v>
      </c>
      <c r="AY60" s="27" t="n">
        <v>1</v>
      </c>
      <c r="AZ60" s="28" t="n">
        <f aca="false">SUM(AU60:AY60)</f>
        <v>4</v>
      </c>
      <c r="BA60" s="17" t="str">
        <f aca="false">IF(AZ60&gt;3,"2",IF(AZ60&gt;1,"1",IF(AZ60&gt;0,"0",)))</f>
        <v>2</v>
      </c>
      <c r="BB60" s="27" t="n">
        <v>1</v>
      </c>
      <c r="BC60" s="27" t="n">
        <v>3</v>
      </c>
      <c r="BD60" s="27" t="n">
        <v>1</v>
      </c>
      <c r="BE60" s="17" t="n">
        <f aca="false">SUM(BB60:BD60)</f>
        <v>5</v>
      </c>
      <c r="BF60" s="17" t="str">
        <f aca="false">IF(BE60=1,"0",IF(BE60=2,"0",IF(BE60=3,"1",IF(BE60&gt;3,"2","3"))))</f>
        <v>2</v>
      </c>
      <c r="BG60" s="15"/>
      <c r="BH60" s="27" t="n">
        <v>1.4</v>
      </c>
      <c r="BI60" s="15" t="s">
        <v>66</v>
      </c>
      <c r="BJ60" s="15" t="s">
        <v>66</v>
      </c>
      <c r="BK60" s="15" t="s">
        <v>66</v>
      </c>
      <c r="BL60" s="15" t="s">
        <v>66</v>
      </c>
      <c r="BM60" s="27" t="n">
        <v>22</v>
      </c>
      <c r="BN60" s="39" t="s">
        <v>66</v>
      </c>
    </row>
    <row r="61" customFormat="false" ht="15.65" hidden="false" customHeight="false" outlineLevel="0" collapsed="false">
      <c r="B61" s="14" t="s">
        <v>130</v>
      </c>
      <c r="C61" s="15" t="n">
        <v>2</v>
      </c>
      <c r="D61" s="15" t="n">
        <v>27</v>
      </c>
      <c r="E61" s="15" t="n">
        <v>4</v>
      </c>
      <c r="F61" s="15" t="n">
        <v>3.4</v>
      </c>
      <c r="G61" s="24" t="n">
        <v>1</v>
      </c>
      <c r="H61" s="15" t="n">
        <v>0</v>
      </c>
      <c r="I61" s="15" t="n">
        <v>90</v>
      </c>
      <c r="J61" s="15" t="n">
        <v>1</v>
      </c>
      <c r="K61" s="15" t="n">
        <v>0</v>
      </c>
      <c r="L61" s="15" t="n">
        <v>0</v>
      </c>
      <c r="M61" s="15" t="n">
        <v>0</v>
      </c>
      <c r="N61" s="15" t="n">
        <v>0</v>
      </c>
      <c r="O61" s="15" t="n">
        <v>1</v>
      </c>
      <c r="P61" s="15" t="n">
        <v>0</v>
      </c>
      <c r="Q61" s="15" t="n">
        <v>0</v>
      </c>
      <c r="R61" s="16" t="n">
        <v>43123</v>
      </c>
      <c r="S61" s="16" t="n">
        <v>43130</v>
      </c>
      <c r="T61" s="16" t="n">
        <v>43131</v>
      </c>
      <c r="U61" s="49" t="n">
        <v>47</v>
      </c>
      <c r="V61" s="49" t="n">
        <v>44</v>
      </c>
      <c r="W61" s="34" t="n">
        <f aca="false">U61*V61</f>
        <v>2068</v>
      </c>
      <c r="X61" s="49" t="n">
        <v>35</v>
      </c>
      <c r="Y61" s="35" t="n">
        <f aca="false">U61*V61*X61/2</f>
        <v>36190</v>
      </c>
      <c r="Z61" s="35" t="n">
        <v>42330</v>
      </c>
      <c r="AA61" s="19" t="n">
        <f aca="false">(Z61-Y61)/Z61*100</f>
        <v>14.5050791400898</v>
      </c>
      <c r="AB61" s="49" t="n">
        <v>48</v>
      </c>
      <c r="AC61" s="35" t="n">
        <v>46</v>
      </c>
      <c r="AD61" s="49" t="n">
        <v>2208</v>
      </c>
      <c r="AE61" s="35" t="n">
        <v>0</v>
      </c>
      <c r="AF61" s="49" t="n">
        <v>0</v>
      </c>
      <c r="AG61" s="49"/>
      <c r="AH61" s="21" t="str">
        <f aca="false">IF(AF61&gt;2000,"&gt;2000",IF(AF61&gt;1000,"1000-2000","&lt;1000"))</f>
        <v>&lt;1000</v>
      </c>
      <c r="AI61" s="18" t="n">
        <f aca="false">((Y61-AF61)/Y61)</f>
        <v>1</v>
      </c>
      <c r="AJ61" s="22" t="str">
        <f aca="false">IF(AI61&gt;98%,"&gt;98%",IF(AI61&gt;95%,"95-98%","&lt;95%"))</f>
        <v>&gt;98%</v>
      </c>
      <c r="AK61" s="29" t="n">
        <v>0</v>
      </c>
      <c r="AL61" s="29" t="n">
        <v>1</v>
      </c>
      <c r="AM61" s="29" t="n">
        <v>0</v>
      </c>
      <c r="AN61" s="29" t="n">
        <v>0</v>
      </c>
      <c r="AO61" s="15" t="n">
        <v>0</v>
      </c>
      <c r="AP61" s="15" t="n">
        <v>0</v>
      </c>
      <c r="AQ61" s="29" t="n">
        <v>1</v>
      </c>
      <c r="AR61" s="29" t="n">
        <v>1</v>
      </c>
      <c r="AS61" s="36" t="n">
        <f aca="false">5+AL61+AM61+AO61-AN61-AQ61-AP61-AR61</f>
        <v>4</v>
      </c>
      <c r="AT61" s="36" t="str">
        <f aca="false">IF(AS61&gt;4,"0",IF(AS61&gt;3,"1",IF(AS61&gt;0,"2","3")))</f>
        <v>1</v>
      </c>
      <c r="AU61" s="29" t="n">
        <v>1</v>
      </c>
      <c r="AV61" s="29" t="n">
        <v>1</v>
      </c>
      <c r="AW61" s="29" t="n">
        <v>1</v>
      </c>
      <c r="AX61" s="29" t="n">
        <v>1</v>
      </c>
      <c r="AY61" s="29" t="n">
        <v>1</v>
      </c>
      <c r="AZ61" s="24" t="n">
        <f aca="false">SUM(AU61:AY61)</f>
        <v>5</v>
      </c>
      <c r="BA61" s="37" t="str">
        <f aca="false">IF(AZ61&gt;3,"2",IF(AZ61&gt;1,"1",IF(AZ61&gt;0,"0",)))</f>
        <v>2</v>
      </c>
      <c r="BB61" s="29" t="n">
        <v>0</v>
      </c>
      <c r="BC61" s="29" t="n">
        <v>3</v>
      </c>
      <c r="BD61" s="29" t="n">
        <v>1</v>
      </c>
      <c r="BE61" s="38" t="n">
        <f aca="false">SUM(BB61:BD61)</f>
        <v>4</v>
      </c>
      <c r="BF61" s="23" t="str">
        <f aca="false">IF(BE61=1,"0",IF(BE61=2,"0",IF(BE61=3,"1",IF(BE61&gt;3,"2","3"))))</f>
        <v>2</v>
      </c>
      <c r="BG61" s="15" t="n">
        <v>1</v>
      </c>
      <c r="BH61" s="15"/>
      <c r="BI61" s="15"/>
      <c r="BJ61" s="15" t="s">
        <v>73</v>
      </c>
      <c r="BK61" s="15"/>
      <c r="BL61" s="15"/>
      <c r="BM61" s="15"/>
      <c r="BN61" s="25"/>
    </row>
    <row r="62" customFormat="false" ht="15.65" hidden="false" customHeight="false" outlineLevel="0" collapsed="false">
      <c r="B62" s="14" t="s">
        <v>131</v>
      </c>
      <c r="C62" s="15" t="n">
        <v>2</v>
      </c>
      <c r="D62" s="15" t="n">
        <v>63</v>
      </c>
      <c r="E62" s="15" t="n">
        <v>4</v>
      </c>
      <c r="F62" s="15" t="n">
        <v>2</v>
      </c>
      <c r="G62" s="24" t="n">
        <v>1</v>
      </c>
      <c r="H62" s="15" t="n">
        <v>0</v>
      </c>
      <c r="I62" s="48" t="n">
        <v>90</v>
      </c>
      <c r="J62" s="48" t="n">
        <v>1</v>
      </c>
      <c r="K62" s="48" t="n">
        <v>0</v>
      </c>
      <c r="L62" s="48" t="n">
        <v>0</v>
      </c>
      <c r="M62" s="48" t="n">
        <v>0</v>
      </c>
      <c r="N62" s="48" t="n">
        <v>3</v>
      </c>
      <c r="O62" s="15"/>
      <c r="P62" s="48" t="n">
        <v>0</v>
      </c>
      <c r="Q62" s="48" t="n">
        <v>0</v>
      </c>
      <c r="R62" s="16" t="n">
        <v>40455</v>
      </c>
      <c r="S62" s="16" t="n">
        <v>40461</v>
      </c>
      <c r="T62" s="16" t="n">
        <v>40463</v>
      </c>
      <c r="U62" s="49" t="n">
        <v>47</v>
      </c>
      <c r="V62" s="49" t="n">
        <v>45</v>
      </c>
      <c r="W62" s="34" t="n">
        <f aca="false">U62*V62</f>
        <v>2115</v>
      </c>
      <c r="X62" s="49" t="n">
        <v>38</v>
      </c>
      <c r="Y62" s="35" t="n">
        <f aca="false">U62*V62*X62/2</f>
        <v>40185</v>
      </c>
      <c r="Z62" s="35"/>
      <c r="AA62" s="19"/>
      <c r="AB62" s="49" t="n">
        <v>47</v>
      </c>
      <c r="AC62" s="35" t="n">
        <v>45</v>
      </c>
      <c r="AD62" s="49" t="n">
        <v>2115</v>
      </c>
      <c r="AE62" s="35" t="n">
        <v>0</v>
      </c>
      <c r="AF62" s="49" t="n">
        <v>0</v>
      </c>
      <c r="AG62" s="49"/>
      <c r="AH62" s="21" t="str">
        <f aca="false">IF(AF62&gt;2000,"&gt;2000",IF(AF62&gt;1000,"1000-2000","&lt;1000"))</f>
        <v>&lt;1000</v>
      </c>
      <c r="AI62" s="18" t="n">
        <f aca="false">((Y62-AF62)/Y62)</f>
        <v>1</v>
      </c>
      <c r="AJ62" s="22" t="str">
        <f aca="false">IF(AI62&gt;98%,"&gt;98%",IF(AI62&gt;95%,"95-98%","&lt;95%"))</f>
        <v>&gt;98%</v>
      </c>
      <c r="AK62" s="29" t="n">
        <v>0</v>
      </c>
      <c r="AL62" s="29" t="n">
        <v>0</v>
      </c>
      <c r="AM62" s="29" t="n">
        <v>0</v>
      </c>
      <c r="AN62" s="29" t="n">
        <v>0</v>
      </c>
      <c r="AO62" s="23" t="str">
        <f aca="false">IF(N62=0,"0","1")</f>
        <v>1</v>
      </c>
      <c r="AP62" s="29" t="n">
        <v>0</v>
      </c>
      <c r="AQ62" s="29" t="n">
        <v>1</v>
      </c>
      <c r="AR62" s="29" t="n">
        <v>0</v>
      </c>
      <c r="AS62" s="36" t="n">
        <f aca="false">5+AL62+AM62+AO62-AN62-AQ62-AP62-AR62</f>
        <v>5</v>
      </c>
      <c r="AT62" s="36" t="str">
        <f aca="false">IF(AS62&gt;4,"0",IF(AS62&gt;3,"1",IF(AS62&gt;0,"2","3")))</f>
        <v>0</v>
      </c>
      <c r="AU62" s="29" t="n">
        <v>0</v>
      </c>
      <c r="AV62" s="29" t="n">
        <v>0</v>
      </c>
      <c r="AW62" s="29" t="n">
        <v>1</v>
      </c>
      <c r="AX62" s="29" t="n">
        <v>0</v>
      </c>
      <c r="AY62" s="29" t="n">
        <v>1</v>
      </c>
      <c r="AZ62" s="24" t="n">
        <f aca="false">SUM(AU62:AY62)</f>
        <v>2</v>
      </c>
      <c r="BA62" s="37" t="str">
        <f aca="false">IF(AZ62&gt;3,"2",IF(AZ62&gt;1,"1",IF(AZ62&gt;0,"0",)))</f>
        <v>1</v>
      </c>
      <c r="BB62" s="29" t="n">
        <v>0</v>
      </c>
      <c r="BC62" s="29" t="n">
        <v>2</v>
      </c>
      <c r="BD62" s="29" t="n">
        <v>1</v>
      </c>
      <c r="BE62" s="38" t="n">
        <f aca="false">SUM(BB62:BD62)</f>
        <v>3</v>
      </c>
      <c r="BF62" s="23" t="str">
        <f aca="false">IF(BE62=1,"0",IF(BE62=2,"0",IF(BE62=3,"1",IF(BE62&gt;3,"2","3"))))</f>
        <v>1</v>
      </c>
      <c r="BG62" s="15"/>
      <c r="BH62" s="15"/>
      <c r="BI62" s="15"/>
      <c r="BJ62" s="15"/>
      <c r="BK62" s="15"/>
      <c r="BL62" s="15"/>
      <c r="BM62" s="15"/>
      <c r="BN62" s="25"/>
    </row>
    <row r="63" customFormat="false" ht="15.65" hidden="false" customHeight="false" outlineLevel="0" collapsed="false">
      <c r="A63" s="4"/>
      <c r="B63" s="14" t="s">
        <v>132</v>
      </c>
      <c r="C63" s="15" t="n">
        <v>2</v>
      </c>
      <c r="D63" s="15" t="n">
        <v>33</v>
      </c>
      <c r="E63" s="15" t="n">
        <v>4</v>
      </c>
      <c r="F63" s="15" t="n">
        <v>1</v>
      </c>
      <c r="G63" s="15" t="n">
        <v>5</v>
      </c>
      <c r="H63" s="15" t="n">
        <v>0</v>
      </c>
      <c r="I63" s="15" t="n">
        <v>80</v>
      </c>
      <c r="J63" s="15" t="n">
        <v>1</v>
      </c>
      <c r="K63" s="15" t="n">
        <v>0</v>
      </c>
      <c r="L63" s="15" t="n">
        <v>1</v>
      </c>
      <c r="M63" s="15" t="n">
        <v>0</v>
      </c>
      <c r="N63" s="15" t="n">
        <v>0</v>
      </c>
      <c r="O63" s="15"/>
      <c r="P63" s="15" t="n">
        <v>0</v>
      </c>
      <c r="Q63" s="15" t="n">
        <v>0</v>
      </c>
      <c r="R63" s="16" t="n">
        <v>43218</v>
      </c>
      <c r="S63" s="16" t="n">
        <v>43223</v>
      </c>
      <c r="T63" s="16" t="n">
        <v>43224</v>
      </c>
      <c r="U63" s="26" t="n">
        <v>54</v>
      </c>
      <c r="V63" s="26" t="n">
        <v>52</v>
      </c>
      <c r="W63" s="20" t="n">
        <f aca="false">U63*V63</f>
        <v>2808</v>
      </c>
      <c r="X63" s="26" t="n">
        <v>44</v>
      </c>
      <c r="Y63" s="18" t="n">
        <f aca="false">U63*V63*X63/2</f>
        <v>61776</v>
      </c>
      <c r="Z63" s="18" t="n">
        <v>62630</v>
      </c>
      <c r="AA63" s="19" t="n">
        <f aca="false">(Z63-Y63)/Z63*100</f>
        <v>1.36356378732237</v>
      </c>
      <c r="AB63" s="26" t="n">
        <v>52</v>
      </c>
      <c r="AC63" s="18" t="n">
        <v>41</v>
      </c>
      <c r="AD63" s="26" t="n">
        <v>2132</v>
      </c>
      <c r="AE63" s="18" t="n">
        <v>5</v>
      </c>
      <c r="AF63" s="26" t="n">
        <v>240</v>
      </c>
      <c r="AG63" s="26"/>
      <c r="AH63" s="21" t="str">
        <f aca="false">IF(AF63&gt;2000,"&gt;2000",IF(AF63&gt;1000,"1000-2000","&lt;1000"))</f>
        <v>&lt;1000</v>
      </c>
      <c r="AI63" s="18" t="n">
        <f aca="false">((Y63-AF63)/Y63)</f>
        <v>0.996114996114996</v>
      </c>
      <c r="AJ63" s="22" t="str">
        <f aca="false">IF(AI63&gt;98%,"&gt;98%",IF(AI63&gt;95%,"95-98%","&lt;95%"))</f>
        <v>&gt;98%</v>
      </c>
      <c r="AK63" s="15" t="n">
        <v>240</v>
      </c>
      <c r="AL63" s="15" t="n">
        <v>0</v>
      </c>
      <c r="AM63" s="15" t="n">
        <v>0</v>
      </c>
      <c r="AN63" s="23" t="str">
        <f aca="false">IF(Y63&gt;79999,"1","0")</f>
        <v>0</v>
      </c>
      <c r="AO63" s="23" t="str">
        <f aca="false">IF(N63=0,"0","1")</f>
        <v>0</v>
      </c>
      <c r="AP63" s="15" t="n">
        <v>1</v>
      </c>
      <c r="AQ63" s="15" t="n">
        <v>1</v>
      </c>
      <c r="AR63" s="15" t="n">
        <v>0</v>
      </c>
      <c r="AS63" s="17" t="n">
        <f aca="false">5+AL63+AM63+AO63-AN63-AQ63-AP63-AR63</f>
        <v>3</v>
      </c>
      <c r="AT63" s="17" t="str">
        <f aca="false">IF(AS63&gt;4,"0",IF(AS63&gt;3,"1",IF(AS63&gt;0,"2","3")))</f>
        <v>2</v>
      </c>
      <c r="AU63" s="15" t="n">
        <v>0</v>
      </c>
      <c r="AV63" s="15" t="n">
        <v>0</v>
      </c>
      <c r="AW63" s="15" t="n">
        <v>1</v>
      </c>
      <c r="AX63" s="15" t="n">
        <v>1</v>
      </c>
      <c r="AY63" s="15" t="n">
        <v>1</v>
      </c>
      <c r="AZ63" s="24" t="n">
        <f aca="false">SUM(AU63:AY63)</f>
        <v>3</v>
      </c>
      <c r="BA63" s="23" t="str">
        <f aca="false">IF(AZ63&gt;3,"2",IF(AZ63&gt;1,"1",IF(AZ63&gt;0,"0",)))</f>
        <v>1</v>
      </c>
      <c r="BB63" s="15" t="n">
        <v>1</v>
      </c>
      <c r="BC63" s="15" t="n">
        <v>1</v>
      </c>
      <c r="BD63" s="15" t="n">
        <v>1</v>
      </c>
      <c r="BE63" s="17" t="n">
        <f aca="false">SUM(BB63:BD63)</f>
        <v>3</v>
      </c>
      <c r="BF63" s="23" t="str">
        <f aca="false">IF(BE63=1,"0",IF(BE63=2,"0",IF(BE63=3,"1",IF(BE63&gt;3,"2","3"))))</f>
        <v>1</v>
      </c>
      <c r="BG63" s="15" t="n">
        <v>2</v>
      </c>
      <c r="BH63" s="15"/>
      <c r="BI63" s="15" t="s">
        <v>73</v>
      </c>
      <c r="BJ63" s="15"/>
      <c r="BK63" s="15"/>
      <c r="BL63" s="15"/>
      <c r="BM63" s="15"/>
      <c r="BN63" s="25"/>
    </row>
    <row r="64" customFormat="false" ht="15.65" hidden="false" customHeight="false" outlineLevel="0" collapsed="false">
      <c r="B64" s="14" t="s">
        <v>133</v>
      </c>
      <c r="C64" s="29" t="n">
        <v>2</v>
      </c>
      <c r="D64" s="29" t="n">
        <v>63</v>
      </c>
      <c r="E64" s="29" t="n">
        <v>4</v>
      </c>
      <c r="F64" s="29" t="n">
        <v>2</v>
      </c>
      <c r="G64" s="30" t="n">
        <v>2</v>
      </c>
      <c r="H64" s="29" t="n">
        <v>0</v>
      </c>
      <c r="I64" s="29" t="n">
        <v>90</v>
      </c>
      <c r="J64" s="29" t="n">
        <v>0</v>
      </c>
      <c r="K64" s="29" t="n">
        <v>0</v>
      </c>
      <c r="L64" s="29" t="n">
        <v>0</v>
      </c>
      <c r="M64" s="29" t="n">
        <v>0</v>
      </c>
      <c r="N64" s="29" t="n">
        <v>0</v>
      </c>
      <c r="O64" s="29" t="n">
        <v>0</v>
      </c>
      <c r="P64" s="29" t="n">
        <v>0</v>
      </c>
      <c r="Q64" s="29" t="n">
        <v>2</v>
      </c>
      <c r="R64" s="32" t="n">
        <v>40816</v>
      </c>
      <c r="S64" s="32" t="s">
        <v>94</v>
      </c>
      <c r="T64" s="32" t="n">
        <v>40834</v>
      </c>
      <c r="U64" s="49" t="n">
        <v>49</v>
      </c>
      <c r="V64" s="49" t="n">
        <v>42</v>
      </c>
      <c r="W64" s="34" t="n">
        <f aca="false">U64*V64</f>
        <v>2058</v>
      </c>
      <c r="X64" s="49" t="n">
        <v>35</v>
      </c>
      <c r="Y64" s="35" t="n">
        <f aca="false">U64*V64*X64/2</f>
        <v>36015</v>
      </c>
      <c r="Z64" s="35" t="n">
        <v>48810</v>
      </c>
      <c r="AA64" s="19" t="n">
        <f aca="false">(Z64-Y64)/Z64*100</f>
        <v>26.2138905961893</v>
      </c>
      <c r="AB64" s="49" t="n">
        <v>50</v>
      </c>
      <c r="AC64" s="35" t="n">
        <v>42</v>
      </c>
      <c r="AD64" s="49" t="n">
        <v>2100</v>
      </c>
      <c r="AE64" s="35" t="n">
        <v>3</v>
      </c>
      <c r="AF64" s="49" t="n">
        <v>600</v>
      </c>
      <c r="AG64" s="49"/>
      <c r="AH64" s="21" t="str">
        <f aca="false">IF(AF64&gt;2000,"&gt;2000",IF(AF64&gt;1000,"1000-2000","&lt;1000"))</f>
        <v>&lt;1000</v>
      </c>
      <c r="AI64" s="18" t="n">
        <f aca="false">((Y64-AF64)/Y64)</f>
        <v>0.983340274885464</v>
      </c>
      <c r="AJ64" s="22" t="str">
        <f aca="false">IF(AI64&gt;98%,"&gt;98%",IF(AI64&gt;95%,"95-98%","&lt;95%"))</f>
        <v>&gt;98%</v>
      </c>
      <c r="AK64" s="29" t="n">
        <v>600</v>
      </c>
      <c r="AL64" s="29" t="n">
        <v>0</v>
      </c>
      <c r="AM64" s="29" t="n">
        <v>0</v>
      </c>
      <c r="AN64" s="29" t="n">
        <v>0</v>
      </c>
      <c r="AO64" s="23" t="str">
        <f aca="false">IF(N64=0,"0","1")</f>
        <v>0</v>
      </c>
      <c r="AP64" s="29" t="n">
        <v>0</v>
      </c>
      <c r="AQ64" s="29" t="n">
        <v>1</v>
      </c>
      <c r="AR64" s="29" t="n">
        <v>1</v>
      </c>
      <c r="AS64" s="36" t="n">
        <f aca="false">5+AL64+AM64+AO64-AN64-AQ64-AP64-AR64</f>
        <v>3</v>
      </c>
      <c r="AT64" s="36" t="str">
        <f aca="false">IF(AS64&gt;4,"0",IF(AS64&gt;3,"1",IF(AS64&gt;0,"2","3")))</f>
        <v>2</v>
      </c>
      <c r="AU64" s="29" t="n">
        <v>1</v>
      </c>
      <c r="AV64" s="29" t="n">
        <v>0</v>
      </c>
      <c r="AW64" s="29" t="n">
        <v>1</v>
      </c>
      <c r="AX64" s="29" t="n">
        <v>1</v>
      </c>
      <c r="AY64" s="29" t="n">
        <v>1</v>
      </c>
      <c r="AZ64" s="30" t="n">
        <f aca="false">SUM(AU64:AY64)</f>
        <v>4</v>
      </c>
      <c r="BA64" s="37" t="str">
        <f aca="false">IF(AZ64&gt;3,"2",IF(AZ64&gt;1,"1",IF(AZ64&gt;0,"0",)))</f>
        <v>2</v>
      </c>
      <c r="BB64" s="29" t="n">
        <v>1</v>
      </c>
      <c r="BC64" s="29" t="n">
        <v>2</v>
      </c>
      <c r="BD64" s="29" t="n">
        <v>1</v>
      </c>
      <c r="BE64" s="38" t="n">
        <f aca="false">SUM(BB64:BD64)</f>
        <v>4</v>
      </c>
      <c r="BF64" s="23" t="str">
        <f aca="false">IF(BE64=1,"0",IF(BE64=2,"0",IF(BE64=3,"1",IF(BE64&gt;3,"2","3"))))</f>
        <v>2</v>
      </c>
      <c r="BG64" s="29"/>
      <c r="BH64" s="29"/>
      <c r="BI64" s="29"/>
      <c r="BJ64" s="29"/>
      <c r="BK64" s="29"/>
      <c r="BL64" s="29"/>
      <c r="BM64" s="29"/>
      <c r="BN64" s="39"/>
    </row>
    <row r="65" s="65" customFormat="true" ht="15.65" hidden="false" customHeight="false" outlineLevel="0" collapsed="false">
      <c r="B65" s="14" t="s">
        <v>134</v>
      </c>
      <c r="C65" s="24" t="n">
        <v>2</v>
      </c>
      <c r="D65" s="24" t="n">
        <v>68</v>
      </c>
      <c r="E65" s="24" t="n">
        <v>4</v>
      </c>
      <c r="F65" s="24" t="n">
        <v>2</v>
      </c>
      <c r="G65" s="24" t="n">
        <v>1.5</v>
      </c>
      <c r="H65" s="24" t="n">
        <v>0</v>
      </c>
      <c r="I65" s="24" t="n">
        <v>60</v>
      </c>
      <c r="J65" s="15" t="n">
        <v>1</v>
      </c>
      <c r="K65" s="15" t="n">
        <v>0</v>
      </c>
      <c r="L65" s="15" t="n">
        <v>4</v>
      </c>
      <c r="M65" s="15" t="n">
        <v>0</v>
      </c>
      <c r="N65" s="15" t="n">
        <v>0</v>
      </c>
      <c r="O65" s="15" t="n">
        <v>1</v>
      </c>
      <c r="P65" s="15" t="n">
        <v>4</v>
      </c>
      <c r="Q65" s="15" t="n">
        <v>2</v>
      </c>
      <c r="R65" s="16" t="n">
        <v>41050</v>
      </c>
      <c r="S65" s="16" t="n">
        <v>41052</v>
      </c>
      <c r="T65" s="16" t="n">
        <v>41053</v>
      </c>
      <c r="U65" s="50" t="n">
        <v>51</v>
      </c>
      <c r="V65" s="50" t="n">
        <v>41</v>
      </c>
      <c r="W65" s="17" t="n">
        <f aca="false">U65*V65</f>
        <v>2091</v>
      </c>
      <c r="X65" s="50" t="n">
        <v>49</v>
      </c>
      <c r="Y65" s="18" t="n">
        <f aca="false">U65*V65*X65/2</f>
        <v>51229.5</v>
      </c>
      <c r="Z65" s="18" t="n">
        <v>65760</v>
      </c>
      <c r="AA65" s="19" t="n">
        <f aca="false">(Z65-Y65)/Z65*100</f>
        <v>22.0962591240876</v>
      </c>
      <c r="AB65" s="50" t="n">
        <v>51</v>
      </c>
      <c r="AC65" s="20" t="n">
        <v>37</v>
      </c>
      <c r="AD65" s="50" t="n">
        <v>1887</v>
      </c>
      <c r="AE65" s="20" t="n">
        <v>7</v>
      </c>
      <c r="AF65" s="24" t="n">
        <v>0</v>
      </c>
      <c r="AG65" s="24"/>
      <c r="AH65" s="21" t="str">
        <f aca="false">IF(AF65&gt;2000,"&gt;2000",IF(AF65&gt;1000,"1000-2000","&lt;1000"))</f>
        <v>&lt;1000</v>
      </c>
      <c r="AI65" s="18" t="n">
        <f aca="false">((Y65-AF65)/Y65)</f>
        <v>1</v>
      </c>
      <c r="AJ65" s="22" t="str">
        <f aca="false">IF(AI65&gt;98%,"&gt;98%",IF(AI65&gt;95%,"95-98%","&lt;95%"))</f>
        <v>&gt;98%</v>
      </c>
      <c r="AK65" s="24" t="n">
        <v>0</v>
      </c>
      <c r="AL65" s="24" t="n">
        <v>1</v>
      </c>
      <c r="AM65" s="24" t="n">
        <v>1</v>
      </c>
      <c r="AN65" s="23" t="str">
        <f aca="false">IF(Y65&gt;79999,"1","0")</f>
        <v>0</v>
      </c>
      <c r="AO65" s="23" t="str">
        <f aca="false">IF(N65=0,"0","1")</f>
        <v>0</v>
      </c>
      <c r="AP65" s="24" t="n">
        <v>1</v>
      </c>
      <c r="AQ65" s="24" t="n">
        <v>1</v>
      </c>
      <c r="AR65" s="24" t="n">
        <v>1</v>
      </c>
      <c r="AS65" s="17" t="n">
        <f aca="false">5+AL65+AM65+AO65-AN65-AQ65-AP65-AR65</f>
        <v>4</v>
      </c>
      <c r="AT65" s="17" t="str">
        <f aca="false">IF(AS65&gt;4,"0",IF(AS65&gt;3,"1",IF(AS65&gt;0,"2","3")))</f>
        <v>1</v>
      </c>
      <c r="AU65" s="24" t="n">
        <v>1</v>
      </c>
      <c r="AV65" s="24" t="n">
        <v>0</v>
      </c>
      <c r="AW65" s="24" t="n">
        <v>1</v>
      </c>
      <c r="AX65" s="24" t="n">
        <v>1</v>
      </c>
      <c r="AY65" s="24" t="n">
        <v>1</v>
      </c>
      <c r="AZ65" s="24" t="n">
        <f aca="false">SUM(AU65:AY65)</f>
        <v>4</v>
      </c>
      <c r="BA65" s="23" t="str">
        <f aca="false">IF(AZ65&gt;3,"2",IF(AZ65&gt;1,"1",IF(AZ65&gt;0,"0",)))</f>
        <v>2</v>
      </c>
      <c r="BB65" s="24" t="n">
        <v>1</v>
      </c>
      <c r="BC65" s="24" t="n">
        <v>2</v>
      </c>
      <c r="BD65" s="24" t="n">
        <v>1</v>
      </c>
      <c r="BE65" s="17" t="n">
        <f aca="false">SUM(BB65:BD65)</f>
        <v>4</v>
      </c>
      <c r="BF65" s="23" t="str">
        <f aca="false">IF(BE65=1,"0",IF(BE65=2,"0",IF(BE65=3,"1",IF(BE65&gt;3,"2","3"))))</f>
        <v>2</v>
      </c>
      <c r="BG65" s="15"/>
      <c r="BH65" s="15"/>
      <c r="BI65" s="15"/>
      <c r="BJ65" s="15"/>
      <c r="BK65" s="15"/>
      <c r="BL65" s="15"/>
      <c r="BM65" s="15"/>
      <c r="BN65" s="25"/>
    </row>
    <row r="66" customFormat="false" ht="15.65" hidden="false" customHeight="false" outlineLevel="0" collapsed="false">
      <c r="B66" s="14" t="s">
        <v>135</v>
      </c>
      <c r="C66" s="15" t="n">
        <v>2</v>
      </c>
      <c r="D66" s="15" t="n">
        <v>51</v>
      </c>
      <c r="E66" s="15" t="n">
        <v>4</v>
      </c>
      <c r="F66" s="15" t="n">
        <v>1</v>
      </c>
      <c r="G66" s="15" t="n">
        <v>5</v>
      </c>
      <c r="H66" s="15" t="n">
        <v>0</v>
      </c>
      <c r="I66" s="15" t="n">
        <v>70</v>
      </c>
      <c r="J66" s="15" t="n">
        <v>1</v>
      </c>
      <c r="K66" s="15" t="n">
        <v>1</v>
      </c>
      <c r="L66" s="15" t="n">
        <v>2</v>
      </c>
      <c r="M66" s="15" t="n">
        <v>0</v>
      </c>
      <c r="N66" s="15" t="n">
        <v>0</v>
      </c>
      <c r="O66" s="15" t="n">
        <v>0</v>
      </c>
      <c r="P66" s="15" t="n">
        <v>0</v>
      </c>
      <c r="Q66" s="15" t="n">
        <v>0</v>
      </c>
      <c r="R66" s="16" t="n">
        <v>43109</v>
      </c>
      <c r="S66" s="16" t="n">
        <v>43111</v>
      </c>
      <c r="T66" s="16" t="n">
        <v>43112</v>
      </c>
      <c r="U66" s="26" t="n">
        <v>48</v>
      </c>
      <c r="V66" s="26" t="n">
        <v>46</v>
      </c>
      <c r="W66" s="20" t="n">
        <f aca="false">U66*V66</f>
        <v>2208</v>
      </c>
      <c r="X66" s="26" t="n">
        <v>36</v>
      </c>
      <c r="Y66" s="18" t="n">
        <f aca="false">U66*V66*X66/2</f>
        <v>39744</v>
      </c>
      <c r="Z66" s="18" t="n">
        <v>48920</v>
      </c>
      <c r="AA66" s="19" t="n">
        <f aca="false">(Z66-Y66)/Z66*100</f>
        <v>18.7571545380213</v>
      </c>
      <c r="AB66" s="26" t="n">
        <v>46</v>
      </c>
      <c r="AC66" s="18" t="n">
        <v>45</v>
      </c>
      <c r="AD66" s="26" t="n">
        <v>2070</v>
      </c>
      <c r="AE66" s="18" t="n">
        <v>7</v>
      </c>
      <c r="AF66" s="26" t="n">
        <v>280</v>
      </c>
      <c r="AG66" s="26"/>
      <c r="AH66" s="21" t="str">
        <f aca="false">IF(AF66&gt;2000,"&gt;2000",IF(AF66&gt;1000,"1000-2000","&lt;1000"))</f>
        <v>&lt;1000</v>
      </c>
      <c r="AI66" s="18" t="n">
        <f aca="false">((Y66-AF66)/Y66)</f>
        <v>0.992954911433172</v>
      </c>
      <c r="AJ66" s="22" t="str">
        <f aca="false">IF(AI66&gt;98%,"&gt;98%",IF(AI66&gt;95%,"95-98%","&lt;95%"))</f>
        <v>&gt;98%</v>
      </c>
      <c r="AK66" s="15" t="n">
        <v>280</v>
      </c>
      <c r="AL66" s="15" t="n">
        <v>0</v>
      </c>
      <c r="AM66" s="15" t="n">
        <v>0</v>
      </c>
      <c r="AN66" s="23" t="str">
        <f aca="false">IF(Y66&gt;79999,"1","0")</f>
        <v>0</v>
      </c>
      <c r="AO66" s="23" t="str">
        <f aca="false">IF(N66=0,"0","1")</f>
        <v>0</v>
      </c>
      <c r="AP66" s="15" t="n">
        <v>1</v>
      </c>
      <c r="AQ66" s="15" t="n">
        <v>1</v>
      </c>
      <c r="AR66" s="15" t="n">
        <v>1</v>
      </c>
      <c r="AS66" s="17" t="n">
        <f aca="false">5+AL66+AM66+AO66-AN66-AQ66-AP66-AR66</f>
        <v>2</v>
      </c>
      <c r="AT66" s="17" t="str">
        <f aca="false">IF(AS66&gt;4,"0",IF(AS66&gt;3,"1",IF(AS66&gt;0,"2","3")))</f>
        <v>2</v>
      </c>
      <c r="AU66" s="15" t="n">
        <v>1</v>
      </c>
      <c r="AV66" s="15" t="n">
        <v>0</v>
      </c>
      <c r="AW66" s="15" t="n">
        <v>1</v>
      </c>
      <c r="AX66" s="15" t="n">
        <v>1</v>
      </c>
      <c r="AY66" s="15" t="n">
        <v>1</v>
      </c>
      <c r="AZ66" s="24" t="n">
        <f aca="false">SUM(AU66:AY66)</f>
        <v>4</v>
      </c>
      <c r="BA66" s="23" t="str">
        <f aca="false">IF(AZ66&gt;3,"2",IF(AZ66&gt;1,"1",IF(AZ66&gt;0,"0",)))</f>
        <v>2</v>
      </c>
      <c r="BB66" s="15" t="n">
        <v>0</v>
      </c>
      <c r="BC66" s="15" t="n">
        <v>1</v>
      </c>
      <c r="BD66" s="15" t="n">
        <v>1</v>
      </c>
      <c r="BE66" s="17" t="n">
        <f aca="false">SUM(BB66:BD66)</f>
        <v>2</v>
      </c>
      <c r="BF66" s="23" t="str">
        <f aca="false">IF(BE66=1,"0",IF(BE66=2,"0",IF(BE66=3,"1",IF(BE66&gt;3,"2","3"))))</f>
        <v>0</v>
      </c>
      <c r="BG66" s="15" t="n">
        <v>1</v>
      </c>
      <c r="BH66" s="15"/>
      <c r="BI66" s="15"/>
      <c r="BJ66" s="15"/>
      <c r="BK66" s="15"/>
      <c r="BL66" s="15"/>
      <c r="BM66" s="15"/>
      <c r="BN66" s="25"/>
    </row>
    <row r="67" customFormat="false" ht="15.65" hidden="false" customHeight="false" outlineLevel="0" collapsed="false">
      <c r="B67" s="14" t="s">
        <v>136</v>
      </c>
      <c r="C67" s="15" t="n">
        <v>1</v>
      </c>
      <c r="D67" s="15" t="n">
        <v>66</v>
      </c>
      <c r="E67" s="15" t="n">
        <v>4</v>
      </c>
      <c r="F67" s="15" t="n">
        <v>1</v>
      </c>
      <c r="G67" s="24" t="n">
        <v>3.5</v>
      </c>
      <c r="H67" s="15" t="n">
        <v>0</v>
      </c>
      <c r="I67" s="15" t="n">
        <v>70</v>
      </c>
      <c r="J67" s="15" t="n">
        <v>0</v>
      </c>
      <c r="K67" s="15" t="n">
        <v>0</v>
      </c>
      <c r="L67" s="15" t="n">
        <v>0</v>
      </c>
      <c r="M67" s="15" t="n">
        <v>0</v>
      </c>
      <c r="N67" s="15" t="n">
        <v>0</v>
      </c>
      <c r="O67" s="15" t="n">
        <v>1</v>
      </c>
      <c r="P67" s="15" t="n">
        <v>0</v>
      </c>
      <c r="Q67" s="15" t="n">
        <v>0</v>
      </c>
      <c r="R67" s="16" t="n">
        <v>43208</v>
      </c>
      <c r="S67" s="16" t="n">
        <v>43228</v>
      </c>
      <c r="T67" s="16" t="n">
        <v>43230</v>
      </c>
      <c r="U67" s="50" t="n">
        <v>52</v>
      </c>
      <c r="V67" s="50" t="n">
        <v>37</v>
      </c>
      <c r="W67" s="17" t="n">
        <f aca="false">U67*V67</f>
        <v>1924</v>
      </c>
      <c r="X67" s="50" t="n">
        <v>46</v>
      </c>
      <c r="Y67" s="18" t="n">
        <f aca="false">U67*V67*X67/2</f>
        <v>44252</v>
      </c>
      <c r="Z67" s="18"/>
      <c r="AA67" s="19"/>
      <c r="AB67" s="50" t="n">
        <v>52</v>
      </c>
      <c r="AC67" s="20" t="n">
        <v>37</v>
      </c>
      <c r="AD67" s="50" t="n">
        <v>1924</v>
      </c>
      <c r="AE67" s="20" t="n">
        <v>7</v>
      </c>
      <c r="AF67" s="24" t="n">
        <v>1155</v>
      </c>
      <c r="AG67" s="24"/>
      <c r="AH67" s="21" t="str">
        <f aca="false">IF(AF67&gt;2000,"&gt;2000",IF(AF67&gt;1000,"1000-2000","&lt;1000"))</f>
        <v>1000-2000</v>
      </c>
      <c r="AI67" s="18" t="n">
        <f aca="false">((Y67-AF67)/Y67)</f>
        <v>0.97389948476905</v>
      </c>
      <c r="AJ67" s="22" t="str">
        <f aca="false">IF(AI67&gt;98%,"&gt;98%",IF(AI67&gt;95%,"95-98%","&lt;95%"))</f>
        <v>95-98%</v>
      </c>
      <c r="AK67" s="24" t="n">
        <v>1155</v>
      </c>
      <c r="AL67" s="24" t="n">
        <v>1</v>
      </c>
      <c r="AM67" s="24" t="n">
        <v>0</v>
      </c>
      <c r="AN67" s="23" t="str">
        <f aca="false">IF(Y67&gt;79999,"1","0")</f>
        <v>0</v>
      </c>
      <c r="AO67" s="23" t="str">
        <f aca="false">IF(N67=0,"0","1")</f>
        <v>0</v>
      </c>
      <c r="AP67" s="24" t="n">
        <v>0</v>
      </c>
      <c r="AQ67" s="24" t="n">
        <v>1</v>
      </c>
      <c r="AR67" s="24" t="n">
        <v>1</v>
      </c>
      <c r="AS67" s="17" t="n">
        <f aca="false">5+AL67+AM67+AO67-AN67-AQ67-AP67-AR67</f>
        <v>4</v>
      </c>
      <c r="AT67" s="17" t="str">
        <f aca="false">IF(AS67&gt;4,"0",IF(AS67&gt;3,"1",IF(AS67&gt;0,"2","3")))</f>
        <v>1</v>
      </c>
      <c r="AU67" s="24" t="n">
        <v>0</v>
      </c>
      <c r="AV67" s="24" t="n">
        <v>0</v>
      </c>
      <c r="AW67" s="24" t="n">
        <v>1</v>
      </c>
      <c r="AX67" s="24" t="n">
        <v>1</v>
      </c>
      <c r="AY67" s="24" t="n">
        <v>1</v>
      </c>
      <c r="AZ67" s="24" t="n">
        <f aca="false">SUM(AU67:AY67)</f>
        <v>3</v>
      </c>
      <c r="BA67" s="23" t="str">
        <f aca="false">IF(AZ67&gt;3,"2",IF(AZ67&gt;1,"1",IF(AZ67&gt;0,"0",)))</f>
        <v>1</v>
      </c>
      <c r="BB67" s="24" t="n">
        <v>1</v>
      </c>
      <c r="BC67" s="24" t="n">
        <v>1</v>
      </c>
      <c r="BD67" s="24" t="n">
        <v>1</v>
      </c>
      <c r="BE67" s="17" t="n">
        <f aca="false">SUM(BB67:BD67)</f>
        <v>3</v>
      </c>
      <c r="BF67" s="23" t="str">
        <f aca="false">IF(BE67=1,"0",IF(BE67=2,"0",IF(BE67=3,"1",IF(BE67&gt;3,"2","3"))))</f>
        <v>1</v>
      </c>
      <c r="BG67" s="15" t="n">
        <v>4</v>
      </c>
      <c r="BH67" s="15"/>
      <c r="BI67" s="15"/>
      <c r="BJ67" s="15"/>
      <c r="BK67" s="15"/>
      <c r="BL67" s="15"/>
      <c r="BM67" s="15"/>
      <c r="BN67" s="25"/>
    </row>
    <row r="68" customFormat="false" ht="15.65" hidden="false" customHeight="false" outlineLevel="0" collapsed="false">
      <c r="B68" s="14" t="s">
        <v>137</v>
      </c>
      <c r="C68" s="15" t="n">
        <v>1</v>
      </c>
      <c r="D68" s="15" t="n">
        <v>60</v>
      </c>
      <c r="E68" s="15" t="n">
        <v>4</v>
      </c>
      <c r="F68" s="15" t="n">
        <v>1</v>
      </c>
      <c r="G68" s="24" t="s">
        <v>138</v>
      </c>
      <c r="H68" s="15" t="n">
        <v>0</v>
      </c>
      <c r="I68" s="15" t="n">
        <v>70</v>
      </c>
      <c r="J68" s="15" t="n">
        <v>1</v>
      </c>
      <c r="K68" s="15" t="n">
        <v>1</v>
      </c>
      <c r="L68" s="15" t="n">
        <v>0</v>
      </c>
      <c r="M68" s="15" t="n">
        <v>0</v>
      </c>
      <c r="N68" s="15" t="n">
        <v>3</v>
      </c>
      <c r="O68" s="15" t="n">
        <v>1</v>
      </c>
      <c r="P68" s="15" t="n">
        <v>0</v>
      </c>
      <c r="Q68" s="15" t="n">
        <v>0</v>
      </c>
      <c r="R68" s="16" t="n">
        <v>42122</v>
      </c>
      <c r="S68" s="16" t="n">
        <v>42123</v>
      </c>
      <c r="T68" s="16" t="n">
        <v>42124</v>
      </c>
      <c r="U68" s="50" t="n">
        <v>61</v>
      </c>
      <c r="V68" s="50" t="n">
        <v>42</v>
      </c>
      <c r="W68" s="17" t="n">
        <f aca="false">U68*V68</f>
        <v>2562</v>
      </c>
      <c r="X68" s="50" t="n">
        <v>38</v>
      </c>
      <c r="Y68" s="18" t="n">
        <f aca="false">U68*V68*X68/2</f>
        <v>48678</v>
      </c>
      <c r="Z68" s="18" t="n">
        <v>58080</v>
      </c>
      <c r="AA68" s="19" t="n">
        <f aca="false">(Z68-Y68)/Z68*100</f>
        <v>16.1880165289256</v>
      </c>
      <c r="AB68" s="50" t="n">
        <v>65</v>
      </c>
      <c r="AC68" s="20" t="n">
        <v>35</v>
      </c>
      <c r="AD68" s="50" t="n">
        <v>2275</v>
      </c>
      <c r="AE68" s="20" t="n">
        <v>12</v>
      </c>
      <c r="AF68" s="24" t="n">
        <v>216</v>
      </c>
      <c r="AG68" s="24"/>
      <c r="AH68" s="21" t="str">
        <f aca="false">IF(AF68&gt;2000,"&gt;2000",IF(AF68&gt;1000,"1000-2000","&lt;1000"))</f>
        <v>&lt;1000</v>
      </c>
      <c r="AI68" s="18" t="n">
        <f aca="false">((Y68-AF68)/Y68)</f>
        <v>0.995562677184765</v>
      </c>
      <c r="AJ68" s="22" t="str">
        <f aca="false">IF(AI68&gt;98%,"&gt;98%",IF(AI68&gt;95%,"95-98%","&lt;95%"))</f>
        <v>&gt;98%</v>
      </c>
      <c r="AK68" s="24" t="n">
        <v>216</v>
      </c>
      <c r="AL68" s="24" t="n">
        <v>0</v>
      </c>
      <c r="AM68" s="24" t="n">
        <v>1</v>
      </c>
      <c r="AN68" s="23" t="str">
        <f aca="false">IF(Y68&gt;79999,"1","0")</f>
        <v>0</v>
      </c>
      <c r="AO68" s="23" t="str">
        <f aca="false">IF(N68=0,"0","1")</f>
        <v>1</v>
      </c>
      <c r="AP68" s="24" t="n">
        <v>0</v>
      </c>
      <c r="AQ68" s="24" t="n">
        <v>1</v>
      </c>
      <c r="AR68" s="24" t="n">
        <v>1</v>
      </c>
      <c r="AS68" s="17" t="n">
        <f aca="false">5+AL68+AM68+AO68-AN68-AQ68-AP68-AR68</f>
        <v>5</v>
      </c>
      <c r="AT68" s="17" t="str">
        <f aca="false">IF(AS68&gt;4,"0",IF(AS68&gt;3,"1",IF(AS68&gt;0,"2","3")))</f>
        <v>0</v>
      </c>
      <c r="AU68" s="24" t="n">
        <v>1</v>
      </c>
      <c r="AV68" s="24" t="n">
        <v>0</v>
      </c>
      <c r="AW68" s="24" t="n">
        <v>0</v>
      </c>
      <c r="AX68" s="24" t="n">
        <v>1</v>
      </c>
      <c r="AY68" s="24" t="n">
        <v>1</v>
      </c>
      <c r="AZ68" s="24" t="n">
        <f aca="false">SUM(AU68:AY68)</f>
        <v>3</v>
      </c>
      <c r="BA68" s="23" t="str">
        <f aca="false">IF(AZ68&gt;3,"2",IF(AZ68&gt;1,"1",IF(AZ68&gt;0,"0",)))</f>
        <v>1</v>
      </c>
      <c r="BB68" s="24" t="n">
        <v>1</v>
      </c>
      <c r="BC68" s="24" t="n">
        <v>2</v>
      </c>
      <c r="BD68" s="24" t="n">
        <v>0</v>
      </c>
      <c r="BE68" s="17" t="n">
        <f aca="false">SUM(BB68:BD68)</f>
        <v>3</v>
      </c>
      <c r="BF68" s="23" t="str">
        <f aca="false">IF(BE68=1,"0",IF(BE68=2,"0",IF(BE68=3,"1",IF(BE68&gt;3,"2","3"))))</f>
        <v>1</v>
      </c>
      <c r="BG68" s="15" t="n">
        <v>2</v>
      </c>
      <c r="BH68" s="15"/>
      <c r="BI68" s="15"/>
      <c r="BJ68" s="15"/>
      <c r="BK68" s="15"/>
      <c r="BL68" s="15"/>
      <c r="BM68" s="15"/>
      <c r="BN68" s="25"/>
    </row>
    <row r="69" customFormat="false" ht="15.65" hidden="false" customHeight="false" outlineLevel="0" collapsed="false">
      <c r="B69" s="14" t="s">
        <v>139</v>
      </c>
      <c r="C69" s="29" t="n">
        <v>1</v>
      </c>
      <c r="D69" s="29" t="n">
        <v>71</v>
      </c>
      <c r="E69" s="29" t="n">
        <v>4</v>
      </c>
      <c r="F69" s="29" t="n">
        <v>2</v>
      </c>
      <c r="G69" s="30" t="n">
        <v>3</v>
      </c>
      <c r="H69" s="29" t="n">
        <v>0</v>
      </c>
      <c r="I69" s="29" t="n">
        <v>70</v>
      </c>
      <c r="J69" s="29" t="n">
        <v>0</v>
      </c>
      <c r="K69" s="29" t="n">
        <v>0</v>
      </c>
      <c r="L69" s="29" t="n">
        <v>1</v>
      </c>
      <c r="M69" s="29" t="n">
        <v>3</v>
      </c>
      <c r="N69" s="29" t="n">
        <v>0</v>
      </c>
      <c r="O69" s="29" t="n">
        <v>0</v>
      </c>
      <c r="P69" s="29" t="n">
        <v>0</v>
      </c>
      <c r="Q69" s="29" t="n">
        <v>0</v>
      </c>
      <c r="R69" s="32" t="n">
        <v>41257</v>
      </c>
      <c r="S69" s="32" t="n">
        <v>41260</v>
      </c>
      <c r="T69" s="32" t="n">
        <v>41261</v>
      </c>
      <c r="U69" s="29" t="n">
        <v>45</v>
      </c>
      <c r="V69" s="29" t="n">
        <v>46</v>
      </c>
      <c r="W69" s="36" t="n">
        <f aca="false">U69*V69</f>
        <v>2070</v>
      </c>
      <c r="X69" s="29" t="n">
        <v>25</v>
      </c>
      <c r="Y69" s="35" t="n">
        <f aca="false">U69*V69*X69/2</f>
        <v>25875</v>
      </c>
      <c r="Z69" s="35" t="n">
        <v>29900</v>
      </c>
      <c r="AA69" s="19" t="n">
        <f aca="false">(Z69-Y69)/Z69*100</f>
        <v>13.4615384615385</v>
      </c>
      <c r="AB69" s="49" t="n">
        <v>49</v>
      </c>
      <c r="AC69" s="35" t="n">
        <v>45</v>
      </c>
      <c r="AD69" s="49" t="n">
        <v>2205</v>
      </c>
      <c r="AE69" s="35" t="n">
        <v>9</v>
      </c>
      <c r="AF69" s="49" t="n">
        <v>1237</v>
      </c>
      <c r="AG69" s="49"/>
      <c r="AH69" s="21" t="str">
        <f aca="false">IF(AF69&gt;2000,"&gt;2000",IF(AF69&gt;1000,"1000-2000","&lt;1000"))</f>
        <v>1000-2000</v>
      </c>
      <c r="AI69" s="18" t="n">
        <f aca="false">((Y69-AF69)/Y69)</f>
        <v>0.952193236714976</v>
      </c>
      <c r="AJ69" s="22" t="str">
        <f aca="false">IF(AI69&gt;98%,"&gt;98%",IF(AI69&gt;95%,"95-98%","&lt;95%"))</f>
        <v>95-98%</v>
      </c>
      <c r="AK69" s="29" t="n">
        <v>1237</v>
      </c>
      <c r="AL69" s="29" t="n">
        <v>1</v>
      </c>
      <c r="AM69" s="29" t="n">
        <v>1</v>
      </c>
      <c r="AN69" s="29" t="n">
        <v>0</v>
      </c>
      <c r="AO69" s="23" t="str">
        <f aca="false">IF(N69=0,"0","1")</f>
        <v>0</v>
      </c>
      <c r="AP69" s="29" t="n">
        <v>1</v>
      </c>
      <c r="AQ69" s="29" t="n">
        <v>1</v>
      </c>
      <c r="AR69" s="29" t="n">
        <v>1</v>
      </c>
      <c r="AS69" s="36" t="n">
        <f aca="false">5+AL69+AM69+AO69-AN69-AQ69-AP69-AR69</f>
        <v>4</v>
      </c>
      <c r="AT69" s="36" t="str">
        <f aca="false">IF(AS69&gt;4,"0",IF(AS69&gt;3,"1",IF(AS69&gt;0,"2","3")))</f>
        <v>1</v>
      </c>
      <c r="AU69" s="29" t="n">
        <v>0</v>
      </c>
      <c r="AV69" s="29" t="n">
        <v>0</v>
      </c>
      <c r="AW69" s="29" t="n">
        <v>1</v>
      </c>
      <c r="AX69" s="29" t="n">
        <v>1</v>
      </c>
      <c r="AY69" s="29" t="n">
        <v>1</v>
      </c>
      <c r="AZ69" s="30" t="n">
        <f aca="false">SUM(AU69:AY69)</f>
        <v>3</v>
      </c>
      <c r="BA69" s="37" t="str">
        <f aca="false">IF(AZ69&gt;3,"2",IF(AZ69&gt;1,"1",IF(AZ69&gt;0,"0",)))</f>
        <v>1</v>
      </c>
      <c r="BB69" s="29" t="n">
        <v>0</v>
      </c>
      <c r="BC69" s="29" t="n">
        <v>2</v>
      </c>
      <c r="BD69" s="29" t="n">
        <v>1</v>
      </c>
      <c r="BE69" s="38" t="n">
        <f aca="false">SUM(BB69:BD69)</f>
        <v>3</v>
      </c>
      <c r="BF69" s="23" t="str">
        <f aca="false">IF(BE69=1,"0",IF(BE69=2,"0",IF(BE69=3,"1",IF(BE69&gt;3,"2","3"))))</f>
        <v>1</v>
      </c>
      <c r="BG69" s="29"/>
      <c r="BH69" s="29"/>
      <c r="BI69" s="29"/>
      <c r="BJ69" s="29"/>
      <c r="BK69" s="29"/>
      <c r="BL69" s="29"/>
      <c r="BM69" s="29"/>
      <c r="BN69" s="39"/>
    </row>
    <row r="70" customFormat="false" ht="15.65" hidden="false" customHeight="false" outlineLevel="0" collapsed="false">
      <c r="B70" s="14" t="s">
        <v>140</v>
      </c>
      <c r="C70" s="15" t="n">
        <v>2</v>
      </c>
      <c r="D70" s="15" t="n">
        <v>56</v>
      </c>
      <c r="E70" s="42" t="n">
        <v>4</v>
      </c>
      <c r="F70" s="15" t="n">
        <v>2</v>
      </c>
      <c r="G70" s="24" t="n">
        <v>2</v>
      </c>
      <c r="H70" s="15" t="n">
        <v>0</v>
      </c>
      <c r="I70" s="15" t="n">
        <v>90</v>
      </c>
      <c r="J70" s="15" t="n">
        <v>1</v>
      </c>
      <c r="K70" s="15" t="n">
        <v>0</v>
      </c>
      <c r="L70" s="15" t="n">
        <v>0</v>
      </c>
      <c r="M70" s="15" t="n">
        <v>0</v>
      </c>
      <c r="N70" s="15" t="n">
        <v>0</v>
      </c>
      <c r="O70" s="15" t="n">
        <v>0</v>
      </c>
      <c r="P70" s="15" t="n">
        <v>0</v>
      </c>
      <c r="Q70" s="15" t="n">
        <v>0</v>
      </c>
      <c r="R70" s="16" t="n">
        <v>43665</v>
      </c>
      <c r="S70" s="16" t="n">
        <v>43670</v>
      </c>
      <c r="T70" s="16" t="n">
        <v>43671</v>
      </c>
      <c r="U70" s="15" t="n">
        <v>48</v>
      </c>
      <c r="V70" s="15" t="n">
        <v>38</v>
      </c>
      <c r="W70" s="20" t="n">
        <f aca="false">U70*V70</f>
        <v>1824</v>
      </c>
      <c r="X70" s="15" t="n">
        <v>38</v>
      </c>
      <c r="Y70" s="18" t="n">
        <f aca="false">U70*V70*X70/2</f>
        <v>34656</v>
      </c>
      <c r="Z70" s="18" t="n">
        <v>45530</v>
      </c>
      <c r="AA70" s="19" t="n">
        <f aca="false">(Z70-Y70)/Z70*100</f>
        <v>23.8831539644191</v>
      </c>
      <c r="AB70" s="15" t="n">
        <v>50</v>
      </c>
      <c r="AC70" s="15" t="n">
        <v>46</v>
      </c>
      <c r="AD70" s="15" t="n">
        <v>2300</v>
      </c>
      <c r="AE70" s="15" t="n">
        <v>4</v>
      </c>
      <c r="AF70" s="0" t="n">
        <v>208</v>
      </c>
      <c r="AH70" s="46" t="str">
        <f aca="false">IF(AF70&gt;2000,"&gt;2000",IF(AF70&gt;1000,"1000-2000","&lt;1000"))</f>
        <v>&lt;1000</v>
      </c>
      <c r="AI70" s="18" t="n">
        <f aca="false">((Y70-AF70)/Y70)</f>
        <v>0.993998153277932</v>
      </c>
      <c r="AJ70" s="22" t="str">
        <f aca="false">IF(AI70&gt;98%,"&gt;98%",IF(AI70&gt;95%,"95-98%","&lt;95%"))</f>
        <v>&gt;98%</v>
      </c>
      <c r="AK70" s="0" t="n">
        <v>208</v>
      </c>
      <c r="AL70" s="27" t="n">
        <v>1</v>
      </c>
      <c r="AM70" s="27" t="n">
        <v>1</v>
      </c>
      <c r="AN70" s="23" t="str">
        <f aca="false">IF(Y70&gt;79999,"1","0")</f>
        <v>0</v>
      </c>
      <c r="AO70" s="23" t="str">
        <f aca="false">IF(N70=0,"0","1")</f>
        <v>0</v>
      </c>
      <c r="AP70" s="27" t="n">
        <v>0</v>
      </c>
      <c r="AQ70" s="27" t="n">
        <v>1</v>
      </c>
      <c r="AR70" s="27" t="n">
        <v>1</v>
      </c>
      <c r="AS70" s="17" t="n">
        <f aca="false">5+AL70+AM70+AO70-AN70-AQ70-AP70-AR70</f>
        <v>5</v>
      </c>
      <c r="AT70" s="17" t="str">
        <f aca="false">IF(AS70&gt;4,"0",IF(AS70&gt;3,"1",IF(AS70&gt;0,"2","3")))</f>
        <v>0</v>
      </c>
      <c r="AU70" s="27" t="n">
        <v>1</v>
      </c>
      <c r="AV70" s="27" t="n">
        <v>0</v>
      </c>
      <c r="AW70" s="27" t="n">
        <v>0</v>
      </c>
      <c r="AX70" s="27" t="n">
        <v>1</v>
      </c>
      <c r="AY70" s="27" t="n">
        <v>1</v>
      </c>
      <c r="AZ70" s="28" t="n">
        <f aca="false">SUM(AU70:AY70)</f>
        <v>3</v>
      </c>
      <c r="BA70" s="17" t="str">
        <f aca="false">IF(AZ70&gt;3,"2",IF(AZ70&gt;1,"1",IF(AZ70&gt;0,"0",)))</f>
        <v>1</v>
      </c>
      <c r="BB70" s="27" t="n">
        <v>0</v>
      </c>
      <c r="BC70" s="27" t="n">
        <v>2</v>
      </c>
      <c r="BD70" s="27" t="n">
        <v>1</v>
      </c>
      <c r="BE70" s="17" t="n">
        <f aca="false">SUM(BB70:BD70)</f>
        <v>3</v>
      </c>
      <c r="BF70" s="17" t="str">
        <f aca="false">IF(BE70=1,"0",IF(BE70=2,"0",IF(BE70=3,"1",IF(BE70&gt;3,"2","3"))))</f>
        <v>1</v>
      </c>
      <c r="BG70" s="27" t="n">
        <v>2</v>
      </c>
      <c r="BH70" s="27" t="n">
        <v>1.3</v>
      </c>
      <c r="BI70" s="15" t="s">
        <v>73</v>
      </c>
      <c r="BJ70" s="15" t="s">
        <v>66</v>
      </c>
      <c r="BK70" s="15" t="s">
        <v>66</v>
      </c>
      <c r="BL70" s="15" t="s">
        <v>66</v>
      </c>
      <c r="BM70" s="15" t="n">
        <v>0</v>
      </c>
      <c r="BN70" s="25" t="s">
        <v>66</v>
      </c>
    </row>
    <row r="71" customFormat="false" ht="15.65" hidden="false" customHeight="false" outlineLevel="0" collapsed="false">
      <c r="A71" s="66"/>
      <c r="B71" s="14" t="s">
        <v>141</v>
      </c>
      <c r="C71" s="24" t="n">
        <v>1</v>
      </c>
      <c r="D71" s="24" t="n">
        <v>88</v>
      </c>
      <c r="E71" s="24" t="n">
        <v>4</v>
      </c>
      <c r="F71" s="24" t="n">
        <v>1</v>
      </c>
      <c r="G71" s="24" t="s">
        <v>142</v>
      </c>
      <c r="H71" s="24" t="n">
        <v>2</v>
      </c>
      <c r="I71" s="24" t="n">
        <v>20</v>
      </c>
      <c r="J71" s="24" t="n">
        <v>1</v>
      </c>
      <c r="K71" s="24" t="n">
        <v>0</v>
      </c>
      <c r="L71" s="24" t="n">
        <v>3</v>
      </c>
      <c r="M71" s="24" t="n">
        <v>2</v>
      </c>
      <c r="N71" s="24" t="n">
        <v>0</v>
      </c>
      <c r="O71" s="24" t="n">
        <v>1</v>
      </c>
      <c r="P71" s="24" t="s">
        <v>143</v>
      </c>
      <c r="Q71" s="24" t="n">
        <v>0</v>
      </c>
      <c r="R71" s="51" t="n">
        <v>43019</v>
      </c>
      <c r="S71" s="31" t="n">
        <v>43024</v>
      </c>
      <c r="T71" s="51" t="n">
        <v>43025</v>
      </c>
      <c r="U71" s="50" t="n">
        <v>69</v>
      </c>
      <c r="V71" s="50" t="n">
        <v>39</v>
      </c>
      <c r="W71" s="17" t="n">
        <f aca="false">U71*V71</f>
        <v>2691</v>
      </c>
      <c r="X71" s="50" t="n">
        <v>47</v>
      </c>
      <c r="Y71" s="18" t="n">
        <f aca="false">U71*V71*X71/2</f>
        <v>63238.5</v>
      </c>
      <c r="Z71" s="18" t="n">
        <v>78640</v>
      </c>
      <c r="AA71" s="19" t="n">
        <f aca="false">(Z71-Y71)/Z71*100</f>
        <v>19.5848168870804</v>
      </c>
      <c r="AB71" s="50" t="n">
        <v>66</v>
      </c>
      <c r="AC71" s="20" t="n">
        <v>33</v>
      </c>
      <c r="AD71" s="50" t="n">
        <v>2178</v>
      </c>
      <c r="AE71" s="20" t="n">
        <v>14</v>
      </c>
      <c r="AF71" s="24" t="n">
        <v>0</v>
      </c>
      <c r="AG71" s="24"/>
      <c r="AH71" s="21" t="str">
        <f aca="false">IF(AF71&gt;2000,"&gt;2000",IF(AF71&gt;1000,"1000-2000","&lt;1000"))</f>
        <v>&lt;1000</v>
      </c>
      <c r="AI71" s="18" t="n">
        <f aca="false">((Y71-AF71)/Y71)</f>
        <v>1</v>
      </c>
      <c r="AJ71" s="22" t="str">
        <f aca="false">IF(AI71&gt;98%,"&gt;98%",IF(AI71&gt;95%,"95-98%","&lt;95%"))</f>
        <v>&gt;98%</v>
      </c>
      <c r="AK71" s="24" t="n">
        <v>0</v>
      </c>
      <c r="AL71" s="24" t="n">
        <v>0</v>
      </c>
      <c r="AM71" s="24" t="n">
        <v>0</v>
      </c>
      <c r="AN71" s="23" t="str">
        <f aca="false">IF(Y71&gt;79999,"1","0")</f>
        <v>0</v>
      </c>
      <c r="AO71" s="23" t="str">
        <f aca="false">IF(N71=0,"0","1")</f>
        <v>0</v>
      </c>
      <c r="AP71" s="24" t="n">
        <v>1</v>
      </c>
      <c r="AQ71" s="24" t="n">
        <v>1</v>
      </c>
      <c r="AR71" s="24" t="n">
        <v>1</v>
      </c>
      <c r="AS71" s="17" t="n">
        <f aca="false">5+AL71+AM71+AO71-AN71-AQ71-AP71-AR71</f>
        <v>2</v>
      </c>
      <c r="AT71" s="17" t="str">
        <f aca="false">IF(AS71&gt;4,"0",IF(AS71&gt;3,"1",IF(AS71&gt;0,"2","3")))</f>
        <v>2</v>
      </c>
      <c r="AU71" s="24" t="n">
        <v>1</v>
      </c>
      <c r="AV71" s="24" t="n">
        <v>0</v>
      </c>
      <c r="AW71" s="24" t="n">
        <v>1</v>
      </c>
      <c r="AX71" s="24" t="n">
        <v>1</v>
      </c>
      <c r="AY71" s="24" t="n">
        <v>1</v>
      </c>
      <c r="AZ71" s="24" t="n">
        <f aca="false">SUM(AU71:AY71)</f>
        <v>4</v>
      </c>
      <c r="BA71" s="23" t="str">
        <f aca="false">IF(AZ71&gt;3,"2",IF(AZ71&gt;1,"1",IF(AZ71&gt;0,"0",)))</f>
        <v>2</v>
      </c>
      <c r="BB71" s="24" t="n">
        <v>1</v>
      </c>
      <c r="BC71" s="24" t="n">
        <v>2</v>
      </c>
      <c r="BD71" s="24" t="n">
        <v>1</v>
      </c>
      <c r="BE71" s="17" t="n">
        <f aca="false">SUM(BB71:BD71)</f>
        <v>4</v>
      </c>
      <c r="BF71" s="23" t="str">
        <f aca="false">IF(BE71=1,"0",IF(BE71=2,"0",IF(BE71=3,"1",IF(BE71&gt;3,"2","3"))))</f>
        <v>2</v>
      </c>
      <c r="BG71" s="24"/>
      <c r="BH71" s="24"/>
      <c r="BI71" s="24"/>
      <c r="BJ71" s="24"/>
      <c r="BK71" s="24"/>
      <c r="BL71" s="24"/>
      <c r="BM71" s="24"/>
      <c r="BN71" s="52"/>
    </row>
    <row r="72" customFormat="false" ht="15.65" hidden="false" customHeight="false" outlineLevel="0" collapsed="false">
      <c r="B72" s="14" t="s">
        <v>144</v>
      </c>
      <c r="C72" s="15" t="n">
        <v>2</v>
      </c>
      <c r="D72" s="15" t="n">
        <v>81</v>
      </c>
      <c r="E72" s="15" t="n">
        <v>4</v>
      </c>
      <c r="F72" s="15" t="n">
        <v>2</v>
      </c>
      <c r="G72" s="24" t="n">
        <v>2.3</v>
      </c>
      <c r="H72" s="15" t="n">
        <v>0</v>
      </c>
      <c r="I72" s="15" t="n">
        <v>80</v>
      </c>
      <c r="J72" s="15" t="n">
        <v>1</v>
      </c>
      <c r="K72" s="15" t="n">
        <v>0</v>
      </c>
      <c r="L72" s="15" t="n">
        <v>0</v>
      </c>
      <c r="M72" s="15" t="n">
        <v>2</v>
      </c>
      <c r="N72" s="15" t="n">
        <v>0</v>
      </c>
      <c r="O72" s="15" t="n">
        <v>0</v>
      </c>
      <c r="P72" s="15" t="n">
        <v>0</v>
      </c>
      <c r="Q72" s="15" t="n">
        <v>0</v>
      </c>
      <c r="R72" s="16" t="n">
        <v>43046</v>
      </c>
      <c r="S72" s="16" t="n">
        <v>43055</v>
      </c>
      <c r="T72" s="16" t="n">
        <v>43056</v>
      </c>
      <c r="U72" s="26" t="n">
        <v>59</v>
      </c>
      <c r="V72" s="26" t="n">
        <v>41</v>
      </c>
      <c r="W72" s="17" t="n">
        <f aca="false">U72*V72</f>
        <v>2419</v>
      </c>
      <c r="X72" s="15" t="n">
        <v>44</v>
      </c>
      <c r="Y72" s="18" t="n">
        <f aca="false">U72*V72*X72/2</f>
        <v>53218</v>
      </c>
      <c r="Z72" s="18" t="n">
        <v>69590</v>
      </c>
      <c r="AA72" s="19" t="n">
        <f aca="false">(Z72-Y72)/Z72*100</f>
        <v>23.5263687311395</v>
      </c>
      <c r="AB72" s="15" t="n">
        <v>58</v>
      </c>
      <c r="AC72" s="18" t="n">
        <v>37</v>
      </c>
      <c r="AD72" s="15" t="n">
        <v>2146</v>
      </c>
      <c r="AE72" s="18" t="n">
        <v>2</v>
      </c>
      <c r="AF72" s="15" t="n">
        <v>910</v>
      </c>
      <c r="AG72" s="15"/>
      <c r="AH72" s="21" t="str">
        <f aca="false">IF(AF72&gt;2000,"&gt;2000",IF(AF72&gt;1000,"1000-2000","&lt;1000"))</f>
        <v>&lt;1000</v>
      </c>
      <c r="AI72" s="18" t="n">
        <f aca="false">((Y72-AF72)/Y72)</f>
        <v>0.982900522379646</v>
      </c>
      <c r="AJ72" s="22" t="str">
        <f aca="false">IF(AI72&gt;98%,"&gt;98%",IF(AI72&gt;95%,"95-98%","&lt;95%"))</f>
        <v>&gt;98%</v>
      </c>
      <c r="AK72" s="15" t="n">
        <v>910</v>
      </c>
      <c r="AL72" s="15" t="n">
        <v>1</v>
      </c>
      <c r="AM72" s="15" t="n">
        <v>0</v>
      </c>
      <c r="AN72" s="23" t="str">
        <f aca="false">IF(Y72&gt;79999,"1","0")</f>
        <v>0</v>
      </c>
      <c r="AO72" s="23" t="str">
        <f aca="false">IF(N72=0,"0","1")</f>
        <v>0</v>
      </c>
      <c r="AP72" s="15" t="n">
        <v>0</v>
      </c>
      <c r="AQ72" s="15" t="n">
        <v>1</v>
      </c>
      <c r="AR72" s="15" t="n">
        <v>1</v>
      </c>
      <c r="AS72" s="17" t="n">
        <f aca="false">5+AL72+AM72+AO72-AN72-AQ72-AP72-AR72</f>
        <v>4</v>
      </c>
      <c r="AT72" s="17" t="str">
        <f aca="false">IF(AS72&gt;4,"0",IF(AS72&gt;3,"1",IF(AS72&gt;0,"2","3")))</f>
        <v>1</v>
      </c>
      <c r="AU72" s="15" t="n">
        <v>1</v>
      </c>
      <c r="AV72" s="15" t="n">
        <v>0</v>
      </c>
      <c r="AW72" s="15" t="n">
        <v>1</v>
      </c>
      <c r="AX72" s="15" t="n">
        <v>1</v>
      </c>
      <c r="AY72" s="15" t="n">
        <v>1</v>
      </c>
      <c r="AZ72" s="24" t="n">
        <f aca="false">SUM(AU72:AY72)</f>
        <v>4</v>
      </c>
      <c r="BA72" s="23" t="str">
        <f aca="false">IF(AZ72&gt;3,"2",IF(AZ72&gt;1,"1",IF(AZ72&gt;0,"0",)))</f>
        <v>2</v>
      </c>
      <c r="BB72" s="15" t="n">
        <v>1</v>
      </c>
      <c r="BC72" s="15" t="n">
        <v>2</v>
      </c>
      <c r="BD72" s="15" t="n">
        <v>1</v>
      </c>
      <c r="BE72" s="17" t="n">
        <f aca="false">SUM(BB72:BD72)</f>
        <v>4</v>
      </c>
      <c r="BF72" s="23" t="str">
        <f aca="false">IF(BE72=1,"0",IF(BE72=2,"0",IF(BE72=3,"1",IF(BE72&gt;3,"2","3"))))</f>
        <v>2</v>
      </c>
      <c r="BG72" s="15" t="n">
        <v>3</v>
      </c>
      <c r="BH72" s="15"/>
      <c r="BI72" s="15"/>
      <c r="BJ72" s="15"/>
      <c r="BK72" s="15"/>
      <c r="BL72" s="15"/>
      <c r="BM72" s="15"/>
      <c r="BN72" s="25"/>
    </row>
    <row r="73" s="40" customFormat="true" ht="15.65" hidden="false" customHeight="false" outlineLevel="0" collapsed="false">
      <c r="A73" s="4"/>
      <c r="B73" s="14" t="s">
        <v>145</v>
      </c>
      <c r="C73" s="15" t="n">
        <v>2</v>
      </c>
      <c r="D73" s="15" t="n">
        <v>53</v>
      </c>
      <c r="E73" s="15" t="n">
        <v>4</v>
      </c>
      <c r="F73" s="15" t="n">
        <v>1</v>
      </c>
      <c r="G73" s="24" t="n">
        <v>2</v>
      </c>
      <c r="H73" s="15" t="n">
        <v>0</v>
      </c>
      <c r="I73" s="15" t="n">
        <v>80</v>
      </c>
      <c r="J73" s="15" t="n">
        <v>1</v>
      </c>
      <c r="K73" s="15" t="n">
        <v>1</v>
      </c>
      <c r="L73" s="15" t="n">
        <v>0</v>
      </c>
      <c r="M73" s="15" t="n">
        <v>0</v>
      </c>
      <c r="N73" s="15" t="n">
        <v>0</v>
      </c>
      <c r="O73" s="15" t="n">
        <v>1</v>
      </c>
      <c r="P73" s="15" t="n">
        <v>0</v>
      </c>
      <c r="Q73" s="15" t="n">
        <v>2</v>
      </c>
      <c r="R73" s="16" t="n">
        <v>42371</v>
      </c>
      <c r="S73" s="16" t="n">
        <v>42383</v>
      </c>
      <c r="T73" s="16" t="n">
        <v>42383</v>
      </c>
      <c r="U73" s="50" t="n">
        <v>64</v>
      </c>
      <c r="V73" s="50" t="n">
        <v>45</v>
      </c>
      <c r="W73" s="17" t="n">
        <f aca="false">U73*V73</f>
        <v>2880</v>
      </c>
      <c r="X73" s="50" t="n">
        <v>49</v>
      </c>
      <c r="Y73" s="18" t="n">
        <f aca="false">U73*V73*X73/2</f>
        <v>70560</v>
      </c>
      <c r="Z73" s="18" t="n">
        <v>83300</v>
      </c>
      <c r="AA73" s="19" t="n">
        <f aca="false">(Z73-Y73)/Z73*100</f>
        <v>15.2941176470588</v>
      </c>
      <c r="AB73" s="50" t="n">
        <v>55</v>
      </c>
      <c r="AC73" s="20" t="n">
        <v>40</v>
      </c>
      <c r="AD73" s="50" t="n">
        <v>2200</v>
      </c>
      <c r="AE73" s="20" t="n">
        <v>8</v>
      </c>
      <c r="AF73" s="24" t="n">
        <v>120</v>
      </c>
      <c r="AG73" s="24"/>
      <c r="AH73" s="21" t="str">
        <f aca="false">IF(AF73&gt;2000,"&gt;2000",IF(AF73&gt;1000,"1000-2000","&lt;1000"))</f>
        <v>&lt;1000</v>
      </c>
      <c r="AI73" s="18" t="n">
        <f aca="false">((Y73-AF73)/Y73)</f>
        <v>0.998299319727891</v>
      </c>
      <c r="AJ73" s="22" t="str">
        <f aca="false">IF(AI73&gt;98%,"&gt;98%",IF(AI73&gt;95%,"95-98%","&lt;95%"))</f>
        <v>&gt;98%</v>
      </c>
      <c r="AK73" s="24" t="n">
        <v>120</v>
      </c>
      <c r="AL73" s="24" t="n">
        <v>1</v>
      </c>
      <c r="AM73" s="24" t="n">
        <v>1</v>
      </c>
      <c r="AN73" s="23" t="str">
        <f aca="false">IF(Y73&gt;79999,"1","0")</f>
        <v>0</v>
      </c>
      <c r="AO73" s="23" t="str">
        <f aca="false">IF(N73=0,"0","1")</f>
        <v>0</v>
      </c>
      <c r="AP73" s="24" t="n">
        <v>0</v>
      </c>
      <c r="AQ73" s="24" t="n">
        <v>1</v>
      </c>
      <c r="AR73" s="24" t="n">
        <v>1</v>
      </c>
      <c r="AS73" s="17" t="n">
        <f aca="false">5+AL73+AM73+AO73-AN73-AQ73-AP73-AR73</f>
        <v>5</v>
      </c>
      <c r="AT73" s="17" t="str">
        <f aca="false">IF(AS73&gt;4,"0",IF(AS73&gt;3,"1",IF(AS73&gt;0,"2","3")))</f>
        <v>0</v>
      </c>
      <c r="AU73" s="24" t="n">
        <v>1</v>
      </c>
      <c r="AV73" s="24" t="n">
        <v>0</v>
      </c>
      <c r="AW73" s="24" t="n">
        <v>1</v>
      </c>
      <c r="AX73" s="24" t="n">
        <v>1</v>
      </c>
      <c r="AY73" s="24" t="n">
        <v>1</v>
      </c>
      <c r="AZ73" s="24" t="n">
        <f aca="false">SUM(AU73:AY73)</f>
        <v>4</v>
      </c>
      <c r="BA73" s="23" t="str">
        <f aca="false">IF(AZ73&gt;3,"2",IF(AZ73&gt;1,"1",IF(AZ73&gt;0,"0",)))</f>
        <v>2</v>
      </c>
      <c r="BB73" s="24" t="n">
        <v>1</v>
      </c>
      <c r="BC73" s="24" t="n">
        <v>1</v>
      </c>
      <c r="BD73" s="24" t="n">
        <v>1</v>
      </c>
      <c r="BE73" s="17" t="n">
        <f aca="false">SUM(BB73:BD73)</f>
        <v>3</v>
      </c>
      <c r="BF73" s="23" t="str">
        <f aca="false">IF(BE73=1,"0",IF(BE73=2,"0",IF(BE73=3,"1",IF(BE73&gt;3,"2","3"))))</f>
        <v>1</v>
      </c>
      <c r="BG73" s="15"/>
      <c r="BH73" s="15"/>
      <c r="BI73" s="15"/>
      <c r="BJ73" s="15"/>
      <c r="BK73" s="15"/>
      <c r="BL73" s="15"/>
      <c r="BM73" s="15"/>
      <c r="BN73" s="25"/>
    </row>
    <row r="74" s="40" customFormat="true" ht="15.65" hidden="false" customHeight="false" outlineLevel="0" collapsed="false">
      <c r="B74" s="14" t="s">
        <v>146</v>
      </c>
      <c r="C74" s="15" t="n">
        <v>2</v>
      </c>
      <c r="D74" s="41" t="n">
        <v>48</v>
      </c>
      <c r="E74" s="42" t="n">
        <v>4</v>
      </c>
      <c r="F74" s="41" t="n">
        <v>2</v>
      </c>
      <c r="G74" s="43" t="n">
        <v>2</v>
      </c>
      <c r="H74" s="15" t="n">
        <v>0</v>
      </c>
      <c r="I74" s="41" t="n">
        <v>80</v>
      </c>
      <c r="J74" s="41" t="n">
        <v>1</v>
      </c>
      <c r="K74" s="41" t="n">
        <v>0</v>
      </c>
      <c r="L74" s="41" t="n">
        <v>0</v>
      </c>
      <c r="M74" s="41" t="n">
        <v>3</v>
      </c>
      <c r="N74" s="41" t="n">
        <v>2</v>
      </c>
      <c r="O74" s="41" t="n">
        <v>1</v>
      </c>
      <c r="P74" s="41" t="n">
        <v>0</v>
      </c>
      <c r="Q74" s="41" t="n">
        <v>2</v>
      </c>
      <c r="R74" s="16" t="n">
        <v>43573</v>
      </c>
      <c r="S74" s="44" t="n">
        <v>43580</v>
      </c>
      <c r="T74" s="16" t="n">
        <v>43581</v>
      </c>
      <c r="U74" s="41" t="n">
        <v>60</v>
      </c>
      <c r="V74" s="41" t="n">
        <v>41</v>
      </c>
      <c r="W74" s="20" t="n">
        <f aca="false">U74*V74</f>
        <v>2460</v>
      </c>
      <c r="X74" s="41" t="n">
        <v>39</v>
      </c>
      <c r="Y74" s="18" t="n">
        <f aca="false">U74*V74*X74/2</f>
        <v>47970</v>
      </c>
      <c r="Z74" s="18" t="n">
        <v>53210</v>
      </c>
      <c r="AA74" s="19" t="n">
        <f aca="false">(Z74-Y74)/Z74*100</f>
        <v>9.8477729750047</v>
      </c>
      <c r="AB74" s="41" t="n">
        <v>63</v>
      </c>
      <c r="AC74" s="41" t="n">
        <v>43</v>
      </c>
      <c r="AD74" s="41" t="n">
        <v>2709</v>
      </c>
      <c r="AE74" s="41" t="n">
        <v>5</v>
      </c>
      <c r="AF74" s="45" t="n">
        <v>0</v>
      </c>
      <c r="AG74" s="45"/>
      <c r="AH74" s="46" t="str">
        <f aca="false">IF(AF74&gt;2000,"&gt;2000",IF(AF74&gt;1000,"1000-2000","&lt;1000"))</f>
        <v>&lt;1000</v>
      </c>
      <c r="AI74" s="18" t="n">
        <f aca="false">((Y74-AF74)/Y74)</f>
        <v>1</v>
      </c>
      <c r="AJ74" s="22" t="str">
        <f aca="false">IF(AI74&gt;98%,"&gt;98%",IF(AI74&gt;95%,"95-98%","&lt;95%"))</f>
        <v>&gt;98%</v>
      </c>
      <c r="AK74" s="47" t="n">
        <v>0</v>
      </c>
      <c r="AL74" s="27" t="n">
        <v>0</v>
      </c>
      <c r="AM74" s="27" t="n">
        <v>0</v>
      </c>
      <c r="AN74" s="23" t="str">
        <f aca="false">IF(Y74&gt;79999,"1","0")</f>
        <v>0</v>
      </c>
      <c r="AO74" s="23" t="str">
        <f aca="false">IF(N74=0,"0","1")</f>
        <v>1</v>
      </c>
      <c r="AP74" s="27" t="n">
        <v>1</v>
      </c>
      <c r="AQ74" s="27" t="n">
        <v>1</v>
      </c>
      <c r="AR74" s="27" t="n">
        <v>1</v>
      </c>
      <c r="AS74" s="17" t="n">
        <f aca="false">5+AL74+AM74+AO74-AN74-AQ74-AP74-AR74</f>
        <v>3</v>
      </c>
      <c r="AT74" s="17" t="str">
        <f aca="false">IF(AS74&gt;4,"0",IF(AS74&gt;3,"1",IF(AS74&gt;0,"2","3")))</f>
        <v>2</v>
      </c>
      <c r="AU74" s="27" t="n">
        <v>1</v>
      </c>
      <c r="AV74" s="27" t="n">
        <v>0</v>
      </c>
      <c r="AW74" s="27" t="n">
        <v>1</v>
      </c>
      <c r="AX74" s="27" t="n">
        <v>0</v>
      </c>
      <c r="AY74" s="27" t="n">
        <v>1</v>
      </c>
      <c r="AZ74" s="28" t="n">
        <f aca="false">SUM(AU74:AY74)</f>
        <v>3</v>
      </c>
      <c r="BA74" s="17" t="str">
        <f aca="false">IF(AZ74&gt;3,"2",IF(AZ74&gt;1,"1",IF(AZ74&gt;0,"0",)))</f>
        <v>1</v>
      </c>
      <c r="BB74" s="27" t="n">
        <v>1</v>
      </c>
      <c r="BC74" s="27" t="n">
        <v>2</v>
      </c>
      <c r="BD74" s="27" t="n">
        <v>1</v>
      </c>
      <c r="BE74" s="17" t="n">
        <f aca="false">SUM(BB74:BD74)</f>
        <v>4</v>
      </c>
      <c r="BF74" s="17" t="str">
        <f aca="false">IF(BE74=1,"0",IF(BE74=2,"0",IF(BE74=3,"1",IF(BE74&gt;3,"2","3"))))</f>
        <v>2</v>
      </c>
      <c r="BG74" s="15"/>
      <c r="BH74" s="15"/>
      <c r="BI74" s="15"/>
      <c r="BJ74" s="15"/>
      <c r="BK74" s="15"/>
      <c r="BL74" s="15"/>
      <c r="BM74" s="15"/>
      <c r="BN74" s="25"/>
    </row>
    <row r="75" s="40" customFormat="true" ht="15.65" hidden="false" customHeight="false" outlineLevel="0" collapsed="false">
      <c r="B75" s="14" t="s">
        <v>147</v>
      </c>
      <c r="C75" s="15" t="n">
        <v>1</v>
      </c>
      <c r="D75" s="15" t="n">
        <v>60</v>
      </c>
      <c r="E75" s="15" t="n">
        <v>4</v>
      </c>
      <c r="F75" s="15" t="n">
        <v>1</v>
      </c>
      <c r="G75" s="24" t="n">
        <v>1</v>
      </c>
      <c r="H75" s="15" t="n">
        <v>0</v>
      </c>
      <c r="I75" s="15" t="n">
        <v>80</v>
      </c>
      <c r="J75" s="15" t="n">
        <v>1</v>
      </c>
      <c r="K75" s="15" t="n">
        <v>0</v>
      </c>
      <c r="L75" s="15" t="n">
        <v>0</v>
      </c>
      <c r="M75" s="15" t="n">
        <v>0</v>
      </c>
      <c r="N75" s="15" t="n">
        <v>0</v>
      </c>
      <c r="O75" s="15" t="n">
        <v>0</v>
      </c>
      <c r="P75" s="15" t="n">
        <v>0</v>
      </c>
      <c r="Q75" s="15" t="n">
        <v>0</v>
      </c>
      <c r="R75" s="16" t="n">
        <v>42621</v>
      </c>
      <c r="S75" s="16" t="n">
        <v>42648</v>
      </c>
      <c r="T75" s="16" t="n">
        <v>42650</v>
      </c>
      <c r="U75" s="50" t="n">
        <v>65</v>
      </c>
      <c r="V75" s="50" t="n">
        <v>48</v>
      </c>
      <c r="W75" s="17" t="n">
        <f aca="false">U75*V75</f>
        <v>3120</v>
      </c>
      <c r="X75" s="50" t="n">
        <v>44</v>
      </c>
      <c r="Y75" s="18" t="n">
        <f aca="false">U75*V75*X75/2</f>
        <v>68640</v>
      </c>
      <c r="Z75" s="18" t="n">
        <v>85080</v>
      </c>
      <c r="AA75" s="19" t="n">
        <f aca="false">(Z75-Y75)/Z75*100</f>
        <v>19.3229901269394</v>
      </c>
      <c r="AB75" s="50" t="n">
        <v>62</v>
      </c>
      <c r="AC75" s="20" t="n">
        <v>42</v>
      </c>
      <c r="AD75" s="50" t="n">
        <v>2604</v>
      </c>
      <c r="AE75" s="20" t="n">
        <v>5</v>
      </c>
      <c r="AF75" s="24" t="n">
        <v>384</v>
      </c>
      <c r="AG75" s="24"/>
      <c r="AH75" s="21" t="str">
        <f aca="false">IF(AF75&gt;2000,"&gt;2000",IF(AF75&gt;1000,"1000-2000","&lt;1000"))</f>
        <v>&lt;1000</v>
      </c>
      <c r="AI75" s="18" t="n">
        <f aca="false">((Y75-AF75)/Y75)</f>
        <v>0.994405594405594</v>
      </c>
      <c r="AJ75" s="22" t="str">
        <f aca="false">IF(AI75&gt;98%,"&gt;98%",IF(AI75&gt;95%,"95-98%","&lt;95%"))</f>
        <v>&gt;98%</v>
      </c>
      <c r="AK75" s="24" t="n">
        <v>384</v>
      </c>
      <c r="AL75" s="24" t="n">
        <v>0</v>
      </c>
      <c r="AM75" s="24" t="n">
        <v>1</v>
      </c>
      <c r="AN75" s="23" t="str">
        <f aca="false">IF(Y75&gt;79999,"1","0")</f>
        <v>0</v>
      </c>
      <c r="AO75" s="23" t="str">
        <f aca="false">IF(N75=0,"0","1")</f>
        <v>0</v>
      </c>
      <c r="AP75" s="24" t="n">
        <v>0</v>
      </c>
      <c r="AQ75" s="24" t="n">
        <v>1</v>
      </c>
      <c r="AR75" s="24" t="n">
        <v>1</v>
      </c>
      <c r="AS75" s="17" t="n">
        <f aca="false">5+AL75+AM75+AO75-AN75-AQ75-AP75-AR75</f>
        <v>4</v>
      </c>
      <c r="AT75" s="17" t="str">
        <f aca="false">IF(AS75&gt;4,"0",IF(AS75&gt;3,"1",IF(AS75&gt;0,"2","3")))</f>
        <v>1</v>
      </c>
      <c r="AU75" s="24" t="n">
        <v>1</v>
      </c>
      <c r="AV75" s="24" t="n">
        <v>1</v>
      </c>
      <c r="AW75" s="24" t="n">
        <v>1</v>
      </c>
      <c r="AX75" s="24" t="n">
        <v>1</v>
      </c>
      <c r="AY75" s="24" t="n">
        <v>1</v>
      </c>
      <c r="AZ75" s="24" t="n">
        <f aca="false">SUM(AU75:AY75)</f>
        <v>5</v>
      </c>
      <c r="BA75" s="23" t="str">
        <f aca="false">IF(AZ75&gt;3,"2",IF(AZ75&gt;1,"1",IF(AZ75&gt;0,"0",)))</f>
        <v>2</v>
      </c>
      <c r="BB75" s="24" t="n">
        <v>1</v>
      </c>
      <c r="BC75" s="24" t="n">
        <v>1</v>
      </c>
      <c r="BD75" s="24" t="n">
        <v>1</v>
      </c>
      <c r="BE75" s="17" t="n">
        <f aca="false">SUM(BB75:BD75)</f>
        <v>3</v>
      </c>
      <c r="BF75" s="23" t="str">
        <f aca="false">IF(BE75=1,"0",IF(BE75=2,"0",IF(BE75=3,"1",IF(BE75&gt;3,"2","3"))))</f>
        <v>1</v>
      </c>
      <c r="BG75" s="15"/>
      <c r="BH75" s="15"/>
      <c r="BI75" s="15"/>
      <c r="BJ75" s="15"/>
      <c r="BK75" s="15"/>
      <c r="BL75" s="15"/>
      <c r="BM75" s="15"/>
      <c r="BN75" s="25"/>
    </row>
    <row r="76" s="40" customFormat="true" ht="15.65" hidden="false" customHeight="false" outlineLevel="0" collapsed="false">
      <c r="B76" s="14" t="s">
        <v>148</v>
      </c>
      <c r="C76" s="15" t="n">
        <v>1</v>
      </c>
      <c r="D76" s="15" t="n">
        <v>60</v>
      </c>
      <c r="E76" s="15" t="n">
        <v>4</v>
      </c>
      <c r="F76" s="15" t="n">
        <v>2</v>
      </c>
      <c r="G76" s="24" t="n">
        <v>1</v>
      </c>
      <c r="H76" s="15" t="n">
        <v>0</v>
      </c>
      <c r="I76" s="15" t="n">
        <v>70</v>
      </c>
      <c r="J76" s="15" t="n">
        <v>1</v>
      </c>
      <c r="K76" s="15" t="n">
        <v>0</v>
      </c>
      <c r="L76" s="15" t="n">
        <v>0</v>
      </c>
      <c r="M76" s="15" t="n">
        <v>3</v>
      </c>
      <c r="N76" s="15" t="n">
        <v>0</v>
      </c>
      <c r="O76" s="15" t="n">
        <v>0</v>
      </c>
      <c r="P76" s="15" t="n">
        <v>0</v>
      </c>
      <c r="Q76" s="15" t="n">
        <v>0</v>
      </c>
      <c r="R76" s="16" t="n">
        <v>40941</v>
      </c>
      <c r="S76" s="16" t="n">
        <v>40947</v>
      </c>
      <c r="T76" s="16" t="n">
        <v>40948</v>
      </c>
      <c r="U76" s="26" t="n">
        <v>53</v>
      </c>
      <c r="V76" s="26" t="n">
        <v>46</v>
      </c>
      <c r="W76" s="17" t="n">
        <f aca="false">U76*V76</f>
        <v>2438</v>
      </c>
      <c r="X76" s="26" t="n">
        <v>55</v>
      </c>
      <c r="Y76" s="18" t="n">
        <f aca="false">U76*V76*X76/2</f>
        <v>67045</v>
      </c>
      <c r="Z76" s="18" t="n">
        <v>70140</v>
      </c>
      <c r="AA76" s="19" t="n">
        <f aca="false">(Z76-Y76)/Z76*100</f>
        <v>4.41260336469917</v>
      </c>
      <c r="AB76" s="26" t="n">
        <v>52</v>
      </c>
      <c r="AC76" s="18" t="n">
        <v>48</v>
      </c>
      <c r="AD76" s="26" t="n">
        <v>2496</v>
      </c>
      <c r="AE76" s="18" t="n">
        <v>7</v>
      </c>
      <c r="AF76" s="26" t="n">
        <v>3024</v>
      </c>
      <c r="AG76" s="26"/>
      <c r="AH76" s="21" t="str">
        <f aca="false">IF(AF76&gt;2000,"&gt;2000",IF(AF76&gt;1000,"1000-2000","&lt;1000"))</f>
        <v>&gt;2000</v>
      </c>
      <c r="AI76" s="18" t="n">
        <f aca="false">((Y76-AF76)/Y76)</f>
        <v>0.954895965396375</v>
      </c>
      <c r="AJ76" s="22" t="str">
        <f aca="false">IF(AI76&gt;98%,"&gt;98%",IF(AI76&gt;95%,"95-98%","&lt;95%"))</f>
        <v>95-98%</v>
      </c>
      <c r="AK76" s="15" t="n">
        <v>3024</v>
      </c>
      <c r="AL76" s="15" t="n">
        <v>1</v>
      </c>
      <c r="AM76" s="15" t="n">
        <v>0</v>
      </c>
      <c r="AN76" s="15" t="n">
        <v>0</v>
      </c>
      <c r="AO76" s="23" t="str">
        <f aca="false">IF(N76=0,"0","1")</f>
        <v>0</v>
      </c>
      <c r="AP76" s="15" t="n">
        <v>1</v>
      </c>
      <c r="AQ76" s="15" t="n">
        <v>1</v>
      </c>
      <c r="AR76" s="15" t="n">
        <v>1</v>
      </c>
      <c r="AS76" s="17" t="n">
        <f aca="false">5+AL76+AM76+AO76-AN76-AQ76-AP76-AR76</f>
        <v>3</v>
      </c>
      <c r="AT76" s="17" t="str">
        <f aca="false">IF(AS76&gt;4,"0",IF(AS76&gt;3,"1",IF(AS76&gt;0,"2","3")))</f>
        <v>2</v>
      </c>
      <c r="AU76" s="15" t="n">
        <v>0</v>
      </c>
      <c r="AV76" s="15" t="n">
        <v>0</v>
      </c>
      <c r="AW76" s="15" t="n">
        <v>1</v>
      </c>
      <c r="AX76" s="15" t="n">
        <v>1</v>
      </c>
      <c r="AY76" s="15" t="n">
        <v>1</v>
      </c>
      <c r="AZ76" s="24" t="n">
        <f aca="false">SUM(AU76:AY76)</f>
        <v>3</v>
      </c>
      <c r="BA76" s="23" t="str">
        <f aca="false">IF(AZ76&gt;3,"2",IF(AZ76&gt;1,"1",IF(AZ76&gt;0,"0",)))</f>
        <v>1</v>
      </c>
      <c r="BB76" s="15" t="n">
        <v>1</v>
      </c>
      <c r="BC76" s="15" t="n">
        <v>2</v>
      </c>
      <c r="BD76" s="15" t="n">
        <v>1</v>
      </c>
      <c r="BE76" s="53" t="n">
        <f aca="false">SUM(BB76:BD76)</f>
        <v>4</v>
      </c>
      <c r="BF76" s="23" t="str">
        <f aca="false">IF(BE76=1,"0",IF(BE76=2,"0",IF(BE76=3,"1",IF(BE76&gt;3,"2","3"))))</f>
        <v>2</v>
      </c>
      <c r="BG76" s="15"/>
      <c r="BH76" s="15"/>
      <c r="BI76" s="15"/>
      <c r="BJ76" s="15"/>
      <c r="BK76" s="15"/>
      <c r="BL76" s="15"/>
      <c r="BM76" s="15"/>
      <c r="BN76" s="25"/>
    </row>
    <row r="77" s="40" customFormat="true" ht="15.65" hidden="false" customHeight="false" outlineLevel="0" collapsed="false">
      <c r="B77" s="14" t="s">
        <v>149</v>
      </c>
      <c r="C77" s="24" t="n">
        <v>1</v>
      </c>
      <c r="D77" s="24" t="n">
        <v>41</v>
      </c>
      <c r="E77" s="24" t="n">
        <v>4</v>
      </c>
      <c r="F77" s="24" t="n">
        <v>2.4</v>
      </c>
      <c r="G77" s="24" t="n">
        <v>1</v>
      </c>
      <c r="H77" s="24" t="n">
        <v>0</v>
      </c>
      <c r="I77" s="24" t="n">
        <v>80</v>
      </c>
      <c r="J77" s="15" t="n">
        <v>1</v>
      </c>
      <c r="K77" s="15" t="n">
        <v>0</v>
      </c>
      <c r="L77" s="15" t="n">
        <v>0</v>
      </c>
      <c r="M77" s="15" t="n">
        <v>0</v>
      </c>
      <c r="N77" s="15" t="n">
        <v>0</v>
      </c>
      <c r="O77" s="15" t="n">
        <v>0</v>
      </c>
      <c r="P77" s="15" t="n">
        <v>0</v>
      </c>
      <c r="Q77" s="15" t="n">
        <v>0</v>
      </c>
      <c r="R77" s="16" t="n">
        <v>40948</v>
      </c>
      <c r="S77" s="16" t="n">
        <v>40952</v>
      </c>
      <c r="T77" s="16" t="n">
        <v>40953</v>
      </c>
      <c r="U77" s="50" t="n">
        <v>51</v>
      </c>
      <c r="V77" s="50" t="n">
        <v>45</v>
      </c>
      <c r="W77" s="17" t="n">
        <f aca="false">U77*V77</f>
        <v>2295</v>
      </c>
      <c r="X77" s="50" t="n">
        <v>48</v>
      </c>
      <c r="Y77" s="18" t="n">
        <f aca="false">U77*V77*X77/2</f>
        <v>55080</v>
      </c>
      <c r="Z77" s="18" t="n">
        <v>61300</v>
      </c>
      <c r="AA77" s="19" t="n">
        <f aca="false">(Z77-Y77)/Z77*100</f>
        <v>10.1468189233279</v>
      </c>
      <c r="AB77" s="50" t="n">
        <v>47</v>
      </c>
      <c r="AC77" s="20" t="n">
        <v>45</v>
      </c>
      <c r="AD77" s="50" t="n">
        <v>2115</v>
      </c>
      <c r="AE77" s="20" t="n">
        <v>7</v>
      </c>
      <c r="AF77" s="24" t="n">
        <v>250</v>
      </c>
      <c r="AG77" s="24"/>
      <c r="AH77" s="21" t="str">
        <f aca="false">IF(AF77&gt;2000,"&gt;2000",IF(AF77&gt;1000,"1000-2000","&lt;1000"))</f>
        <v>&lt;1000</v>
      </c>
      <c r="AI77" s="18" t="n">
        <f aca="false">((Y77-AF77)/Y77)</f>
        <v>0.995461147421932</v>
      </c>
      <c r="AJ77" s="22" t="str">
        <f aca="false">IF(AI77&gt;98%,"&gt;98%",IF(AI77&gt;95%,"95-98%","&lt;95%"))</f>
        <v>&gt;98%</v>
      </c>
      <c r="AK77" s="24" t="n">
        <v>250</v>
      </c>
      <c r="AL77" s="24" t="n">
        <v>1</v>
      </c>
      <c r="AM77" s="24" t="n">
        <v>0</v>
      </c>
      <c r="AN77" s="23" t="str">
        <f aca="false">IF(Y77&gt;79999,"1","0")</f>
        <v>0</v>
      </c>
      <c r="AO77" s="23" t="str">
        <f aca="false">IF(N77=0,"0","1")</f>
        <v>0</v>
      </c>
      <c r="AP77" s="24" t="n">
        <v>0</v>
      </c>
      <c r="AQ77" s="24" t="n">
        <v>1</v>
      </c>
      <c r="AR77" s="24" t="n">
        <v>1</v>
      </c>
      <c r="AS77" s="17" t="n">
        <f aca="false">5+AL77+AM77+AO77-AN77-AQ77-AP77-AR77</f>
        <v>4</v>
      </c>
      <c r="AT77" s="17" t="str">
        <f aca="false">IF(AS77&gt;4,"0",IF(AS77&gt;3,"1",IF(AS77&gt;0,"2","3")))</f>
        <v>1</v>
      </c>
      <c r="AU77" s="24" t="n">
        <v>1</v>
      </c>
      <c r="AV77" s="24" t="n">
        <v>1</v>
      </c>
      <c r="AW77" s="24" t="n">
        <v>1</v>
      </c>
      <c r="AX77" s="24" t="n">
        <v>1</v>
      </c>
      <c r="AY77" s="24" t="n">
        <v>1</v>
      </c>
      <c r="AZ77" s="24" t="n">
        <f aca="false">SUM(AU77:AY77)</f>
        <v>5</v>
      </c>
      <c r="BA77" s="23" t="str">
        <f aca="false">IF(AZ77&gt;3,"2",IF(AZ77&gt;1,"1",IF(AZ77&gt;0,"0",)))</f>
        <v>2</v>
      </c>
      <c r="BB77" s="24" t="n">
        <v>1</v>
      </c>
      <c r="BC77" s="24" t="n">
        <v>3</v>
      </c>
      <c r="BD77" s="24" t="n">
        <v>1</v>
      </c>
      <c r="BE77" s="17" t="n">
        <f aca="false">SUM(BB77:BD77)</f>
        <v>5</v>
      </c>
      <c r="BF77" s="23" t="str">
        <f aca="false">IF(BE77=1,"0",IF(BE77=2,"0",IF(BE77=3,"1",IF(BE77&gt;3,"2","3"))))</f>
        <v>2</v>
      </c>
      <c r="BG77" s="15"/>
      <c r="BH77" s="15"/>
      <c r="BI77" s="15"/>
      <c r="BJ77" s="15"/>
      <c r="BK77" s="15"/>
      <c r="BL77" s="15"/>
      <c r="BM77" s="15"/>
      <c r="BN77" s="25"/>
    </row>
    <row r="78" s="40" customFormat="true" ht="15.65" hidden="false" customHeight="false" outlineLevel="0" collapsed="false">
      <c r="B78" s="14" t="s">
        <v>150</v>
      </c>
      <c r="C78" s="15" t="n">
        <v>1</v>
      </c>
      <c r="D78" s="15" t="n">
        <v>34</v>
      </c>
      <c r="E78" s="15" t="n">
        <v>4</v>
      </c>
      <c r="F78" s="29" t="n">
        <v>2</v>
      </c>
      <c r="G78" s="30" t="n">
        <v>2</v>
      </c>
      <c r="H78" s="29" t="n">
        <v>0</v>
      </c>
      <c r="I78" s="29" t="n">
        <v>60</v>
      </c>
      <c r="J78" s="15" t="n">
        <v>1</v>
      </c>
      <c r="K78" s="15" t="n">
        <v>0</v>
      </c>
      <c r="L78" s="15" t="n">
        <v>0</v>
      </c>
      <c r="M78" s="15" t="n">
        <v>1</v>
      </c>
      <c r="N78" s="15" t="n">
        <v>3</v>
      </c>
      <c r="O78" s="15" t="n">
        <v>1</v>
      </c>
      <c r="P78" s="15" t="n">
        <v>0</v>
      </c>
      <c r="Q78" s="15" t="n">
        <v>0</v>
      </c>
      <c r="R78" s="16" t="n">
        <v>41975</v>
      </c>
      <c r="S78" s="16" t="n">
        <v>41976</v>
      </c>
      <c r="T78" s="16" t="n">
        <v>41977</v>
      </c>
      <c r="U78" s="26" t="n">
        <v>51</v>
      </c>
      <c r="V78" s="26" t="n">
        <v>53</v>
      </c>
      <c r="W78" s="17" t="n">
        <f aca="false">U78*V78</f>
        <v>2703</v>
      </c>
      <c r="X78" s="15" t="n">
        <v>42</v>
      </c>
      <c r="Y78" s="18" t="n">
        <f aca="false">U78*V78*X78/2</f>
        <v>56763</v>
      </c>
      <c r="Z78" s="18" t="n">
        <v>82240</v>
      </c>
      <c r="AA78" s="19" t="n">
        <f aca="false">(Z78-Y78)/Z78*100</f>
        <v>30.9788424124514</v>
      </c>
      <c r="AB78" s="15" t="n">
        <v>55</v>
      </c>
      <c r="AC78" s="18" t="n">
        <v>49</v>
      </c>
      <c r="AD78" s="15" t="n">
        <v>2695</v>
      </c>
      <c r="AE78" s="18" t="n">
        <v>11</v>
      </c>
      <c r="AF78" s="15" t="n">
        <v>450</v>
      </c>
      <c r="AG78" s="15"/>
      <c r="AH78" s="21" t="str">
        <f aca="false">IF(AF78&gt;2000,"&gt;2000",IF(AF78&gt;1000,"1000-2000","&lt;1000"))</f>
        <v>&lt;1000</v>
      </c>
      <c r="AI78" s="18" t="n">
        <f aca="false">((Y78-AF78)/Y78)</f>
        <v>0.992072300618361</v>
      </c>
      <c r="AJ78" s="22" t="str">
        <f aca="false">IF(AI78&gt;98%,"&gt;98%",IF(AI78&gt;95%,"95-98%","&lt;95%"))</f>
        <v>&gt;98%</v>
      </c>
      <c r="AK78" s="15" t="n">
        <v>450</v>
      </c>
      <c r="AL78" s="15" t="n">
        <v>1</v>
      </c>
      <c r="AM78" s="15" t="n">
        <v>0</v>
      </c>
      <c r="AN78" s="23" t="str">
        <f aca="false">IF(Y78&gt;79999,"1","0")</f>
        <v>0</v>
      </c>
      <c r="AO78" s="23" t="str">
        <f aca="false">IF(N78=0,"0","1")</f>
        <v>1</v>
      </c>
      <c r="AP78" s="15" t="n">
        <v>1</v>
      </c>
      <c r="AQ78" s="15" t="n">
        <v>1</v>
      </c>
      <c r="AR78" s="15" t="n">
        <v>1</v>
      </c>
      <c r="AS78" s="17" t="n">
        <f aca="false">5+AL78+AM78+AO78-AN78-AQ78-AP78-AR78</f>
        <v>4</v>
      </c>
      <c r="AT78" s="17" t="str">
        <f aca="false">IF(AS78&gt;4,"0",IF(AS78&gt;3,"1",IF(AS78&gt;0,"2","3")))</f>
        <v>1</v>
      </c>
      <c r="AU78" s="15" t="n">
        <v>1</v>
      </c>
      <c r="AV78" s="15" t="n">
        <v>0</v>
      </c>
      <c r="AW78" s="15" t="n">
        <v>1</v>
      </c>
      <c r="AX78" s="15" t="n">
        <v>1</v>
      </c>
      <c r="AY78" s="15" t="n">
        <v>1</v>
      </c>
      <c r="AZ78" s="24" t="n">
        <f aca="false">SUM(AU78:AY78)</f>
        <v>4</v>
      </c>
      <c r="BA78" s="23" t="str">
        <f aca="false">IF(AZ78&gt;3,"2",IF(AZ78&gt;1,"1",IF(AZ78&gt;0,"0",)))</f>
        <v>2</v>
      </c>
      <c r="BB78" s="15" t="n">
        <v>1</v>
      </c>
      <c r="BC78" s="15" t="n">
        <v>2</v>
      </c>
      <c r="BD78" s="15" t="n">
        <v>1</v>
      </c>
      <c r="BE78" s="17" t="n">
        <f aca="false">SUM(BB78:BD78)</f>
        <v>4</v>
      </c>
      <c r="BF78" s="23" t="str">
        <f aca="false">IF(BE78=1,"0",IF(BE78=2,"0",IF(BE78=3,"1",IF(BE78&gt;3,"2","3"))))</f>
        <v>2</v>
      </c>
      <c r="BG78" s="15"/>
      <c r="BH78" s="15"/>
      <c r="BI78" s="15"/>
      <c r="BJ78" s="15"/>
      <c r="BK78" s="15"/>
      <c r="BL78" s="15"/>
      <c r="BM78" s="15"/>
      <c r="BN78" s="25"/>
    </row>
    <row r="79" s="40" customFormat="true" ht="15.65" hidden="false" customHeight="false" outlineLevel="0" collapsed="false">
      <c r="B79" s="14" t="s">
        <v>151</v>
      </c>
      <c r="C79" s="15" t="n">
        <v>1</v>
      </c>
      <c r="D79" s="15" t="n">
        <v>51</v>
      </c>
      <c r="E79" s="15" t="n">
        <v>4</v>
      </c>
      <c r="F79" s="15" t="n">
        <v>1</v>
      </c>
      <c r="G79" s="24" t="n">
        <v>1.5</v>
      </c>
      <c r="H79" s="15" t="n">
        <v>0</v>
      </c>
      <c r="I79" s="15" t="n">
        <v>80</v>
      </c>
      <c r="J79" s="15" t="n">
        <v>1</v>
      </c>
      <c r="K79" s="15" t="n">
        <v>0</v>
      </c>
      <c r="L79" s="15" t="n">
        <v>1</v>
      </c>
      <c r="M79" s="15" t="n">
        <v>0</v>
      </c>
      <c r="N79" s="15" t="n">
        <v>3</v>
      </c>
      <c r="O79" s="15" t="n">
        <v>1</v>
      </c>
      <c r="P79" s="15" t="n">
        <v>0</v>
      </c>
      <c r="Q79" s="15" t="n">
        <v>0</v>
      </c>
      <c r="R79" s="16" t="n">
        <v>40935</v>
      </c>
      <c r="S79" s="16" t="n">
        <v>40938</v>
      </c>
      <c r="T79" s="16" t="n">
        <v>40941</v>
      </c>
      <c r="U79" s="26" t="n">
        <v>56</v>
      </c>
      <c r="V79" s="26" t="n">
        <v>53</v>
      </c>
      <c r="W79" s="17" t="n">
        <f aca="false">U79*V79</f>
        <v>2968</v>
      </c>
      <c r="X79" s="26" t="n">
        <v>38</v>
      </c>
      <c r="Y79" s="18" t="n">
        <f aca="false">U79*V79*X79/2</f>
        <v>56392</v>
      </c>
      <c r="Z79" s="18"/>
      <c r="AA79" s="19"/>
      <c r="AB79" s="26" t="n">
        <v>56</v>
      </c>
      <c r="AC79" s="18" t="n">
        <v>53</v>
      </c>
      <c r="AD79" s="26" t="n">
        <v>2968</v>
      </c>
      <c r="AE79" s="18" t="n">
        <v>8</v>
      </c>
      <c r="AF79" s="26" t="n">
        <v>1248</v>
      </c>
      <c r="AG79" s="26"/>
      <c r="AH79" s="21" t="str">
        <f aca="false">IF(AF79&gt;2000,"&gt;2000",IF(AF79&gt;1000,"1000-2000","&lt;1000"))</f>
        <v>1000-2000</v>
      </c>
      <c r="AI79" s="18" t="n">
        <f aca="false">((Y79-AF79)/Y79)</f>
        <v>0.97786920130515</v>
      </c>
      <c r="AJ79" s="22" t="str">
        <f aca="false">IF(AI79&gt;98%,"&gt;98%",IF(AI79&gt;95%,"95-98%","&lt;95%"))</f>
        <v>95-98%</v>
      </c>
      <c r="AK79" s="15" t="n">
        <v>1248</v>
      </c>
      <c r="AL79" s="15" t="n">
        <v>1</v>
      </c>
      <c r="AM79" s="15" t="n">
        <v>0</v>
      </c>
      <c r="AN79" s="15" t="n">
        <v>0</v>
      </c>
      <c r="AO79" s="23" t="str">
        <f aca="false">IF(N79=0,"0","1")</f>
        <v>1</v>
      </c>
      <c r="AP79" s="15" t="n">
        <v>1</v>
      </c>
      <c r="AQ79" s="15" t="n">
        <v>1</v>
      </c>
      <c r="AR79" s="15" t="n">
        <v>1</v>
      </c>
      <c r="AS79" s="17" t="n">
        <f aca="false">5+AL79+AM79+AO79-AN79-AQ79-AP79-AR79</f>
        <v>4</v>
      </c>
      <c r="AT79" s="17" t="str">
        <f aca="false">IF(AS79&gt;4,"0",IF(AS79&gt;3,"1",IF(AS79&gt;0,"2","3")))</f>
        <v>1</v>
      </c>
      <c r="AU79" s="15" t="n">
        <v>1</v>
      </c>
      <c r="AV79" s="15" t="n">
        <v>0</v>
      </c>
      <c r="AW79" s="15" t="n">
        <v>1</v>
      </c>
      <c r="AX79" s="15" t="n">
        <v>1</v>
      </c>
      <c r="AY79" s="15" t="n">
        <v>1</v>
      </c>
      <c r="AZ79" s="24" t="n">
        <f aca="false">SUM(AU79:AY79)</f>
        <v>4</v>
      </c>
      <c r="BA79" s="23" t="str">
        <f aca="false">IF(AZ79&gt;3,"2",IF(AZ79&gt;1,"1",IF(AZ79&gt;0,"0",)))</f>
        <v>2</v>
      </c>
      <c r="BB79" s="15" t="n">
        <v>1</v>
      </c>
      <c r="BC79" s="15" t="n">
        <v>1</v>
      </c>
      <c r="BD79" s="15" t="n">
        <v>1</v>
      </c>
      <c r="BE79" s="53" t="n">
        <f aca="false">SUM(BB79:BD79)</f>
        <v>3</v>
      </c>
      <c r="BF79" s="23" t="str">
        <f aca="false">IF(BE79=1,"0",IF(BE79=2,"0",IF(BE79=3,"1",IF(BE79&gt;3,"2","3"))))</f>
        <v>1</v>
      </c>
      <c r="BG79" s="15"/>
      <c r="BH79" s="15"/>
      <c r="BI79" s="15"/>
      <c r="BJ79" s="15"/>
      <c r="BK79" s="15"/>
      <c r="BL79" s="15"/>
      <c r="BM79" s="15"/>
      <c r="BN79" s="25"/>
    </row>
    <row r="80" s="40" customFormat="true" ht="15.65" hidden="false" customHeight="false" outlineLevel="0" collapsed="false">
      <c r="B80" s="14" t="s">
        <v>152</v>
      </c>
      <c r="C80" s="15" t="n">
        <v>1</v>
      </c>
      <c r="D80" s="40" t="n">
        <v>38</v>
      </c>
      <c r="E80" s="42" t="n">
        <v>4</v>
      </c>
      <c r="F80" s="40" t="n">
        <v>1</v>
      </c>
      <c r="G80" s="4" t="s">
        <v>153</v>
      </c>
      <c r="H80" s="40" t="n">
        <v>0</v>
      </c>
      <c r="I80" s="40" t="n">
        <v>80</v>
      </c>
      <c r="J80" s="40" t="n">
        <v>1</v>
      </c>
      <c r="K80" s="40" t="n">
        <v>0</v>
      </c>
      <c r="L80" s="40" t="n">
        <v>0</v>
      </c>
      <c r="M80" s="40" t="n">
        <v>0</v>
      </c>
      <c r="N80" s="40" t="n">
        <v>0</v>
      </c>
      <c r="O80" s="40" t="n">
        <v>0</v>
      </c>
      <c r="P80" s="40" t="n">
        <v>0</v>
      </c>
      <c r="Q80" s="40" t="n">
        <v>0</v>
      </c>
      <c r="R80" s="16" t="n">
        <v>43418</v>
      </c>
      <c r="S80" s="57" t="n">
        <v>43419</v>
      </c>
      <c r="T80" s="16" t="n">
        <v>43785</v>
      </c>
      <c r="U80" s="40" t="n">
        <v>64</v>
      </c>
      <c r="V80" s="40" t="n">
        <v>44</v>
      </c>
      <c r="W80" s="20" t="n">
        <f aca="false">U80*V80</f>
        <v>2816</v>
      </c>
      <c r="X80" s="40" t="n">
        <v>42</v>
      </c>
      <c r="Y80" s="18" t="n">
        <f aca="false">U80*V80*X80/2</f>
        <v>59136</v>
      </c>
      <c r="Z80" s="18" t="n">
        <v>70570</v>
      </c>
      <c r="AA80" s="19" t="n">
        <f aca="false">(Z80-Y80)/Z80*100</f>
        <v>16.2023522743375</v>
      </c>
      <c r="AB80" s="40" t="n">
        <v>66</v>
      </c>
      <c r="AC80" s="40" t="n">
        <v>43</v>
      </c>
      <c r="AD80" s="40" t="n">
        <v>2280</v>
      </c>
      <c r="AE80" s="41" t="n">
        <v>4</v>
      </c>
      <c r="AF80" s="58" t="n">
        <v>0</v>
      </c>
      <c r="AG80" s="58"/>
      <c r="AH80" s="46" t="str">
        <f aca="false">IF(AF80&gt;2000,"&gt;2000",IF(AF80&gt;1000,"1000-2000","&lt;1000"))</f>
        <v>&lt;1000</v>
      </c>
      <c r="AI80" s="18" t="n">
        <f aca="false">((Y80-AF80)/Y80)</f>
        <v>1</v>
      </c>
      <c r="AJ80" s="22" t="str">
        <f aca="false">IF(AI80&gt;98%,"&gt;98%",IF(AI80&gt;95%,"95-98%","&lt;95%"))</f>
        <v>&gt;98%</v>
      </c>
      <c r="AK80" s="27" t="n">
        <v>0</v>
      </c>
      <c r="AL80" s="27" t="n">
        <v>0</v>
      </c>
      <c r="AM80" s="27" t="n">
        <v>0</v>
      </c>
      <c r="AN80" s="23" t="str">
        <f aca="false">IF(Y80&gt;79999,"1","0")</f>
        <v>0</v>
      </c>
      <c r="AO80" s="23" t="str">
        <f aca="false">IF(N80=0,"0","1")</f>
        <v>0</v>
      </c>
      <c r="AP80" s="27" t="n">
        <v>0</v>
      </c>
      <c r="AQ80" s="27" t="n">
        <v>1</v>
      </c>
      <c r="AR80" s="27" t="n">
        <v>1</v>
      </c>
      <c r="AS80" s="17" t="n">
        <f aca="false">5+AL80+AM80+AO80-AN80-AQ80-AP80-AR80</f>
        <v>3</v>
      </c>
      <c r="AT80" s="17" t="str">
        <f aca="false">IF(AS80&gt;4,"0",IF(AS80&gt;3,"1",IF(AS80&gt;0,"2","3")))</f>
        <v>2</v>
      </c>
      <c r="AU80" s="27" t="n">
        <v>1</v>
      </c>
      <c r="AV80" s="27" t="n">
        <v>0</v>
      </c>
      <c r="AW80" s="27" t="n">
        <v>0</v>
      </c>
      <c r="AX80" s="27" t="n">
        <v>1</v>
      </c>
      <c r="AY80" s="27" t="n">
        <v>1</v>
      </c>
      <c r="AZ80" s="28" t="n">
        <f aca="false">SUM(AU80:AY80)</f>
        <v>3</v>
      </c>
      <c r="BA80" s="17" t="str">
        <f aca="false">IF(AZ80&gt;3,"2",IF(AZ80&gt;1,"1",IF(AZ80&gt;0,"0",)))</f>
        <v>1</v>
      </c>
      <c r="BB80" s="27" t="n">
        <v>1</v>
      </c>
      <c r="BC80" s="27" t="n">
        <v>1</v>
      </c>
      <c r="BD80" s="27" t="n">
        <v>0</v>
      </c>
      <c r="BE80" s="17" t="n">
        <f aca="false">SUM(BB80:BD80)</f>
        <v>2</v>
      </c>
      <c r="BF80" s="17" t="str">
        <f aca="false">IF(BE80=1,"0",IF(BE80=2,"0",IF(BE80=3,"1",IF(BE80&gt;3,"2","3"))))</f>
        <v>0</v>
      </c>
      <c r="BG80" s="15"/>
      <c r="BH80" s="15"/>
      <c r="BI80" s="15"/>
      <c r="BJ80" s="15"/>
      <c r="BK80" s="15"/>
      <c r="BL80" s="15"/>
      <c r="BM80" s="27" t="n">
        <v>12</v>
      </c>
      <c r="BN80" s="25"/>
    </row>
    <row r="81" s="40" customFormat="true" ht="15.65" hidden="false" customHeight="false" outlineLevel="0" collapsed="false">
      <c r="B81" s="14" t="s">
        <v>154</v>
      </c>
      <c r="C81" s="15" t="n">
        <v>1</v>
      </c>
      <c r="D81" s="40" t="n">
        <v>61</v>
      </c>
      <c r="E81" s="42" t="n">
        <v>4</v>
      </c>
      <c r="F81" s="40" t="n">
        <v>2</v>
      </c>
      <c r="G81" s="4" t="n">
        <v>2</v>
      </c>
      <c r="H81" s="40" t="n">
        <v>0</v>
      </c>
      <c r="I81" s="40" t="n">
        <v>80</v>
      </c>
      <c r="J81" s="40" t="n">
        <v>0</v>
      </c>
      <c r="K81" s="40" t="n">
        <v>0</v>
      </c>
      <c r="L81" s="40" t="n">
        <v>0</v>
      </c>
      <c r="M81" s="40" t="n">
        <v>2</v>
      </c>
      <c r="N81" s="40" t="n">
        <v>3</v>
      </c>
      <c r="O81" s="40" t="n">
        <v>0</v>
      </c>
      <c r="P81" s="40" t="n">
        <v>0</v>
      </c>
      <c r="Q81" s="40" t="n">
        <v>0</v>
      </c>
      <c r="R81" s="16" t="n">
        <v>43377</v>
      </c>
      <c r="S81" s="57" t="n">
        <v>43391</v>
      </c>
      <c r="T81" s="16" t="n">
        <v>43757</v>
      </c>
      <c r="U81" s="40" t="n">
        <v>89</v>
      </c>
      <c r="V81" s="40" t="n">
        <v>36</v>
      </c>
      <c r="W81" s="20" t="n">
        <f aca="false">U81*V81</f>
        <v>3204</v>
      </c>
      <c r="X81" s="40" t="n">
        <v>38</v>
      </c>
      <c r="Y81" s="18" t="n">
        <f aca="false">U81*V81*X81/2</f>
        <v>60876</v>
      </c>
      <c r="Z81" s="18" t="n">
        <v>78960</v>
      </c>
      <c r="AA81" s="19" t="n">
        <f aca="false">(Z81-Y81)/Z81*100</f>
        <v>22.90273556231</v>
      </c>
      <c r="AB81" s="40" t="n">
        <v>91</v>
      </c>
      <c r="AC81" s="40" t="n">
        <v>36</v>
      </c>
      <c r="AD81" s="40" t="n">
        <v>3276</v>
      </c>
      <c r="AE81" s="41" t="n">
        <v>7</v>
      </c>
      <c r="AF81" s="45" t="n">
        <v>7540</v>
      </c>
      <c r="AG81" s="45"/>
      <c r="AH81" s="46" t="str">
        <f aca="false">IF(AF81&gt;2000,"&gt;2000",IF(AF81&gt;1000,"1000-2000","&lt;1000"))</f>
        <v>&gt;2000</v>
      </c>
      <c r="AI81" s="18" t="n">
        <f aca="false">((Y81-AF81)/Y81)</f>
        <v>0.876141665023983</v>
      </c>
      <c r="AJ81" s="22" t="str">
        <f aca="false">IF(AI81&gt;98%,"&gt;98%",IF(AI81&gt;95%,"95-98%","&lt;95%"))</f>
        <v>&lt;95%</v>
      </c>
      <c r="AK81" s="27" t="n">
        <v>7540</v>
      </c>
      <c r="AL81" s="27" t="n">
        <v>0</v>
      </c>
      <c r="AM81" s="27" t="n">
        <v>1</v>
      </c>
      <c r="AN81" s="23" t="str">
        <f aca="false">IF(Y81&gt;79999,"1","0")</f>
        <v>0</v>
      </c>
      <c r="AO81" s="23" t="str">
        <f aca="false">IF(N81=0,"0","1")</f>
        <v>1</v>
      </c>
      <c r="AP81" s="27" t="n">
        <v>1</v>
      </c>
      <c r="AQ81" s="27" t="n">
        <v>1</v>
      </c>
      <c r="AR81" s="27" t="n">
        <v>1</v>
      </c>
      <c r="AS81" s="17" t="n">
        <f aca="false">5+AL81+AM81+AO81-AN81-AQ81-AP81-AR81</f>
        <v>4</v>
      </c>
      <c r="AT81" s="17" t="str">
        <f aca="false">IF(AS81&gt;4,"0",IF(AS81&gt;3,"1",IF(AS81&gt;0,"2","3")))</f>
        <v>1</v>
      </c>
      <c r="AU81" s="27" t="n">
        <v>1</v>
      </c>
      <c r="AV81" s="27" t="n">
        <v>0</v>
      </c>
      <c r="AW81" s="27" t="n">
        <v>1</v>
      </c>
      <c r="AX81" s="27" t="n">
        <v>1</v>
      </c>
      <c r="AY81" s="27" t="n">
        <v>1</v>
      </c>
      <c r="AZ81" s="28" t="n">
        <f aca="false">SUM(AU81:AY81)</f>
        <v>4</v>
      </c>
      <c r="BA81" s="17" t="str">
        <f aca="false">IF(AZ81&gt;3,"2",IF(AZ81&gt;1,"1",IF(AZ81&gt;0,"0",)))</f>
        <v>2</v>
      </c>
      <c r="BB81" s="27" t="n">
        <v>1</v>
      </c>
      <c r="BC81" s="27" t="n">
        <v>2</v>
      </c>
      <c r="BD81" s="27" t="n">
        <v>1</v>
      </c>
      <c r="BE81" s="17" t="n">
        <f aca="false">SUM(BB81:BD81)</f>
        <v>4</v>
      </c>
      <c r="BF81" s="17" t="str">
        <f aca="false">IF(BE81=1,"0",IF(BE81=2,"0",IF(BE81=3,"1",IF(BE81&gt;3,"2","3"))))</f>
        <v>2</v>
      </c>
      <c r="BG81" s="27" t="n">
        <v>4</v>
      </c>
      <c r="BH81" s="27" t="n">
        <v>1.3</v>
      </c>
      <c r="BI81" s="15" t="s">
        <v>66</v>
      </c>
      <c r="BJ81" s="15" t="s">
        <v>66</v>
      </c>
      <c r="BK81" s="15" t="s">
        <v>66</v>
      </c>
      <c r="BL81" s="15" t="s">
        <v>66</v>
      </c>
      <c r="BM81" s="15" t="n">
        <v>13</v>
      </c>
      <c r="BN81" s="25" t="s">
        <v>66</v>
      </c>
    </row>
    <row r="82" s="40" customFormat="true" ht="15.65" hidden="false" customHeight="false" outlineLevel="0" collapsed="false">
      <c r="B82" s="14" t="s">
        <v>155</v>
      </c>
      <c r="C82" s="29" t="n">
        <v>1</v>
      </c>
      <c r="D82" s="29" t="n">
        <v>37</v>
      </c>
      <c r="E82" s="29" t="n">
        <v>4</v>
      </c>
      <c r="F82" s="29" t="n">
        <v>2</v>
      </c>
      <c r="G82" s="30" t="n">
        <v>2</v>
      </c>
      <c r="H82" s="29" t="n">
        <v>0</v>
      </c>
      <c r="I82" s="29" t="n">
        <v>80</v>
      </c>
      <c r="J82" s="29" t="n">
        <v>1</v>
      </c>
      <c r="K82" s="29" t="n">
        <v>0</v>
      </c>
      <c r="L82" s="29" t="n">
        <v>0</v>
      </c>
      <c r="M82" s="29" t="n">
        <v>0</v>
      </c>
      <c r="N82" s="29" t="n">
        <v>3</v>
      </c>
      <c r="O82" s="29"/>
      <c r="P82" s="29" t="n">
        <v>0</v>
      </c>
      <c r="Q82" s="29" t="n">
        <v>0</v>
      </c>
      <c r="R82" s="32" t="n">
        <v>41260</v>
      </c>
      <c r="S82" s="32" t="n">
        <v>41261</v>
      </c>
      <c r="T82" s="32" t="n">
        <v>41263</v>
      </c>
      <c r="U82" s="49" t="n">
        <v>66</v>
      </c>
      <c r="V82" s="49" t="n">
        <v>44</v>
      </c>
      <c r="W82" s="36" t="n">
        <f aca="false">U82*V82</f>
        <v>2904</v>
      </c>
      <c r="X82" s="49" t="n">
        <v>37</v>
      </c>
      <c r="Y82" s="35" t="n">
        <f aca="false">U82*V82*X82/2</f>
        <v>53724</v>
      </c>
      <c r="Z82" s="35" t="n">
        <v>74790</v>
      </c>
      <c r="AA82" s="19" t="n">
        <f aca="false">(Z82-Y82)/Z82*100</f>
        <v>28.1668672282391</v>
      </c>
      <c r="AB82" s="49" t="n">
        <v>57</v>
      </c>
      <c r="AC82" s="35" t="n">
        <v>47</v>
      </c>
      <c r="AD82" s="49" t="n">
        <v>2679</v>
      </c>
      <c r="AE82" s="35" t="n">
        <v>6</v>
      </c>
      <c r="AF82" s="49" t="n">
        <v>1750</v>
      </c>
      <c r="AG82" s="49"/>
      <c r="AH82" s="21" t="str">
        <f aca="false">IF(AF82&gt;2000,"&gt;2000",IF(AF82&gt;1000,"1000-2000","&lt;1000"))</f>
        <v>1000-2000</v>
      </c>
      <c r="AI82" s="18" t="n">
        <f aca="false">((Y82-AF82)/Y82)</f>
        <v>0.96742610378974</v>
      </c>
      <c r="AJ82" s="22" t="str">
        <f aca="false">IF(AI82&gt;98%,"&gt;98%",IF(AI82&gt;95%,"95-98%","&lt;95%"))</f>
        <v>95-98%</v>
      </c>
      <c r="AK82" s="29" t="n">
        <v>1750</v>
      </c>
      <c r="AL82" s="29" t="n">
        <v>1</v>
      </c>
      <c r="AM82" s="29" t="n">
        <v>0</v>
      </c>
      <c r="AN82" s="29" t="n">
        <v>0</v>
      </c>
      <c r="AO82" s="23" t="str">
        <f aca="false">IF(N82=0,"0","1")</f>
        <v>1</v>
      </c>
      <c r="AP82" s="29" t="n">
        <v>0</v>
      </c>
      <c r="AQ82" s="29" t="n">
        <v>1</v>
      </c>
      <c r="AR82" s="29" t="n">
        <v>1</v>
      </c>
      <c r="AS82" s="36" t="n">
        <f aca="false">5+AL82+AM82+AO82-AN82-AQ82-AP82-AR82</f>
        <v>5</v>
      </c>
      <c r="AT82" s="36" t="str">
        <f aca="false">IF(AS82&gt;4,"0",IF(AS82&gt;3,"1",IF(AS82&gt;0,"2","3")))</f>
        <v>0</v>
      </c>
      <c r="AU82" s="29" t="n">
        <v>1</v>
      </c>
      <c r="AV82" s="29" t="n">
        <v>0</v>
      </c>
      <c r="AW82" s="29" t="n">
        <v>1</v>
      </c>
      <c r="AX82" s="29" t="n">
        <v>1</v>
      </c>
      <c r="AY82" s="29" t="n">
        <v>1</v>
      </c>
      <c r="AZ82" s="30" t="n">
        <f aca="false">SUM(AU82:AY82)</f>
        <v>4</v>
      </c>
      <c r="BA82" s="37" t="str">
        <f aca="false">IF(AZ82&gt;3,"2",IF(AZ82&gt;1,"1",IF(AZ82&gt;0,"0",)))</f>
        <v>2</v>
      </c>
      <c r="BB82" s="29" t="n">
        <v>1</v>
      </c>
      <c r="BC82" s="29" t="n">
        <v>2</v>
      </c>
      <c r="BD82" s="29" t="n">
        <v>1</v>
      </c>
      <c r="BE82" s="38" t="n">
        <f aca="false">SUM(BB82:BD82)</f>
        <v>4</v>
      </c>
      <c r="BF82" s="23" t="str">
        <f aca="false">IF(BE82=1,"0",IF(BE82=2,"0",IF(BE82=3,"1",IF(BE82&gt;3,"2","3"))))</f>
        <v>2</v>
      </c>
      <c r="BG82" s="29"/>
      <c r="BH82" s="29"/>
      <c r="BI82" s="29"/>
      <c r="BJ82" s="29"/>
      <c r="BK82" s="29"/>
      <c r="BL82" s="29"/>
      <c r="BM82" s="29"/>
      <c r="BN82" s="39"/>
    </row>
    <row r="83" s="40" customFormat="true" ht="15.65" hidden="false" customHeight="false" outlineLevel="0" collapsed="false">
      <c r="B83" s="14" t="s">
        <v>156</v>
      </c>
      <c r="C83" s="24" t="n">
        <v>2</v>
      </c>
      <c r="D83" s="24" t="n">
        <v>53</v>
      </c>
      <c r="E83" s="24" t="n">
        <v>4</v>
      </c>
      <c r="F83" s="24" t="n">
        <v>1</v>
      </c>
      <c r="G83" s="24" t="n">
        <v>2</v>
      </c>
      <c r="H83" s="24" t="n">
        <v>0</v>
      </c>
      <c r="I83" s="24" t="n">
        <v>80</v>
      </c>
      <c r="J83" s="24" t="n">
        <v>1</v>
      </c>
      <c r="K83" s="24" t="n">
        <v>1</v>
      </c>
      <c r="L83" s="24" t="n">
        <v>0</v>
      </c>
      <c r="M83" s="24" t="n">
        <v>0</v>
      </c>
      <c r="N83" s="24" t="n">
        <v>0</v>
      </c>
      <c r="O83" s="24" t="n">
        <v>1</v>
      </c>
      <c r="P83" s="24" t="n">
        <v>0</v>
      </c>
      <c r="Q83" s="24" t="n">
        <v>2</v>
      </c>
      <c r="R83" s="51" t="n">
        <v>42371</v>
      </c>
      <c r="S83" s="51" t="n">
        <v>42383</v>
      </c>
      <c r="T83" s="51" t="n">
        <v>42383</v>
      </c>
      <c r="U83" s="50" t="n">
        <v>65</v>
      </c>
      <c r="V83" s="50" t="n">
        <v>45</v>
      </c>
      <c r="W83" s="17" t="n">
        <f aca="false">U83*V83</f>
        <v>2925</v>
      </c>
      <c r="X83" s="50" t="n">
        <v>49</v>
      </c>
      <c r="Y83" s="18" t="n">
        <f aca="false">U83*V83*X83/2</f>
        <v>71662.5</v>
      </c>
      <c r="Z83" s="18" t="n">
        <v>87140</v>
      </c>
      <c r="AA83" s="19" t="n">
        <f aca="false">(Z83-Y83)/Z83*100</f>
        <v>17.7616479228827</v>
      </c>
      <c r="AB83" s="50" t="n">
        <v>56</v>
      </c>
      <c r="AC83" s="20" t="n">
        <v>42</v>
      </c>
      <c r="AD83" s="50" t="n">
        <v>2352</v>
      </c>
      <c r="AE83" s="20" t="n">
        <v>8</v>
      </c>
      <c r="AF83" s="24" t="n">
        <v>0</v>
      </c>
      <c r="AG83" s="24"/>
      <c r="AH83" s="21" t="str">
        <f aca="false">IF(AF83&gt;2000,"&gt;2000",IF(AF83&gt;1000,"1000-2000","&lt;1000"))</f>
        <v>&lt;1000</v>
      </c>
      <c r="AI83" s="18" t="n">
        <f aca="false">((Y83-AF83)/Y83)</f>
        <v>1</v>
      </c>
      <c r="AJ83" s="22" t="str">
        <f aca="false">IF(AI83&gt;98%,"&gt;98%",IF(AI83&gt;95%,"95-98%","&lt;95%"))</f>
        <v>&gt;98%</v>
      </c>
      <c r="AK83" s="24" t="n">
        <v>0</v>
      </c>
      <c r="AL83" s="24" t="n">
        <v>1</v>
      </c>
      <c r="AM83" s="24" t="n">
        <v>1</v>
      </c>
      <c r="AN83" s="23" t="str">
        <f aca="false">IF(Y83&gt;79999,"1","0")</f>
        <v>0</v>
      </c>
      <c r="AO83" s="23" t="str">
        <f aca="false">IF(N83=0,"0","1")</f>
        <v>0</v>
      </c>
      <c r="AP83" s="24" t="n">
        <v>0</v>
      </c>
      <c r="AQ83" s="24" t="n">
        <v>1</v>
      </c>
      <c r="AR83" s="24" t="n">
        <v>1</v>
      </c>
      <c r="AS83" s="17" t="n">
        <f aca="false">5+AL83+AM83+AO83-AN83-AQ83-AP83-AR83</f>
        <v>5</v>
      </c>
      <c r="AT83" s="17" t="str">
        <f aca="false">IF(AS83&gt;4,"0",IF(AS83&gt;3,"1",IF(AS83&gt;0,"2","3")))</f>
        <v>0</v>
      </c>
      <c r="AU83" s="24" t="n">
        <v>0</v>
      </c>
      <c r="AV83" s="24" t="n">
        <v>0</v>
      </c>
      <c r="AW83" s="24" t="n">
        <v>0</v>
      </c>
      <c r="AX83" s="24" t="n">
        <v>1</v>
      </c>
      <c r="AY83" s="24" t="n">
        <v>1</v>
      </c>
      <c r="AZ83" s="24" t="n">
        <f aca="false">SUM(AU83:AY83)</f>
        <v>2</v>
      </c>
      <c r="BA83" s="23" t="str">
        <f aca="false">IF(AZ83&gt;3,"2",IF(AZ83&gt;1,"1",IF(AZ83&gt;0,"0",)))</f>
        <v>1</v>
      </c>
      <c r="BB83" s="24" t="n">
        <v>1</v>
      </c>
      <c r="BC83" s="24" t="n">
        <v>1</v>
      </c>
      <c r="BD83" s="24" t="n">
        <v>0</v>
      </c>
      <c r="BE83" s="17" t="n">
        <f aca="false">SUM(BB83:BD83)</f>
        <v>2</v>
      </c>
      <c r="BF83" s="23" t="str">
        <f aca="false">IF(BE83=1,"0",IF(BE83=2,"0",IF(BE83=3,"1",IF(BE83&gt;3,"2","3"))))</f>
        <v>0</v>
      </c>
      <c r="BG83" s="24"/>
      <c r="BH83" s="24"/>
      <c r="BI83" s="24"/>
      <c r="BJ83" s="24"/>
      <c r="BK83" s="24"/>
      <c r="BL83" s="24"/>
      <c r="BM83" s="24"/>
      <c r="BN83" s="52"/>
    </row>
    <row r="84" s="40" customFormat="true" ht="15.65" hidden="false" customHeight="false" outlineLevel="0" collapsed="false">
      <c r="B84" s="14" t="s">
        <v>157</v>
      </c>
      <c r="C84" s="29" t="n">
        <v>1</v>
      </c>
      <c r="D84" s="29" t="n">
        <v>48</v>
      </c>
      <c r="E84" s="29" t="n">
        <v>4</v>
      </c>
      <c r="F84" s="29" t="n">
        <v>1</v>
      </c>
      <c r="G84" s="30" t="n">
        <v>1</v>
      </c>
      <c r="H84" s="29" t="n">
        <v>0</v>
      </c>
      <c r="I84" s="29" t="n">
        <v>70</v>
      </c>
      <c r="J84" s="29" t="n">
        <v>1</v>
      </c>
      <c r="K84" s="29" t="n">
        <v>0</v>
      </c>
      <c r="L84" s="29" t="n">
        <v>0</v>
      </c>
      <c r="M84" s="29" t="n">
        <v>0</v>
      </c>
      <c r="N84" s="29" t="n">
        <v>0</v>
      </c>
      <c r="O84" s="29"/>
      <c r="P84" s="29" t="n">
        <v>0</v>
      </c>
      <c r="Q84" s="29" t="n">
        <v>0</v>
      </c>
      <c r="R84" s="32" t="n">
        <v>40808</v>
      </c>
      <c r="S84" s="32" t="n">
        <v>40827</v>
      </c>
      <c r="T84" s="32" t="n">
        <v>40828</v>
      </c>
      <c r="U84" s="49" t="n">
        <v>52</v>
      </c>
      <c r="V84" s="49" t="n">
        <v>50</v>
      </c>
      <c r="W84" s="34" t="n">
        <f aca="false">U84*V84</f>
        <v>2600</v>
      </c>
      <c r="X84" s="49" t="n">
        <v>41</v>
      </c>
      <c r="Y84" s="35" t="n">
        <f aca="false">U84*V84*X84/2</f>
        <v>53300</v>
      </c>
      <c r="Z84" s="35" t="n">
        <v>57600</v>
      </c>
      <c r="AA84" s="19" t="n">
        <f aca="false">(Z84-Y84)/Z84*100</f>
        <v>7.46527777777778</v>
      </c>
      <c r="AB84" s="49" t="n">
        <v>56</v>
      </c>
      <c r="AC84" s="35" t="n">
        <v>51</v>
      </c>
      <c r="AD84" s="49" t="n">
        <v>2856</v>
      </c>
      <c r="AE84" s="35" t="n">
        <v>8</v>
      </c>
      <c r="AF84" s="49" t="n">
        <v>0</v>
      </c>
      <c r="AG84" s="49"/>
      <c r="AH84" s="21" t="str">
        <f aca="false">IF(AF84&gt;2000,"&gt;2000",IF(AF84&gt;1000,"1000-2000","&lt;1000"))</f>
        <v>&lt;1000</v>
      </c>
      <c r="AI84" s="18" t="n">
        <f aca="false">((Y84-AF84)/Y84)</f>
        <v>1</v>
      </c>
      <c r="AJ84" s="22" t="str">
        <f aca="false">IF(AI84&gt;98%,"&gt;98%",IF(AI84&gt;95%,"95-98%","&lt;95%"))</f>
        <v>&gt;98%</v>
      </c>
      <c r="AK84" s="29" t="n">
        <v>0</v>
      </c>
      <c r="AL84" s="29" t="n">
        <v>1</v>
      </c>
      <c r="AM84" s="29" t="n">
        <v>0</v>
      </c>
      <c r="AN84" s="29" t="n">
        <v>0</v>
      </c>
      <c r="AO84" s="23" t="str">
        <f aca="false">IF(N84=0,"0","1")</f>
        <v>0</v>
      </c>
      <c r="AP84" s="29" t="n">
        <v>0</v>
      </c>
      <c r="AQ84" s="29" t="n">
        <v>1</v>
      </c>
      <c r="AR84" s="29" t="n">
        <v>1</v>
      </c>
      <c r="AS84" s="36" t="n">
        <f aca="false">5+AL84+AM84+AO84-AN84-AQ84-AP84-AR84</f>
        <v>4</v>
      </c>
      <c r="AT84" s="36" t="str">
        <f aca="false">IF(AS84&gt;4,"0",IF(AS84&gt;3,"1",IF(AS84&gt;0,"2","3")))</f>
        <v>1</v>
      </c>
      <c r="AU84" s="29" t="n">
        <v>1</v>
      </c>
      <c r="AV84" s="29" t="n">
        <v>1</v>
      </c>
      <c r="AW84" s="29" t="n">
        <v>1</v>
      </c>
      <c r="AX84" s="29" t="n">
        <v>1</v>
      </c>
      <c r="AY84" s="29" t="n">
        <v>1</v>
      </c>
      <c r="AZ84" s="30" t="n">
        <f aca="false">SUM(AU84:AY84)</f>
        <v>5</v>
      </c>
      <c r="BA84" s="37" t="str">
        <f aca="false">IF(AZ84&gt;3,"2",IF(AZ84&gt;1,"1",IF(AZ84&gt;0,"0",)))</f>
        <v>2</v>
      </c>
      <c r="BB84" s="29" t="n">
        <v>1</v>
      </c>
      <c r="BC84" s="29" t="n">
        <v>2</v>
      </c>
      <c r="BD84" s="29" t="n">
        <v>1</v>
      </c>
      <c r="BE84" s="38" t="n">
        <f aca="false">SUM(BB84:BD84)</f>
        <v>4</v>
      </c>
      <c r="BF84" s="23" t="str">
        <f aca="false">IF(BE84=1,"0",IF(BE84=2,"0",IF(BE84=3,"1",IF(BE84&gt;3,"2","3"))))</f>
        <v>2</v>
      </c>
      <c r="BG84" s="29"/>
      <c r="BH84" s="29"/>
      <c r="BI84" s="29"/>
      <c r="BJ84" s="29"/>
      <c r="BK84" s="29"/>
      <c r="BL84" s="29"/>
      <c r="BM84" s="29"/>
      <c r="BN84" s="39"/>
    </row>
    <row r="85" s="40" customFormat="true" ht="15.65" hidden="false" customHeight="false" outlineLevel="0" collapsed="false">
      <c r="B85" s="14" t="s">
        <v>158</v>
      </c>
      <c r="C85" s="15" t="n">
        <v>1</v>
      </c>
      <c r="D85" s="15" t="n">
        <v>68</v>
      </c>
      <c r="E85" s="15" t="n">
        <v>4</v>
      </c>
      <c r="F85" s="15" t="n">
        <v>1</v>
      </c>
      <c r="G85" s="24" t="n">
        <v>1</v>
      </c>
      <c r="H85" s="15" t="n">
        <v>0</v>
      </c>
      <c r="I85" s="15" t="n">
        <v>100</v>
      </c>
      <c r="J85" s="15" t="n">
        <v>1</v>
      </c>
      <c r="K85" s="15" t="n">
        <v>0</v>
      </c>
      <c r="L85" s="15" t="n">
        <v>0</v>
      </c>
      <c r="M85" s="15" t="n">
        <v>0</v>
      </c>
      <c r="N85" s="15" t="n">
        <v>0</v>
      </c>
      <c r="O85" s="15" t="n">
        <v>0</v>
      </c>
      <c r="P85" s="15" t="n">
        <v>0</v>
      </c>
      <c r="Q85" s="29" t="n">
        <v>0</v>
      </c>
      <c r="R85" s="32" t="n">
        <v>43277</v>
      </c>
      <c r="S85" s="16" t="n">
        <v>43279</v>
      </c>
      <c r="T85" s="16" t="n">
        <v>43280</v>
      </c>
      <c r="U85" s="15" t="n">
        <v>56</v>
      </c>
      <c r="V85" s="15" t="n">
        <v>46</v>
      </c>
      <c r="W85" s="17" t="n">
        <f aca="false">U85*V85</f>
        <v>2576</v>
      </c>
      <c r="X85" s="15" t="n">
        <v>39</v>
      </c>
      <c r="Y85" s="18" t="n">
        <f aca="false">U85*V85*X85/2</f>
        <v>50232</v>
      </c>
      <c r="Z85" s="18" t="n">
        <v>63910</v>
      </c>
      <c r="AA85" s="19" t="n">
        <f aca="false">(Z85-Y85)/Z85*100</f>
        <v>21.4019715224534</v>
      </c>
      <c r="AB85" s="15" t="n">
        <v>57</v>
      </c>
      <c r="AC85" s="18" t="n">
        <v>40</v>
      </c>
      <c r="AD85" s="15" t="n">
        <v>2280</v>
      </c>
      <c r="AE85" s="15"/>
      <c r="AF85" s="15" t="n">
        <v>0</v>
      </c>
      <c r="AG85" s="15"/>
      <c r="AH85" s="21" t="str">
        <f aca="false">IF(AF85&gt;2000,"&gt;2000",IF(AF85&gt;1000,"1000-2000","&lt;1000"))</f>
        <v>&lt;1000</v>
      </c>
      <c r="AI85" s="18" t="n">
        <f aca="false">((Y85-AF85)/Y85)</f>
        <v>1</v>
      </c>
      <c r="AJ85" s="22" t="str">
        <f aca="false">IF(AI85&gt;98%,"&gt;98%",IF(AI85&gt;95%,"95-98%","&lt;95%"))</f>
        <v>&gt;98%</v>
      </c>
      <c r="AK85" s="15" t="n">
        <v>0</v>
      </c>
      <c r="AL85" s="15" t="n">
        <v>1</v>
      </c>
      <c r="AM85" s="15" t="n">
        <v>1</v>
      </c>
      <c r="AN85" s="23" t="str">
        <f aca="false">IF(Y85&gt;79999,"1","0")</f>
        <v>0</v>
      </c>
      <c r="AO85" s="23" t="str">
        <f aca="false">IF(N85=0,"0","1")</f>
        <v>0</v>
      </c>
      <c r="AP85" s="15" t="n">
        <v>0</v>
      </c>
      <c r="AQ85" s="15" t="n">
        <v>1</v>
      </c>
      <c r="AR85" s="15" t="n">
        <v>1</v>
      </c>
      <c r="AS85" s="17" t="n">
        <f aca="false">5+AL85+AM85+AO85-AN85-AQ85-AP85-AR85</f>
        <v>5</v>
      </c>
      <c r="AT85" s="17" t="str">
        <f aca="false">IF(AS85&gt;4,"0",IF(AS85&gt;3,"1",IF(AS85&gt;0,"2","3")))</f>
        <v>0</v>
      </c>
      <c r="AU85" s="15" t="n">
        <v>1</v>
      </c>
      <c r="AV85" s="15" t="n">
        <v>1</v>
      </c>
      <c r="AW85" s="15" t="n">
        <v>0</v>
      </c>
      <c r="AX85" s="15" t="n">
        <v>1</v>
      </c>
      <c r="AY85" s="15" t="n">
        <v>1</v>
      </c>
      <c r="AZ85" s="24" t="n">
        <f aca="false">SUM(AU85:AY85)</f>
        <v>4</v>
      </c>
      <c r="BA85" s="23" t="str">
        <f aca="false">IF(AZ85&gt;3,"2",IF(AZ85&gt;1,"1",IF(AZ85&gt;0,"0",)))</f>
        <v>2</v>
      </c>
      <c r="BB85" s="15" t="n">
        <v>1</v>
      </c>
      <c r="BC85" s="15" t="n">
        <v>1</v>
      </c>
      <c r="BD85" s="15" t="n">
        <v>1</v>
      </c>
      <c r="BE85" s="17" t="n">
        <f aca="false">SUM(BB85:BD85)</f>
        <v>3</v>
      </c>
      <c r="BF85" s="23" t="str">
        <f aca="false">IF(BE85=1,"0",IF(BE85=2,"0",IF(BE85=3,"1",IF(BE85&gt;3,"2","3"))))</f>
        <v>1</v>
      </c>
      <c r="BG85" s="15" t="n">
        <v>2</v>
      </c>
      <c r="BH85" s="15"/>
      <c r="BI85" s="15"/>
      <c r="BJ85" s="15"/>
      <c r="BK85" s="15"/>
      <c r="BL85" s="15"/>
      <c r="BM85" s="15"/>
      <c r="BN85" s="25"/>
    </row>
    <row r="86" s="40" customFormat="true" ht="15.65" hidden="false" customHeight="false" outlineLevel="0" collapsed="false">
      <c r="B86" s="14" t="s">
        <v>159</v>
      </c>
      <c r="C86" s="24" t="n">
        <v>2</v>
      </c>
      <c r="D86" s="24" t="n">
        <v>60</v>
      </c>
      <c r="E86" s="24" t="n">
        <v>4</v>
      </c>
      <c r="F86" s="24" t="n">
        <v>2</v>
      </c>
      <c r="G86" s="24" t="n">
        <v>3.5</v>
      </c>
      <c r="H86" s="24" t="n">
        <v>0</v>
      </c>
      <c r="I86" s="24" t="n">
        <v>70</v>
      </c>
      <c r="J86" s="24" t="n">
        <v>1</v>
      </c>
      <c r="K86" s="24" t="n">
        <v>0</v>
      </c>
      <c r="L86" s="24" t="n">
        <v>0</v>
      </c>
      <c r="M86" s="24" t="n">
        <v>2</v>
      </c>
      <c r="N86" s="24" t="n">
        <v>0</v>
      </c>
      <c r="O86" s="24"/>
      <c r="P86" s="24" t="n">
        <v>0</v>
      </c>
      <c r="Q86" s="24" t="n">
        <v>0</v>
      </c>
      <c r="R86" s="51" t="n">
        <v>41184</v>
      </c>
      <c r="S86" s="51" t="n">
        <v>41185</v>
      </c>
      <c r="T86" s="51" t="n">
        <v>41186</v>
      </c>
      <c r="U86" s="60" t="n">
        <v>61</v>
      </c>
      <c r="V86" s="60" t="n">
        <v>34</v>
      </c>
      <c r="W86" s="23" t="n">
        <f aca="false">U86*V86</f>
        <v>2074</v>
      </c>
      <c r="X86" s="24" t="n">
        <v>57</v>
      </c>
      <c r="Y86" s="18" t="n">
        <f aca="false">U86*V86*X86/2</f>
        <v>59109</v>
      </c>
      <c r="Z86" s="18" t="n">
        <v>78830</v>
      </c>
      <c r="AA86" s="19" t="n">
        <f aca="false">(Z86-Y86)/Z86*100</f>
        <v>25.0171254598503</v>
      </c>
      <c r="AB86" s="24" t="n">
        <v>67</v>
      </c>
      <c r="AC86" s="20" t="n">
        <v>40</v>
      </c>
      <c r="AD86" s="24" t="n">
        <v>2680</v>
      </c>
      <c r="AE86" s="20" t="n">
        <v>6</v>
      </c>
      <c r="AF86" s="24" t="n">
        <v>5990</v>
      </c>
      <c r="AG86" s="24"/>
      <c r="AH86" s="21" t="str">
        <f aca="false">IF(AF86&gt;2000,"&gt;2000",IF(AF86&gt;1000,"1000-2000","&lt;1000"))</f>
        <v>&gt;2000</v>
      </c>
      <c r="AI86" s="18" t="n">
        <f aca="false">((Y86-AF86)/Y86)</f>
        <v>0.898661794312203</v>
      </c>
      <c r="AJ86" s="22" t="str">
        <f aca="false">IF(AI86&gt;98%,"&gt;98%",IF(AI86&gt;95%,"95-98%","&lt;95%"))</f>
        <v>&lt;95%</v>
      </c>
      <c r="AK86" s="24" t="n">
        <v>1430</v>
      </c>
      <c r="AL86" s="24" t="n">
        <v>1</v>
      </c>
      <c r="AM86" s="24" t="n">
        <v>1</v>
      </c>
      <c r="AN86" s="23" t="str">
        <f aca="false">IF(Y86&gt;79999,"1","0")</f>
        <v>0</v>
      </c>
      <c r="AO86" s="23" t="str">
        <f aca="false">IF(N86=0,"0","1")</f>
        <v>0</v>
      </c>
      <c r="AP86" s="24" t="n">
        <v>1</v>
      </c>
      <c r="AQ86" s="24" t="n">
        <v>1</v>
      </c>
      <c r="AR86" s="24" t="n">
        <v>1</v>
      </c>
      <c r="AS86" s="23" t="n">
        <f aca="false">5+AL86+AM86+AO86-AN86-AQ86-AP86-AR86</f>
        <v>4</v>
      </c>
      <c r="AT86" s="23" t="str">
        <f aca="false">IF(AS86&gt;4,"0",IF(AS86&gt;3,"1",IF(AS86&gt;0,"2","3")))</f>
        <v>1</v>
      </c>
      <c r="AU86" s="24" t="n">
        <v>1</v>
      </c>
      <c r="AV86" s="24" t="n">
        <v>0</v>
      </c>
      <c r="AW86" s="24" t="n">
        <v>1</v>
      </c>
      <c r="AX86" s="24" t="n">
        <v>1</v>
      </c>
      <c r="AY86" s="24" t="n">
        <v>1</v>
      </c>
      <c r="AZ86" s="24" t="n">
        <f aca="false">SUM(AU86:AY86)</f>
        <v>4</v>
      </c>
      <c r="BA86" s="23" t="str">
        <f aca="false">IF(AZ86&gt;3,"2",IF(AZ86&gt;1,"1",IF(AZ86&gt;0,"0",)))</f>
        <v>2</v>
      </c>
      <c r="BB86" s="24" t="n">
        <v>1</v>
      </c>
      <c r="BC86" s="24" t="n">
        <v>1</v>
      </c>
      <c r="BD86" s="24" t="n">
        <v>1</v>
      </c>
      <c r="BE86" s="23" t="n">
        <f aca="false">SUM(BB86:BD86)</f>
        <v>3</v>
      </c>
      <c r="BF86" s="23" t="str">
        <f aca="false">IF(BE86=1,"0",IF(BE86=2,"0",IF(BE86=3,"1",IF(BE86&gt;3,"2","3"))))</f>
        <v>1</v>
      </c>
      <c r="BG86" s="24"/>
      <c r="BH86" s="24"/>
      <c r="BI86" s="24"/>
      <c r="BJ86" s="24"/>
      <c r="BK86" s="24"/>
      <c r="BL86" s="24"/>
      <c r="BM86" s="24"/>
      <c r="BN86" s="52"/>
    </row>
    <row r="87" s="40" customFormat="true" ht="15.65" hidden="false" customHeight="false" outlineLevel="0" collapsed="false">
      <c r="B87" s="14" t="s">
        <v>160</v>
      </c>
      <c r="C87" s="15" t="n">
        <v>1</v>
      </c>
      <c r="D87" s="15" t="n">
        <v>48</v>
      </c>
      <c r="E87" s="15" t="n">
        <v>4</v>
      </c>
      <c r="F87" s="15" t="n">
        <v>1</v>
      </c>
      <c r="G87" s="24" t="n">
        <v>1</v>
      </c>
      <c r="H87" s="15" t="n">
        <v>0</v>
      </c>
      <c r="I87" s="15" t="n">
        <v>50</v>
      </c>
      <c r="J87" s="15" t="n">
        <v>1</v>
      </c>
      <c r="K87" s="15" t="n">
        <v>0</v>
      </c>
      <c r="L87" s="15" t="n">
        <v>0</v>
      </c>
      <c r="M87" s="15" t="n">
        <v>0</v>
      </c>
      <c r="N87" s="15" t="n">
        <v>0</v>
      </c>
      <c r="O87" s="15" t="n">
        <v>1</v>
      </c>
      <c r="P87" s="15" t="n">
        <v>0</v>
      </c>
      <c r="Q87" s="15" t="n">
        <v>0</v>
      </c>
      <c r="R87" s="16" t="n">
        <v>41702</v>
      </c>
      <c r="S87" s="16" t="n">
        <v>41717</v>
      </c>
      <c r="T87" s="16" t="n">
        <v>41718</v>
      </c>
      <c r="U87" s="50" t="n">
        <v>62</v>
      </c>
      <c r="V87" s="15" t="n">
        <v>43</v>
      </c>
      <c r="W87" s="17" t="n">
        <f aca="false">U87*V87</f>
        <v>2666</v>
      </c>
      <c r="X87" s="50" t="n">
        <v>50</v>
      </c>
      <c r="Y87" s="18" t="n">
        <f aca="false">U87*V87*X87/2</f>
        <v>66650</v>
      </c>
      <c r="Z87" s="18" t="n">
        <v>77990</v>
      </c>
      <c r="AA87" s="19" t="n">
        <f aca="false">(Z87-Y87)/Z87*100</f>
        <v>14.5403256827798</v>
      </c>
      <c r="AB87" s="50" t="n">
        <v>58</v>
      </c>
      <c r="AC87" s="20" t="n">
        <v>43</v>
      </c>
      <c r="AD87" s="50" t="n">
        <v>2494</v>
      </c>
      <c r="AE87" s="20" t="n">
        <v>15</v>
      </c>
      <c r="AF87" s="24" t="n">
        <v>643</v>
      </c>
      <c r="AG87" s="24"/>
      <c r="AH87" s="21" t="str">
        <f aca="false">IF(AF87&gt;2000,"&gt;2000",IF(AF87&gt;1000,"1000-2000","&lt;1000"))</f>
        <v>&lt;1000</v>
      </c>
      <c r="AI87" s="18" t="n">
        <f aca="false">((Y87-AF87)/Y87)</f>
        <v>0.990352588147037</v>
      </c>
      <c r="AJ87" s="22" t="str">
        <f aca="false">IF(AI87&gt;98%,"&gt;98%",IF(AI87&gt;95%,"95-98%","&lt;95%"))</f>
        <v>&gt;98%</v>
      </c>
      <c r="AK87" s="24" t="n">
        <v>643</v>
      </c>
      <c r="AL87" s="24" t="n">
        <v>1</v>
      </c>
      <c r="AM87" s="24" t="n">
        <v>1</v>
      </c>
      <c r="AN87" s="23" t="str">
        <f aca="false">IF(Y87&gt;79999,"1","0")</f>
        <v>0</v>
      </c>
      <c r="AO87" s="23" t="str">
        <f aca="false">IF(N87=0,"0","1")</f>
        <v>0</v>
      </c>
      <c r="AP87" s="24" t="n">
        <v>0</v>
      </c>
      <c r="AQ87" s="24" t="n">
        <v>1</v>
      </c>
      <c r="AR87" s="24" t="n">
        <v>1</v>
      </c>
      <c r="AS87" s="17" t="n">
        <f aca="false">5+AL87+AM87+AO87-AN87-AQ87-AP87-AR87</f>
        <v>5</v>
      </c>
      <c r="AT87" s="17" t="str">
        <f aca="false">IF(AS87&gt;4,"0",IF(AS87&gt;3,"1",IF(AS87&gt;0,"2","3")))</f>
        <v>0</v>
      </c>
      <c r="AU87" s="24" t="n">
        <v>1</v>
      </c>
      <c r="AV87" s="24" t="n">
        <v>0</v>
      </c>
      <c r="AW87" s="24" t="n">
        <v>1</v>
      </c>
      <c r="AX87" s="24" t="n">
        <v>1</v>
      </c>
      <c r="AY87" s="24" t="n">
        <v>1</v>
      </c>
      <c r="AZ87" s="24" t="n">
        <f aca="false">SUM(AU87:AY87)</f>
        <v>4</v>
      </c>
      <c r="BA87" s="23" t="str">
        <f aca="false">IF(AZ87&gt;3,"2",IF(AZ87&gt;1,"1",IF(AZ87&gt;0,"0",)))</f>
        <v>2</v>
      </c>
      <c r="BB87" s="24" t="n">
        <v>1</v>
      </c>
      <c r="BC87" s="24" t="n">
        <v>3</v>
      </c>
      <c r="BD87" s="24" t="n">
        <v>1</v>
      </c>
      <c r="BE87" s="17" t="n">
        <f aca="false">SUM(BB87:BD87)</f>
        <v>5</v>
      </c>
      <c r="BF87" s="23" t="str">
        <f aca="false">IF(BE87=1,"0",IF(BE87=2,"0",IF(BE87=3,"1",IF(BE87&gt;3,"2","3"))))</f>
        <v>2</v>
      </c>
      <c r="BG87" s="15"/>
      <c r="BH87" s="15"/>
      <c r="BI87" s="15"/>
      <c r="BJ87" s="15"/>
      <c r="BK87" s="15"/>
      <c r="BL87" s="15"/>
      <c r="BM87" s="15"/>
      <c r="BN87" s="25"/>
    </row>
    <row r="88" s="40" customFormat="true" ht="15.65" hidden="false" customHeight="false" outlineLevel="0" collapsed="false">
      <c r="B88" s="14" t="s">
        <v>161</v>
      </c>
      <c r="C88" s="24" t="n">
        <v>2</v>
      </c>
      <c r="D88" s="24" t="n">
        <v>63</v>
      </c>
      <c r="E88" s="24" t="n">
        <v>4</v>
      </c>
      <c r="F88" s="24" t="n">
        <v>2</v>
      </c>
      <c r="G88" s="15" t="n">
        <v>2</v>
      </c>
      <c r="H88" s="24" t="n">
        <v>0</v>
      </c>
      <c r="I88" s="24" t="n">
        <v>80</v>
      </c>
      <c r="J88" s="15" t="n">
        <v>1</v>
      </c>
      <c r="K88" s="15" t="n">
        <v>0</v>
      </c>
      <c r="L88" s="15" t="n">
        <v>0</v>
      </c>
      <c r="M88" s="15" t="n">
        <v>1</v>
      </c>
      <c r="N88" s="15" t="n">
        <v>0</v>
      </c>
      <c r="O88" s="15" t="n">
        <v>0</v>
      </c>
      <c r="P88" s="15" t="n">
        <v>3</v>
      </c>
      <c r="Q88" s="15" t="n">
        <v>0</v>
      </c>
      <c r="R88" s="16" t="n">
        <v>41008</v>
      </c>
      <c r="S88" s="16" t="n">
        <v>41011</v>
      </c>
      <c r="T88" s="16" t="n">
        <v>41015</v>
      </c>
      <c r="U88" s="50" t="n">
        <v>64</v>
      </c>
      <c r="V88" s="50" t="n">
        <v>44</v>
      </c>
      <c r="W88" s="17" t="n">
        <f aca="false">U88*V88</f>
        <v>2816</v>
      </c>
      <c r="X88" s="50" t="n">
        <v>46</v>
      </c>
      <c r="Y88" s="18" t="n">
        <f aca="false">U88*V88*X88/2</f>
        <v>64768</v>
      </c>
      <c r="Z88" s="18" t="n">
        <v>88410</v>
      </c>
      <c r="AA88" s="19" t="n">
        <f aca="false">(Z88-Y88)/Z88*100</f>
        <v>26.7413188553331</v>
      </c>
      <c r="AB88" s="50" t="n">
        <v>54</v>
      </c>
      <c r="AC88" s="20" t="n">
        <v>44</v>
      </c>
      <c r="AD88" s="50" t="n">
        <v>2376</v>
      </c>
      <c r="AE88" s="20" t="n">
        <v>10</v>
      </c>
      <c r="AF88" s="24" t="n">
        <v>0</v>
      </c>
      <c r="AG88" s="24"/>
      <c r="AH88" s="21" t="str">
        <f aca="false">IF(AF88&gt;2000,"&gt;2000",IF(AF88&gt;1000,"1000-2000","&lt;1000"))</f>
        <v>&lt;1000</v>
      </c>
      <c r="AI88" s="18" t="n">
        <f aca="false">((Y88-AF88)/Y88)</f>
        <v>1</v>
      </c>
      <c r="AJ88" s="22" t="str">
        <f aca="false">IF(AI88&gt;98%,"&gt;98%",IF(AI88&gt;95%,"95-98%","&lt;95%"))</f>
        <v>&gt;98%</v>
      </c>
      <c r="AK88" s="24" t="n">
        <v>0</v>
      </c>
      <c r="AL88" s="24" t="n">
        <v>1</v>
      </c>
      <c r="AM88" s="24" t="n">
        <v>0</v>
      </c>
      <c r="AN88" s="23" t="str">
        <f aca="false">IF(Y88&gt;79999,"1","0")</f>
        <v>0</v>
      </c>
      <c r="AO88" s="23" t="str">
        <f aca="false">IF(N88=0,"0","1")</f>
        <v>0</v>
      </c>
      <c r="AP88" s="24" t="n">
        <v>1</v>
      </c>
      <c r="AQ88" s="24" t="n">
        <v>1</v>
      </c>
      <c r="AR88" s="24" t="n">
        <v>1</v>
      </c>
      <c r="AS88" s="17" t="n">
        <f aca="false">5+AL88+AM88+AO88-AN88-AQ88-AP88-AR88</f>
        <v>3</v>
      </c>
      <c r="AT88" s="17" t="str">
        <f aca="false">IF(AS88&gt;4,"0",IF(AS88&gt;3,"1",IF(AS88&gt;0,"2","3")))</f>
        <v>2</v>
      </c>
      <c r="AU88" s="24" t="n">
        <v>1</v>
      </c>
      <c r="AV88" s="24" t="n">
        <v>0</v>
      </c>
      <c r="AW88" s="24" t="n">
        <v>1</v>
      </c>
      <c r="AX88" s="24" t="n">
        <v>1</v>
      </c>
      <c r="AY88" s="24" t="n">
        <v>1</v>
      </c>
      <c r="AZ88" s="24" t="n">
        <f aca="false">SUM(AU88:AY88)</f>
        <v>4</v>
      </c>
      <c r="BA88" s="23" t="str">
        <f aca="false">IF(AZ88&gt;3,"2",IF(AZ88&gt;1,"1",IF(AZ88&gt;0,"0",)))</f>
        <v>2</v>
      </c>
      <c r="BB88" s="24" t="n">
        <v>1</v>
      </c>
      <c r="BC88" s="24" t="n">
        <v>2</v>
      </c>
      <c r="BD88" s="24" t="n">
        <v>1</v>
      </c>
      <c r="BE88" s="17" t="n">
        <f aca="false">SUM(BB88:BD88)</f>
        <v>4</v>
      </c>
      <c r="BF88" s="23" t="str">
        <f aca="false">IF(BE88=1,"0",IF(BE88=2,"0",IF(BE88=3,"1",IF(BE88&gt;3,"2","3"))))</f>
        <v>2</v>
      </c>
      <c r="BG88" s="15"/>
      <c r="BH88" s="15"/>
      <c r="BI88" s="15"/>
      <c r="BJ88" s="15"/>
      <c r="BK88" s="15"/>
      <c r="BL88" s="15"/>
      <c r="BM88" s="15"/>
      <c r="BN88" s="25"/>
    </row>
    <row r="89" s="40" customFormat="true" ht="15.65" hidden="false" customHeight="false" outlineLevel="0" collapsed="false">
      <c r="B89" s="14" t="s">
        <v>162</v>
      </c>
      <c r="C89" s="29" t="n">
        <v>2</v>
      </c>
      <c r="D89" s="29" t="n">
        <v>55</v>
      </c>
      <c r="E89" s="29" t="n">
        <v>4</v>
      </c>
      <c r="F89" s="29" t="n">
        <v>1</v>
      </c>
      <c r="G89" s="30" t="n">
        <v>5</v>
      </c>
      <c r="H89" s="29" t="n">
        <v>0</v>
      </c>
      <c r="I89" s="30" t="n">
        <v>80</v>
      </c>
      <c r="J89" s="29" t="n">
        <v>1</v>
      </c>
      <c r="K89" s="29" t="n">
        <v>0</v>
      </c>
      <c r="L89" s="29" t="n">
        <v>0</v>
      </c>
      <c r="M89" s="29" t="n">
        <v>0</v>
      </c>
      <c r="N89" s="29" t="n">
        <v>0</v>
      </c>
      <c r="O89" s="29" t="n">
        <v>0</v>
      </c>
      <c r="P89" s="30" t="n">
        <v>0</v>
      </c>
      <c r="Q89" s="30" t="n">
        <v>2</v>
      </c>
      <c r="R89" s="31" t="n">
        <v>40575</v>
      </c>
      <c r="S89" s="32" t="n">
        <v>40577</v>
      </c>
      <c r="T89" s="31" t="n">
        <v>40578</v>
      </c>
      <c r="U89" s="49" t="n">
        <v>65</v>
      </c>
      <c r="V89" s="49" t="n">
        <v>57</v>
      </c>
      <c r="W89" s="34" t="n">
        <f aca="false">U89*V89</f>
        <v>3705</v>
      </c>
      <c r="X89" s="49" t="n">
        <v>41</v>
      </c>
      <c r="Y89" s="35" t="n">
        <f aca="false">U89*V89*X89/2</f>
        <v>75952.5</v>
      </c>
      <c r="Z89" s="35" t="n">
        <v>93160</v>
      </c>
      <c r="AA89" s="19" t="n">
        <f aca="false">(Z89-Y89)/Z89*100</f>
        <v>18.470910261915</v>
      </c>
      <c r="AB89" s="49" t="n">
        <v>64</v>
      </c>
      <c r="AC89" s="35" t="n">
        <v>51</v>
      </c>
      <c r="AD89" s="49" t="n">
        <v>3264</v>
      </c>
      <c r="AE89" s="35" t="n">
        <v>8</v>
      </c>
      <c r="AF89" s="49" t="n">
        <v>0</v>
      </c>
      <c r="AG89" s="49"/>
      <c r="AH89" s="21" t="str">
        <f aca="false">IF(AF89&gt;2000,"&gt;2000",IF(AF89&gt;1000,"1000-2000","&lt;1000"))</f>
        <v>&lt;1000</v>
      </c>
      <c r="AI89" s="18" t="n">
        <f aca="false">((Y89-AF89)/Y89)</f>
        <v>1</v>
      </c>
      <c r="AJ89" s="22" t="str">
        <f aca="false">IF(AI89&gt;98%,"&gt;98%",IF(AI89&gt;95%,"95-98%","&lt;95%"))</f>
        <v>&gt;98%</v>
      </c>
      <c r="AK89" s="29" t="n">
        <v>0</v>
      </c>
      <c r="AL89" s="29" t="n">
        <v>1</v>
      </c>
      <c r="AM89" s="29" t="n">
        <v>1</v>
      </c>
      <c r="AN89" s="29" t="n">
        <v>0</v>
      </c>
      <c r="AO89" s="23" t="str">
        <f aca="false">IF(N89=0,"0","1")</f>
        <v>0</v>
      </c>
      <c r="AP89" s="29" t="n">
        <v>0</v>
      </c>
      <c r="AQ89" s="29" t="n">
        <v>1</v>
      </c>
      <c r="AR89" s="29" t="n">
        <v>1</v>
      </c>
      <c r="AS89" s="36" t="n">
        <f aca="false">5+AL89+AM89+AO89-AN89-AQ89-AP89-AR89</f>
        <v>5</v>
      </c>
      <c r="AT89" s="36" t="str">
        <f aca="false">IF(AS89&gt;4,"0",IF(AS89&gt;3,"1",IF(AS89&gt;0,"2","3")))</f>
        <v>0</v>
      </c>
      <c r="AU89" s="29" t="n">
        <v>1</v>
      </c>
      <c r="AV89" s="29" t="n">
        <v>0</v>
      </c>
      <c r="AW89" s="29" t="n">
        <v>1</v>
      </c>
      <c r="AX89" s="29" t="n">
        <v>1</v>
      </c>
      <c r="AY89" s="29" t="n">
        <v>1</v>
      </c>
      <c r="AZ89" s="30" t="n">
        <f aca="false">SUM(AU89:AY89)</f>
        <v>4</v>
      </c>
      <c r="BA89" s="37" t="str">
        <f aca="false">IF(AZ89&gt;3,"2",IF(AZ89&gt;1,"1",IF(AZ89&gt;0,"0",)))</f>
        <v>2</v>
      </c>
      <c r="BB89" s="29" t="n">
        <v>1</v>
      </c>
      <c r="BC89" s="29" t="n">
        <v>1</v>
      </c>
      <c r="BD89" s="29" t="n">
        <v>1</v>
      </c>
      <c r="BE89" s="38" t="n">
        <f aca="false">SUM(BB89:BD89)</f>
        <v>3</v>
      </c>
      <c r="BF89" s="23" t="str">
        <f aca="false">IF(BE89=1,"0",IF(BE89=2,"0",IF(BE89=3,"1",IF(BE89&gt;3,"2","3"))))</f>
        <v>1</v>
      </c>
      <c r="BG89" s="29"/>
      <c r="BH89" s="29"/>
      <c r="BI89" s="29"/>
      <c r="BJ89" s="29"/>
      <c r="BK89" s="29"/>
      <c r="BL89" s="29"/>
      <c r="BM89" s="29"/>
      <c r="BN89" s="39"/>
    </row>
    <row r="90" customFormat="false" ht="15.65" hidden="false" customHeight="false" outlineLevel="0" collapsed="false">
      <c r="B90" s="14" t="s">
        <v>163</v>
      </c>
      <c r="C90" s="29" t="n">
        <v>1</v>
      </c>
      <c r="D90" s="29" t="n">
        <v>64</v>
      </c>
      <c r="E90" s="29" t="n">
        <v>4</v>
      </c>
      <c r="F90" s="29" t="n">
        <v>2</v>
      </c>
      <c r="G90" s="30" t="n">
        <v>1</v>
      </c>
      <c r="H90" s="29" t="n">
        <v>0</v>
      </c>
      <c r="I90" s="29" t="n">
        <v>60</v>
      </c>
      <c r="J90" s="29" t="n">
        <v>1</v>
      </c>
      <c r="K90" s="29" t="n">
        <v>1</v>
      </c>
      <c r="L90" s="29" t="n">
        <v>2</v>
      </c>
      <c r="M90" s="29" t="n">
        <v>4</v>
      </c>
      <c r="N90" s="29" t="n">
        <v>0</v>
      </c>
      <c r="O90" s="29" t="n">
        <v>1</v>
      </c>
      <c r="P90" s="29" t="n">
        <v>0</v>
      </c>
      <c r="Q90" s="29" t="n">
        <v>0</v>
      </c>
      <c r="R90" s="32" t="n">
        <v>40584</v>
      </c>
      <c r="S90" s="32" t="s">
        <v>94</v>
      </c>
      <c r="T90" s="32" t="n">
        <v>40589</v>
      </c>
      <c r="U90" s="49" t="n">
        <v>55</v>
      </c>
      <c r="V90" s="49" t="n">
        <v>51</v>
      </c>
      <c r="W90" s="36" t="n">
        <f aca="false">U90*V90</f>
        <v>2805</v>
      </c>
      <c r="X90" s="49" t="n">
        <v>51</v>
      </c>
      <c r="Y90" s="35" t="n">
        <f aca="false">U90*V90*X90/2</f>
        <v>71527.5</v>
      </c>
      <c r="Z90" s="35" t="n">
        <v>73770</v>
      </c>
      <c r="AA90" s="19" t="n">
        <f aca="false">(Z90-Y90)/Z90*100</f>
        <v>3.03985359902399</v>
      </c>
      <c r="AB90" s="49" t="n">
        <v>55</v>
      </c>
      <c r="AC90" s="35" t="n">
        <v>54</v>
      </c>
      <c r="AD90" s="49" t="n">
        <v>2970</v>
      </c>
      <c r="AE90" s="35" t="n">
        <v>6</v>
      </c>
      <c r="AF90" s="49" t="n">
        <v>6435</v>
      </c>
      <c r="AG90" s="49"/>
      <c r="AH90" s="21" t="str">
        <f aca="false">IF(AF90&gt;2000,"&gt;2000",IF(AF90&gt;1000,"1000-2000","&lt;1000"))</f>
        <v>&gt;2000</v>
      </c>
      <c r="AI90" s="18" t="n">
        <f aca="false">((Y90-AF90)/Y90)</f>
        <v>0.910034602076125</v>
      </c>
      <c r="AJ90" s="22" t="str">
        <f aca="false">IF(AI90&gt;98%,"&gt;98%",IF(AI90&gt;95%,"95-98%","&lt;95%"))</f>
        <v>&lt;95%</v>
      </c>
      <c r="AK90" s="29" t="n">
        <v>6435</v>
      </c>
      <c r="AL90" s="29" t="n">
        <v>1</v>
      </c>
      <c r="AM90" s="29" t="n">
        <v>0</v>
      </c>
      <c r="AN90" s="29" t="n">
        <v>0</v>
      </c>
      <c r="AO90" s="23" t="str">
        <f aca="false">IF(N90=0,"0","1")</f>
        <v>0</v>
      </c>
      <c r="AP90" s="29" t="n">
        <v>1</v>
      </c>
      <c r="AQ90" s="29" t="n">
        <v>1</v>
      </c>
      <c r="AR90" s="29" t="n">
        <v>1</v>
      </c>
      <c r="AS90" s="36" t="n">
        <f aca="false">5+AL90+AM90+AO90-AN90-AQ90-AP90-AR90</f>
        <v>3</v>
      </c>
      <c r="AT90" s="36" t="str">
        <f aca="false">IF(AS90&gt;4,"0",IF(AS90&gt;3,"1",IF(AS90&gt;0,"2","3")))</f>
        <v>2</v>
      </c>
      <c r="AU90" s="29" t="n">
        <v>1</v>
      </c>
      <c r="AV90" s="29" t="n">
        <v>1</v>
      </c>
      <c r="AW90" s="29" t="n">
        <v>1</v>
      </c>
      <c r="AX90" s="29" t="n">
        <v>1</v>
      </c>
      <c r="AY90" s="29" t="n">
        <v>1</v>
      </c>
      <c r="AZ90" s="30" t="n">
        <f aca="false">SUM(AU90:AY90)</f>
        <v>5</v>
      </c>
      <c r="BA90" s="37" t="str">
        <f aca="false">IF(AZ90&gt;3,"2",IF(AZ90&gt;1,"1",IF(AZ90&gt;0,"0",)))</f>
        <v>2</v>
      </c>
      <c r="BB90" s="29" t="n">
        <v>1</v>
      </c>
      <c r="BC90" s="29" t="n">
        <v>2</v>
      </c>
      <c r="BD90" s="29" t="n">
        <v>1</v>
      </c>
      <c r="BE90" s="38" t="n">
        <f aca="false">SUM(BB90:BD90)</f>
        <v>4</v>
      </c>
      <c r="BF90" s="23" t="str">
        <f aca="false">IF(BE90=1,"0",IF(BE90=2,"0",IF(BE90=3,"1",IF(BE90&gt;3,"2","3"))))</f>
        <v>2</v>
      </c>
      <c r="BG90" s="29"/>
      <c r="BH90" s="29"/>
      <c r="BI90" s="29"/>
      <c r="BJ90" s="29"/>
      <c r="BK90" s="29"/>
      <c r="BL90" s="29"/>
      <c r="BM90" s="29"/>
      <c r="BN90" s="39"/>
    </row>
    <row r="91" customFormat="false" ht="15.65" hidden="false" customHeight="false" outlineLevel="0" collapsed="false">
      <c r="B91" s="14" t="s">
        <v>164</v>
      </c>
      <c r="C91" s="15" t="n">
        <v>2</v>
      </c>
      <c r="D91" s="15" t="n">
        <v>78</v>
      </c>
      <c r="E91" s="15" t="n">
        <v>4</v>
      </c>
      <c r="F91" s="15" t="n">
        <v>2</v>
      </c>
      <c r="G91" s="24" t="n">
        <v>1</v>
      </c>
      <c r="H91" s="15" t="n">
        <v>0</v>
      </c>
      <c r="I91" s="15" t="n">
        <v>60</v>
      </c>
      <c r="J91" s="15" t="n">
        <v>1</v>
      </c>
      <c r="K91" s="15" t="n">
        <v>1</v>
      </c>
      <c r="L91" s="15" t="n">
        <v>0</v>
      </c>
      <c r="M91" s="15" t="n">
        <v>2</v>
      </c>
      <c r="N91" s="15" t="n">
        <v>0</v>
      </c>
      <c r="O91" s="15" t="n">
        <v>0</v>
      </c>
      <c r="P91" s="15" t="n">
        <v>0</v>
      </c>
      <c r="Q91" s="15" t="n">
        <v>0</v>
      </c>
      <c r="R91" s="16" t="n">
        <v>40939</v>
      </c>
      <c r="S91" s="16" t="n">
        <v>40945</v>
      </c>
      <c r="T91" s="16" t="n">
        <v>40946</v>
      </c>
      <c r="U91" s="26" t="n">
        <v>62</v>
      </c>
      <c r="V91" s="26" t="n">
        <v>60</v>
      </c>
      <c r="W91" s="17" t="n">
        <f aca="false">U91*V91</f>
        <v>3720</v>
      </c>
      <c r="X91" s="26" t="n">
        <v>33</v>
      </c>
      <c r="Y91" s="18" t="n">
        <f aca="false">U91*V91*X91/2</f>
        <v>61380</v>
      </c>
      <c r="Z91" s="18" t="n">
        <v>78290</v>
      </c>
      <c r="AA91" s="19" t="n">
        <f aca="false">(Z91-Y91)/Z91*100</f>
        <v>21.599182526504</v>
      </c>
      <c r="AB91" s="26" t="n">
        <v>62</v>
      </c>
      <c r="AC91" s="18" t="n">
        <v>56</v>
      </c>
      <c r="AD91" s="26" t="n">
        <v>3472</v>
      </c>
      <c r="AE91" s="18" t="n">
        <v>13</v>
      </c>
      <c r="AF91" s="26" t="n">
        <v>0</v>
      </c>
      <c r="AG91" s="20" t="n">
        <v>0</v>
      </c>
      <c r="AH91" s="21" t="str">
        <f aca="false">IF(AF91&gt;2000,"&gt;2000",IF(AF91&gt;1000,"1000-2000","&lt;1000"))</f>
        <v>&lt;1000</v>
      </c>
      <c r="AI91" s="18" t="n">
        <f aca="false">((Y91-AF91)/Y91)</f>
        <v>1</v>
      </c>
      <c r="AJ91" s="22" t="str">
        <f aca="false">IF(AI91&gt;98%,"&gt;98%",IF(AI91&gt;95%,"95-98%","&lt;95%"))</f>
        <v>&gt;98%</v>
      </c>
      <c r="AK91" s="15" t="n">
        <v>0</v>
      </c>
      <c r="AL91" s="15" t="n">
        <v>1</v>
      </c>
      <c r="AM91" s="15" t="n">
        <v>0</v>
      </c>
      <c r="AN91" s="15" t="n">
        <v>0</v>
      </c>
      <c r="AO91" s="23" t="str">
        <f aca="false">IF(N91=0,"0","1")</f>
        <v>0</v>
      </c>
      <c r="AP91" s="15" t="n">
        <v>1</v>
      </c>
      <c r="AQ91" s="15" t="n">
        <v>1</v>
      </c>
      <c r="AR91" s="15" t="n">
        <v>1</v>
      </c>
      <c r="AS91" s="17" t="n">
        <f aca="false">5+AL91+AM91+AO91-AN91-AQ91-AP91-AR91</f>
        <v>3</v>
      </c>
      <c r="AT91" s="17" t="str">
        <f aca="false">IF(AS91&gt;4,"0",IF(AS91&gt;3,"1",IF(AS91&gt;0,"2","3")))</f>
        <v>2</v>
      </c>
      <c r="AU91" s="15" t="n">
        <v>1</v>
      </c>
      <c r="AV91" s="15" t="n">
        <v>1</v>
      </c>
      <c r="AW91" s="15" t="n">
        <v>1</v>
      </c>
      <c r="AX91" s="15" t="n">
        <v>1</v>
      </c>
      <c r="AY91" s="15" t="n">
        <v>1</v>
      </c>
      <c r="AZ91" s="24" t="n">
        <f aca="false">SUM(AU91:AY91)</f>
        <v>5</v>
      </c>
      <c r="BA91" s="23" t="str">
        <f aca="false">IF(AZ91&gt;3,"2",IF(AZ91&gt;1,"1",IF(AZ91&gt;0,"0",)))</f>
        <v>2</v>
      </c>
      <c r="BB91" s="15" t="n">
        <v>1</v>
      </c>
      <c r="BC91" s="15" t="n">
        <v>2</v>
      </c>
      <c r="BD91" s="15" t="n">
        <v>1</v>
      </c>
      <c r="BE91" s="53" t="n">
        <f aca="false">SUM(BB91:BD91)</f>
        <v>4</v>
      </c>
      <c r="BF91" s="23" t="str">
        <f aca="false">IF(BE91=1,"0",IF(BE91=2,"0",IF(BE91=3,"1",IF(BE91&gt;3,"2","3"))))</f>
        <v>2</v>
      </c>
      <c r="BG91" s="15"/>
      <c r="BH91" s="15"/>
      <c r="BI91" s="15"/>
      <c r="BJ91" s="15"/>
      <c r="BK91" s="15"/>
      <c r="BL91" s="15"/>
      <c r="BM91" s="15"/>
      <c r="BN91" s="25"/>
    </row>
    <row r="92" customFormat="false" ht="15.65" hidden="false" customHeight="false" outlineLevel="0" collapsed="false">
      <c r="A92" s="40"/>
      <c r="B92" s="14" t="s">
        <v>165</v>
      </c>
      <c r="C92" s="67" t="n">
        <v>1</v>
      </c>
      <c r="D92" s="67" t="n">
        <v>47</v>
      </c>
      <c r="E92" s="67" t="n">
        <v>4</v>
      </c>
      <c r="F92" s="67" t="n">
        <v>1</v>
      </c>
      <c r="G92" s="67" t="n">
        <v>1</v>
      </c>
      <c r="H92" s="67" t="n">
        <v>0</v>
      </c>
      <c r="I92" s="68" t="n">
        <v>80</v>
      </c>
      <c r="J92" s="68" t="n">
        <v>1</v>
      </c>
      <c r="K92" s="68" t="n">
        <v>0</v>
      </c>
      <c r="L92" s="68" t="n">
        <v>0</v>
      </c>
      <c r="M92" s="68" t="n">
        <v>0</v>
      </c>
      <c r="N92" s="68" t="n">
        <v>0</v>
      </c>
      <c r="O92" s="68" t="n">
        <v>1</v>
      </c>
      <c r="P92" s="68" t="n">
        <v>0</v>
      </c>
      <c r="Q92" s="68" t="n">
        <v>2</v>
      </c>
      <c r="R92" s="69" t="n">
        <v>40666</v>
      </c>
      <c r="S92" s="70" t="n">
        <v>40675</v>
      </c>
      <c r="T92" s="31" t="n">
        <v>40676</v>
      </c>
      <c r="U92" s="49" t="n">
        <v>54</v>
      </c>
      <c r="V92" s="49" t="n">
        <v>53</v>
      </c>
      <c r="W92" s="34" t="n">
        <f aca="false">U92*V92</f>
        <v>2862</v>
      </c>
      <c r="X92" s="49" t="n">
        <v>46</v>
      </c>
      <c r="Y92" s="35" t="n">
        <f aca="false">U92*V92*X92/2</f>
        <v>65826</v>
      </c>
      <c r="Z92" s="35" t="n">
        <v>89420</v>
      </c>
      <c r="AA92" s="19" t="n">
        <f aca="false">(Z92-Y92)/Z92*100</f>
        <v>26.3855960635205</v>
      </c>
      <c r="AB92" s="49" t="n">
        <v>55</v>
      </c>
      <c r="AC92" s="35" t="n">
        <v>49</v>
      </c>
      <c r="AD92" s="49" t="n">
        <v>2695</v>
      </c>
      <c r="AE92" s="35" t="n">
        <v>7</v>
      </c>
      <c r="AF92" s="49" t="n">
        <v>931</v>
      </c>
      <c r="AG92" s="34" t="n">
        <v>3560</v>
      </c>
      <c r="AH92" s="21" t="str">
        <f aca="false">IF(AF92&gt;2000,"&gt;2000",IF(AF92&gt;1000,"1000-2000","&lt;1000"))</f>
        <v>&lt;1000</v>
      </c>
      <c r="AI92" s="18" t="n">
        <f aca="false">((Y92-AF92)/Y92)</f>
        <v>0.985856652386595</v>
      </c>
      <c r="AJ92" s="22" t="str">
        <f aca="false">IF(AI92&gt;98%,"&gt;98%",IF(AI92&gt;95%,"95-98%","&lt;95%"))</f>
        <v>&gt;98%</v>
      </c>
      <c r="AK92" s="29" t="n">
        <v>931</v>
      </c>
      <c r="AL92" s="29" t="n">
        <v>1</v>
      </c>
      <c r="AM92" s="29" t="n">
        <v>0</v>
      </c>
      <c r="AN92" s="29" t="n">
        <v>0</v>
      </c>
      <c r="AO92" s="23" t="str">
        <f aca="false">IF(N92=0,"0","1")</f>
        <v>0</v>
      </c>
      <c r="AP92" s="29" t="n">
        <v>0</v>
      </c>
      <c r="AQ92" s="29" t="n">
        <v>1</v>
      </c>
      <c r="AR92" s="29" t="n">
        <v>1</v>
      </c>
      <c r="AS92" s="36" t="n">
        <f aca="false">5+AL92+AM92+AO92-AN92-AQ92-AP92-AR92</f>
        <v>4</v>
      </c>
      <c r="AT92" s="36" t="str">
        <f aca="false">IF(AS92&gt;4,"0",IF(AS92&gt;3,"1",IF(AS92&gt;0,"2","3")))</f>
        <v>1</v>
      </c>
      <c r="AU92" s="29" t="n">
        <v>1</v>
      </c>
      <c r="AV92" s="29" t="n">
        <v>1</v>
      </c>
      <c r="AW92" s="29" t="n">
        <v>0</v>
      </c>
      <c r="AX92" s="29" t="n">
        <v>1</v>
      </c>
      <c r="AY92" s="29" t="n">
        <v>1</v>
      </c>
      <c r="AZ92" s="30" t="n">
        <f aca="false">SUM(AU92:AY92)</f>
        <v>4</v>
      </c>
      <c r="BA92" s="37" t="str">
        <f aca="false">IF(AZ92&gt;3,"2",IF(AZ92&gt;1,"1",IF(AZ92&gt;0,"0",)))</f>
        <v>2</v>
      </c>
      <c r="BB92" s="29" t="n">
        <v>1</v>
      </c>
      <c r="BC92" s="29" t="n">
        <v>3</v>
      </c>
      <c r="BD92" s="29" t="n">
        <v>0</v>
      </c>
      <c r="BE92" s="38" t="n">
        <f aca="false">SUM(BB92:BD92)</f>
        <v>4</v>
      </c>
      <c r="BF92" s="23" t="str">
        <f aca="false">IF(BE92=1,"0",IF(BE92=2,"0",IF(BE92=3,"1",IF(BE92&gt;3,"2","3"))))</f>
        <v>2</v>
      </c>
      <c r="BG92" s="29"/>
      <c r="BH92" s="29"/>
      <c r="BI92" s="29"/>
      <c r="BJ92" s="29"/>
      <c r="BK92" s="29"/>
      <c r="BL92" s="29"/>
      <c r="BM92" s="29"/>
      <c r="BN92" s="39"/>
    </row>
    <row r="93" customFormat="false" ht="15.65" hidden="false" customHeight="false" outlineLevel="0" collapsed="false">
      <c r="A93" s="40"/>
      <c r="B93" s="14" t="s">
        <v>166</v>
      </c>
      <c r="C93" s="15" t="n">
        <v>2</v>
      </c>
      <c r="D93" s="15" t="n">
        <v>56</v>
      </c>
      <c r="E93" s="15" t="n">
        <v>4</v>
      </c>
      <c r="F93" s="15" t="n">
        <v>2</v>
      </c>
      <c r="G93" s="15" t="n">
        <v>2</v>
      </c>
      <c r="H93" s="15" t="n">
        <v>0</v>
      </c>
      <c r="I93" s="15" t="n">
        <v>60</v>
      </c>
      <c r="J93" s="15" t="n">
        <v>1</v>
      </c>
      <c r="K93" s="15" t="n">
        <v>0</v>
      </c>
      <c r="L93" s="15" t="n">
        <v>0</v>
      </c>
      <c r="M93" s="15" t="n">
        <v>2</v>
      </c>
      <c r="N93" s="15" t="n">
        <v>0</v>
      </c>
      <c r="O93" s="15" t="n">
        <v>0</v>
      </c>
      <c r="P93" s="15" t="n">
        <v>0</v>
      </c>
      <c r="Q93" s="15" t="n">
        <v>0</v>
      </c>
      <c r="R93" s="16" t="n">
        <v>43032</v>
      </c>
      <c r="S93" s="16" t="n">
        <v>43039</v>
      </c>
      <c r="T93" s="16" t="n">
        <v>43039</v>
      </c>
      <c r="U93" s="71" t="n">
        <v>74</v>
      </c>
      <c r="V93" s="26" t="n">
        <v>48</v>
      </c>
      <c r="W93" s="20" t="n">
        <f aca="false">U93*V93</f>
        <v>3552</v>
      </c>
      <c r="X93" s="26" t="n">
        <v>51</v>
      </c>
      <c r="Y93" s="18" t="n">
        <f aca="false">U93*V93*X93/2</f>
        <v>90576</v>
      </c>
      <c r="Z93" s="18" t="n">
        <v>98520</v>
      </c>
      <c r="AA93" s="19" t="n">
        <f aca="false">(Z93-Y93)/Z93*100</f>
        <v>8.06333739342266</v>
      </c>
      <c r="AB93" s="26" t="n">
        <v>70</v>
      </c>
      <c r="AC93" s="18" t="n">
        <v>47</v>
      </c>
      <c r="AD93" s="26" t="n">
        <v>65800</v>
      </c>
      <c r="AE93" s="18" t="n">
        <v>8</v>
      </c>
      <c r="AF93" s="26" t="n">
        <v>1111.5</v>
      </c>
      <c r="AG93" s="26" t="n">
        <v>1111.5</v>
      </c>
      <c r="AH93" s="21" t="str">
        <f aca="false">IF(AF93&gt;2000,"&gt;2000",IF(AF93&gt;1000,"1000-2000","&lt;1000"))</f>
        <v>1000-2000</v>
      </c>
      <c r="AI93" s="18" t="n">
        <f aca="false">((Y93-AF93)/Y93)</f>
        <v>0.98772853736089</v>
      </c>
      <c r="AJ93" s="22" t="str">
        <f aca="false">IF(AI93&gt;98%,"&gt;98%",IF(AI93&gt;95%,"95-98%","&lt;95%"))</f>
        <v>&gt;98%</v>
      </c>
      <c r="AK93" s="15"/>
      <c r="AL93" s="15" t="n">
        <v>1</v>
      </c>
      <c r="AM93" s="15" t="n">
        <v>1</v>
      </c>
      <c r="AN93" s="23" t="str">
        <f aca="false">IF(Y93&gt;79999,"1","0")</f>
        <v>1</v>
      </c>
      <c r="AO93" s="23" t="str">
        <f aca="false">IF(N93=0,"0","1")</f>
        <v>0</v>
      </c>
      <c r="AP93" s="15" t="n">
        <v>1</v>
      </c>
      <c r="AQ93" s="15" t="n">
        <v>1</v>
      </c>
      <c r="AR93" s="15" t="n">
        <v>1</v>
      </c>
      <c r="AS93" s="17" t="n">
        <f aca="false">5+AL93+AM93+AO93-AN93-AQ93-AP93-AR93</f>
        <v>3</v>
      </c>
      <c r="AT93" s="17" t="str">
        <f aca="false">IF(AS93&gt;4,"0",IF(AS93&gt;3,"1",IF(AS93&gt;0,"2","3")))</f>
        <v>2</v>
      </c>
      <c r="AU93" s="15" t="n">
        <v>0</v>
      </c>
      <c r="AV93" s="15" t="n">
        <v>0</v>
      </c>
      <c r="AW93" s="15" t="n">
        <v>1</v>
      </c>
      <c r="AX93" s="15" t="n">
        <v>1</v>
      </c>
      <c r="AY93" s="15" t="n">
        <v>1</v>
      </c>
      <c r="AZ93" s="24" t="n">
        <f aca="false">SUM(AU93:AY93)</f>
        <v>3</v>
      </c>
      <c r="BA93" s="23" t="str">
        <f aca="false">IF(AZ93&gt;3,"2",IF(AZ93&gt;1,"1",IF(AZ93&gt;0,"0",)))</f>
        <v>1</v>
      </c>
      <c r="BB93" s="15" t="n">
        <v>1</v>
      </c>
      <c r="BC93" s="15" t="n">
        <v>2</v>
      </c>
      <c r="BD93" s="15" t="n">
        <v>1</v>
      </c>
      <c r="BE93" s="17" t="n">
        <f aca="false">SUM(BB93:BD93)</f>
        <v>4</v>
      </c>
      <c r="BF93" s="23" t="str">
        <f aca="false">IF(BE93=1,"0",IF(BE93=2,"0",IF(BE93=3,"1",IF(BE93&gt;3,"2","3"))))</f>
        <v>2</v>
      </c>
      <c r="BG93" s="15" t="n">
        <v>3</v>
      </c>
      <c r="BH93" s="15"/>
      <c r="BI93" s="15" t="s">
        <v>73</v>
      </c>
      <c r="BJ93" s="15"/>
      <c r="BK93" s="15"/>
      <c r="BL93" s="15"/>
      <c r="BM93" s="15"/>
      <c r="BN93" s="25"/>
    </row>
    <row r="94" customFormat="false" ht="15.65" hidden="false" customHeight="false" outlineLevel="0" collapsed="false">
      <c r="B94" s="14" t="s">
        <v>167</v>
      </c>
      <c r="C94" s="15" t="n">
        <v>2</v>
      </c>
      <c r="D94" s="15" t="n">
        <v>45</v>
      </c>
      <c r="E94" s="15" t="n">
        <v>4</v>
      </c>
      <c r="F94" s="15" t="n">
        <v>3.4</v>
      </c>
      <c r="G94" s="24" t="n">
        <v>1</v>
      </c>
      <c r="H94" s="15" t="n">
        <v>0</v>
      </c>
      <c r="I94" s="15" t="n">
        <v>60</v>
      </c>
      <c r="J94" s="15" t="n">
        <v>1</v>
      </c>
      <c r="K94" s="15" t="n">
        <v>0</v>
      </c>
      <c r="L94" s="15" t="n">
        <v>1</v>
      </c>
      <c r="M94" s="15" t="n">
        <v>0</v>
      </c>
      <c r="N94" s="15" t="n">
        <v>0</v>
      </c>
      <c r="O94" s="15" t="n">
        <v>1</v>
      </c>
      <c r="P94" s="15" t="n">
        <v>3</v>
      </c>
      <c r="Q94" s="15" t="n">
        <v>0</v>
      </c>
      <c r="R94" s="16" t="n">
        <v>42759</v>
      </c>
      <c r="S94" s="16" t="n">
        <v>42759</v>
      </c>
      <c r="T94" s="16" t="n">
        <v>42760</v>
      </c>
      <c r="U94" s="26" t="n">
        <v>66</v>
      </c>
      <c r="V94" s="26" t="n">
        <v>47</v>
      </c>
      <c r="W94" s="17" t="n">
        <f aca="false">U94*V94</f>
        <v>3102</v>
      </c>
      <c r="X94" s="15" t="n">
        <v>44</v>
      </c>
      <c r="Y94" s="18" t="n">
        <f aca="false">U94*V94*X94/2</f>
        <v>68244</v>
      </c>
      <c r="Z94" s="18" t="n">
        <v>80730</v>
      </c>
      <c r="AA94" s="19" t="n">
        <f aca="false">(Z94-Y94)/Z94*100</f>
        <v>15.4663693794129</v>
      </c>
      <c r="AB94" s="15" t="n">
        <v>66</v>
      </c>
      <c r="AC94" s="18" t="n">
        <v>46</v>
      </c>
      <c r="AD94" s="15" t="n">
        <v>3036</v>
      </c>
      <c r="AE94" s="18" t="n">
        <v>0</v>
      </c>
      <c r="AF94" s="15" t="n">
        <v>4410</v>
      </c>
      <c r="AG94" s="20" t="n">
        <v>6160</v>
      </c>
      <c r="AH94" s="21" t="str">
        <f aca="false">IF(AF94&gt;2000,"&gt;2000",IF(AF94&gt;1000,"1000-2000","&lt;1000"))</f>
        <v>&gt;2000</v>
      </c>
      <c r="AI94" s="18" t="n">
        <f aca="false">((Y94-AF94)/Y94)</f>
        <v>0.935378934411816</v>
      </c>
      <c r="AJ94" s="22" t="str">
        <f aca="false">IF(AI94&gt;98%,"&gt;98%",IF(AI94&gt;95%,"95-98%","&lt;95%"))</f>
        <v>&lt;95%</v>
      </c>
      <c r="AK94" s="15" t="n">
        <v>4410</v>
      </c>
      <c r="AL94" s="15" t="n">
        <v>1</v>
      </c>
      <c r="AM94" s="15" t="n">
        <v>0</v>
      </c>
      <c r="AN94" s="23" t="str">
        <f aca="false">IF(Y94&gt;79999,"1","0")</f>
        <v>0</v>
      </c>
      <c r="AO94" s="23" t="str">
        <f aca="false">IF(N94=0,"0","1")</f>
        <v>0</v>
      </c>
      <c r="AP94" s="15" t="n">
        <v>1</v>
      </c>
      <c r="AQ94" s="15" t="n">
        <v>1</v>
      </c>
      <c r="AR94" s="15" t="n">
        <v>1</v>
      </c>
      <c r="AS94" s="17" t="n">
        <f aca="false">5+AL94+AM94+AO94-AN94-AQ94-AP94-AR94</f>
        <v>3</v>
      </c>
      <c r="AT94" s="17" t="str">
        <f aca="false">IF(AS94&gt;4,"0",IF(AS94&gt;3,"1",IF(AS94&gt;0,"2","3")))</f>
        <v>2</v>
      </c>
      <c r="AU94" s="15" t="n">
        <v>1</v>
      </c>
      <c r="AV94" s="15" t="n">
        <v>1</v>
      </c>
      <c r="AW94" s="15" t="n">
        <v>1</v>
      </c>
      <c r="AX94" s="15" t="n">
        <v>1</v>
      </c>
      <c r="AY94" s="15" t="n">
        <v>1</v>
      </c>
      <c r="AZ94" s="24" t="n">
        <f aca="false">SUM(AU94:AY94)</f>
        <v>5</v>
      </c>
      <c r="BA94" s="23" t="str">
        <f aca="false">IF(AZ94&gt;3,"2",IF(AZ94&gt;1,"1",IF(AZ94&gt;0,"0",)))</f>
        <v>2</v>
      </c>
      <c r="BB94" s="15" t="n">
        <v>1</v>
      </c>
      <c r="BC94" s="15" t="n">
        <v>3</v>
      </c>
      <c r="BD94" s="15" t="n">
        <v>1</v>
      </c>
      <c r="BE94" s="17" t="n">
        <f aca="false">SUM(BB94:BD94)</f>
        <v>5</v>
      </c>
      <c r="BF94" s="23" t="str">
        <f aca="false">IF(BE94=1,"0",IF(BE94=2,"0",IF(BE94=3,"1",IF(BE94&gt;3,"2","3"))))</f>
        <v>2</v>
      </c>
      <c r="BG94" s="15"/>
      <c r="BH94" s="15"/>
      <c r="BI94" s="15"/>
      <c r="BJ94" s="15"/>
      <c r="BK94" s="15"/>
      <c r="BL94" s="15"/>
      <c r="BM94" s="15"/>
      <c r="BN94" s="25"/>
    </row>
    <row r="95" customFormat="false" ht="15.65" hidden="false" customHeight="false" outlineLevel="0" collapsed="false">
      <c r="B95" s="14" t="s">
        <v>168</v>
      </c>
      <c r="C95" s="15" t="n">
        <v>2</v>
      </c>
      <c r="D95" s="15" t="n">
        <v>59</v>
      </c>
      <c r="E95" s="15" t="n">
        <v>4</v>
      </c>
      <c r="F95" s="15" t="n">
        <v>2</v>
      </c>
      <c r="G95" s="24" t="s">
        <v>169</v>
      </c>
      <c r="H95" s="15" t="n">
        <v>0</v>
      </c>
      <c r="I95" s="15" t="n">
        <v>60</v>
      </c>
      <c r="J95" s="15" t="n">
        <v>1</v>
      </c>
      <c r="K95" s="15" t="n">
        <v>0</v>
      </c>
      <c r="L95" s="15" t="n">
        <v>0</v>
      </c>
      <c r="M95" s="15" t="n">
        <v>2</v>
      </c>
      <c r="N95" s="15" t="n">
        <v>0</v>
      </c>
      <c r="O95" s="15" t="n">
        <v>0</v>
      </c>
      <c r="P95" s="15" t="n">
        <v>0</v>
      </c>
      <c r="Q95" s="15" t="n">
        <v>2</v>
      </c>
      <c r="R95" s="16" t="n">
        <v>42593</v>
      </c>
      <c r="S95" s="16" t="n">
        <v>42612</v>
      </c>
      <c r="T95" s="16" t="n">
        <v>42613</v>
      </c>
      <c r="U95" s="26" t="n">
        <v>66</v>
      </c>
      <c r="V95" s="26" t="n">
        <v>20</v>
      </c>
      <c r="W95" s="20" t="n">
        <f aca="false">U95*V95</f>
        <v>1320</v>
      </c>
      <c r="X95" s="26" t="n">
        <v>43</v>
      </c>
      <c r="Y95" s="18" t="n">
        <f aca="false">U95*V95*X95/2</f>
        <v>28380</v>
      </c>
      <c r="Z95" s="18" t="n">
        <v>31350</v>
      </c>
      <c r="AA95" s="19" t="n">
        <f aca="false">(Z95-Y95)/Z95*100</f>
        <v>9.47368421052632</v>
      </c>
      <c r="AB95" s="26" t="n">
        <v>91</v>
      </c>
      <c r="AC95" s="18" t="n">
        <v>40</v>
      </c>
      <c r="AD95" s="26" t="n">
        <v>3640</v>
      </c>
      <c r="AE95" s="18" t="n">
        <v>4</v>
      </c>
      <c r="AF95" s="15" t="n">
        <v>1056</v>
      </c>
      <c r="AG95" s="20" t="n">
        <v>19190</v>
      </c>
      <c r="AH95" s="21" t="str">
        <f aca="false">IF(AF95&gt;2000,"&gt;2000",IF(AF95&gt;1000,"1000-2000","&lt;1000"))</f>
        <v>1000-2000</v>
      </c>
      <c r="AI95" s="18" t="n">
        <f aca="false">((Y95-AF95)/Y95)</f>
        <v>0.962790697674419</v>
      </c>
      <c r="AJ95" s="22" t="str">
        <f aca="false">IF(AI95&gt;98%,"&gt;98%",IF(AI95&gt;95%,"95-98%","&lt;95%"))</f>
        <v>95-98%</v>
      </c>
      <c r="AK95" s="15" t="n">
        <v>1056</v>
      </c>
      <c r="AL95" s="15" t="n">
        <v>0</v>
      </c>
      <c r="AM95" s="15" t="n">
        <v>0</v>
      </c>
      <c r="AN95" s="23" t="str">
        <f aca="false">IF(Y95&gt;79999,"1","0")</f>
        <v>0</v>
      </c>
      <c r="AO95" s="23" t="str">
        <f aca="false">IF(N95=0,"0","1")</f>
        <v>0</v>
      </c>
      <c r="AP95" s="15" t="n">
        <v>1</v>
      </c>
      <c r="AQ95" s="15" t="n">
        <v>1</v>
      </c>
      <c r="AR95" s="15" t="n">
        <v>1</v>
      </c>
      <c r="AS95" s="17" t="n">
        <f aca="false">5+AL95+AM95+AO95-AN95-AQ95-AP95-AR95</f>
        <v>2</v>
      </c>
      <c r="AT95" s="17" t="str">
        <f aca="false">IF(AS95&gt;4,"0",IF(AS95&gt;3,"1",IF(AS95&gt;0,"2","3")))</f>
        <v>2</v>
      </c>
      <c r="AU95" s="15" t="n">
        <v>1</v>
      </c>
      <c r="AV95" s="15" t="n">
        <v>0</v>
      </c>
      <c r="AW95" s="15" t="n">
        <v>1</v>
      </c>
      <c r="AX95" s="15" t="n">
        <v>1</v>
      </c>
      <c r="AY95" s="15" t="n">
        <v>1</v>
      </c>
      <c r="AZ95" s="24" t="n">
        <f aca="false">SUM(AU95:AY95)</f>
        <v>4</v>
      </c>
      <c r="BA95" s="23" t="str">
        <f aca="false">IF(AZ95&gt;3,"2",IF(AZ95&gt;1,"1",IF(AZ95&gt;0,"0",)))</f>
        <v>2</v>
      </c>
      <c r="BB95" s="15" t="n">
        <v>1</v>
      </c>
      <c r="BC95" s="15" t="n">
        <v>2</v>
      </c>
      <c r="BD95" s="15" t="n">
        <v>1</v>
      </c>
      <c r="BE95" s="17" t="n">
        <f aca="false">SUM(BB95:BD95)</f>
        <v>4</v>
      </c>
      <c r="BF95" s="23" t="str">
        <f aca="false">IF(BE95=1,"0",IF(BE95=2,"0",IF(BE95=3,"1",IF(BE95&gt;3,"2","3"))))</f>
        <v>2</v>
      </c>
      <c r="BG95" s="15" t="n">
        <v>1</v>
      </c>
      <c r="BH95" s="15"/>
      <c r="BI95" s="15"/>
      <c r="BJ95" s="15"/>
      <c r="BK95" s="15"/>
      <c r="BL95" s="15"/>
      <c r="BM95" s="15"/>
      <c r="BN95" s="25"/>
    </row>
    <row r="96" customFormat="false" ht="15.65" hidden="false" customHeight="false" outlineLevel="0" collapsed="false">
      <c r="B96" s="14" t="s">
        <v>170</v>
      </c>
      <c r="C96" s="29" t="n">
        <v>2</v>
      </c>
      <c r="D96" s="29" t="n">
        <v>51</v>
      </c>
      <c r="E96" s="29" t="n">
        <v>4</v>
      </c>
      <c r="F96" s="29" t="n">
        <v>2</v>
      </c>
      <c r="G96" s="30" t="n">
        <v>3</v>
      </c>
      <c r="H96" s="29" t="n">
        <v>0</v>
      </c>
      <c r="I96" s="49" t="n">
        <v>70</v>
      </c>
      <c r="J96" s="29" t="n">
        <v>1</v>
      </c>
      <c r="K96" s="29" t="n">
        <v>0</v>
      </c>
      <c r="L96" s="29" t="n">
        <v>0</v>
      </c>
      <c r="M96" s="29" t="n">
        <v>2</v>
      </c>
      <c r="N96" s="29" t="n">
        <v>3</v>
      </c>
      <c r="O96" s="29" t="n">
        <v>1</v>
      </c>
      <c r="P96" s="29" t="n">
        <v>0</v>
      </c>
      <c r="Q96" s="29" t="n">
        <v>0</v>
      </c>
      <c r="R96" s="32" t="n">
        <v>40889</v>
      </c>
      <c r="S96" s="32" t="n">
        <v>40899</v>
      </c>
      <c r="T96" s="32" t="n">
        <v>40898</v>
      </c>
      <c r="U96" s="49" t="n">
        <v>60</v>
      </c>
      <c r="V96" s="49" t="n">
        <v>59</v>
      </c>
      <c r="W96" s="34" t="n">
        <f aca="false">U96*V96</f>
        <v>3540</v>
      </c>
      <c r="X96" s="49" t="n">
        <v>48</v>
      </c>
      <c r="Y96" s="35" t="n">
        <f aca="false">U96*V96*X96/2</f>
        <v>84960</v>
      </c>
      <c r="Z96" s="35" t="n">
        <v>106240</v>
      </c>
      <c r="AA96" s="19" t="n">
        <f aca="false">(Z96-Y96)/Z96*100</f>
        <v>20.0301204819277</v>
      </c>
      <c r="AB96" s="49" t="n">
        <v>74</v>
      </c>
      <c r="AC96" s="35" t="n">
        <v>53</v>
      </c>
      <c r="AD96" s="49" t="n">
        <v>3922</v>
      </c>
      <c r="AE96" s="35" t="n">
        <v>10</v>
      </c>
      <c r="AF96" s="49" t="n">
        <v>1911</v>
      </c>
      <c r="AG96" s="34" t="n">
        <v>4610</v>
      </c>
      <c r="AH96" s="21" t="str">
        <f aca="false">IF(AF96&gt;2000,"&gt;2000",IF(AF96&gt;1000,"1000-2000","&lt;1000"))</f>
        <v>1000-2000</v>
      </c>
      <c r="AI96" s="18" t="n">
        <f aca="false">((Y96-AF96)/Y96)</f>
        <v>0.977507062146893</v>
      </c>
      <c r="AJ96" s="22" t="str">
        <f aca="false">IF(AI96&gt;98%,"&gt;98%",IF(AI96&gt;95%,"95-98%","&lt;95%"))</f>
        <v>95-98%</v>
      </c>
      <c r="AK96" s="29" t="n">
        <v>1911</v>
      </c>
      <c r="AL96" s="29" t="n">
        <v>0</v>
      </c>
      <c r="AM96" s="29" t="n">
        <v>1</v>
      </c>
      <c r="AN96" s="29" t="n">
        <v>0</v>
      </c>
      <c r="AO96" s="23" t="str">
        <f aca="false">IF(N96=0,"0","1")</f>
        <v>1</v>
      </c>
      <c r="AP96" s="29" t="n">
        <v>1</v>
      </c>
      <c r="AQ96" s="29" t="n">
        <v>1</v>
      </c>
      <c r="AR96" s="29" t="n">
        <v>1</v>
      </c>
      <c r="AS96" s="36" t="n">
        <f aca="false">5+AL96+AM96+AO96-AN96-AQ96-AP96-AR96</f>
        <v>4</v>
      </c>
      <c r="AT96" s="36" t="str">
        <f aca="false">IF(AS96&gt;4,"0",IF(AS96&gt;3,"1",IF(AS96&gt;0,"2","3")))</f>
        <v>1</v>
      </c>
      <c r="AU96" s="29" t="n">
        <v>1</v>
      </c>
      <c r="AV96" s="29" t="n">
        <v>0</v>
      </c>
      <c r="AW96" s="29" t="n">
        <v>1</v>
      </c>
      <c r="AX96" s="29" t="n">
        <v>1</v>
      </c>
      <c r="AY96" s="29" t="n">
        <v>1</v>
      </c>
      <c r="AZ96" s="30" t="n">
        <f aca="false">SUM(AU96:AY96)</f>
        <v>4</v>
      </c>
      <c r="BA96" s="37" t="str">
        <f aca="false">IF(AZ96&gt;3,"2",IF(AZ96&gt;1,"1",IF(AZ96&gt;0,"0",)))</f>
        <v>2</v>
      </c>
      <c r="BB96" s="29" t="n">
        <v>1</v>
      </c>
      <c r="BC96" s="29" t="n">
        <v>2</v>
      </c>
      <c r="BD96" s="29" t="n">
        <v>1</v>
      </c>
      <c r="BE96" s="38" t="n">
        <f aca="false">SUM(BB96:BD96)</f>
        <v>4</v>
      </c>
      <c r="BF96" s="23" t="str">
        <f aca="false">IF(BE96=1,"0",IF(BE96=2,"0",IF(BE96=3,"1",IF(BE96&gt;3,"2","3"))))</f>
        <v>2</v>
      </c>
      <c r="BG96" s="29"/>
      <c r="BH96" s="29"/>
      <c r="BI96" s="29"/>
      <c r="BJ96" s="29"/>
      <c r="BK96" s="29"/>
      <c r="BL96" s="29"/>
      <c r="BM96" s="29"/>
      <c r="BN96" s="39"/>
    </row>
    <row r="97" customFormat="false" ht="15.65" hidden="false" customHeight="false" outlineLevel="0" collapsed="false">
      <c r="B97" s="14" t="s">
        <v>171</v>
      </c>
      <c r="C97" s="15" t="n">
        <v>2</v>
      </c>
      <c r="D97" s="15" t="n">
        <v>46</v>
      </c>
      <c r="E97" s="15" t="n">
        <v>4</v>
      </c>
      <c r="F97" s="15" t="n">
        <v>1</v>
      </c>
      <c r="G97" s="24" t="n">
        <v>3.5</v>
      </c>
      <c r="H97" s="15" t="n">
        <v>0</v>
      </c>
      <c r="I97" s="15" t="n">
        <v>70</v>
      </c>
      <c r="J97" s="15" t="n">
        <v>1</v>
      </c>
      <c r="K97" s="15" t="n">
        <v>1</v>
      </c>
      <c r="L97" s="15" t="n">
        <v>2</v>
      </c>
      <c r="M97" s="15" t="n">
        <v>0</v>
      </c>
      <c r="N97" s="15" t="n">
        <v>0</v>
      </c>
      <c r="O97" s="15" t="n">
        <v>0</v>
      </c>
      <c r="P97" s="15" t="n">
        <v>0</v>
      </c>
      <c r="Q97" s="15" t="n">
        <v>0</v>
      </c>
      <c r="R97" s="16" t="n">
        <v>42650</v>
      </c>
      <c r="S97" s="16" t="n">
        <v>42653</v>
      </c>
      <c r="T97" s="16" t="n">
        <v>42654</v>
      </c>
      <c r="U97" s="26" t="n">
        <v>67</v>
      </c>
      <c r="V97" s="26" t="n">
        <v>50</v>
      </c>
      <c r="W97" s="17" t="n">
        <f aca="false">U97*V97</f>
        <v>3350</v>
      </c>
      <c r="X97" s="26" t="n">
        <v>41</v>
      </c>
      <c r="Y97" s="18" t="n">
        <f aca="false">U97*V97*X97/2</f>
        <v>68675</v>
      </c>
      <c r="Z97" s="18" t="n">
        <v>82380</v>
      </c>
      <c r="AA97" s="19" t="n">
        <f aca="false">(Z97-Y97)/Z97*100</f>
        <v>16.6363194950231</v>
      </c>
      <c r="AB97" s="26" t="n">
        <v>68</v>
      </c>
      <c r="AC97" s="18" t="n">
        <v>48</v>
      </c>
      <c r="AD97" s="26" t="n">
        <v>3264</v>
      </c>
      <c r="AE97" s="18" t="n">
        <v>16</v>
      </c>
      <c r="AF97" s="26" t="n">
        <v>0</v>
      </c>
      <c r="AG97" s="26" t="n">
        <v>0</v>
      </c>
      <c r="AH97" s="21" t="str">
        <f aca="false">IF(AF97&gt;2000,"&gt;2000",IF(AF97&gt;1000,"1000-2000","&lt;1000"))</f>
        <v>&lt;1000</v>
      </c>
      <c r="AI97" s="18" t="n">
        <f aca="false">((Y97-AF97)/Y97)</f>
        <v>1</v>
      </c>
      <c r="AJ97" s="22" t="str">
        <f aca="false">IF(AI97&gt;98%,"&gt;98%",IF(AI97&gt;95%,"95-98%","&lt;95%"))</f>
        <v>&gt;98%</v>
      </c>
      <c r="AK97" s="15" t="n">
        <v>0</v>
      </c>
      <c r="AL97" s="15" t="n">
        <v>1</v>
      </c>
      <c r="AM97" s="15" t="n">
        <v>0</v>
      </c>
      <c r="AN97" s="23" t="str">
        <f aca="false">IF(Y97&gt;79999,"1","0")</f>
        <v>0</v>
      </c>
      <c r="AO97" s="23" t="str">
        <f aca="false">IF(N97=0,"0","1")</f>
        <v>0</v>
      </c>
      <c r="AP97" s="15" t="n">
        <v>1</v>
      </c>
      <c r="AQ97" s="15" t="n">
        <v>1</v>
      </c>
      <c r="AR97" s="15" t="n">
        <v>1</v>
      </c>
      <c r="AS97" s="17" t="n">
        <f aca="false">5+AL97+AM97+AO97-AN97-AQ97-AP97-AR97</f>
        <v>3</v>
      </c>
      <c r="AT97" s="17" t="str">
        <f aca="false">IF(AS97&gt;4,"0",IF(AS97&gt;3,"1",IF(AS97&gt;0,"2","3")))</f>
        <v>2</v>
      </c>
      <c r="AU97" s="15" t="n">
        <v>1</v>
      </c>
      <c r="AV97" s="15" t="n">
        <v>0</v>
      </c>
      <c r="AW97" s="15" t="n">
        <v>1</v>
      </c>
      <c r="AX97" s="15" t="n">
        <v>1</v>
      </c>
      <c r="AY97" s="15" t="n">
        <v>1</v>
      </c>
      <c r="AZ97" s="24" t="n">
        <f aca="false">SUM(AU97:AY97)</f>
        <v>4</v>
      </c>
      <c r="BA97" s="23" t="str">
        <f aca="false">IF(AZ97&gt;3,"2",IF(AZ97&gt;1,"1",IF(AZ97&gt;0,"0",)))</f>
        <v>2</v>
      </c>
      <c r="BB97" s="15" t="n">
        <v>1</v>
      </c>
      <c r="BC97" s="15" t="n">
        <v>1</v>
      </c>
      <c r="BD97" s="15" t="n">
        <v>1</v>
      </c>
      <c r="BE97" s="17" t="n">
        <f aca="false">SUM(BB97:BD97)</f>
        <v>3</v>
      </c>
      <c r="BF97" s="23" t="str">
        <f aca="false">IF(BE97=1,"0",IF(BE97=2,"0",IF(BE97=3,"1",IF(BE97&gt;3,"2","3"))))</f>
        <v>1</v>
      </c>
      <c r="BG97" s="15"/>
      <c r="BH97" s="15"/>
      <c r="BI97" s="15"/>
      <c r="BJ97" s="15"/>
      <c r="BK97" s="15"/>
      <c r="BL97" s="15"/>
      <c r="BM97" s="15"/>
      <c r="BN97" s="15"/>
    </row>
    <row r="98" customFormat="false" ht="15.65" hidden="false" customHeight="false" outlineLevel="0" collapsed="false">
      <c r="B98" s="14" t="s">
        <v>172</v>
      </c>
      <c r="C98" s="15" t="n">
        <v>2</v>
      </c>
      <c r="D98" s="15" t="n">
        <v>52</v>
      </c>
      <c r="E98" s="15" t="n">
        <v>4</v>
      </c>
      <c r="F98" s="15" t="n">
        <v>1</v>
      </c>
      <c r="G98" s="15" t="n">
        <v>1</v>
      </c>
      <c r="H98" s="15" t="n">
        <v>0</v>
      </c>
      <c r="I98" s="15" t="n">
        <v>90</v>
      </c>
      <c r="J98" s="15" t="n">
        <v>1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6" t="n">
        <v>42482</v>
      </c>
      <c r="S98" s="16" t="n">
        <v>42487</v>
      </c>
      <c r="T98" s="16" t="n">
        <v>42489</v>
      </c>
      <c r="U98" s="26" t="n">
        <v>67</v>
      </c>
      <c r="V98" s="26" t="n">
        <v>50</v>
      </c>
      <c r="W98" s="17" t="n">
        <f aca="false">U98*V98</f>
        <v>3350</v>
      </c>
      <c r="X98" s="26" t="n">
        <v>48</v>
      </c>
      <c r="Y98" s="18" t="n">
        <f aca="false">U98*V98*X98/2</f>
        <v>80400</v>
      </c>
      <c r="Z98" s="18" t="n">
        <v>92430</v>
      </c>
      <c r="AA98" s="19" t="n">
        <f aca="false">(Z98-Y98)/Z98*100</f>
        <v>13.0152547874067</v>
      </c>
      <c r="AB98" s="26" t="n">
        <v>65</v>
      </c>
      <c r="AC98" s="18" t="n">
        <v>51</v>
      </c>
      <c r="AD98" s="26" t="n">
        <v>3315</v>
      </c>
      <c r="AE98" s="18" t="n">
        <v>13</v>
      </c>
      <c r="AF98" s="26" t="n">
        <v>162</v>
      </c>
      <c r="AG98" s="26" t="n">
        <v>162</v>
      </c>
      <c r="AH98" s="21" t="str">
        <f aca="false">IF(AF98&gt;2000,"&gt;2000",IF(AF98&gt;1000,"1000-2000","&lt;1000"))</f>
        <v>&lt;1000</v>
      </c>
      <c r="AI98" s="18" t="n">
        <f aca="false">((Y98-AF98)/Y98)</f>
        <v>0.997985074626866</v>
      </c>
      <c r="AJ98" s="22" t="str">
        <f aca="false">IF(AI98&gt;98%,"&gt;98%",IF(AI98&gt;95%,"95-98%","&lt;95%"))</f>
        <v>&gt;98%</v>
      </c>
      <c r="AK98" s="15" t="n">
        <v>162</v>
      </c>
      <c r="AL98" s="15" t="n">
        <v>1</v>
      </c>
      <c r="AM98" s="15" t="n">
        <v>1</v>
      </c>
      <c r="AN98" s="23" t="str">
        <f aca="false">IF(Y98&gt;79999,"1","0")</f>
        <v>1</v>
      </c>
      <c r="AO98" s="23" t="str">
        <f aca="false">IF(N98=0,"0","1")</f>
        <v>0</v>
      </c>
      <c r="AP98" s="15" t="n">
        <v>0</v>
      </c>
      <c r="AQ98" s="15" t="n">
        <v>1</v>
      </c>
      <c r="AR98" s="15" t="n">
        <v>1</v>
      </c>
      <c r="AS98" s="17" t="n">
        <f aca="false">5+AL98+AM98+AO98-AN98-AQ98-AP98-AR98</f>
        <v>4</v>
      </c>
      <c r="AT98" s="17" t="str">
        <f aca="false">IF(AS98&gt;4,"0",IF(AS98&gt;3,"1",IF(AS98&gt;0,"2","3")))</f>
        <v>1</v>
      </c>
      <c r="AU98" s="15" t="n">
        <v>1</v>
      </c>
      <c r="AV98" s="15" t="n">
        <v>0</v>
      </c>
      <c r="AW98" s="15" t="n">
        <v>1</v>
      </c>
      <c r="AX98" s="15" t="n">
        <v>1</v>
      </c>
      <c r="AY98" s="15" t="n">
        <v>1</v>
      </c>
      <c r="AZ98" s="24" t="n">
        <f aca="false">SUM(AU98:AY98)</f>
        <v>4</v>
      </c>
      <c r="BA98" s="23" t="str">
        <f aca="false">IF(AZ98&gt;3,"2",IF(AZ98&gt;1,"1",IF(AZ98&gt;0,"0",)))</f>
        <v>2</v>
      </c>
      <c r="BB98" s="15" t="n">
        <v>1</v>
      </c>
      <c r="BC98" s="15" t="n">
        <v>1</v>
      </c>
      <c r="BD98" s="15" t="n">
        <v>0</v>
      </c>
      <c r="BE98" s="17" t="n">
        <f aca="false">SUM(BB98:BD98)</f>
        <v>2</v>
      </c>
      <c r="BF98" s="23" t="str">
        <f aca="false">IF(BE98=1,"0",IF(BE98=2,"0",IF(BE98=3,"1",IF(BE98&gt;3,"2","3"))))</f>
        <v>0</v>
      </c>
      <c r="BG98" s="15"/>
      <c r="BH98" s="15"/>
      <c r="BI98" s="15"/>
      <c r="BJ98" s="15"/>
      <c r="BK98" s="15"/>
      <c r="BL98" s="15"/>
      <c r="BM98" s="15"/>
      <c r="BN98" s="15"/>
    </row>
    <row r="99" customFormat="false" ht="15.65" hidden="false" customHeight="false" outlineLevel="0" collapsed="false">
      <c r="B99" s="14" t="s">
        <v>173</v>
      </c>
      <c r="C99" s="15" t="n">
        <v>1</v>
      </c>
      <c r="D99" s="15" t="n">
        <v>59</v>
      </c>
      <c r="E99" s="15" t="n">
        <v>4</v>
      </c>
      <c r="F99" s="15" t="n">
        <v>1</v>
      </c>
      <c r="G99" s="24" t="n">
        <v>3.5</v>
      </c>
      <c r="H99" s="15" t="n">
        <v>0</v>
      </c>
      <c r="I99" s="15" t="n">
        <v>70</v>
      </c>
      <c r="J99" s="15" t="n">
        <v>1</v>
      </c>
      <c r="K99" s="15" t="n">
        <v>0</v>
      </c>
      <c r="L99" s="15" t="n">
        <v>0</v>
      </c>
      <c r="M99" s="15" t="n">
        <v>0</v>
      </c>
      <c r="N99" s="15" t="n">
        <v>3</v>
      </c>
      <c r="O99" s="15" t="n">
        <v>0</v>
      </c>
      <c r="P99" s="15" t="n">
        <v>0</v>
      </c>
      <c r="Q99" s="15" t="n">
        <v>0</v>
      </c>
      <c r="R99" s="16" t="n">
        <v>42790</v>
      </c>
      <c r="S99" s="16" t="n">
        <v>42810</v>
      </c>
      <c r="T99" s="16" t="n">
        <v>42811</v>
      </c>
      <c r="U99" s="50" t="n">
        <v>64</v>
      </c>
      <c r="V99" s="50" t="n">
        <v>48</v>
      </c>
      <c r="W99" s="17" t="n">
        <f aca="false">U99*V99</f>
        <v>3072</v>
      </c>
      <c r="X99" s="50" t="n">
        <v>44</v>
      </c>
      <c r="Y99" s="18" t="n">
        <f aca="false">U99*V99*X99/2</f>
        <v>67584</v>
      </c>
      <c r="Z99" s="18" t="n">
        <v>84490</v>
      </c>
      <c r="AA99" s="19" t="n">
        <f aca="false">(Z99-Y99)/Z99*100</f>
        <v>20.0094685761629</v>
      </c>
      <c r="AB99" s="50" t="n">
        <v>62</v>
      </c>
      <c r="AC99" s="20" t="n">
        <v>51</v>
      </c>
      <c r="AD99" s="50" t="n">
        <v>3162</v>
      </c>
      <c r="AE99" s="20" t="n">
        <v>11</v>
      </c>
      <c r="AF99" s="24" t="n">
        <v>329</v>
      </c>
      <c r="AG99" s="24" t="n">
        <v>820</v>
      </c>
      <c r="AH99" s="21" t="str">
        <f aca="false">IF(AF99&gt;2000,"&gt;2000",IF(AF99&gt;1000,"1000-2000","&lt;1000"))</f>
        <v>&lt;1000</v>
      </c>
      <c r="AI99" s="18" t="n">
        <f aca="false">((Y99-AF99)/Y99)</f>
        <v>0.995131983901515</v>
      </c>
      <c r="AJ99" s="22" t="str">
        <f aca="false">IF(AI99&gt;98%,"&gt;98%",IF(AI99&gt;95%,"95-98%","&lt;95%"))</f>
        <v>&gt;98%</v>
      </c>
      <c r="AK99" s="24" t="n">
        <v>329</v>
      </c>
      <c r="AL99" s="24" t="n">
        <v>0</v>
      </c>
      <c r="AM99" s="24" t="n">
        <v>1</v>
      </c>
      <c r="AN99" s="23" t="str">
        <f aca="false">IF(Y99&gt;79999,"1","0")</f>
        <v>0</v>
      </c>
      <c r="AO99" s="23" t="str">
        <f aca="false">IF(N99=0,"0","1")</f>
        <v>1</v>
      </c>
      <c r="AP99" s="24" t="n">
        <v>0</v>
      </c>
      <c r="AQ99" s="24" t="n">
        <v>1</v>
      </c>
      <c r="AR99" s="24" t="n">
        <v>1</v>
      </c>
      <c r="AS99" s="17" t="n">
        <f aca="false">5+AL99+AM99+AO99-AN99-AQ99-AP99-AR99</f>
        <v>5</v>
      </c>
      <c r="AT99" s="17" t="str">
        <f aca="false">IF(AS99&gt;4,"0",IF(AS99&gt;3,"1",IF(AS99&gt;0,"2","3")))</f>
        <v>0</v>
      </c>
      <c r="AU99" s="24" t="n">
        <v>1</v>
      </c>
      <c r="AV99" s="24" t="n">
        <v>0</v>
      </c>
      <c r="AW99" s="24" t="n">
        <v>0</v>
      </c>
      <c r="AX99" s="24" t="n">
        <v>0</v>
      </c>
      <c r="AY99" s="24" t="n">
        <v>1</v>
      </c>
      <c r="AZ99" s="24" t="n">
        <f aca="false">SUM(AU99:AY99)</f>
        <v>2</v>
      </c>
      <c r="BA99" s="23" t="str">
        <f aca="false">IF(AZ99&gt;3,"2",IF(AZ99&gt;1,"1",IF(AZ99&gt;0,"0",)))</f>
        <v>1</v>
      </c>
      <c r="BB99" s="24" t="n">
        <v>1</v>
      </c>
      <c r="BC99" s="24" t="n">
        <v>1</v>
      </c>
      <c r="BD99" s="24" t="n">
        <v>0</v>
      </c>
      <c r="BE99" s="17" t="n">
        <f aca="false">SUM(BB99:BD99)</f>
        <v>2</v>
      </c>
      <c r="BF99" s="23" t="str">
        <f aca="false">IF(BE99=1,"0",IF(BE99=2,"0",IF(BE99=3,"1",IF(BE99&gt;3,"2","3"))))</f>
        <v>0</v>
      </c>
      <c r="BG99" s="15" t="n">
        <v>2</v>
      </c>
      <c r="BH99" s="15"/>
      <c r="BI99" s="15"/>
      <c r="BJ99" s="15"/>
      <c r="BK99" s="15"/>
      <c r="BL99" s="15"/>
      <c r="BM99" s="15"/>
      <c r="BN99" s="15"/>
    </row>
    <row r="100" customFormat="false" ht="15.65" hidden="false" customHeight="false" outlineLevel="0" collapsed="false">
      <c r="B100" s="14" t="s">
        <v>174</v>
      </c>
      <c r="C100" s="15" t="n">
        <v>1</v>
      </c>
      <c r="D100" s="0" t="n">
        <v>81</v>
      </c>
      <c r="E100" s="42" t="n">
        <v>4</v>
      </c>
      <c r="F100" s="0" t="n">
        <v>1</v>
      </c>
      <c r="G100" s="4" t="n">
        <v>2</v>
      </c>
      <c r="H100" s="0" t="n">
        <v>0</v>
      </c>
      <c r="I100" s="0" t="n">
        <v>60</v>
      </c>
      <c r="J100" s="0" t="n">
        <v>1</v>
      </c>
      <c r="K100" s="0" t="n">
        <v>1</v>
      </c>
      <c r="L100" s="0" t="n">
        <v>3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16" t="n">
        <v>43411</v>
      </c>
      <c r="S100" s="57" t="n">
        <v>43423</v>
      </c>
      <c r="T100" s="16" t="n">
        <v>43424</v>
      </c>
      <c r="U100" s="0" t="n">
        <v>56</v>
      </c>
      <c r="V100" s="0" t="n">
        <v>52</v>
      </c>
      <c r="W100" s="20" t="n">
        <f aca="false">U100*V100</f>
        <v>2912</v>
      </c>
      <c r="X100" s="0" t="n">
        <v>49</v>
      </c>
      <c r="Y100" s="18" t="n">
        <f aca="false">U100*V100*X100/2</f>
        <v>71344</v>
      </c>
      <c r="Z100" s="18" t="n">
        <v>71710</v>
      </c>
      <c r="AA100" s="19" t="n">
        <f aca="false">(Z100-Y100)/Z100*100</f>
        <v>0.510389067075722</v>
      </c>
      <c r="AB100" s="0" t="n">
        <v>71</v>
      </c>
      <c r="AC100" s="0" t="n">
        <v>52</v>
      </c>
      <c r="AD100" s="0" t="n">
        <v>3692</v>
      </c>
      <c r="AE100" s="41" t="n">
        <v>8</v>
      </c>
      <c r="AF100" s="58" t="n">
        <v>756</v>
      </c>
      <c r="AG100" s="58" t="n">
        <v>3320</v>
      </c>
      <c r="AH100" s="46" t="str">
        <f aca="false">IF(AF100&gt;2000,"&gt;2000",IF(AF100&gt;1000,"1000-2000","&lt;1000"))</f>
        <v>&lt;1000</v>
      </c>
      <c r="AI100" s="18" t="n">
        <f aca="false">((Y100-AF100)/Y100)</f>
        <v>0.989403453689168</v>
      </c>
      <c r="AJ100" s="22" t="str">
        <f aca="false">IF(AI100&gt;98%,"&gt;98%",IF(AI100&gt;95%,"95-98%","&lt;95%"))</f>
        <v>&gt;98%</v>
      </c>
      <c r="AK100" s="27" t="n">
        <v>756</v>
      </c>
      <c r="AL100" s="27" t="n">
        <v>0</v>
      </c>
      <c r="AM100" s="27" t="n">
        <v>0</v>
      </c>
      <c r="AN100" s="23" t="str">
        <f aca="false">IF(Y100&gt;79999,"1","0")</f>
        <v>0</v>
      </c>
      <c r="AO100" s="23" t="str">
        <f aca="false">IF(N100=0,"0","1")</f>
        <v>0</v>
      </c>
      <c r="AP100" s="27" t="n">
        <v>1</v>
      </c>
      <c r="AQ100" s="27" t="n">
        <v>1</v>
      </c>
      <c r="AR100" s="27" t="n">
        <v>1</v>
      </c>
      <c r="AS100" s="17" t="n">
        <f aca="false">5+AL100+AM100+AO100-AN100-AQ100-AP100-AR100</f>
        <v>2</v>
      </c>
      <c r="AT100" s="17" t="str">
        <f aca="false">IF(AS100&gt;4,"0",IF(AS100&gt;3,"1",IF(AS100&gt;0,"2","3")))</f>
        <v>2</v>
      </c>
      <c r="AU100" s="27" t="n">
        <v>1</v>
      </c>
      <c r="AV100" s="27" t="n">
        <v>0</v>
      </c>
      <c r="AW100" s="27" t="n">
        <v>1</v>
      </c>
      <c r="AX100" s="27" t="n">
        <v>1</v>
      </c>
      <c r="AY100" s="27" t="n">
        <v>1</v>
      </c>
      <c r="AZ100" s="28" t="n">
        <f aca="false">SUM(AU100:AY100)</f>
        <v>4</v>
      </c>
      <c r="BA100" s="17" t="str">
        <f aca="false">IF(AZ100&gt;3,"2",IF(AZ100&gt;1,"1",IF(AZ100&gt;0,"0",)))</f>
        <v>2</v>
      </c>
      <c r="BB100" s="27" t="n">
        <v>1</v>
      </c>
      <c r="BC100" s="27" t="n">
        <v>1</v>
      </c>
      <c r="BD100" s="27" t="n">
        <v>1</v>
      </c>
      <c r="BE100" s="17" t="n">
        <f aca="false">SUM(BB100:BD100)</f>
        <v>3</v>
      </c>
      <c r="BF100" s="17" t="str">
        <f aca="false">IF(BE100=1,"0",IF(BE100=2,"0",IF(BE100=3,"1",IF(BE100&gt;3,"2","3"))))</f>
        <v>1</v>
      </c>
      <c r="BG100" s="15"/>
      <c r="BH100" s="27" t="n">
        <v>1.3</v>
      </c>
      <c r="BI100" s="15" t="s">
        <v>66</v>
      </c>
      <c r="BJ100" s="15" t="s">
        <v>66</v>
      </c>
      <c r="BK100" s="15" t="s">
        <v>66</v>
      </c>
      <c r="BL100" s="15" t="s">
        <v>66</v>
      </c>
      <c r="BM100" s="15" t="n">
        <v>0</v>
      </c>
      <c r="BN100" s="15" t="s">
        <v>66</v>
      </c>
    </row>
    <row r="101" customFormat="false" ht="15.65" hidden="false" customHeight="false" outlineLevel="0" collapsed="false">
      <c r="B101" s="14" t="s">
        <v>175</v>
      </c>
      <c r="C101" s="24" t="n">
        <v>2</v>
      </c>
      <c r="D101" s="24" t="n">
        <v>66</v>
      </c>
      <c r="E101" s="24" t="n">
        <v>4</v>
      </c>
      <c r="F101" s="24" t="n">
        <v>1</v>
      </c>
      <c r="G101" s="24" t="n">
        <v>1</v>
      </c>
      <c r="H101" s="24" t="n">
        <v>0</v>
      </c>
      <c r="I101" s="15" t="n">
        <v>70</v>
      </c>
      <c r="J101" s="15" t="n">
        <v>1</v>
      </c>
      <c r="K101" s="15" t="n">
        <v>0</v>
      </c>
      <c r="L101" s="15" t="n">
        <v>0</v>
      </c>
      <c r="M101" s="15" t="n">
        <v>0</v>
      </c>
      <c r="N101" s="15" t="n">
        <v>0</v>
      </c>
      <c r="O101" s="15" t="n">
        <v>0</v>
      </c>
      <c r="P101" s="15" t="n">
        <v>3</v>
      </c>
      <c r="Q101" s="15" t="n">
        <v>0</v>
      </c>
      <c r="R101" s="16" t="n">
        <v>41003</v>
      </c>
      <c r="S101" s="16" t="n">
        <v>41004</v>
      </c>
      <c r="T101" s="16" t="n">
        <v>41035</v>
      </c>
      <c r="U101" s="50" t="n">
        <v>67</v>
      </c>
      <c r="V101" s="50" t="n">
        <v>66</v>
      </c>
      <c r="W101" s="17" t="n">
        <f aca="false">U101*V101</f>
        <v>4422</v>
      </c>
      <c r="X101" s="50" t="n">
        <v>47</v>
      </c>
      <c r="Y101" s="18" t="n">
        <f aca="false">U101*V101*X101/2</f>
        <v>103917</v>
      </c>
      <c r="Z101" s="18" t="n">
        <v>121460</v>
      </c>
      <c r="AA101" s="19" t="n">
        <f aca="false">(Z101-Y101)/Z101*100</f>
        <v>14.4434381689445</v>
      </c>
      <c r="AB101" s="50" t="n">
        <v>64</v>
      </c>
      <c r="AC101" s="20" t="n">
        <v>62</v>
      </c>
      <c r="AD101" s="50" t="n">
        <v>3968</v>
      </c>
      <c r="AE101" s="20" t="n">
        <v>15</v>
      </c>
      <c r="AF101" s="24" t="n">
        <v>440</v>
      </c>
      <c r="AG101" s="24" t="n">
        <v>1280</v>
      </c>
      <c r="AH101" s="21" t="str">
        <f aca="false">IF(AF101&gt;2000,"&gt;2000",IF(AF101&gt;1000,"1000-2000","&lt;1000"))</f>
        <v>&lt;1000</v>
      </c>
      <c r="AI101" s="18" t="n">
        <f aca="false">((Y101-AF101)/Y101)</f>
        <v>0.995765851593098</v>
      </c>
      <c r="AJ101" s="22" t="str">
        <f aca="false">IF(AI101&gt;98%,"&gt;98%",IF(AI101&gt;95%,"95-98%","&lt;95%"))</f>
        <v>&gt;98%</v>
      </c>
      <c r="AK101" s="24" t="n">
        <v>440</v>
      </c>
      <c r="AL101" s="24" t="n">
        <v>1</v>
      </c>
      <c r="AM101" s="24" t="n">
        <v>0</v>
      </c>
      <c r="AN101" s="23" t="str">
        <f aca="false">IF(Y101&gt;79999,"1","0")</f>
        <v>1</v>
      </c>
      <c r="AO101" s="23" t="str">
        <f aca="false">IF(N101=0,"0","1")</f>
        <v>0</v>
      </c>
      <c r="AP101" s="24" t="n">
        <v>0</v>
      </c>
      <c r="AQ101" s="24" t="n">
        <v>1</v>
      </c>
      <c r="AR101" s="24" t="n">
        <v>1</v>
      </c>
      <c r="AS101" s="17" t="n">
        <f aca="false">5+AL101+AM101+AO101-AN101-AQ101-AP101-AR101</f>
        <v>3</v>
      </c>
      <c r="AT101" s="17" t="str">
        <f aca="false">IF(AS101&gt;4,"0",IF(AS101&gt;3,"1",IF(AS101&gt;0,"2","3")))</f>
        <v>2</v>
      </c>
      <c r="AU101" s="24" t="n">
        <v>1</v>
      </c>
      <c r="AV101" s="24" t="n">
        <v>1</v>
      </c>
      <c r="AW101" s="24" t="n">
        <v>0</v>
      </c>
      <c r="AX101" s="24" t="n">
        <v>1</v>
      </c>
      <c r="AY101" s="24" t="n">
        <v>1</v>
      </c>
      <c r="AZ101" s="24" t="n">
        <f aca="false">SUM(AU101:AY101)</f>
        <v>4</v>
      </c>
      <c r="BA101" s="23" t="str">
        <f aca="false">IF(AZ101&gt;3,"2",IF(AZ101&gt;1,"1",IF(AZ101&gt;0,"0",)))</f>
        <v>2</v>
      </c>
      <c r="BB101" s="24" t="n">
        <v>1</v>
      </c>
      <c r="BC101" s="24" t="n">
        <v>1</v>
      </c>
      <c r="BD101" s="24" t="n">
        <v>0</v>
      </c>
      <c r="BE101" s="17" t="n">
        <f aca="false">SUM(BB101:BD101)</f>
        <v>2</v>
      </c>
      <c r="BF101" s="23" t="str">
        <f aca="false">IF(BE101=1,"0",IF(BE101=2,"0",IF(BE101=3,"1",IF(BE101&gt;3,"2","3"))))</f>
        <v>0</v>
      </c>
      <c r="BG101" s="15"/>
      <c r="BH101" s="15"/>
      <c r="BI101" s="15"/>
      <c r="BJ101" s="15"/>
      <c r="BK101" s="15"/>
      <c r="BL101" s="15"/>
      <c r="BM101" s="15"/>
      <c r="BN101" s="15"/>
    </row>
    <row r="102" customFormat="false" ht="15.65" hidden="false" customHeight="false" outlineLevel="0" collapsed="false">
      <c r="B102" s="14" t="s">
        <v>176</v>
      </c>
      <c r="C102" s="15" t="n">
        <v>2</v>
      </c>
      <c r="D102" s="15" t="n">
        <v>41</v>
      </c>
      <c r="E102" s="15" t="n">
        <v>4</v>
      </c>
      <c r="F102" s="15" t="n">
        <v>4</v>
      </c>
      <c r="G102" s="15" t="n">
        <v>1</v>
      </c>
      <c r="H102" s="15" t="n">
        <v>0</v>
      </c>
      <c r="I102" s="15" t="n">
        <v>60</v>
      </c>
      <c r="J102" s="15" t="n">
        <v>1</v>
      </c>
      <c r="K102" s="15" t="n">
        <v>0</v>
      </c>
      <c r="L102" s="15" t="n">
        <v>0</v>
      </c>
      <c r="M102" s="15" t="n">
        <v>4</v>
      </c>
      <c r="N102" s="15" t="n">
        <v>0</v>
      </c>
      <c r="O102" s="15" t="n">
        <v>1</v>
      </c>
      <c r="P102" s="15" t="n">
        <v>5</v>
      </c>
      <c r="Q102" s="15" t="n">
        <v>0</v>
      </c>
      <c r="R102" s="16" t="n">
        <v>43027</v>
      </c>
      <c r="S102" s="15" t="s">
        <v>94</v>
      </c>
      <c r="T102" s="16" t="n">
        <v>43039</v>
      </c>
      <c r="U102" s="26" t="n">
        <v>63</v>
      </c>
      <c r="V102" s="26" t="n">
        <v>53</v>
      </c>
      <c r="W102" s="17" t="n">
        <f aca="false">U102*V102</f>
        <v>3339</v>
      </c>
      <c r="X102" s="26" t="n">
        <v>43</v>
      </c>
      <c r="Y102" s="18" t="n">
        <f aca="false">U102*V102*X102/2</f>
        <v>71788.5</v>
      </c>
      <c r="Z102" s="18" t="n">
        <v>80810</v>
      </c>
      <c r="AA102" s="19" t="n">
        <f aca="false">(Z102-Y102)/Z102*100</f>
        <v>11.1638411087737</v>
      </c>
      <c r="AB102" s="26" t="n">
        <v>69</v>
      </c>
      <c r="AC102" s="18" t="n">
        <v>61</v>
      </c>
      <c r="AD102" s="26" t="n">
        <v>4209</v>
      </c>
      <c r="AE102" s="18" t="n">
        <v>5</v>
      </c>
      <c r="AF102" s="26" t="n">
        <v>4377</v>
      </c>
      <c r="AG102" s="20" t="n">
        <v>6200</v>
      </c>
      <c r="AH102" s="21" t="str">
        <f aca="false">IF(AF102&gt;2000,"&gt;2000",IF(AF102&gt;1000,"1000-2000","&lt;1000"))</f>
        <v>&gt;2000</v>
      </c>
      <c r="AI102" s="18" t="n">
        <f aca="false">((Y102-AF102)/Y102)</f>
        <v>0.939029231701456</v>
      </c>
      <c r="AJ102" s="22" t="str">
        <f aca="false">IF(AI102&gt;98%,"&gt;98%",IF(AI102&gt;95%,"95-98%","&lt;95%"))</f>
        <v>&lt;95%</v>
      </c>
      <c r="AK102" s="15" t="n">
        <v>4377</v>
      </c>
      <c r="AL102" s="15" t="n">
        <v>1</v>
      </c>
      <c r="AM102" s="15" t="n">
        <v>0</v>
      </c>
      <c r="AN102" s="23" t="str">
        <f aca="false">IF(Y102&gt;79999,"1","0")</f>
        <v>0</v>
      </c>
      <c r="AO102" s="23" t="str">
        <f aca="false">IF(N102=0,"0","1")</f>
        <v>0</v>
      </c>
      <c r="AP102" s="15" t="n">
        <v>1</v>
      </c>
      <c r="AQ102" s="15" t="n">
        <v>1</v>
      </c>
      <c r="AR102" s="15" t="n">
        <v>1</v>
      </c>
      <c r="AS102" s="17" t="n">
        <f aca="false">5+AL102+AM102+AO102-AN102-AQ102-AP102-AR102</f>
        <v>3</v>
      </c>
      <c r="AT102" s="17" t="str">
        <f aca="false">IF(AS102&gt;4,"0",IF(AS102&gt;3,"1",IF(AS102&gt;0,"2","3")))</f>
        <v>2</v>
      </c>
      <c r="AU102" s="15" t="n">
        <v>1</v>
      </c>
      <c r="AV102" s="15" t="n">
        <v>1</v>
      </c>
      <c r="AW102" s="15" t="n">
        <v>1</v>
      </c>
      <c r="AX102" s="15" t="n">
        <v>1</v>
      </c>
      <c r="AY102" s="15" t="n">
        <v>1</v>
      </c>
      <c r="AZ102" s="24" t="n">
        <f aca="false">SUM(AU102:AY102)</f>
        <v>5</v>
      </c>
      <c r="BA102" s="23" t="str">
        <f aca="false">IF(AZ102&gt;3,"2",IF(AZ102&gt;1,"1",IF(AZ102&gt;0,"0",)))</f>
        <v>2</v>
      </c>
      <c r="BB102" s="15" t="n">
        <v>1</v>
      </c>
      <c r="BC102" s="15" t="n">
        <v>3</v>
      </c>
      <c r="BD102" s="15" t="n">
        <v>1</v>
      </c>
      <c r="BE102" s="17" t="n">
        <f aca="false">SUM(BB102:BD102)</f>
        <v>5</v>
      </c>
      <c r="BF102" s="23" t="str">
        <f aca="false">IF(BE102=1,"0",IF(BE102=2,"0",IF(BE102=3,"1",IF(BE102&gt;3,"2","3"))))</f>
        <v>2</v>
      </c>
      <c r="BG102" s="15" t="n">
        <v>1</v>
      </c>
      <c r="BH102" s="15"/>
      <c r="BI102" s="15"/>
      <c r="BJ102" s="15"/>
      <c r="BK102" s="15"/>
      <c r="BL102" s="15"/>
      <c r="BM102" s="15"/>
      <c r="BN102" s="25"/>
    </row>
    <row r="103" customFormat="false" ht="15.65" hidden="false" customHeight="false" outlineLevel="0" collapsed="false">
      <c r="B103" s="14" t="s">
        <v>177</v>
      </c>
      <c r="C103" s="15" t="n">
        <v>2</v>
      </c>
      <c r="D103" s="15" t="n">
        <v>66</v>
      </c>
      <c r="E103" s="15" t="n">
        <v>4</v>
      </c>
      <c r="F103" s="15" t="n">
        <v>1</v>
      </c>
      <c r="G103" s="24" t="s">
        <v>138</v>
      </c>
      <c r="H103" s="15" t="n">
        <v>0</v>
      </c>
      <c r="I103" s="15" t="n">
        <v>70</v>
      </c>
      <c r="J103" s="15" t="n">
        <v>0</v>
      </c>
      <c r="K103" s="15" t="n">
        <v>0</v>
      </c>
      <c r="L103" s="15" t="n">
        <v>4</v>
      </c>
      <c r="M103" s="15" t="n">
        <v>0</v>
      </c>
      <c r="N103" s="15" t="n">
        <v>0</v>
      </c>
      <c r="O103" s="15"/>
      <c r="P103" s="15" t="n">
        <v>0</v>
      </c>
      <c r="Q103" s="15" t="n">
        <v>0</v>
      </c>
      <c r="R103" s="16" t="n">
        <v>41323</v>
      </c>
      <c r="S103" s="16" t="n">
        <v>41332</v>
      </c>
      <c r="T103" s="16" t="n">
        <v>41333</v>
      </c>
      <c r="U103" s="50" t="n">
        <v>67</v>
      </c>
      <c r="V103" s="50" t="n">
        <v>59</v>
      </c>
      <c r="W103" s="17" t="n">
        <f aca="false">U103*V103</f>
        <v>3953</v>
      </c>
      <c r="X103" s="50" t="n">
        <v>50</v>
      </c>
      <c r="Y103" s="18" t="n">
        <f aca="false">U103*V103*X103/2</f>
        <v>98825</v>
      </c>
      <c r="Z103" s="18" t="n">
        <v>133220</v>
      </c>
      <c r="AA103" s="19" t="n">
        <f aca="false">(Z103-Y103)/Z103*100</f>
        <v>25.8181954661462</v>
      </c>
      <c r="AB103" s="50" t="n">
        <v>75</v>
      </c>
      <c r="AC103" s="20" t="n">
        <v>40</v>
      </c>
      <c r="AD103" s="50" t="n">
        <v>3000</v>
      </c>
      <c r="AE103" s="20" t="n">
        <v>9</v>
      </c>
      <c r="AF103" s="24" t="n">
        <v>675</v>
      </c>
      <c r="AG103" s="24" t="n">
        <v>0</v>
      </c>
      <c r="AH103" s="21" t="str">
        <f aca="false">IF(AF103&gt;2000,"&gt;2000",IF(AF103&gt;1000,"1000-2000","&lt;1000"))</f>
        <v>&lt;1000</v>
      </c>
      <c r="AI103" s="18" t="n">
        <f aca="false">((Y103-AF103)/Y103)</f>
        <v>0.99316974449785</v>
      </c>
      <c r="AJ103" s="22" t="str">
        <f aca="false">IF(AI103&gt;98%,"&gt;98%",IF(AI103&gt;95%,"95-98%","&lt;95%"))</f>
        <v>&gt;98%</v>
      </c>
      <c r="AK103" s="24" t="n">
        <v>675</v>
      </c>
      <c r="AL103" s="24" t="n">
        <v>1</v>
      </c>
      <c r="AM103" s="24" t="n">
        <v>0</v>
      </c>
      <c r="AN103" s="23" t="str">
        <f aca="false">IF(Y103&gt;79999,"1","0")</f>
        <v>1</v>
      </c>
      <c r="AO103" s="23" t="str">
        <f aca="false">IF(N103=0,"0","1")</f>
        <v>0</v>
      </c>
      <c r="AP103" s="24" t="n">
        <v>1</v>
      </c>
      <c r="AQ103" s="24" t="n">
        <v>1</v>
      </c>
      <c r="AR103" s="24" t="n">
        <v>1</v>
      </c>
      <c r="AS103" s="17" t="n">
        <f aca="false">5+AL103+AM103+AO103-AN103-AQ103-AP103-AR103</f>
        <v>2</v>
      </c>
      <c r="AT103" s="17" t="str">
        <f aca="false">IF(AS103&gt;4,"0",IF(AS103&gt;3,"1",IF(AS103&gt;0,"2","3")))</f>
        <v>2</v>
      </c>
      <c r="AU103" s="24" t="n">
        <v>1</v>
      </c>
      <c r="AV103" s="24" t="n">
        <v>0</v>
      </c>
      <c r="AW103" s="24" t="n">
        <v>1</v>
      </c>
      <c r="AX103" s="24" t="n">
        <v>1</v>
      </c>
      <c r="AY103" s="24" t="n">
        <v>1</v>
      </c>
      <c r="AZ103" s="24" t="n">
        <f aca="false">SUM(AU103:AY103)</f>
        <v>4</v>
      </c>
      <c r="BA103" s="23" t="str">
        <f aca="false">IF(AZ103&gt;3,"2",IF(AZ103&gt;1,"1",IF(AZ103&gt;0,"0",)))</f>
        <v>2</v>
      </c>
      <c r="BB103" s="24" t="n">
        <v>1</v>
      </c>
      <c r="BC103" s="24" t="n">
        <v>1</v>
      </c>
      <c r="BD103" s="24" t="n">
        <v>1</v>
      </c>
      <c r="BE103" s="17" t="n">
        <f aca="false">SUM(BB103:BD103)</f>
        <v>3</v>
      </c>
      <c r="BF103" s="23" t="str">
        <f aca="false">IF(BE103=1,"0",IF(BE103=2,"0",IF(BE103=3,"1",IF(BE103&gt;3,"2","3"))))</f>
        <v>1</v>
      </c>
      <c r="BG103" s="15"/>
      <c r="BH103" s="15"/>
      <c r="BI103" s="15"/>
      <c r="BJ103" s="15"/>
      <c r="BK103" s="15"/>
      <c r="BL103" s="15"/>
      <c r="BM103" s="15"/>
      <c r="BN103" s="25"/>
    </row>
    <row r="104" customFormat="false" ht="15.65" hidden="false" customHeight="false" outlineLevel="0" collapsed="false">
      <c r="B104" s="14" t="s">
        <v>178</v>
      </c>
      <c r="C104" s="29" t="n">
        <v>1</v>
      </c>
      <c r="D104" s="29" t="n">
        <v>38</v>
      </c>
      <c r="E104" s="29" t="n">
        <v>4</v>
      </c>
      <c r="F104" s="29" t="n">
        <v>1</v>
      </c>
      <c r="G104" s="30" t="n">
        <v>2</v>
      </c>
      <c r="H104" s="29" t="n">
        <v>0</v>
      </c>
      <c r="I104" s="29" t="n">
        <v>70</v>
      </c>
      <c r="J104" s="29" t="n">
        <v>1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1</v>
      </c>
      <c r="P104" s="29" t="n">
        <v>0</v>
      </c>
      <c r="Q104" s="29" t="n">
        <v>0</v>
      </c>
      <c r="R104" s="32" t="n">
        <v>40667</v>
      </c>
      <c r="S104" s="32" t="n">
        <v>40669</v>
      </c>
      <c r="T104" s="32" t="n">
        <v>40673</v>
      </c>
      <c r="U104" s="49" t="n">
        <v>52</v>
      </c>
      <c r="V104" s="49" t="n">
        <v>54</v>
      </c>
      <c r="W104" s="34" t="n">
        <f aca="false">U104*V104</f>
        <v>2808</v>
      </c>
      <c r="X104" s="49" t="n">
        <v>54</v>
      </c>
      <c r="Y104" s="35" t="n">
        <f aca="false">U104*V104*X104/2</f>
        <v>75816</v>
      </c>
      <c r="Z104" s="35" t="n">
        <v>96580</v>
      </c>
      <c r="AA104" s="19" t="n">
        <f aca="false">(Z104-Y104)/Z104*100</f>
        <v>21.4992752122593</v>
      </c>
      <c r="AB104" s="49" t="n">
        <v>70</v>
      </c>
      <c r="AC104" s="35" t="n">
        <v>54</v>
      </c>
      <c r="AD104" s="49" t="n">
        <v>3780</v>
      </c>
      <c r="AE104" s="35" t="n">
        <v>13</v>
      </c>
      <c r="AF104" s="49" t="n">
        <v>420</v>
      </c>
      <c r="AG104" s="34" t="n">
        <v>610</v>
      </c>
      <c r="AH104" s="21" t="str">
        <f aca="false">IF(AF104&gt;2000,"&gt;2000",IF(AF104&gt;1000,"1000-2000","&lt;1000"))</f>
        <v>&lt;1000</v>
      </c>
      <c r="AI104" s="18" t="n">
        <f aca="false">((Y104-AF104)/Y104)</f>
        <v>0.99446027223805</v>
      </c>
      <c r="AJ104" s="22" t="str">
        <f aca="false">IF(AI104&gt;98%,"&gt;98%",IF(AI104&gt;95%,"95-98%","&lt;95%"))</f>
        <v>&gt;98%</v>
      </c>
      <c r="AK104" s="29" t="n">
        <v>420</v>
      </c>
      <c r="AL104" s="29" t="n">
        <v>1</v>
      </c>
      <c r="AM104" s="29" t="n">
        <v>0</v>
      </c>
      <c r="AN104" s="29" t="n">
        <v>1</v>
      </c>
      <c r="AO104" s="23" t="str">
        <f aca="false">IF(N104=0,"0","1")</f>
        <v>0</v>
      </c>
      <c r="AP104" s="29" t="n">
        <v>0</v>
      </c>
      <c r="AQ104" s="29" t="n">
        <v>1</v>
      </c>
      <c r="AR104" s="29" t="n">
        <v>1</v>
      </c>
      <c r="AS104" s="36" t="n">
        <f aca="false">5+AL104+AM104+AO104-AN104-AQ104-AP104-AR104</f>
        <v>3</v>
      </c>
      <c r="AT104" s="36" t="str">
        <f aca="false">IF(AS104&gt;4,"0",IF(AS104&gt;3,"1",IF(AS104&gt;0,"2","3")))</f>
        <v>2</v>
      </c>
      <c r="AU104" s="29" t="n">
        <v>1</v>
      </c>
      <c r="AV104" s="29" t="n">
        <v>0</v>
      </c>
      <c r="AW104" s="29" t="n">
        <v>0</v>
      </c>
      <c r="AX104" s="29" t="n">
        <v>1</v>
      </c>
      <c r="AY104" s="29" t="n">
        <v>1</v>
      </c>
      <c r="AZ104" s="30" t="n">
        <f aca="false">SUM(AU104:AY104)</f>
        <v>3</v>
      </c>
      <c r="BA104" s="37" t="str">
        <f aca="false">IF(AZ104&gt;3,"2",IF(AZ104&gt;1,"1",IF(AZ104&gt;0,"0",)))</f>
        <v>1</v>
      </c>
      <c r="BB104" s="29" t="n">
        <v>1</v>
      </c>
      <c r="BC104" s="29" t="n">
        <v>1</v>
      </c>
      <c r="BD104" s="29" t="n">
        <v>0</v>
      </c>
      <c r="BE104" s="38" t="n">
        <f aca="false">SUM(BB104:BD104)</f>
        <v>2</v>
      </c>
      <c r="BF104" s="23" t="str">
        <f aca="false">IF(BE104=1,"0",IF(BE104=2,"0",IF(BE104=3,"1",IF(BE104&gt;3,"2","3"))))</f>
        <v>0</v>
      </c>
      <c r="BG104" s="29"/>
      <c r="BH104" s="29"/>
      <c r="BI104" s="29"/>
      <c r="BJ104" s="29"/>
      <c r="BK104" s="29"/>
      <c r="BL104" s="29"/>
      <c r="BM104" s="29"/>
      <c r="BN104" s="39"/>
    </row>
    <row r="105" customFormat="false" ht="15.65" hidden="false" customHeight="false" outlineLevel="0" collapsed="false">
      <c r="B105" s="14" t="s">
        <v>179</v>
      </c>
      <c r="C105" s="15" t="n">
        <v>1</v>
      </c>
      <c r="D105" s="15" t="n">
        <v>50</v>
      </c>
      <c r="E105" s="15" t="n">
        <v>4</v>
      </c>
      <c r="F105" s="15" t="n">
        <v>1</v>
      </c>
      <c r="G105" s="24" t="n">
        <v>1.2</v>
      </c>
      <c r="H105" s="15" t="n">
        <v>0</v>
      </c>
      <c r="I105" s="15" t="n">
        <v>70</v>
      </c>
      <c r="J105" s="15" t="n">
        <v>1</v>
      </c>
      <c r="K105" s="15" t="n">
        <v>1</v>
      </c>
      <c r="L105" s="15" t="n">
        <v>3</v>
      </c>
      <c r="M105" s="15" t="n">
        <v>0</v>
      </c>
      <c r="N105" s="15" t="n">
        <v>0</v>
      </c>
      <c r="O105" s="15" t="n">
        <v>0</v>
      </c>
      <c r="P105" s="15" t="n">
        <v>0</v>
      </c>
      <c r="Q105" s="15" t="n">
        <v>2</v>
      </c>
      <c r="R105" s="16" t="n">
        <v>43197</v>
      </c>
      <c r="S105" s="16" t="n">
        <v>43215</v>
      </c>
      <c r="T105" s="16" t="n">
        <v>43216</v>
      </c>
      <c r="U105" s="26" t="n">
        <v>61</v>
      </c>
      <c r="V105" s="26" t="n">
        <v>61</v>
      </c>
      <c r="W105" s="17" t="n">
        <f aca="false">U105*V105</f>
        <v>3721</v>
      </c>
      <c r="X105" s="15" t="n">
        <v>50</v>
      </c>
      <c r="Y105" s="18" t="n">
        <f aca="false">U105*V105*X105/2</f>
        <v>93025</v>
      </c>
      <c r="Z105" s="18" t="n">
        <v>118430</v>
      </c>
      <c r="AA105" s="19" t="n">
        <f aca="false">(Z105-Y105)/Z105*100</f>
        <v>21.4514903318416</v>
      </c>
      <c r="AB105" s="15" t="n">
        <v>60</v>
      </c>
      <c r="AC105" s="18" t="n">
        <v>60</v>
      </c>
      <c r="AD105" s="15" t="n">
        <v>3600</v>
      </c>
      <c r="AE105" s="18" t="n">
        <v>8</v>
      </c>
      <c r="AF105" s="15" t="n">
        <v>0</v>
      </c>
      <c r="AG105" s="26" t="n">
        <v>0</v>
      </c>
      <c r="AH105" s="21" t="str">
        <f aca="false">IF(AF105&gt;2000,"&gt;2000",IF(AF105&gt;1000,"1000-2000","&lt;1000"))</f>
        <v>&lt;1000</v>
      </c>
      <c r="AI105" s="18" t="n">
        <f aca="false">((Y105-AF105)/Y105)</f>
        <v>1</v>
      </c>
      <c r="AJ105" s="22" t="str">
        <f aca="false">IF(AI105&gt;98%,"&gt;98%",IF(AI105&gt;95%,"95-98%","&lt;95%"))</f>
        <v>&gt;98%</v>
      </c>
      <c r="AK105" s="15" t="n">
        <v>0</v>
      </c>
      <c r="AL105" s="15" t="n">
        <v>1</v>
      </c>
      <c r="AM105" s="15" t="n">
        <v>0</v>
      </c>
      <c r="AN105" s="23" t="str">
        <f aca="false">IF(Y105&gt;79999,"1","0")</f>
        <v>1</v>
      </c>
      <c r="AO105" s="23" t="str">
        <f aca="false">IF(N105=0,"0","1")</f>
        <v>0</v>
      </c>
      <c r="AP105" s="15" t="n">
        <v>1</v>
      </c>
      <c r="AQ105" s="15" t="n">
        <v>1</v>
      </c>
      <c r="AR105" s="15" t="n">
        <v>1</v>
      </c>
      <c r="AS105" s="17" t="n">
        <f aca="false">5+AL105+AM105+AO105-AN105-AQ105-AP105-AR105</f>
        <v>2</v>
      </c>
      <c r="AT105" s="17" t="str">
        <f aca="false">IF(AS105&gt;4,"0",IF(AS105&gt;3,"1",IF(AS105&gt;0,"2","3")))</f>
        <v>2</v>
      </c>
      <c r="AU105" s="15" t="n">
        <v>1</v>
      </c>
      <c r="AV105" s="15" t="n">
        <v>1</v>
      </c>
      <c r="AW105" s="15" t="n">
        <v>1</v>
      </c>
      <c r="AX105" s="15" t="n">
        <v>1</v>
      </c>
      <c r="AY105" s="15" t="n">
        <v>1</v>
      </c>
      <c r="AZ105" s="24" t="n">
        <f aca="false">SUM(AU105:AY105)</f>
        <v>5</v>
      </c>
      <c r="BA105" s="23" t="str">
        <f aca="false">IF(AZ105&gt;3,"2",IF(AZ105&gt;1,"1",IF(AZ105&gt;0,"0",)))</f>
        <v>2</v>
      </c>
      <c r="BB105" s="15" t="n">
        <v>1</v>
      </c>
      <c r="BC105" s="15" t="n">
        <v>1</v>
      </c>
      <c r="BD105" s="15" t="n">
        <v>1</v>
      </c>
      <c r="BE105" s="17" t="n">
        <f aca="false">SUM(BB105:BD105)</f>
        <v>3</v>
      </c>
      <c r="BF105" s="23" t="str">
        <f aca="false">IF(BE105=1,"0",IF(BE105=2,"0",IF(BE105=3,"1",IF(BE105&gt;3,"2","3"))))</f>
        <v>1</v>
      </c>
      <c r="BG105" s="15" t="n">
        <v>1</v>
      </c>
      <c r="BH105" s="15"/>
      <c r="BI105" s="15"/>
      <c r="BJ105" s="15"/>
      <c r="BK105" s="15"/>
      <c r="BL105" s="15"/>
      <c r="BM105" s="15"/>
      <c r="BN105" s="25"/>
    </row>
    <row r="106" customFormat="false" ht="15.65" hidden="false" customHeight="false" outlineLevel="0" collapsed="false">
      <c r="B106" s="14" t="s">
        <v>180</v>
      </c>
      <c r="C106" s="15" t="n">
        <v>1</v>
      </c>
      <c r="D106" s="15" t="n">
        <v>58</v>
      </c>
      <c r="E106" s="15" t="n">
        <v>4</v>
      </c>
      <c r="F106" s="15" t="n">
        <v>2</v>
      </c>
      <c r="G106" s="24" t="n">
        <v>3.5</v>
      </c>
      <c r="H106" s="15" t="n">
        <v>0</v>
      </c>
      <c r="I106" s="15" t="n">
        <v>70</v>
      </c>
      <c r="J106" s="15" t="n">
        <v>1</v>
      </c>
      <c r="K106" s="15" t="n">
        <v>0</v>
      </c>
      <c r="L106" s="15" t="n">
        <v>2</v>
      </c>
      <c r="M106" s="15" t="n">
        <v>0</v>
      </c>
      <c r="N106" s="15" t="n">
        <v>0</v>
      </c>
      <c r="O106" s="15" t="n">
        <v>0</v>
      </c>
      <c r="P106" s="15" t="n">
        <v>0</v>
      </c>
      <c r="Q106" s="15" t="n">
        <v>0</v>
      </c>
      <c r="R106" s="16" t="n">
        <v>42653</v>
      </c>
      <c r="S106" s="16" t="n">
        <v>42656</v>
      </c>
      <c r="T106" s="16" t="n">
        <v>42657</v>
      </c>
      <c r="U106" s="26" t="n">
        <v>79</v>
      </c>
      <c r="V106" s="26" t="n">
        <v>60</v>
      </c>
      <c r="W106" s="17" t="n">
        <f aca="false">U106*V106</f>
        <v>4740</v>
      </c>
      <c r="X106" s="15" t="n">
        <v>45</v>
      </c>
      <c r="Y106" s="18" t="n">
        <f aca="false">U106*V106*X106/2</f>
        <v>106650</v>
      </c>
      <c r="Z106" s="18" t="n">
        <v>121850</v>
      </c>
      <c r="AA106" s="19" t="n">
        <f aca="false">(Z106-Y106)/Z106*100</f>
        <v>12.4743537135823</v>
      </c>
      <c r="AB106" s="15" t="n">
        <v>74</v>
      </c>
      <c r="AC106" s="18" t="n">
        <v>58</v>
      </c>
      <c r="AD106" s="15" t="n">
        <v>4292</v>
      </c>
      <c r="AE106" s="18" t="n">
        <v>10</v>
      </c>
      <c r="AF106" s="15" t="n">
        <v>0</v>
      </c>
      <c r="AG106" s="26" t="n">
        <v>0</v>
      </c>
      <c r="AH106" s="21" t="str">
        <f aca="false">IF(AF106&gt;2000,"&gt;2000",IF(AF106&gt;1000,"1000-2000","&lt;1000"))</f>
        <v>&lt;1000</v>
      </c>
      <c r="AI106" s="18" t="n">
        <f aca="false">((Y106-AF106)/Y106)</f>
        <v>1</v>
      </c>
      <c r="AJ106" s="22" t="str">
        <f aca="false">IF(AI106&gt;98%,"&gt;98%",IF(AI106&gt;95%,"95-98%","&lt;95%"))</f>
        <v>&gt;98%</v>
      </c>
      <c r="AK106" s="15" t="n">
        <v>0</v>
      </c>
      <c r="AL106" s="15" t="n">
        <v>1</v>
      </c>
      <c r="AM106" s="15" t="n">
        <v>1</v>
      </c>
      <c r="AN106" s="23" t="str">
        <f aca="false">IF(Y106&gt;79999,"1","0")</f>
        <v>1</v>
      </c>
      <c r="AO106" s="23" t="str">
        <f aca="false">IF(N106=0,"0","1")</f>
        <v>0</v>
      </c>
      <c r="AP106" s="15" t="n">
        <v>1</v>
      </c>
      <c r="AQ106" s="15" t="n">
        <v>1</v>
      </c>
      <c r="AR106" s="15" t="n">
        <v>1</v>
      </c>
      <c r="AS106" s="17" t="n">
        <f aca="false">5+AL106+AM106+AO106-AN106-AQ106-AP106-AR106</f>
        <v>3</v>
      </c>
      <c r="AT106" s="17" t="str">
        <f aca="false">IF(AS106&gt;4,"0",IF(AS106&gt;3,"1",IF(AS106&gt;0,"2","3")))</f>
        <v>2</v>
      </c>
      <c r="AU106" s="15" t="n">
        <v>1</v>
      </c>
      <c r="AV106" s="15" t="n">
        <v>0</v>
      </c>
      <c r="AW106" s="15" t="n">
        <v>1</v>
      </c>
      <c r="AX106" s="15" t="n">
        <v>1</v>
      </c>
      <c r="AY106" s="15" t="n">
        <v>1</v>
      </c>
      <c r="AZ106" s="24" t="n">
        <f aca="false">SUM(AU106:AY106)</f>
        <v>4</v>
      </c>
      <c r="BA106" s="23" t="str">
        <f aca="false">IF(AZ106&gt;3,"2",IF(AZ106&gt;1,"1",IF(AZ106&gt;0,"0",)))</f>
        <v>2</v>
      </c>
      <c r="BB106" s="15" t="n">
        <v>1</v>
      </c>
      <c r="BC106" s="15" t="n">
        <v>2</v>
      </c>
      <c r="BD106" s="15" t="n">
        <v>1</v>
      </c>
      <c r="BE106" s="17" t="n">
        <f aca="false">SUM(BB106:BD106)</f>
        <v>4</v>
      </c>
      <c r="BF106" s="23" t="str">
        <f aca="false">IF(BE106=1,"0",IF(BE106=2,"0",IF(BE106=3,"1",IF(BE106&gt;3,"2","3"))))</f>
        <v>2</v>
      </c>
      <c r="BG106" s="15"/>
      <c r="BH106" s="15"/>
      <c r="BI106" s="15"/>
      <c r="BJ106" s="15"/>
      <c r="BK106" s="15"/>
      <c r="BL106" s="15"/>
      <c r="BM106" s="15"/>
      <c r="BN106" s="15"/>
    </row>
    <row r="107" customFormat="false" ht="15.65" hidden="false" customHeight="false" outlineLevel="0" collapsed="false">
      <c r="B107" s="14" t="s">
        <v>181</v>
      </c>
      <c r="C107" s="15" t="n">
        <v>1</v>
      </c>
      <c r="D107" s="0" t="n">
        <v>75</v>
      </c>
      <c r="E107" s="42" t="n">
        <v>4</v>
      </c>
      <c r="F107" s="0" t="n">
        <v>2</v>
      </c>
      <c r="G107" s="4" t="s">
        <v>182</v>
      </c>
      <c r="H107" s="0" t="n">
        <v>0</v>
      </c>
      <c r="I107" s="0" t="n">
        <v>70</v>
      </c>
      <c r="J107" s="0" t="n">
        <v>1</v>
      </c>
      <c r="K107" s="0" t="n">
        <v>0</v>
      </c>
      <c r="L107" s="0" t="n">
        <v>0</v>
      </c>
      <c r="M107" s="0" t="n">
        <v>3</v>
      </c>
      <c r="N107" s="0" t="n">
        <v>0</v>
      </c>
      <c r="O107" s="0" t="n">
        <v>0</v>
      </c>
      <c r="P107" s="0" t="n">
        <v>0</v>
      </c>
      <c r="Q107" s="0" t="n">
        <v>2</v>
      </c>
      <c r="R107" s="16" t="n">
        <v>43383</v>
      </c>
      <c r="S107" s="57" t="n">
        <v>43410</v>
      </c>
      <c r="T107" s="16" t="n">
        <v>43412</v>
      </c>
      <c r="U107" s="0" t="n">
        <v>84</v>
      </c>
      <c r="V107" s="0" t="n">
        <v>46</v>
      </c>
      <c r="W107" s="20" t="n">
        <f aca="false">U107*V107</f>
        <v>3864</v>
      </c>
      <c r="X107" s="0" t="n">
        <v>55</v>
      </c>
      <c r="Y107" s="18" t="n">
        <f aca="false">U107*V107*X107/2</f>
        <v>106260</v>
      </c>
      <c r="Z107" s="18" t="n">
        <v>115370</v>
      </c>
      <c r="AA107" s="19" t="n">
        <f aca="false">(Z107-Y107)/Z107*100</f>
        <v>7.89633353558117</v>
      </c>
      <c r="AB107" s="0" t="n">
        <v>79</v>
      </c>
      <c r="AC107" s="20" t="n">
        <v>56</v>
      </c>
      <c r="AD107" s="0" t="n">
        <v>4424</v>
      </c>
      <c r="AE107" s="41" t="n">
        <v>11</v>
      </c>
      <c r="AF107" s="58" t="n">
        <v>10143</v>
      </c>
      <c r="AG107" s="58" t="n">
        <v>43710</v>
      </c>
      <c r="AH107" s="46" t="str">
        <f aca="false">IF(AF107&gt;2000,"&gt;2000",IF(AF107&gt;1000,"1000-2000","&lt;1000"))</f>
        <v>&gt;2000</v>
      </c>
      <c r="AI107" s="18" t="n">
        <f aca="false">((Y107-AF107)/Y107)</f>
        <v>0.904545454545455</v>
      </c>
      <c r="AJ107" s="22" t="str">
        <f aca="false">IF(AI107&gt;98%,"&gt;98%",IF(AI107&gt;95%,"95-98%","&lt;95%"))</f>
        <v>&lt;95%</v>
      </c>
      <c r="AK107" s="27" t="n">
        <v>10143</v>
      </c>
      <c r="AL107" s="27" t="n">
        <v>0</v>
      </c>
      <c r="AM107" s="27" t="n">
        <v>0</v>
      </c>
      <c r="AN107" s="23" t="str">
        <f aca="false">IF(Y107&gt;79999,"1","0")</f>
        <v>1</v>
      </c>
      <c r="AO107" s="23" t="str">
        <f aca="false">IF(N107=0,"0","1")</f>
        <v>0</v>
      </c>
      <c r="AP107" s="27" t="n">
        <v>1</v>
      </c>
      <c r="AQ107" s="27" t="n">
        <v>1</v>
      </c>
      <c r="AR107" s="27" t="n">
        <v>1</v>
      </c>
      <c r="AS107" s="17" t="n">
        <f aca="false">5+AL107+AM107+AO107-AN107-AQ107-AP107-AR107</f>
        <v>1</v>
      </c>
      <c r="AT107" s="17" t="str">
        <f aca="false">IF(AS107&gt;4,"0",IF(AS107&gt;3,"1",IF(AS107&gt;0,"2","3")))</f>
        <v>2</v>
      </c>
      <c r="AU107" s="27" t="n">
        <v>1</v>
      </c>
      <c r="AV107" s="27" t="n">
        <v>0</v>
      </c>
      <c r="AW107" s="27" t="n">
        <v>1</v>
      </c>
      <c r="AX107" s="27" t="n">
        <v>1</v>
      </c>
      <c r="AY107" s="27" t="n">
        <v>1</v>
      </c>
      <c r="AZ107" s="28" t="n">
        <f aca="false">SUM(AU107:AY107)</f>
        <v>4</v>
      </c>
      <c r="BA107" s="17" t="str">
        <f aca="false">IF(AZ107&gt;3,"2",IF(AZ107&gt;1,"1",IF(AZ107&gt;0,"0",)))</f>
        <v>2</v>
      </c>
      <c r="BB107" s="27" t="n">
        <v>1</v>
      </c>
      <c r="BC107" s="27" t="n">
        <v>2</v>
      </c>
      <c r="BD107" s="27" t="n">
        <v>1</v>
      </c>
      <c r="BE107" s="17" t="n">
        <f aca="false">SUM(BB107:BD107)</f>
        <v>4</v>
      </c>
      <c r="BF107" s="17" t="str">
        <f aca="false">IF(BE107=1,"0",IF(BE107=2,"0",IF(BE107=3,"1",IF(BE107&gt;3,"2","3"))))</f>
        <v>2</v>
      </c>
      <c r="BG107" s="15"/>
      <c r="BH107" s="15" t="s">
        <v>183</v>
      </c>
      <c r="BI107" s="15" t="s">
        <v>66</v>
      </c>
      <c r="BJ107" s="15" t="s">
        <v>66</v>
      </c>
      <c r="BK107" s="15" t="s">
        <v>66</v>
      </c>
      <c r="BL107" s="15" t="s">
        <v>66</v>
      </c>
      <c r="BM107" s="27" t="n">
        <v>5</v>
      </c>
      <c r="BN107" s="15" t="s">
        <v>66</v>
      </c>
    </row>
    <row r="108" customFormat="false" ht="15.65" hidden="false" customHeight="false" outlineLevel="0" collapsed="false">
      <c r="B108" s="14" t="s">
        <v>184</v>
      </c>
      <c r="C108" s="15" t="n">
        <v>1</v>
      </c>
      <c r="D108" s="0" t="n">
        <v>41</v>
      </c>
      <c r="E108" s="42" t="n">
        <v>4</v>
      </c>
      <c r="F108" s="0" t="n">
        <v>1</v>
      </c>
      <c r="G108" s="4" t="n">
        <v>2</v>
      </c>
      <c r="H108" s="0" t="n">
        <v>0</v>
      </c>
      <c r="I108" s="0" t="n">
        <v>80</v>
      </c>
      <c r="J108" s="0" t="n">
        <v>1</v>
      </c>
      <c r="K108" s="0" t="n">
        <v>0</v>
      </c>
      <c r="L108" s="0" t="n">
        <v>0</v>
      </c>
      <c r="M108" s="0" t="n">
        <v>0</v>
      </c>
      <c r="N108" s="0" t="n">
        <v>3</v>
      </c>
      <c r="O108" s="0" t="n">
        <v>0</v>
      </c>
      <c r="P108" s="0" t="n">
        <v>0</v>
      </c>
      <c r="Q108" s="0" t="n">
        <v>2</v>
      </c>
      <c r="R108" s="16" t="n">
        <v>43345</v>
      </c>
      <c r="S108" s="57" t="n">
        <v>43367</v>
      </c>
      <c r="T108" s="16" t="n">
        <v>43733</v>
      </c>
      <c r="U108" s="0" t="n">
        <v>70</v>
      </c>
      <c r="V108" s="0" t="n">
        <v>53</v>
      </c>
      <c r="W108" s="20" t="n">
        <f aca="false">U108*V108</f>
        <v>3710</v>
      </c>
      <c r="X108" s="0" t="n">
        <v>51</v>
      </c>
      <c r="Y108" s="18" t="n">
        <f aca="false">U108*V108*X108/2</f>
        <v>94605</v>
      </c>
      <c r="Z108" s="18" t="n">
        <v>114740</v>
      </c>
      <c r="AA108" s="19" t="n">
        <f aca="false">(Z108-Y108)/Z108*100</f>
        <v>17.5483702283423</v>
      </c>
      <c r="AB108" s="0" t="n">
        <v>78</v>
      </c>
      <c r="AC108" s="0" t="n">
        <v>62</v>
      </c>
      <c r="AD108" s="0" t="n">
        <v>4836</v>
      </c>
      <c r="AE108" s="41" t="n">
        <v>13</v>
      </c>
      <c r="AF108" s="58" t="n">
        <v>0</v>
      </c>
      <c r="AG108" s="58" t="n">
        <v>0</v>
      </c>
      <c r="AH108" s="46" t="str">
        <f aca="false">IF(AF108&gt;2000,"&gt;2000",IF(AF108&gt;1000,"1000-2000","&lt;1000"))</f>
        <v>&lt;1000</v>
      </c>
      <c r="AI108" s="18" t="n">
        <f aca="false">((Y108-AF108)/Y108)</f>
        <v>1</v>
      </c>
      <c r="AJ108" s="22" t="str">
        <f aca="false">IF(AI108&gt;98%,"&gt;98%",IF(AI108&gt;95%,"95-98%","&lt;95%"))</f>
        <v>&gt;98%</v>
      </c>
      <c r="AK108" s="42" t="n">
        <v>0</v>
      </c>
      <c r="AL108" s="27" t="n">
        <v>1</v>
      </c>
      <c r="AM108" s="27" t="n">
        <v>1</v>
      </c>
      <c r="AN108" s="23" t="str">
        <f aca="false">IF(Y108&gt;79999,"1","0")</f>
        <v>1</v>
      </c>
      <c r="AO108" s="23" t="str">
        <f aca="false">IF(N108=0,"0","1")</f>
        <v>1</v>
      </c>
      <c r="AP108" s="27" t="n">
        <v>0</v>
      </c>
      <c r="AQ108" s="27" t="n">
        <v>1</v>
      </c>
      <c r="AR108" s="27" t="n">
        <v>1</v>
      </c>
      <c r="AS108" s="17" t="n">
        <f aca="false">5+AL108+AM108+AO108-AN108-AQ108-AP108-AR108</f>
        <v>5</v>
      </c>
      <c r="AT108" s="17" t="str">
        <f aca="false">IF(AS108&gt;4,"0",IF(AS108&gt;3,"1",IF(AS108&gt;0,"2","3")))</f>
        <v>0</v>
      </c>
      <c r="AU108" s="27" t="n">
        <v>1</v>
      </c>
      <c r="AV108" s="27" t="n">
        <v>0</v>
      </c>
      <c r="AW108" s="27" t="n">
        <v>0</v>
      </c>
      <c r="AX108" s="27" t="n">
        <v>1</v>
      </c>
      <c r="AY108" s="27" t="n">
        <v>1</v>
      </c>
      <c r="AZ108" s="28" t="n">
        <f aca="false">SUM(AU108:AY108)</f>
        <v>3</v>
      </c>
      <c r="BA108" s="17" t="str">
        <f aca="false">IF(AZ108&gt;3,"2",IF(AZ108&gt;1,"1",IF(AZ108&gt;0,"0",)))</f>
        <v>1</v>
      </c>
      <c r="BB108" s="27" t="n">
        <v>1</v>
      </c>
      <c r="BC108" s="27" t="n">
        <v>1</v>
      </c>
      <c r="BD108" s="27" t="n">
        <v>0</v>
      </c>
      <c r="BE108" s="17" t="n">
        <f aca="false">SUM(BB108:BD108)</f>
        <v>2</v>
      </c>
      <c r="BF108" s="17" t="str">
        <f aca="false">IF(BE108=1,"0",IF(BE108=2,"0",IF(BE108=3,"1",IF(BE108&gt;3,"2","3"))))</f>
        <v>0</v>
      </c>
      <c r="BG108" s="15"/>
      <c r="BH108" s="27" t="n">
        <v>3</v>
      </c>
      <c r="BI108" s="15" t="s">
        <v>66</v>
      </c>
      <c r="BJ108" s="15" t="s">
        <v>66</v>
      </c>
      <c r="BK108" s="15" t="s">
        <v>66</v>
      </c>
      <c r="BL108" s="15" t="s">
        <v>66</v>
      </c>
      <c r="BM108" s="27" t="n">
        <v>3</v>
      </c>
      <c r="BN108" s="15" t="s">
        <v>66</v>
      </c>
    </row>
    <row r="109" customFormat="false" ht="15.65" hidden="false" customHeight="false" outlineLevel="0" collapsed="false">
      <c r="B109" s="14" t="s">
        <v>185</v>
      </c>
      <c r="C109" s="72" t="n">
        <v>2</v>
      </c>
      <c r="D109" s="72" t="n">
        <v>58</v>
      </c>
      <c r="E109" s="72" t="n">
        <v>4</v>
      </c>
      <c r="F109" s="72" t="n">
        <v>2</v>
      </c>
      <c r="G109" s="30" t="n">
        <v>3</v>
      </c>
      <c r="H109" s="55" t="n">
        <v>0</v>
      </c>
      <c r="I109" s="55" t="n">
        <v>60</v>
      </c>
      <c r="J109" s="73" t="n">
        <v>1</v>
      </c>
      <c r="K109" s="73" t="n">
        <v>0</v>
      </c>
      <c r="L109" s="73" t="n">
        <v>0</v>
      </c>
      <c r="M109" s="73" t="n">
        <v>2</v>
      </c>
      <c r="N109" s="73" t="n">
        <v>0</v>
      </c>
      <c r="O109" s="73" t="n">
        <v>1</v>
      </c>
      <c r="P109" s="30" t="n">
        <v>0</v>
      </c>
      <c r="Q109" s="55" t="n">
        <v>0</v>
      </c>
      <c r="R109" s="69" t="n">
        <v>40723</v>
      </c>
      <c r="S109" s="32" t="n">
        <v>40730</v>
      </c>
      <c r="T109" s="31" t="n">
        <v>40731</v>
      </c>
      <c r="U109" s="49" t="n">
        <v>76</v>
      </c>
      <c r="V109" s="49" t="n">
        <v>53</v>
      </c>
      <c r="W109" s="34" t="n">
        <f aca="false">U109*V109</f>
        <v>4028</v>
      </c>
      <c r="X109" s="49" t="n">
        <v>49</v>
      </c>
      <c r="Y109" s="35" t="n">
        <f aca="false">U109*V109*X109/2</f>
        <v>98686</v>
      </c>
      <c r="Z109" s="35" t="n">
        <v>109570</v>
      </c>
      <c r="AA109" s="19" t="n">
        <f aca="false">(Z109-Y109)/Z109*100</f>
        <v>9.93337592406681</v>
      </c>
      <c r="AB109" s="49" t="n">
        <v>75</v>
      </c>
      <c r="AC109" s="35" t="n">
        <v>55</v>
      </c>
      <c r="AD109" s="49" t="n">
        <v>4125</v>
      </c>
      <c r="AE109" s="35" t="n">
        <v>13</v>
      </c>
      <c r="AF109" s="49" t="n">
        <v>1320</v>
      </c>
      <c r="AG109" s="34" t="n">
        <v>550</v>
      </c>
      <c r="AH109" s="21" t="str">
        <f aca="false">IF(AF109&gt;2000,"&gt;2000",IF(AF109&gt;1000,"1000-2000","&lt;1000"))</f>
        <v>1000-2000</v>
      </c>
      <c r="AI109" s="18" t="n">
        <f aca="false">((Y109-AF109)/Y109)</f>
        <v>0.986624242547068</v>
      </c>
      <c r="AJ109" s="22" t="str">
        <f aca="false">IF(AI109&gt;98%,"&gt;98%",IF(AI109&gt;95%,"95-98%","&lt;95%"))</f>
        <v>&gt;98%</v>
      </c>
      <c r="AK109" s="29" t="n">
        <v>1320</v>
      </c>
      <c r="AL109" s="29" t="n">
        <v>1</v>
      </c>
      <c r="AM109" s="29" t="n">
        <v>0</v>
      </c>
      <c r="AN109" s="29" t="n">
        <v>1</v>
      </c>
      <c r="AO109" s="23" t="str">
        <f aca="false">IF(N109=0,"0","1")</f>
        <v>0</v>
      </c>
      <c r="AP109" s="29" t="n">
        <v>1</v>
      </c>
      <c r="AQ109" s="29" t="n">
        <v>1</v>
      </c>
      <c r="AR109" s="29" t="n">
        <v>1</v>
      </c>
      <c r="AS109" s="36" t="n">
        <f aca="false">5+AL109+AM109+AO109-AN109-AQ109-AP109-AR109</f>
        <v>2</v>
      </c>
      <c r="AT109" s="36" t="str">
        <f aca="false">IF(AS109&gt;4,"0",IF(AS109&gt;3,"1",IF(AS109&gt;0,"2","3")))</f>
        <v>2</v>
      </c>
      <c r="AU109" s="29" t="n">
        <v>1</v>
      </c>
      <c r="AV109" s="29" t="n">
        <v>0</v>
      </c>
      <c r="AW109" s="29" t="n">
        <v>1</v>
      </c>
      <c r="AX109" s="29" t="n">
        <v>1</v>
      </c>
      <c r="AY109" s="29" t="n">
        <v>1</v>
      </c>
      <c r="AZ109" s="30" t="n">
        <f aca="false">SUM(AU109:AY109)</f>
        <v>4</v>
      </c>
      <c r="BA109" s="37" t="str">
        <f aca="false">IF(AZ109&gt;3,"2",IF(AZ109&gt;1,"1",IF(AZ109&gt;0,"0",)))</f>
        <v>2</v>
      </c>
      <c r="BB109" s="29" t="n">
        <v>1</v>
      </c>
      <c r="BC109" s="29" t="n">
        <v>2</v>
      </c>
      <c r="BD109" s="29" t="n">
        <v>1</v>
      </c>
      <c r="BE109" s="38" t="n">
        <f aca="false">SUM(BB109:BD109)</f>
        <v>4</v>
      </c>
      <c r="BF109" s="23" t="str">
        <f aca="false">IF(BE109=1,"0",IF(BE109=2,"0",IF(BE109=3,"1",IF(BE109&gt;3,"2","3"))))</f>
        <v>2</v>
      </c>
      <c r="BG109" s="29"/>
      <c r="BH109" s="29"/>
      <c r="BI109" s="29"/>
      <c r="BJ109" s="29"/>
      <c r="BK109" s="29"/>
      <c r="BL109" s="29"/>
      <c r="BM109" s="29"/>
      <c r="BN109" s="29"/>
    </row>
    <row r="110" customFormat="false" ht="15.65" hidden="false" customHeight="false" outlineLevel="0" collapsed="false">
      <c r="B110" s="14" t="s">
        <v>186</v>
      </c>
      <c r="C110" s="15" t="n">
        <v>2</v>
      </c>
      <c r="D110" s="15" t="n">
        <v>51</v>
      </c>
      <c r="E110" s="15" t="n">
        <v>4</v>
      </c>
      <c r="F110" s="15" t="n">
        <v>3.4</v>
      </c>
      <c r="G110" s="24" t="n">
        <v>3</v>
      </c>
      <c r="H110" s="15" t="n">
        <v>0</v>
      </c>
      <c r="I110" s="15" t="n">
        <v>70</v>
      </c>
      <c r="J110" s="15" t="n">
        <v>1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2</v>
      </c>
      <c r="R110" s="16" t="n">
        <v>41150</v>
      </c>
      <c r="S110" s="16" t="n">
        <v>41164</v>
      </c>
      <c r="T110" s="16" t="n">
        <v>41134</v>
      </c>
      <c r="U110" s="26" t="n">
        <v>81</v>
      </c>
      <c r="V110" s="26" t="n">
        <v>58</v>
      </c>
      <c r="W110" s="17" t="n">
        <f aca="false">U110*V110</f>
        <v>4698</v>
      </c>
      <c r="X110" s="26" t="n">
        <v>52</v>
      </c>
      <c r="Y110" s="18" t="n">
        <f aca="false">U110*V110*X110/2</f>
        <v>122148</v>
      </c>
      <c r="Z110" s="18" t="n">
        <v>138460</v>
      </c>
      <c r="AA110" s="19" t="n">
        <f aca="false">(Z110-Y110)/Z110*100</f>
        <v>11.7810197891088</v>
      </c>
      <c r="AB110" s="26" t="n">
        <v>77</v>
      </c>
      <c r="AC110" s="18" t="n">
        <v>56</v>
      </c>
      <c r="AD110" s="26" t="n">
        <v>4312</v>
      </c>
      <c r="AE110" s="18" t="n">
        <v>11</v>
      </c>
      <c r="AF110" s="26" t="n">
        <v>895</v>
      </c>
      <c r="AG110" s="20" t="n">
        <v>1450</v>
      </c>
      <c r="AH110" s="21" t="str">
        <f aca="false">IF(AF110&gt;2000,"&gt;2000",IF(AF110&gt;1000,"1000-2000","&lt;1000"))</f>
        <v>&lt;1000</v>
      </c>
      <c r="AI110" s="18" t="n">
        <f aca="false">((Y110-AF110)/Y110)</f>
        <v>0.992672823132593</v>
      </c>
      <c r="AJ110" s="22" t="str">
        <f aca="false">IF(AI110&gt;98%,"&gt;98%",IF(AI110&gt;95%,"95-98%","&lt;95%"))</f>
        <v>&gt;98%</v>
      </c>
      <c r="AK110" s="15" t="n">
        <v>895</v>
      </c>
      <c r="AL110" s="15" t="n">
        <v>1</v>
      </c>
      <c r="AM110" s="15" t="n">
        <v>0</v>
      </c>
      <c r="AN110" s="15" t="n">
        <v>1</v>
      </c>
      <c r="AO110" s="23" t="str">
        <f aca="false">IF(N110=0,"0","1")</f>
        <v>0</v>
      </c>
      <c r="AP110" s="15" t="n">
        <v>0</v>
      </c>
      <c r="AQ110" s="15" t="n">
        <v>1</v>
      </c>
      <c r="AR110" s="15" t="n">
        <v>1</v>
      </c>
      <c r="AS110" s="17" t="n">
        <f aca="false">5+AL110+AM110+AO110-AN110-AQ110-AP110-AR110</f>
        <v>3</v>
      </c>
      <c r="AT110" s="17" t="str">
        <f aca="false">IF(AS110&gt;4,"0",IF(AS110&gt;3,"1",IF(AS110&gt;0,"2","3")))</f>
        <v>2</v>
      </c>
      <c r="AU110" s="15" t="n">
        <v>1</v>
      </c>
      <c r="AV110" s="15" t="n">
        <v>1</v>
      </c>
      <c r="AW110" s="15" t="n">
        <v>1</v>
      </c>
      <c r="AX110" s="15" t="n">
        <v>1</v>
      </c>
      <c r="AY110" s="15" t="n">
        <v>1</v>
      </c>
      <c r="AZ110" s="24" t="n">
        <f aca="false">SUM(AU110:AY110)</f>
        <v>5</v>
      </c>
      <c r="BA110" s="23" t="str">
        <f aca="false">IF(AZ110&gt;3,"2",IF(AZ110&gt;1,"1",IF(AZ110&gt;0,"0",)))</f>
        <v>2</v>
      </c>
      <c r="BB110" s="15" t="n">
        <v>1</v>
      </c>
      <c r="BC110" s="15" t="n">
        <v>1</v>
      </c>
      <c r="BD110" s="15" t="n">
        <v>1</v>
      </c>
      <c r="BE110" s="53" t="n">
        <f aca="false">SUM(BB110:BD110)</f>
        <v>3</v>
      </c>
      <c r="BF110" s="23" t="str">
        <f aca="false">IF(BE110=1,"0",IF(BE110=2,"0",IF(BE110=3,"1",IF(BE110&gt;3,"2","3"))))</f>
        <v>1</v>
      </c>
      <c r="BG110" s="15"/>
      <c r="BH110" s="15"/>
      <c r="BI110" s="15"/>
      <c r="BJ110" s="15"/>
      <c r="BK110" s="15"/>
      <c r="BL110" s="15"/>
      <c r="BM110" s="15"/>
      <c r="BN110" s="15"/>
    </row>
    <row r="111" customFormat="false" ht="15.65" hidden="false" customHeight="false" outlineLevel="0" collapsed="false">
      <c r="B111" s="14" t="s">
        <v>187</v>
      </c>
      <c r="C111" s="60" t="n">
        <v>2</v>
      </c>
      <c r="D111" s="15" t="n">
        <v>34</v>
      </c>
      <c r="E111" s="42" t="n">
        <v>4</v>
      </c>
      <c r="F111" s="15" t="n">
        <v>1</v>
      </c>
      <c r="G111" s="24" t="n">
        <v>5</v>
      </c>
      <c r="H111" s="15" t="n">
        <v>0</v>
      </c>
      <c r="I111" s="15" t="n">
        <v>50</v>
      </c>
      <c r="J111" s="15" t="n">
        <v>0</v>
      </c>
      <c r="K111" s="15" t="n">
        <v>1</v>
      </c>
      <c r="L111" s="15" t="n">
        <v>4</v>
      </c>
      <c r="M111" s="15" t="n">
        <v>0</v>
      </c>
      <c r="N111" s="15" t="n">
        <v>0</v>
      </c>
      <c r="O111" s="15" t="n">
        <v>0</v>
      </c>
      <c r="P111" s="15" t="n">
        <v>0</v>
      </c>
      <c r="Q111" s="15" t="n">
        <v>0</v>
      </c>
      <c r="R111" s="16" t="n">
        <v>43556</v>
      </c>
      <c r="S111" s="16" t="n">
        <v>43556</v>
      </c>
      <c r="T111" s="16" t="n">
        <v>43557</v>
      </c>
      <c r="U111" s="15" t="n">
        <v>58</v>
      </c>
      <c r="V111" s="15" t="n">
        <v>56</v>
      </c>
      <c r="W111" s="20" t="n">
        <f aca="false">U111*V111</f>
        <v>3248</v>
      </c>
      <c r="X111" s="15" t="n">
        <v>56</v>
      </c>
      <c r="Y111" s="18" t="n">
        <f aca="false">U111*V111*X111/2</f>
        <v>90944</v>
      </c>
      <c r="Z111" s="18" t="n">
        <v>119010</v>
      </c>
      <c r="AA111" s="19" t="n">
        <f aca="false">(Z111-Y111)/Z111*100</f>
        <v>23.5828921939333</v>
      </c>
      <c r="AB111" s="15" t="n">
        <v>67</v>
      </c>
      <c r="AC111" s="15" t="n">
        <v>57</v>
      </c>
      <c r="AD111" s="20" t="n">
        <f aca="false">AB111*AC111</f>
        <v>3819</v>
      </c>
      <c r="AE111" s="15" t="n">
        <v>11</v>
      </c>
      <c r="AF111" s="0" t="n">
        <v>544</v>
      </c>
      <c r="AG111" s="0" t="n">
        <v>1190</v>
      </c>
      <c r="AH111" s="46" t="str">
        <f aca="false">IF(AF111&gt;2000,"&gt;2000",IF(AF111&gt;1000,"1000-2000","&lt;1000"))</f>
        <v>&lt;1000</v>
      </c>
      <c r="AI111" s="18" t="n">
        <f aca="false">((Y111-AF111)/Y111)</f>
        <v>0.994018296973962</v>
      </c>
      <c r="AJ111" s="22" t="str">
        <f aca="false">IF(AI111&gt;98%,"&gt;98%",IF(AI111&gt;95%,"95-98%","&lt;95%"))</f>
        <v>&gt;98%</v>
      </c>
      <c r="AK111" s="47" t="n">
        <v>544</v>
      </c>
      <c r="AL111" s="27" t="n">
        <v>1</v>
      </c>
      <c r="AM111" s="27" t="n">
        <v>0</v>
      </c>
      <c r="AN111" s="23" t="str">
        <f aca="false">IF(Y111&gt;79999,"1","0")</f>
        <v>1</v>
      </c>
      <c r="AO111" s="23" t="str">
        <f aca="false">IF(N111=0,"0","1")</f>
        <v>0</v>
      </c>
      <c r="AP111" s="27" t="n">
        <v>1</v>
      </c>
      <c r="AQ111" s="27" t="n">
        <v>1</v>
      </c>
      <c r="AR111" s="27" t="n">
        <v>1</v>
      </c>
      <c r="AS111" s="17" t="n">
        <f aca="false">5+AL111+AM111+AO111-AN111-AQ111-AP111-AR111</f>
        <v>2</v>
      </c>
      <c r="AT111" s="17" t="str">
        <f aca="false">IF(AS111&gt;4,"0",IF(AS111&gt;3,"1",IF(AS111&gt;0,"2","3")))</f>
        <v>2</v>
      </c>
      <c r="AU111" s="27" t="n">
        <v>1</v>
      </c>
      <c r="AV111" s="27" t="n">
        <v>0</v>
      </c>
      <c r="AW111" s="27" t="n">
        <v>1</v>
      </c>
      <c r="AX111" s="27" t="n">
        <v>0</v>
      </c>
      <c r="AY111" s="27" t="n">
        <v>1</v>
      </c>
      <c r="AZ111" s="28" t="n">
        <f aca="false">SUM(AU111:AY111)</f>
        <v>3</v>
      </c>
      <c r="BA111" s="17" t="str">
        <f aca="false">IF(AZ111&gt;3,"2",IF(AZ111&gt;1,"1",IF(AZ111&gt;0,"0",)))</f>
        <v>1</v>
      </c>
      <c r="BB111" s="27" t="n">
        <v>1</v>
      </c>
      <c r="BC111" s="27" t="n">
        <v>1</v>
      </c>
      <c r="BD111" s="27" t="n">
        <v>1</v>
      </c>
      <c r="BE111" s="17" t="n">
        <f aca="false">SUM(BB111:BD111)</f>
        <v>3</v>
      </c>
      <c r="BF111" s="17" t="str">
        <f aca="false">IF(BE111=1,"0",IF(BE111=2,"0",IF(BE111=3,"1",IF(BE111&gt;3,"2","3"))))</f>
        <v>1</v>
      </c>
      <c r="BG111" s="15"/>
      <c r="BH111" s="27" t="n">
        <v>3</v>
      </c>
      <c r="BI111" s="15" t="s">
        <v>66</v>
      </c>
      <c r="BJ111" s="15" t="s">
        <v>66</v>
      </c>
      <c r="BK111" s="15" t="s">
        <v>66</v>
      </c>
      <c r="BL111" s="15"/>
      <c r="BM111" s="27" t="n">
        <v>3</v>
      </c>
      <c r="BN111" s="25" t="s">
        <v>66</v>
      </c>
    </row>
    <row r="112" customFormat="false" ht="15.65" hidden="false" customHeight="false" outlineLevel="0" collapsed="false">
      <c r="B112" s="14" t="s">
        <v>188</v>
      </c>
      <c r="C112" s="15" t="n">
        <v>2</v>
      </c>
      <c r="D112" s="15" t="n">
        <v>37</v>
      </c>
      <c r="E112" s="15" t="n">
        <v>4</v>
      </c>
      <c r="F112" s="15" t="n">
        <v>1</v>
      </c>
      <c r="G112" s="24" t="n">
        <v>2.5</v>
      </c>
      <c r="H112" s="15" t="n">
        <v>0</v>
      </c>
      <c r="I112" s="15" t="n">
        <v>70</v>
      </c>
      <c r="J112" s="15" t="n">
        <v>1</v>
      </c>
      <c r="K112" s="15" t="n">
        <v>0</v>
      </c>
      <c r="L112" s="15" t="n">
        <v>0</v>
      </c>
      <c r="M112" s="15" t="n">
        <v>0</v>
      </c>
      <c r="N112" s="15" t="n">
        <v>0</v>
      </c>
      <c r="O112" s="15" t="n">
        <v>1</v>
      </c>
      <c r="P112" s="15" t="n">
        <v>0</v>
      </c>
      <c r="Q112" s="15" t="n">
        <v>0</v>
      </c>
      <c r="R112" s="16" t="n">
        <v>42649</v>
      </c>
      <c r="S112" s="32" t="s">
        <v>94</v>
      </c>
      <c r="T112" s="16" t="n">
        <v>42660</v>
      </c>
      <c r="U112" s="26" t="n">
        <v>89</v>
      </c>
      <c r="V112" s="26" t="n">
        <v>75</v>
      </c>
      <c r="W112" s="17" t="n">
        <f aca="false">U112*V112</f>
        <v>6675</v>
      </c>
      <c r="X112" s="26" t="n">
        <v>46</v>
      </c>
      <c r="Y112" s="18" t="n">
        <f aca="false">U112*V112*X112/2</f>
        <v>153525</v>
      </c>
      <c r="Z112" s="18" t="n">
        <v>163100</v>
      </c>
      <c r="AA112" s="19" t="n">
        <f aca="false">(Z112-Y112)/Z112*100</f>
        <v>5.87063151440834</v>
      </c>
      <c r="AB112" s="26" t="n">
        <v>80</v>
      </c>
      <c r="AC112" s="18" t="n">
        <v>63</v>
      </c>
      <c r="AD112" s="26" t="n">
        <v>5040</v>
      </c>
      <c r="AE112" s="18" t="n">
        <v>10</v>
      </c>
      <c r="AF112" s="26" t="n">
        <v>14400</v>
      </c>
      <c r="AG112" s="20" t="n">
        <v>12940</v>
      </c>
      <c r="AH112" s="21" t="str">
        <f aca="false">IF(AF112&gt;2000,"&gt;2000",IF(AF112&gt;1000,"1000-2000","&lt;1000"))</f>
        <v>&gt;2000</v>
      </c>
      <c r="AI112" s="18" t="n">
        <f aca="false">((Y112-AF112)/Y112)</f>
        <v>0.906204201270151</v>
      </c>
      <c r="AJ112" s="22" t="str">
        <f aca="false">IF(AI112&gt;98%,"&gt;98%",IF(AI112&gt;95%,"95-98%","&lt;95%"))</f>
        <v>&lt;95%</v>
      </c>
      <c r="AK112" s="15" t="n">
        <v>14400</v>
      </c>
      <c r="AL112" s="15" t="n">
        <v>0</v>
      </c>
      <c r="AM112" s="15" t="n">
        <v>1</v>
      </c>
      <c r="AN112" s="23" t="str">
        <f aca="false">IF(Y112&gt;79999,"1","0")</f>
        <v>1</v>
      </c>
      <c r="AO112" s="23" t="str">
        <f aca="false">IF(N112=0,"0","1")</f>
        <v>0</v>
      </c>
      <c r="AP112" s="15" t="n">
        <v>0</v>
      </c>
      <c r="AQ112" s="15" t="n">
        <v>1</v>
      </c>
      <c r="AR112" s="15" t="n">
        <v>1</v>
      </c>
      <c r="AS112" s="17" t="n">
        <f aca="false">5+AL112+AM112+AO112-AN112-AQ112-AP112-AR112</f>
        <v>3</v>
      </c>
      <c r="AT112" s="17" t="str">
        <f aca="false">IF(AS112&gt;4,"0",IF(AS112&gt;3,"1",IF(AS112&gt;0,"2","3")))</f>
        <v>2</v>
      </c>
      <c r="AU112" s="15" t="n">
        <v>1</v>
      </c>
      <c r="AV112" s="15" t="n">
        <v>0</v>
      </c>
      <c r="AW112" s="15" t="n">
        <v>1</v>
      </c>
      <c r="AX112" s="15" t="n">
        <v>1</v>
      </c>
      <c r="AY112" s="15" t="n">
        <v>1</v>
      </c>
      <c r="AZ112" s="24" t="n">
        <f aca="false">SUM(AU112:AY112)</f>
        <v>4</v>
      </c>
      <c r="BA112" s="23" t="str">
        <f aca="false">IF(AZ112&gt;3,"2",IF(AZ112&gt;1,"1",IF(AZ112&gt;0,"0",)))</f>
        <v>2</v>
      </c>
      <c r="BB112" s="15" t="n">
        <v>1</v>
      </c>
      <c r="BC112" s="15" t="n">
        <v>1</v>
      </c>
      <c r="BD112" s="15" t="n">
        <v>1</v>
      </c>
      <c r="BE112" s="17" t="n">
        <f aca="false">SUM(BB112:BD112)</f>
        <v>3</v>
      </c>
      <c r="BF112" s="23" t="str">
        <f aca="false">IF(BE112=1,"0",IF(BE112=2,"0",IF(BE112=3,"1",IF(BE112&gt;3,"2","3"))))</f>
        <v>1</v>
      </c>
      <c r="BG112" s="15"/>
      <c r="BH112" s="15"/>
      <c r="BI112" s="15"/>
      <c r="BJ112" s="15"/>
      <c r="BK112" s="15"/>
      <c r="BL112" s="15"/>
      <c r="BM112" s="15"/>
      <c r="BN112" s="25"/>
    </row>
    <row r="113" customFormat="false" ht="15.65" hidden="false" customHeight="false" outlineLevel="0" collapsed="false">
      <c r="B113" s="14" t="s">
        <v>189</v>
      </c>
      <c r="C113" s="15" t="n">
        <v>1</v>
      </c>
      <c r="D113" s="15" t="n">
        <v>44</v>
      </c>
      <c r="E113" s="15" t="n">
        <v>4</v>
      </c>
      <c r="F113" s="15" t="s">
        <v>153</v>
      </c>
      <c r="G113" s="24" t="n">
        <v>1</v>
      </c>
      <c r="H113" s="15" t="n">
        <v>0</v>
      </c>
      <c r="I113" s="15" t="n">
        <v>60</v>
      </c>
      <c r="J113" s="15" t="n">
        <v>1</v>
      </c>
      <c r="K113" s="15" t="n">
        <v>0</v>
      </c>
      <c r="L113" s="15" t="n">
        <v>0</v>
      </c>
      <c r="M113" s="15" t="n">
        <v>0</v>
      </c>
      <c r="N113" s="15" t="n">
        <v>0</v>
      </c>
      <c r="O113" s="15" t="n">
        <v>1</v>
      </c>
      <c r="P113" s="15" t="n">
        <v>0</v>
      </c>
      <c r="Q113" s="15" t="n">
        <v>0</v>
      </c>
      <c r="R113" s="16" t="n">
        <v>42325</v>
      </c>
      <c r="S113" s="16" t="n">
        <v>42325</v>
      </c>
      <c r="T113" s="16" t="n">
        <v>42326</v>
      </c>
      <c r="U113" s="50" t="n">
        <v>74</v>
      </c>
      <c r="V113" s="50" t="n">
        <v>65</v>
      </c>
      <c r="W113" s="17" t="n">
        <f aca="false">U113*V113</f>
        <v>4810</v>
      </c>
      <c r="X113" s="50" t="n">
        <v>50</v>
      </c>
      <c r="Y113" s="18" t="n">
        <f aca="false">U113*V113*X113/2</f>
        <v>120250</v>
      </c>
      <c r="Z113" s="18" t="n">
        <v>144080</v>
      </c>
      <c r="AA113" s="19" t="n">
        <f aca="false">(Z113-Y113)/Z113*100</f>
        <v>16.5394225430316</v>
      </c>
      <c r="AB113" s="50" t="n">
        <v>69</v>
      </c>
      <c r="AC113" s="20" t="n">
        <v>69</v>
      </c>
      <c r="AD113" s="50" t="n">
        <v>4761</v>
      </c>
      <c r="AE113" s="20" t="n">
        <v>7</v>
      </c>
      <c r="AF113" s="24" t="n">
        <v>297</v>
      </c>
      <c r="AG113" s="24" t="n">
        <v>2240</v>
      </c>
      <c r="AH113" s="21" t="str">
        <f aca="false">IF(AF113&gt;2000,"&gt;2000",IF(AF113&gt;1000,"1000-2000","&lt;1000"))</f>
        <v>&lt;1000</v>
      </c>
      <c r="AI113" s="18" t="n">
        <f aca="false">((Y113-AF113)/Y113)</f>
        <v>0.997530145530146</v>
      </c>
      <c r="AJ113" s="22" t="str">
        <f aca="false">IF(AI113&gt;98%,"&gt;98%",IF(AI113&gt;95%,"95-98%","&lt;95%"))</f>
        <v>&gt;98%</v>
      </c>
      <c r="AK113" s="24" t="n">
        <v>297</v>
      </c>
      <c r="AL113" s="24" t="n">
        <v>0</v>
      </c>
      <c r="AM113" s="24" t="n">
        <v>1</v>
      </c>
      <c r="AN113" s="23" t="str">
        <f aca="false">IF(Y113&gt;79999,"1","0")</f>
        <v>1</v>
      </c>
      <c r="AO113" s="23" t="str">
        <f aca="false">IF(N113=0,"0","1")</f>
        <v>0</v>
      </c>
      <c r="AP113" s="24" t="n">
        <v>0</v>
      </c>
      <c r="AQ113" s="24" t="n">
        <v>1</v>
      </c>
      <c r="AR113" s="24" t="n">
        <v>1</v>
      </c>
      <c r="AS113" s="17" t="n">
        <f aca="false">5+AL113+AM113+AO113-AN113-AQ113-AP113-AR113</f>
        <v>3</v>
      </c>
      <c r="AT113" s="17" t="str">
        <f aca="false">IF(AS113&gt;4,"0",IF(AS113&gt;3,"1",IF(AS113&gt;0,"2","3")))</f>
        <v>2</v>
      </c>
      <c r="AU113" s="24" t="n">
        <v>1</v>
      </c>
      <c r="AV113" s="24" t="n">
        <v>1</v>
      </c>
      <c r="AW113" s="24" t="n">
        <v>1</v>
      </c>
      <c r="AX113" s="24" t="n">
        <v>1</v>
      </c>
      <c r="AY113" s="24" t="n">
        <v>1</v>
      </c>
      <c r="AZ113" s="24" t="n">
        <f aca="false">SUM(AU113:AY113)</f>
        <v>5</v>
      </c>
      <c r="BA113" s="23" t="str">
        <f aca="false">IF(AZ113&gt;3,"2",IF(AZ113&gt;1,"1",IF(AZ113&gt;0,"0",)))</f>
        <v>2</v>
      </c>
      <c r="BB113" s="24" t="n">
        <v>1</v>
      </c>
      <c r="BC113" s="24" t="n">
        <v>3</v>
      </c>
      <c r="BD113" s="24" t="n">
        <v>1</v>
      </c>
      <c r="BE113" s="17" t="n">
        <f aca="false">SUM(BB113:BD113)</f>
        <v>5</v>
      </c>
      <c r="BF113" s="23" t="str">
        <f aca="false">IF(BE113=1,"0",IF(BE113=2,"0",IF(BE113=3,"1",IF(BE113&gt;3,"2","3"))))</f>
        <v>2</v>
      </c>
      <c r="BG113" s="15"/>
      <c r="BH113" s="15"/>
      <c r="BI113" s="15"/>
      <c r="BJ113" s="15"/>
      <c r="BK113" s="15"/>
      <c r="BL113" s="15"/>
      <c r="BM113" s="15"/>
      <c r="BN113" s="15"/>
    </row>
    <row r="114" customFormat="false" ht="15.65" hidden="false" customHeight="false" outlineLevel="0" collapsed="false">
      <c r="B114" s="14" t="s">
        <v>190</v>
      </c>
      <c r="C114" s="15" t="n">
        <v>2</v>
      </c>
      <c r="D114" s="15" t="n">
        <v>46</v>
      </c>
      <c r="E114" s="15" t="n">
        <v>4</v>
      </c>
      <c r="F114" s="24" t="s">
        <v>143</v>
      </c>
      <c r="G114" s="24" t="n">
        <v>1</v>
      </c>
      <c r="H114" s="15" t="n">
        <v>0</v>
      </c>
      <c r="I114" s="15" t="n">
        <v>80</v>
      </c>
      <c r="J114" s="15" t="n">
        <v>1</v>
      </c>
      <c r="K114" s="15" t="n">
        <v>1</v>
      </c>
      <c r="L114" s="15" t="n">
        <v>0</v>
      </c>
      <c r="M114" s="15" t="n">
        <v>0</v>
      </c>
      <c r="N114" s="15" t="n">
        <v>0</v>
      </c>
      <c r="O114" s="15" t="n">
        <v>0</v>
      </c>
      <c r="P114" s="15" t="n">
        <v>0</v>
      </c>
      <c r="Q114" s="15" t="n">
        <v>2</v>
      </c>
      <c r="R114" s="16" t="n">
        <v>43209</v>
      </c>
      <c r="S114" s="16" t="n">
        <v>43230</v>
      </c>
      <c r="T114" s="16" t="n">
        <v>43231</v>
      </c>
      <c r="U114" s="26" t="n">
        <v>67</v>
      </c>
      <c r="V114" s="26" t="n">
        <v>67</v>
      </c>
      <c r="W114" s="20" t="n">
        <f aca="false">U114*V114</f>
        <v>4489</v>
      </c>
      <c r="X114" s="26" t="n">
        <v>62</v>
      </c>
      <c r="Y114" s="18" t="n">
        <f aca="false">U114*V114*X114/2</f>
        <v>139159</v>
      </c>
      <c r="Z114" s="18" t="n">
        <v>143270</v>
      </c>
      <c r="AA114" s="19" t="n">
        <f aca="false">(Z114-Y114)/Z114*100</f>
        <v>2.86940741257765</v>
      </c>
      <c r="AB114" s="26" t="n">
        <v>75</v>
      </c>
      <c r="AC114" s="18" t="n">
        <v>67</v>
      </c>
      <c r="AD114" s="26" t="n">
        <v>5025</v>
      </c>
      <c r="AE114" s="18" t="n">
        <v>5</v>
      </c>
      <c r="AF114" s="26" t="n">
        <v>5681</v>
      </c>
      <c r="AG114" s="26" t="n">
        <v>5681</v>
      </c>
      <c r="AH114" s="21" t="str">
        <f aca="false">IF(AF114&gt;2000,"&gt;2000",IF(AF114&gt;1000,"1000-2000","&lt;1000"))</f>
        <v>&gt;2000</v>
      </c>
      <c r="AI114" s="18" t="n">
        <f aca="false">((Y114-AF114)/Y114)</f>
        <v>0.959176194137641</v>
      </c>
      <c r="AJ114" s="22" t="str">
        <f aca="false">IF(AI114&gt;98%,"&gt;98%",IF(AI114&gt;95%,"95-98%","&lt;95%"))</f>
        <v>95-98%</v>
      </c>
      <c r="AK114" s="15" t="n">
        <v>5681</v>
      </c>
      <c r="AL114" s="15" t="n">
        <v>1</v>
      </c>
      <c r="AM114" s="15" t="n">
        <v>0</v>
      </c>
      <c r="AN114" s="23" t="str">
        <f aca="false">IF(Y114&gt;79999,"1","0")</f>
        <v>1</v>
      </c>
      <c r="AO114" s="23" t="str">
        <f aca="false">IF(N114=0,"0","1")</f>
        <v>0</v>
      </c>
      <c r="AP114" s="15" t="n">
        <v>0</v>
      </c>
      <c r="AQ114" s="15" t="n">
        <v>1</v>
      </c>
      <c r="AR114" s="15" t="n">
        <v>1</v>
      </c>
      <c r="AS114" s="17" t="n">
        <f aca="false">5+AL114+AM114+AO114-AN114-AQ114-AP114-AR114</f>
        <v>3</v>
      </c>
      <c r="AT114" s="17" t="str">
        <f aca="false">IF(AS114&gt;4,"0",IF(AS114&gt;3,"1",IF(AS114&gt;0,"2","3")))</f>
        <v>2</v>
      </c>
      <c r="AU114" s="15" t="n">
        <v>1</v>
      </c>
      <c r="AV114" s="15" t="n">
        <v>1</v>
      </c>
      <c r="AW114" s="15" t="n">
        <v>1</v>
      </c>
      <c r="AX114" s="15" t="n">
        <v>1</v>
      </c>
      <c r="AY114" s="15" t="n">
        <v>1</v>
      </c>
      <c r="AZ114" s="24" t="n">
        <f aca="false">SUM(AU114:AY114)</f>
        <v>5</v>
      </c>
      <c r="BA114" s="23" t="str">
        <f aca="false">IF(AZ114&gt;3,"2",IF(AZ114&gt;1,"1",IF(AZ114&gt;0,"0",)))</f>
        <v>2</v>
      </c>
      <c r="BB114" s="15" t="n">
        <v>1</v>
      </c>
      <c r="BC114" s="15" t="n">
        <v>3</v>
      </c>
      <c r="BD114" s="15" t="n">
        <v>1</v>
      </c>
      <c r="BE114" s="17" t="n">
        <f aca="false">SUM(BB114:BD114)</f>
        <v>5</v>
      </c>
      <c r="BF114" s="23" t="str">
        <f aca="false">IF(BE114=1,"0",IF(BE114=2,"0",IF(BE114=3,"1",IF(BE114&gt;3,"2","3"))))</f>
        <v>2</v>
      </c>
      <c r="BG114" s="15" t="n">
        <v>2</v>
      </c>
      <c r="BH114" s="15"/>
      <c r="BI114" s="15"/>
      <c r="BJ114" s="15" t="s">
        <v>73</v>
      </c>
      <c r="BK114" s="15"/>
      <c r="BL114" s="15"/>
      <c r="BM114" s="15"/>
      <c r="BN114" s="15"/>
    </row>
    <row r="115" customFormat="false" ht="15.65" hidden="false" customHeight="false" outlineLevel="0" collapsed="false">
      <c r="B115" s="14" t="s">
        <v>191</v>
      </c>
      <c r="C115" s="29" t="n">
        <v>1</v>
      </c>
      <c r="D115" s="29" t="n">
        <v>48</v>
      </c>
      <c r="E115" s="29" t="n">
        <v>4</v>
      </c>
      <c r="F115" s="29" t="n">
        <v>2</v>
      </c>
      <c r="G115" s="30" t="s">
        <v>138</v>
      </c>
      <c r="H115" s="29" t="n">
        <v>0</v>
      </c>
      <c r="I115" s="29" t="n">
        <v>70</v>
      </c>
      <c r="J115" s="29" t="n">
        <v>1</v>
      </c>
      <c r="K115" s="29" t="n">
        <v>0</v>
      </c>
      <c r="L115" s="29" t="n">
        <v>0</v>
      </c>
      <c r="M115" s="29" t="n">
        <v>2</v>
      </c>
      <c r="N115" s="29" t="n">
        <v>0</v>
      </c>
      <c r="O115" s="29" t="n">
        <v>1</v>
      </c>
      <c r="P115" s="29" t="n">
        <v>0</v>
      </c>
      <c r="Q115" s="29" t="n">
        <v>0</v>
      </c>
      <c r="R115" s="32" t="n">
        <v>40655</v>
      </c>
      <c r="S115" s="32" t="n">
        <v>40659</v>
      </c>
      <c r="T115" s="32" t="n">
        <v>40661</v>
      </c>
      <c r="U115" s="49" t="n">
        <v>92</v>
      </c>
      <c r="V115" s="49" t="n">
        <v>55</v>
      </c>
      <c r="W115" s="34" t="n">
        <f aca="false">U115*V115</f>
        <v>5060</v>
      </c>
      <c r="X115" s="49" t="n">
        <v>43</v>
      </c>
      <c r="Y115" s="35" t="n">
        <f aca="false">U115*V115*X115/2</f>
        <v>108790</v>
      </c>
      <c r="Z115" s="35" t="n">
        <v>129070</v>
      </c>
      <c r="AA115" s="19" t="n">
        <f aca="false">(Z115-Y115)/Z115*100</f>
        <v>15.7124041217944</v>
      </c>
      <c r="AB115" s="49" t="n">
        <v>98</v>
      </c>
      <c r="AC115" s="35" t="n">
        <v>69</v>
      </c>
      <c r="AD115" s="49" t="n">
        <v>6762</v>
      </c>
      <c r="AE115" s="35" t="n">
        <v>7</v>
      </c>
      <c r="AF115" s="49" t="n">
        <v>37638</v>
      </c>
      <c r="AG115" s="49" t="n">
        <v>37638</v>
      </c>
      <c r="AH115" s="21" t="str">
        <f aca="false">IF(AF115&gt;2000,"&gt;2000",IF(AF115&gt;1000,"1000-2000","&lt;1000"))</f>
        <v>&gt;2000</v>
      </c>
      <c r="AI115" s="18" t="n">
        <f aca="false">((Y115-AF115)/Y115)</f>
        <v>0.654030701351227</v>
      </c>
      <c r="AJ115" s="22" t="str">
        <f aca="false">IF(AI115&gt;98%,"&gt;98%",IF(AI115&gt;95%,"95-98%","&lt;95%"))</f>
        <v>&lt;95%</v>
      </c>
      <c r="AK115" s="29" t="n">
        <v>37638</v>
      </c>
      <c r="AL115" s="29" t="n">
        <v>1</v>
      </c>
      <c r="AM115" s="29" t="n">
        <v>0</v>
      </c>
      <c r="AN115" s="23" t="str">
        <f aca="false">IF(Y115&gt;79999,"1","0")</f>
        <v>1</v>
      </c>
      <c r="AO115" s="23" t="str">
        <f aca="false">IF(N115=0,"0","1")</f>
        <v>0</v>
      </c>
      <c r="AP115" s="29" t="n">
        <v>1</v>
      </c>
      <c r="AQ115" s="29" t="n">
        <v>1</v>
      </c>
      <c r="AR115" s="29" t="n">
        <v>1</v>
      </c>
      <c r="AS115" s="36" t="n">
        <f aca="false">5+AL115+AM115+AO115-AN115-AQ115-AP115-AR115</f>
        <v>2</v>
      </c>
      <c r="AT115" s="36" t="str">
        <f aca="false">IF(AS115&gt;4,"0",IF(AS115&gt;3,"1",IF(AS115&gt;0,"2","3")))</f>
        <v>2</v>
      </c>
      <c r="AU115" s="29" t="n">
        <v>1</v>
      </c>
      <c r="AV115" s="29" t="n">
        <v>1</v>
      </c>
      <c r="AW115" s="29" t="n">
        <v>1</v>
      </c>
      <c r="AX115" s="29" t="n">
        <v>1</v>
      </c>
      <c r="AY115" s="29" t="n">
        <v>1</v>
      </c>
      <c r="AZ115" s="30" t="n">
        <f aca="false">SUM(AU115:AY115)</f>
        <v>5</v>
      </c>
      <c r="BA115" s="37" t="str">
        <f aca="false">IF(AZ115&gt;3,"2",IF(AZ115&gt;1,"1",IF(AZ115&gt;0,"0",)))</f>
        <v>2</v>
      </c>
      <c r="BB115" s="29" t="n">
        <v>1</v>
      </c>
      <c r="BC115" s="29" t="n">
        <v>3</v>
      </c>
      <c r="BD115" s="29" t="n">
        <v>1</v>
      </c>
      <c r="BE115" s="36" t="n">
        <f aca="false">SUM(BB115:BD115)</f>
        <v>5</v>
      </c>
      <c r="BF115" s="23" t="str">
        <f aca="false">IF(BE115=1,"0",IF(BE115=2,"0",IF(BE115=3,"1",IF(BE115&gt;3,"2","3"))))</f>
        <v>2</v>
      </c>
      <c r="BG115" s="72"/>
      <c r="BH115" s="29"/>
      <c r="BI115" s="29"/>
      <c r="BJ115" s="29"/>
      <c r="BK115" s="29"/>
      <c r="BL115" s="29"/>
      <c r="BM115" s="29"/>
      <c r="BN115" s="29"/>
    </row>
    <row r="116" customFormat="false" ht="16" hidden="false" customHeight="false" outlineLevel="0" collapsed="false">
      <c r="B116" s="74"/>
      <c r="C116" s="72"/>
      <c r="D116" s="72"/>
      <c r="E116" s="75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16"/>
      <c r="S116" s="16"/>
      <c r="T116" s="16"/>
      <c r="U116" s="71"/>
      <c r="V116" s="71"/>
      <c r="W116" s="34"/>
      <c r="X116" s="71"/>
      <c r="Y116" s="35"/>
      <c r="Z116" s="35"/>
      <c r="AA116" s="35"/>
      <c r="AB116" s="71"/>
      <c r="AC116" s="34"/>
      <c r="AD116" s="71"/>
      <c r="AE116" s="34"/>
      <c r="AF116" s="71"/>
      <c r="AG116" s="71"/>
      <c r="AH116" s="21"/>
      <c r="AI116" s="18"/>
      <c r="AJ116" s="22"/>
      <c r="AK116" s="72"/>
      <c r="AL116" s="72"/>
      <c r="AM116" s="72"/>
      <c r="AN116" s="23"/>
      <c r="AO116" s="23"/>
      <c r="AP116" s="72"/>
      <c r="AQ116" s="72"/>
      <c r="AR116" s="72"/>
      <c r="AS116" s="36"/>
      <c r="AT116" s="36"/>
      <c r="AU116" s="72"/>
      <c r="AV116" s="72"/>
      <c r="AW116" s="72"/>
      <c r="AX116" s="72"/>
      <c r="AY116" s="72"/>
      <c r="AZ116" s="30"/>
      <c r="BA116" s="37"/>
      <c r="BB116" s="72"/>
      <c r="BC116" s="72"/>
      <c r="BD116" s="72"/>
      <c r="BE116" s="36"/>
      <c r="BF116" s="23"/>
      <c r="BG116" s="72"/>
      <c r="BH116" s="15"/>
      <c r="BI116" s="15"/>
      <c r="BJ116" s="15"/>
      <c r="BK116" s="15"/>
      <c r="BL116" s="15"/>
      <c r="BM116" s="15"/>
      <c r="BN116" s="25"/>
    </row>
    <row r="117" customFormat="false" ht="16" hidden="false" customHeight="false" outlineLevel="0" collapsed="false">
      <c r="B117" s="74"/>
      <c r="C117" s="72"/>
      <c r="D117" s="72"/>
      <c r="E117" s="75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16"/>
      <c r="S117" s="16"/>
      <c r="T117" s="16"/>
      <c r="U117" s="71"/>
      <c r="V117" s="71"/>
      <c r="W117" s="34"/>
      <c r="X117" s="71"/>
      <c r="Y117" s="35"/>
      <c r="Z117" s="35"/>
      <c r="AA117" s="77"/>
      <c r="AB117" s="71"/>
      <c r="AC117" s="34"/>
      <c r="AD117" s="71"/>
      <c r="AE117" s="34"/>
      <c r="AF117" s="71"/>
      <c r="AG117" s="71"/>
      <c r="AH117" s="21"/>
      <c r="AI117" s="18"/>
      <c r="AJ117" s="22"/>
      <c r="AK117" s="72"/>
      <c r="AL117" s="72"/>
      <c r="AM117" s="72"/>
      <c r="AN117" s="23"/>
      <c r="AO117" s="23"/>
      <c r="AP117" s="72"/>
      <c r="AQ117" s="72"/>
      <c r="AR117" s="72"/>
      <c r="AS117" s="36"/>
      <c r="AT117" s="36"/>
      <c r="AU117" s="72"/>
      <c r="AV117" s="72"/>
      <c r="AW117" s="72"/>
      <c r="AX117" s="72"/>
      <c r="AY117" s="72"/>
      <c r="AZ117" s="30"/>
      <c r="BA117" s="37"/>
      <c r="BB117" s="72"/>
      <c r="BC117" s="72"/>
      <c r="BD117" s="72"/>
      <c r="BE117" s="36"/>
      <c r="BF117" s="23"/>
      <c r="BG117" s="72"/>
      <c r="BH117" s="15"/>
      <c r="BI117" s="15"/>
      <c r="BJ117" s="15"/>
      <c r="BK117" s="15"/>
      <c r="BL117" s="15"/>
      <c r="BM117" s="15"/>
      <c r="BN117" s="25"/>
    </row>
    <row r="118" customFormat="false" ht="16" hidden="false" customHeight="false" outlineLevel="0" collapsed="false">
      <c r="B118" s="74"/>
      <c r="C118" s="72"/>
      <c r="D118" s="27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16"/>
      <c r="S118" s="16"/>
      <c r="T118" s="16"/>
      <c r="U118" s="47"/>
      <c r="V118" s="47"/>
      <c r="W118" s="34"/>
      <c r="X118" s="47"/>
      <c r="Y118" s="35"/>
      <c r="Z118" s="35"/>
      <c r="AA118" s="77"/>
      <c r="AB118" s="47"/>
      <c r="AC118" s="34"/>
      <c r="AD118" s="47"/>
      <c r="AE118" s="34"/>
      <c r="AF118" s="47"/>
      <c r="AG118" s="47"/>
      <c r="AH118" s="21"/>
      <c r="AI118" s="18"/>
      <c r="AJ118" s="22"/>
      <c r="AK118" s="72"/>
      <c r="AL118" s="27"/>
      <c r="AM118" s="27"/>
      <c r="AN118" s="23"/>
      <c r="AO118" s="23"/>
      <c r="AP118" s="27"/>
      <c r="AQ118" s="29"/>
      <c r="AR118" s="72"/>
      <c r="AS118" s="36"/>
      <c r="AT118" s="36"/>
      <c r="AU118" s="72"/>
      <c r="AV118" s="72"/>
      <c r="AW118" s="72"/>
      <c r="AX118" s="72"/>
      <c r="AY118" s="72"/>
      <c r="AZ118" s="30"/>
      <c r="BA118" s="37"/>
      <c r="BB118" s="72"/>
      <c r="BC118" s="72"/>
      <c r="BD118" s="72"/>
      <c r="BE118" s="36"/>
      <c r="BF118" s="23"/>
      <c r="BG118" s="72"/>
      <c r="BH118" s="15"/>
      <c r="BI118" s="15"/>
      <c r="BJ118" s="15"/>
      <c r="BK118" s="15"/>
      <c r="BL118" s="15"/>
      <c r="BM118" s="15"/>
      <c r="BN118" s="25"/>
    </row>
    <row r="119" customFormat="false" ht="16" hidden="false" customHeight="false" outlineLevel="0" collapsed="false">
      <c r="B119" s="74"/>
      <c r="C119" s="72"/>
      <c r="D119" s="27"/>
      <c r="E119" s="75"/>
      <c r="F119" s="75"/>
      <c r="G119" s="1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16"/>
      <c r="S119" s="16"/>
      <c r="T119" s="16"/>
      <c r="U119" s="47"/>
      <c r="V119" s="47"/>
      <c r="W119" s="34"/>
      <c r="X119" s="47"/>
      <c r="Y119" s="34"/>
      <c r="Z119" s="34"/>
      <c r="AA119" s="34"/>
      <c r="AB119" s="47"/>
      <c r="AC119" s="34"/>
      <c r="AD119" s="47"/>
      <c r="AE119" s="34"/>
      <c r="AF119" s="47"/>
      <c r="AG119" s="47"/>
      <c r="AH119" s="46"/>
      <c r="AI119" s="18"/>
      <c r="AJ119" s="22"/>
      <c r="AK119" s="72"/>
      <c r="AL119" s="27"/>
      <c r="AM119" s="27"/>
      <c r="AN119" s="17"/>
      <c r="AO119" s="17"/>
      <c r="AP119" s="27"/>
      <c r="AQ119" s="72"/>
      <c r="AR119" s="72"/>
      <c r="AS119" s="36"/>
      <c r="AT119" s="36"/>
      <c r="AU119" s="72"/>
      <c r="AV119" s="72"/>
      <c r="AW119" s="72"/>
      <c r="AX119" s="72"/>
      <c r="AY119" s="72"/>
      <c r="AZ119" s="76"/>
      <c r="BA119" s="36"/>
      <c r="BB119" s="72"/>
      <c r="BC119" s="72"/>
      <c r="BD119" s="72"/>
      <c r="BE119" s="36"/>
      <c r="BF119" s="17"/>
      <c r="BG119" s="72"/>
      <c r="BH119" s="15"/>
      <c r="BI119" s="15"/>
      <c r="BJ119" s="15"/>
      <c r="BK119" s="15"/>
      <c r="BL119" s="15"/>
      <c r="BM119" s="15"/>
      <c r="BN119" s="25"/>
    </row>
    <row r="120" customFormat="false" ht="16" hidden="false" customHeight="false" outlineLevel="0" collapsed="false">
      <c r="B120" s="74"/>
      <c r="C120" s="72"/>
      <c r="D120" s="27"/>
      <c r="E120" s="75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15"/>
      <c r="S120" s="16"/>
      <c r="T120" s="15"/>
      <c r="U120" s="15"/>
      <c r="V120" s="15"/>
      <c r="W120" s="15"/>
      <c r="X120" s="15"/>
      <c r="Y120" s="26"/>
      <c r="Z120" s="26"/>
      <c r="AA120" s="26"/>
      <c r="AB120" s="15"/>
      <c r="AC120" s="42"/>
      <c r="AD120" s="15"/>
      <c r="AE120" s="15"/>
      <c r="AF120" s="15"/>
      <c r="AG120" s="15"/>
      <c r="AH120" s="46"/>
      <c r="AI120" s="18"/>
      <c r="AJ120" s="22"/>
      <c r="AK120" s="29"/>
      <c r="AL120" s="15"/>
      <c r="AM120" s="15"/>
      <c r="AN120" s="15"/>
      <c r="AO120" s="17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25"/>
    </row>
    <row r="121" customFormat="false" ht="16" hidden="false" customHeight="false" outlineLevel="0" collapsed="false">
      <c r="B121" s="74"/>
      <c r="C121" s="15"/>
      <c r="D121" s="15"/>
      <c r="E121" s="42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26"/>
      <c r="Z121" s="26"/>
      <c r="AA121" s="26"/>
      <c r="AB121" s="15"/>
      <c r="AC121" s="42"/>
      <c r="AD121" s="15"/>
      <c r="AE121" s="15"/>
      <c r="AF121" s="15"/>
      <c r="AG121" s="15"/>
      <c r="AH121" s="46"/>
      <c r="AI121" s="18"/>
      <c r="AJ121" s="22"/>
      <c r="AK121" s="29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25"/>
    </row>
    <row r="122" customFormat="false" ht="16" hidden="false" customHeight="false" outlineLevel="0" collapsed="false">
      <c r="B122" s="74"/>
      <c r="C122" s="15"/>
      <c r="D122" s="15"/>
      <c r="E122" s="42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26"/>
      <c r="Z122" s="26"/>
      <c r="AA122" s="26"/>
      <c r="AB122" s="15"/>
      <c r="AC122" s="42"/>
      <c r="AD122" s="15"/>
      <c r="AE122" s="15"/>
      <c r="AF122" s="15"/>
      <c r="AG122" s="15"/>
      <c r="AH122" s="46"/>
      <c r="AI122" s="18"/>
      <c r="AJ122" s="22"/>
      <c r="AK122" s="29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25"/>
    </row>
    <row r="123" customFormat="false" ht="16" hidden="false" customHeight="false" outlineLevel="0" collapsed="false">
      <c r="B123" s="74"/>
      <c r="C123" s="15"/>
      <c r="D123" s="15"/>
      <c r="E123" s="42"/>
      <c r="F123" s="15"/>
      <c r="G123" s="15"/>
      <c r="H123" s="15"/>
      <c r="I123" s="15"/>
      <c r="J123" s="42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26"/>
      <c r="Z123" s="26"/>
      <c r="AA123" s="26"/>
      <c r="AB123" s="15"/>
      <c r="AC123" s="42"/>
      <c r="AD123" s="15"/>
      <c r="AE123" s="15"/>
      <c r="AF123" s="15"/>
      <c r="AG123" s="15"/>
      <c r="AH123" s="46"/>
      <c r="AI123" s="18"/>
      <c r="AJ123" s="22"/>
      <c r="AK123" s="29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25"/>
    </row>
    <row r="124" customFormat="false" ht="16" hidden="false" customHeight="false" outlineLevel="0" collapsed="false">
      <c r="B124" s="74"/>
      <c r="C124" s="15"/>
      <c r="D124" s="15"/>
      <c r="E124" s="42"/>
      <c r="F124" s="42"/>
      <c r="G124" s="15"/>
      <c r="H124" s="15"/>
      <c r="I124" s="15"/>
      <c r="J124" s="42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26"/>
      <c r="Z124" s="26"/>
      <c r="AA124" s="26"/>
      <c r="AB124" s="15"/>
      <c r="AC124" s="42"/>
      <c r="AD124" s="15"/>
      <c r="AE124" s="15"/>
      <c r="AF124" s="15"/>
      <c r="AG124" s="15"/>
      <c r="AH124" s="46"/>
      <c r="AI124" s="18"/>
      <c r="AJ124" s="22"/>
      <c r="AK124" s="29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25"/>
    </row>
    <row r="125" customFormat="false" ht="16" hidden="false" customHeight="false" outlineLevel="0" collapsed="false">
      <c r="B125" s="74"/>
      <c r="C125" s="15"/>
      <c r="D125" s="15"/>
      <c r="E125" s="42"/>
      <c r="F125" s="42"/>
      <c r="G125" s="15"/>
      <c r="H125" s="15"/>
      <c r="I125" s="15"/>
      <c r="J125" s="42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26"/>
      <c r="Z125" s="26"/>
      <c r="AA125" s="26"/>
      <c r="AB125" s="15"/>
      <c r="AC125" s="42"/>
      <c r="AD125" s="15"/>
      <c r="AE125" s="15"/>
      <c r="AF125" s="15"/>
      <c r="AG125" s="15"/>
      <c r="AH125" s="46"/>
      <c r="AI125" s="18"/>
      <c r="AJ125" s="22"/>
      <c r="AK125" s="29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25"/>
    </row>
    <row r="126" customFormat="false" ht="16" hidden="false" customHeight="false" outlineLevel="0" collapsed="false">
      <c r="B126" s="74"/>
      <c r="C126" s="15"/>
      <c r="D126" s="15"/>
      <c r="E126" s="42"/>
      <c r="F126" s="42"/>
      <c r="G126" s="15"/>
      <c r="H126" s="15"/>
      <c r="I126" s="42"/>
      <c r="J126" s="42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26"/>
      <c r="Z126" s="26"/>
      <c r="AA126" s="26"/>
      <c r="AB126" s="42"/>
      <c r="AC126" s="42"/>
      <c r="AD126" s="15"/>
      <c r="AE126" s="15"/>
      <c r="AF126" s="15"/>
      <c r="AG126" s="15"/>
      <c r="AH126" s="46"/>
      <c r="AI126" s="18"/>
      <c r="AJ126" s="22"/>
      <c r="AK126" s="29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25"/>
    </row>
    <row r="127" customFormat="false" ht="16" hidden="false" customHeight="false" outlineLevel="0" collapsed="false">
      <c r="B127" s="74"/>
      <c r="C127" s="15"/>
      <c r="D127" s="15"/>
      <c r="E127" s="42"/>
      <c r="F127" s="42"/>
      <c r="G127" s="15"/>
      <c r="H127" s="15"/>
      <c r="I127" s="42"/>
      <c r="J127" s="42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26"/>
      <c r="Z127" s="26"/>
      <c r="AA127" s="26"/>
      <c r="AB127" s="42"/>
      <c r="AC127" s="42"/>
      <c r="AD127" s="15"/>
      <c r="AE127" s="15"/>
      <c r="AF127" s="15"/>
      <c r="AG127" s="15"/>
      <c r="AH127" s="46"/>
      <c r="AI127" s="18"/>
      <c r="AJ127" s="22"/>
      <c r="AK127" s="29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25"/>
    </row>
    <row r="128" customFormat="false" ht="16" hidden="false" customHeight="false" outlineLevel="0" collapsed="false">
      <c r="B128" s="74"/>
      <c r="C128" s="15"/>
      <c r="D128" s="15"/>
      <c r="E128" s="42"/>
      <c r="F128" s="42"/>
      <c r="G128" s="15"/>
      <c r="H128" s="15"/>
      <c r="I128" s="42"/>
      <c r="J128" s="42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26"/>
      <c r="Z128" s="26"/>
      <c r="AA128" s="26"/>
      <c r="AB128" s="42"/>
      <c r="AC128" s="42"/>
      <c r="AD128" s="15"/>
      <c r="AE128" s="15"/>
      <c r="AF128" s="15"/>
      <c r="AG128" s="15"/>
      <c r="AH128" s="46"/>
      <c r="AI128" s="42"/>
      <c r="AJ128" s="42"/>
      <c r="AK128" s="29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25"/>
    </row>
    <row r="129" customFormat="false" ht="16" hidden="false" customHeight="false" outlineLevel="0" collapsed="false">
      <c r="B129" s="74"/>
      <c r="C129" s="15"/>
      <c r="D129" s="15"/>
      <c r="E129" s="42"/>
      <c r="F129" s="42"/>
      <c r="G129" s="15"/>
      <c r="H129" s="15"/>
      <c r="I129" s="42"/>
      <c r="J129" s="42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26"/>
      <c r="Z129" s="26"/>
      <c r="AA129" s="26"/>
      <c r="AB129" s="42"/>
      <c r="AC129" s="42"/>
      <c r="AD129" s="15"/>
      <c r="AE129" s="15"/>
      <c r="AF129" s="15"/>
      <c r="AG129" s="15"/>
      <c r="AH129" s="46"/>
      <c r="AI129" s="42"/>
      <c r="AJ129" s="42"/>
      <c r="AK129" s="42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25"/>
    </row>
    <row r="130" customFormat="false" ht="16" hidden="false" customHeight="false" outlineLevel="0" collapsed="false">
      <c r="B130" s="74"/>
      <c r="C130" s="15"/>
      <c r="D130" s="15"/>
      <c r="E130" s="42"/>
      <c r="F130" s="42"/>
      <c r="G130" s="15"/>
      <c r="H130" s="15"/>
      <c r="I130" s="42"/>
      <c r="J130" s="42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26"/>
      <c r="Z130" s="26"/>
      <c r="AA130" s="26"/>
      <c r="AB130" s="42"/>
      <c r="AC130" s="42"/>
      <c r="AD130" s="15"/>
      <c r="AE130" s="15"/>
      <c r="AF130" s="15"/>
      <c r="AG130" s="15"/>
      <c r="AH130" s="46"/>
      <c r="AI130" s="42"/>
      <c r="AJ130" s="42"/>
      <c r="AK130" s="42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25"/>
    </row>
    <row r="131" customFormat="false" ht="16" hidden="false" customHeight="false" outlineLevel="0" collapsed="false">
      <c r="B131" s="74"/>
      <c r="C131" s="15"/>
      <c r="D131" s="15"/>
      <c r="E131" s="42"/>
      <c r="F131" s="42"/>
      <c r="G131" s="15"/>
      <c r="H131" s="15"/>
      <c r="I131" s="42"/>
      <c r="J131" s="42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26"/>
      <c r="Z131" s="26"/>
      <c r="AA131" s="26"/>
      <c r="AB131" s="42"/>
      <c r="AC131" s="42"/>
      <c r="AD131" s="15"/>
      <c r="AE131" s="15"/>
      <c r="AF131" s="15"/>
      <c r="AG131" s="15"/>
      <c r="AH131" s="46"/>
      <c r="AI131" s="42"/>
      <c r="AJ131" s="42"/>
      <c r="AK131" s="42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25"/>
    </row>
    <row r="132" customFormat="false" ht="16" hidden="false" customHeight="false" outlineLevel="0" collapsed="false">
      <c r="B132" s="74"/>
      <c r="C132" s="15"/>
      <c r="D132" s="15"/>
      <c r="E132" s="42"/>
      <c r="F132" s="42"/>
      <c r="G132" s="15"/>
      <c r="H132" s="15"/>
      <c r="I132" s="42"/>
      <c r="J132" s="42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26"/>
      <c r="Z132" s="26"/>
      <c r="AA132" s="26"/>
      <c r="AB132" s="42"/>
      <c r="AC132" s="42"/>
      <c r="AD132" s="15"/>
      <c r="AE132" s="15"/>
      <c r="AF132" s="15"/>
      <c r="AG132" s="15"/>
      <c r="AH132" s="46"/>
      <c r="AI132" s="42"/>
      <c r="AJ132" s="42"/>
      <c r="AK132" s="42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25"/>
    </row>
    <row r="133" customFormat="false" ht="16" hidden="false" customHeight="false" outlineLevel="0" collapsed="false">
      <c r="B133" s="74"/>
      <c r="C133" s="15"/>
      <c r="D133" s="15"/>
      <c r="E133" s="42"/>
      <c r="F133" s="42"/>
      <c r="G133" s="15"/>
      <c r="H133" s="15"/>
      <c r="I133" s="42"/>
      <c r="J133" s="42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26"/>
      <c r="Z133" s="26"/>
      <c r="AA133" s="26"/>
      <c r="AB133" s="42"/>
      <c r="AC133" s="42"/>
      <c r="AD133" s="15"/>
      <c r="AE133" s="15"/>
      <c r="AF133" s="15"/>
      <c r="AG133" s="15"/>
      <c r="AH133" s="46"/>
      <c r="AI133" s="42"/>
      <c r="AJ133" s="42"/>
      <c r="AK133" s="42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25"/>
    </row>
    <row r="134" customFormat="false" ht="16" hidden="false" customHeight="false" outlineLevel="0" collapsed="false">
      <c r="B134" s="74"/>
      <c r="C134" s="15"/>
      <c r="D134" s="15"/>
      <c r="E134" s="42"/>
      <c r="F134" s="42"/>
      <c r="G134" s="15"/>
      <c r="H134" s="15"/>
      <c r="I134" s="42"/>
      <c r="J134" s="42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26"/>
      <c r="Z134" s="26"/>
      <c r="AA134" s="26"/>
      <c r="AB134" s="42"/>
      <c r="AC134" s="42"/>
      <c r="AD134" s="15"/>
      <c r="AE134" s="15"/>
      <c r="AF134" s="15"/>
      <c r="AG134" s="15"/>
      <c r="AH134" s="46"/>
      <c r="AI134" s="42"/>
      <c r="AJ134" s="42"/>
      <c r="AK134" s="42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25"/>
    </row>
    <row r="135" customFormat="false" ht="17" hidden="false" customHeight="false" outlineLevel="0" collapsed="false">
      <c r="B135" s="78"/>
      <c r="C135" s="79"/>
      <c r="D135" s="79"/>
      <c r="E135" s="80"/>
      <c r="F135" s="80"/>
      <c r="G135" s="79"/>
      <c r="H135" s="79"/>
      <c r="I135" s="80"/>
      <c r="J135" s="80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81"/>
      <c r="Z135" s="26"/>
      <c r="AA135" s="26"/>
      <c r="AB135" s="42"/>
      <c r="AC135" s="42"/>
      <c r="AD135" s="79"/>
      <c r="AE135" s="79"/>
      <c r="AF135" s="79"/>
      <c r="AG135" s="79"/>
      <c r="AH135" s="82"/>
      <c r="AI135" s="42"/>
      <c r="AJ135" s="42"/>
      <c r="AK135" s="42"/>
      <c r="AL135" s="15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15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83"/>
    </row>
    <row r="136" customFormat="false" ht="16" hidden="false" customHeight="false" outlineLevel="0" collapsed="false">
      <c r="AB136" s="42"/>
      <c r="AC136" s="42"/>
      <c r="AI136" s="42"/>
      <c r="AJ136" s="42"/>
      <c r="AK136" s="42"/>
      <c r="AL136" s="15"/>
      <c r="AW136" s="79"/>
    </row>
  </sheetData>
  <autoFilter ref="A1:BO11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36"/>
  <sheetViews>
    <sheetView showFormulas="false" showGridLines="true" showRowColHeaders="true" showZeros="true" rightToLeft="false" tabSelected="false" showOutlineSymbols="true" defaultGridColor="true" view="normal" topLeftCell="A86" colorId="64" zoomScale="110" zoomScaleNormal="110" zoomScalePageLayoutView="100" workbookViewId="0">
      <selection pane="topLeft" activeCell="F105" activeCellId="0" sqref="F105"/>
    </sheetView>
  </sheetViews>
  <sheetFormatPr defaultRowHeight="16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37.17"/>
    <col collapsed="false" customWidth="true" hidden="false" outlineLevel="0" max="3" min="3" style="0" width="10.17"/>
    <col collapsed="false" customWidth="true" hidden="false" outlineLevel="0" max="5" min="4" style="0" width="11"/>
    <col collapsed="false" customWidth="true" hidden="false" outlineLevel="0" max="6" min="6" style="0" width="15.33"/>
    <col collapsed="false" customWidth="true" hidden="false" outlineLevel="0" max="7" min="7" style="0" width="14.33"/>
    <col collapsed="false" customWidth="true" hidden="false" outlineLevel="0" max="1025" min="8" style="0" width="11"/>
  </cols>
  <sheetData>
    <row r="2" customFormat="false" ht="32" hidden="false" customHeight="false" outlineLevel="0" collapsed="false">
      <c r="B2" s="9" t="s">
        <v>192</v>
      </c>
    </row>
    <row r="3" customFormat="false" ht="16" hidden="false" customHeight="false" outlineLevel="0" collapsed="false">
      <c r="B3" s="84" t="s">
        <v>193</v>
      </c>
      <c r="C3" s="85" t="n">
        <v>1</v>
      </c>
      <c r="D3" s="84" t="n">
        <f aca="false">COUNTA(#REF!)</f>
        <v>1</v>
      </c>
    </row>
    <row r="5" customFormat="false" ht="16" hidden="false" customHeight="false" outlineLevel="0" collapsed="false">
      <c r="B5" s="86"/>
      <c r="C5" s="0" t="s">
        <v>194</v>
      </c>
      <c r="D5" s="0" t="s">
        <v>195</v>
      </c>
    </row>
    <row r="6" customFormat="false" ht="16" hidden="false" customHeight="false" outlineLevel="0" collapsed="false">
      <c r="A6" s="87" t="s">
        <v>196</v>
      </c>
      <c r="B6" s="86" t="s">
        <v>197</v>
      </c>
      <c r="C6" s="88"/>
      <c r="D6" s="0" t="n">
        <v>26</v>
      </c>
      <c r="E6" s="87" t="s">
        <v>196</v>
      </c>
      <c r="F6" s="86"/>
      <c r="G6" s="88"/>
      <c r="H6" s="0" t="n">
        <v>26</v>
      </c>
    </row>
    <row r="7" customFormat="false" ht="16" hidden="false" customHeight="false" outlineLevel="0" collapsed="false">
      <c r="A7" s="87"/>
      <c r="C7" s="88"/>
      <c r="E7" s="87"/>
      <c r="G7" s="88"/>
    </row>
    <row r="8" customFormat="false" ht="16" hidden="false" customHeight="false" outlineLevel="0" collapsed="false">
      <c r="A8" s="87"/>
      <c r="B8" s="0" t="s">
        <v>198</v>
      </c>
      <c r="C8" s="89" t="n">
        <f aca="false">D8/D3</f>
        <v>1</v>
      </c>
      <c r="D8" s="0" t="n">
        <v>1</v>
      </c>
      <c r="E8" s="87"/>
      <c r="F8" s="0" t="s">
        <v>199</v>
      </c>
      <c r="G8" s="89" t="n">
        <f aca="false">H8/D3</f>
        <v>0</v>
      </c>
      <c r="H8" s="0" t="n">
        <v>0</v>
      </c>
    </row>
    <row r="9" customFormat="false" ht="16" hidden="false" customHeight="false" outlineLevel="0" collapsed="false">
      <c r="A9" s="87"/>
      <c r="B9" s="0" t="s">
        <v>200</v>
      </c>
      <c r="C9" s="89" t="n">
        <f aca="false">D9/D3</f>
        <v>4</v>
      </c>
      <c r="D9" s="0" t="n">
        <v>4</v>
      </c>
      <c r="E9" s="87"/>
      <c r="F9" s="0" t="s">
        <v>201</v>
      </c>
      <c r="G9" s="89" t="n">
        <f aca="false">H9/D3</f>
        <v>5</v>
      </c>
      <c r="H9" s="0" t="n">
        <v>5</v>
      </c>
    </row>
    <row r="10" customFormat="false" ht="16" hidden="false" customHeight="false" outlineLevel="0" collapsed="false">
      <c r="A10" s="87"/>
      <c r="B10" s="0" t="s">
        <v>202</v>
      </c>
      <c r="C10" s="89" t="n">
        <f aca="false">D10/D3</f>
        <v>21</v>
      </c>
      <c r="D10" s="0" t="n">
        <v>21</v>
      </c>
      <c r="E10" s="87"/>
      <c r="F10" s="0" t="s">
        <v>203</v>
      </c>
      <c r="G10" s="89" t="n">
        <f aca="false">H10/D3</f>
        <v>21</v>
      </c>
      <c r="H10" s="0" t="n">
        <v>21</v>
      </c>
    </row>
    <row r="11" customFormat="false" ht="16" hidden="false" customHeight="false" outlineLevel="0" collapsed="false">
      <c r="C11" s="90"/>
      <c r="G11" s="89"/>
    </row>
    <row r="12" customFormat="false" ht="16" hidden="false" customHeight="false" outlineLevel="0" collapsed="false">
      <c r="B12" s="86"/>
      <c r="C12" s="90"/>
      <c r="F12" s="86"/>
      <c r="G12" s="89"/>
    </row>
    <row r="13" customFormat="false" ht="16" hidden="false" customHeight="false" outlineLevel="0" collapsed="false">
      <c r="A13" s="87" t="s">
        <v>204</v>
      </c>
      <c r="B13" s="86"/>
      <c r="C13" s="89"/>
      <c r="D13" s="0" t="n">
        <v>39</v>
      </c>
      <c r="E13" s="87" t="s">
        <v>204</v>
      </c>
      <c r="F13" s="86"/>
      <c r="G13" s="89"/>
      <c r="H13" s="0" t="n">
        <v>39</v>
      </c>
    </row>
    <row r="14" customFormat="false" ht="16" hidden="false" customHeight="false" outlineLevel="0" collapsed="false">
      <c r="A14" s="87"/>
      <c r="C14" s="89"/>
      <c r="E14" s="87"/>
      <c r="G14" s="89"/>
    </row>
    <row r="15" customFormat="false" ht="16" hidden="false" customHeight="false" outlineLevel="0" collapsed="false">
      <c r="A15" s="87"/>
      <c r="B15" s="0" t="s">
        <v>198</v>
      </c>
      <c r="C15" s="89" t="n">
        <f aca="false">D15/D3</f>
        <v>7</v>
      </c>
      <c r="D15" s="0" t="n">
        <v>7</v>
      </c>
      <c r="E15" s="87"/>
      <c r="F15" s="0" t="s">
        <v>199</v>
      </c>
      <c r="G15" s="89" t="n">
        <f aca="false">H15/D3</f>
        <v>5</v>
      </c>
      <c r="H15" s="0" t="n">
        <v>5</v>
      </c>
    </row>
    <row r="16" customFormat="false" ht="16" hidden="false" customHeight="false" outlineLevel="0" collapsed="false">
      <c r="A16" s="87"/>
      <c r="B16" s="0" t="s">
        <v>200</v>
      </c>
      <c r="C16" s="89" t="n">
        <f aca="false">D16/D3</f>
        <v>6</v>
      </c>
      <c r="D16" s="0" t="n">
        <v>6</v>
      </c>
      <c r="E16" s="87"/>
      <c r="F16" s="0" t="s">
        <v>201</v>
      </c>
      <c r="G16" s="89" t="n">
        <f aca="false">H16/D3</f>
        <v>8</v>
      </c>
      <c r="H16" s="0" t="n">
        <v>8</v>
      </c>
    </row>
    <row r="17" customFormat="false" ht="16" hidden="false" customHeight="false" outlineLevel="0" collapsed="false">
      <c r="A17" s="87"/>
      <c r="B17" s="0" t="s">
        <v>202</v>
      </c>
      <c r="C17" s="89" t="n">
        <f aca="false">D17/D3</f>
        <v>26</v>
      </c>
      <c r="D17" s="0" t="n">
        <v>26</v>
      </c>
      <c r="E17" s="87"/>
      <c r="F17" s="0" t="s">
        <v>203</v>
      </c>
      <c r="G17" s="89" t="n">
        <f aca="false">H17/D3</f>
        <v>26</v>
      </c>
      <c r="H17" s="0" t="n">
        <v>26</v>
      </c>
    </row>
    <row r="18" customFormat="false" ht="16" hidden="false" customHeight="false" outlineLevel="0" collapsed="false">
      <c r="C18" s="90"/>
      <c r="G18" s="89"/>
    </row>
    <row r="19" customFormat="false" ht="16" hidden="false" customHeight="false" outlineLevel="0" collapsed="false">
      <c r="C19" s="90"/>
      <c r="G19" s="89"/>
    </row>
    <row r="20" customFormat="false" ht="16" hidden="false" customHeight="false" outlineLevel="0" collapsed="false">
      <c r="A20" s="87" t="s">
        <v>205</v>
      </c>
      <c r="B20" s="86"/>
      <c r="C20" s="89"/>
      <c r="D20" s="0" t="n">
        <v>51</v>
      </c>
      <c r="E20" s="87" t="s">
        <v>205</v>
      </c>
      <c r="F20" s="86"/>
      <c r="G20" s="89"/>
      <c r="H20" s="0" t="n">
        <v>51</v>
      </c>
    </row>
    <row r="21" customFormat="false" ht="16" hidden="false" customHeight="false" outlineLevel="0" collapsed="false">
      <c r="A21" s="87"/>
      <c r="C21" s="89"/>
      <c r="E21" s="87"/>
      <c r="G21" s="89"/>
    </row>
    <row r="22" customFormat="false" ht="16" hidden="false" customHeight="false" outlineLevel="0" collapsed="false">
      <c r="A22" s="87"/>
      <c r="B22" s="0" t="s">
        <v>198</v>
      </c>
      <c r="C22" s="89" t="n">
        <f aca="false">D22/D3</f>
        <v>13</v>
      </c>
      <c r="D22" s="0" t="n">
        <v>13</v>
      </c>
      <c r="E22" s="87"/>
      <c r="F22" s="0" t="s">
        <v>199</v>
      </c>
      <c r="G22" s="89" t="n">
        <f aca="false">H22/D3</f>
        <v>11</v>
      </c>
      <c r="H22" s="0" t="n">
        <v>11</v>
      </c>
    </row>
    <row r="23" customFormat="false" ht="16" hidden="false" customHeight="false" outlineLevel="0" collapsed="false">
      <c r="A23" s="87"/>
      <c r="B23" s="0" t="s">
        <v>200</v>
      </c>
      <c r="C23" s="89" t="n">
        <f aca="false">D23/D3</f>
        <v>4</v>
      </c>
      <c r="D23" s="0" t="n">
        <v>4</v>
      </c>
      <c r="E23" s="87"/>
      <c r="F23" s="0" t="s">
        <v>201</v>
      </c>
      <c r="G23" s="89" t="n">
        <f aca="false">H23/D3</f>
        <v>6</v>
      </c>
      <c r="H23" s="0" t="n">
        <v>6</v>
      </c>
    </row>
    <row r="24" customFormat="false" ht="16" hidden="false" customHeight="false" outlineLevel="0" collapsed="false">
      <c r="A24" s="87"/>
      <c r="B24" s="0" t="s">
        <v>202</v>
      </c>
      <c r="C24" s="89" t="n">
        <f aca="false">D24/D3</f>
        <v>34</v>
      </c>
      <c r="D24" s="0" t="n">
        <v>34</v>
      </c>
      <c r="E24" s="87"/>
      <c r="F24" s="0" t="s">
        <v>203</v>
      </c>
      <c r="G24" s="89" t="n">
        <f aca="false">H24/D3</f>
        <v>34</v>
      </c>
      <c r="H24" s="0" t="n">
        <v>34</v>
      </c>
    </row>
    <row r="27" customFormat="false" ht="32" hidden="false" customHeight="false" outlineLevel="0" collapsed="false">
      <c r="B27" s="11" t="s">
        <v>206</v>
      </c>
    </row>
    <row r="29" customFormat="false" ht="16" hidden="false" customHeight="false" outlineLevel="0" collapsed="false">
      <c r="B29" s="84" t="s">
        <v>193</v>
      </c>
      <c r="C29" s="85" t="n">
        <v>1</v>
      </c>
      <c r="D29" s="84" t="n">
        <f aca="false">COUNTA(#REF!)</f>
        <v>1</v>
      </c>
    </row>
    <row r="31" customFormat="false" ht="16" hidden="false" customHeight="false" outlineLevel="0" collapsed="false">
      <c r="B31" s="86"/>
      <c r="C31" s="0" t="s">
        <v>194</v>
      </c>
      <c r="D31" s="0" t="s">
        <v>195</v>
      </c>
    </row>
    <row r="32" customFormat="false" ht="16" hidden="false" customHeight="false" outlineLevel="0" collapsed="false">
      <c r="A32" s="87" t="s">
        <v>196</v>
      </c>
      <c r="B32" s="86" t="s">
        <v>197</v>
      </c>
      <c r="C32" s="88"/>
      <c r="D32" s="0" t="n">
        <v>7</v>
      </c>
      <c r="E32" s="87" t="s">
        <v>196</v>
      </c>
      <c r="F32" s="86"/>
      <c r="G32" s="88"/>
      <c r="H32" s="0" t="n">
        <v>7</v>
      </c>
    </row>
    <row r="33" customFormat="false" ht="16" hidden="false" customHeight="false" outlineLevel="0" collapsed="false">
      <c r="A33" s="87"/>
      <c r="C33" s="88"/>
      <c r="E33" s="87"/>
      <c r="G33" s="88"/>
    </row>
    <row r="34" customFormat="false" ht="16" hidden="false" customHeight="false" outlineLevel="0" collapsed="false">
      <c r="A34" s="87"/>
      <c r="B34" s="0" t="s">
        <v>198</v>
      </c>
      <c r="C34" s="89" t="n">
        <f aca="false">D34/D29</f>
        <v>0</v>
      </c>
      <c r="D34" s="0" t="n">
        <v>0</v>
      </c>
      <c r="E34" s="87"/>
      <c r="F34" s="0" t="s">
        <v>199</v>
      </c>
      <c r="G34" s="89" t="n">
        <f aca="false">H34/D29</f>
        <v>0</v>
      </c>
      <c r="H34" s="0" t="n">
        <v>0</v>
      </c>
    </row>
    <row r="35" customFormat="false" ht="16" hidden="false" customHeight="false" outlineLevel="0" collapsed="false">
      <c r="A35" s="87"/>
      <c r="B35" s="0" t="s">
        <v>200</v>
      </c>
      <c r="C35" s="89" t="n">
        <f aca="false">D35/D29</f>
        <v>0</v>
      </c>
      <c r="D35" s="0" t="n">
        <v>0</v>
      </c>
      <c r="E35" s="87"/>
      <c r="F35" s="0" t="s">
        <v>201</v>
      </c>
      <c r="G35" s="89" t="n">
        <f aca="false">H35/D29</f>
        <v>0</v>
      </c>
      <c r="H35" s="0" t="n">
        <v>0</v>
      </c>
    </row>
    <row r="36" customFormat="false" ht="16" hidden="false" customHeight="false" outlineLevel="0" collapsed="false">
      <c r="A36" s="87"/>
      <c r="B36" s="0" t="s">
        <v>202</v>
      </c>
      <c r="C36" s="89" t="n">
        <f aca="false">D36/D29</f>
        <v>7</v>
      </c>
      <c r="D36" s="0" t="n">
        <v>7</v>
      </c>
      <c r="E36" s="87"/>
      <c r="F36" s="0" t="s">
        <v>203</v>
      </c>
      <c r="G36" s="89" t="n">
        <f aca="false">H36/D29</f>
        <v>7</v>
      </c>
      <c r="H36" s="0" t="n">
        <v>7</v>
      </c>
    </row>
    <row r="37" customFormat="false" ht="16" hidden="false" customHeight="false" outlineLevel="0" collapsed="false">
      <c r="C37" s="90"/>
      <c r="G37" s="89"/>
    </row>
    <row r="38" customFormat="false" ht="16" hidden="false" customHeight="false" outlineLevel="0" collapsed="false">
      <c r="B38" s="86"/>
      <c r="C38" s="90"/>
      <c r="F38" s="86"/>
      <c r="G38" s="89"/>
    </row>
    <row r="39" customFormat="false" ht="16" hidden="false" customHeight="false" outlineLevel="0" collapsed="false">
      <c r="A39" s="87" t="s">
        <v>204</v>
      </c>
      <c r="B39" s="86" t="s">
        <v>197</v>
      </c>
      <c r="C39" s="89"/>
      <c r="D39" s="0" t="n">
        <v>52</v>
      </c>
      <c r="E39" s="87" t="s">
        <v>204</v>
      </c>
      <c r="F39" s="86"/>
      <c r="G39" s="89"/>
      <c r="H39" s="0" t="n">
        <v>52</v>
      </c>
    </row>
    <row r="40" customFormat="false" ht="16" hidden="false" customHeight="false" outlineLevel="0" collapsed="false">
      <c r="A40" s="87"/>
      <c r="C40" s="89"/>
      <c r="E40" s="87"/>
      <c r="G40" s="89"/>
    </row>
    <row r="41" customFormat="false" ht="16" hidden="false" customHeight="false" outlineLevel="0" collapsed="false">
      <c r="A41" s="87"/>
      <c r="B41" s="0" t="s">
        <v>198</v>
      </c>
      <c r="C41" s="89" t="n">
        <f aca="false">D41/D29</f>
        <v>10</v>
      </c>
      <c r="D41" s="0" t="n">
        <v>10</v>
      </c>
      <c r="E41" s="87"/>
      <c r="F41" s="0" t="s">
        <v>199</v>
      </c>
      <c r="G41" s="89" t="n">
        <f aca="false">H41/D29</f>
        <v>5</v>
      </c>
      <c r="H41" s="0" t="n">
        <v>5</v>
      </c>
    </row>
    <row r="42" customFormat="false" ht="16" hidden="false" customHeight="false" outlineLevel="0" collapsed="false">
      <c r="A42" s="87"/>
      <c r="B42" s="0" t="s">
        <v>200</v>
      </c>
      <c r="C42" s="89" t="n">
        <f aca="false">D42/D29</f>
        <v>7</v>
      </c>
      <c r="D42" s="0" t="n">
        <v>7</v>
      </c>
      <c r="E42" s="87"/>
      <c r="F42" s="0" t="s">
        <v>201</v>
      </c>
      <c r="G42" s="89" t="n">
        <f aca="false">H42/D29</f>
        <v>11</v>
      </c>
      <c r="H42" s="0" t="n">
        <v>11</v>
      </c>
    </row>
    <row r="43" customFormat="false" ht="16" hidden="false" customHeight="false" outlineLevel="0" collapsed="false">
      <c r="A43" s="87"/>
      <c r="B43" s="0" t="s">
        <v>202</v>
      </c>
      <c r="C43" s="89" t="n">
        <f aca="false">D43/D29</f>
        <v>35</v>
      </c>
      <c r="D43" s="0" t="n">
        <v>35</v>
      </c>
      <c r="E43" s="87"/>
      <c r="F43" s="0" t="s">
        <v>203</v>
      </c>
      <c r="G43" s="89" t="n">
        <f aca="false">H43/D29</f>
        <v>36</v>
      </c>
      <c r="H43" s="0" t="n">
        <v>36</v>
      </c>
    </row>
    <row r="44" customFormat="false" ht="16" hidden="false" customHeight="false" outlineLevel="0" collapsed="false">
      <c r="C44" s="90"/>
      <c r="G44" s="89"/>
    </row>
    <row r="45" customFormat="false" ht="16" hidden="false" customHeight="false" outlineLevel="0" collapsed="false">
      <c r="C45" s="90"/>
      <c r="G45" s="89"/>
    </row>
    <row r="46" customFormat="false" ht="16" hidden="false" customHeight="false" outlineLevel="0" collapsed="false">
      <c r="A46" s="87" t="s">
        <v>205</v>
      </c>
      <c r="B46" s="86" t="s">
        <v>197</v>
      </c>
      <c r="C46" s="89"/>
      <c r="D46" s="0" t="n">
        <v>57</v>
      </c>
      <c r="E46" s="87" t="s">
        <v>205</v>
      </c>
      <c r="F46" s="86"/>
      <c r="G46" s="89"/>
      <c r="H46" s="0" t="n">
        <v>57</v>
      </c>
    </row>
    <row r="47" customFormat="false" ht="16" hidden="false" customHeight="false" outlineLevel="0" collapsed="false">
      <c r="A47" s="87"/>
      <c r="C47" s="89"/>
      <c r="E47" s="87"/>
      <c r="G47" s="89"/>
    </row>
    <row r="48" customFormat="false" ht="16" hidden="false" customHeight="false" outlineLevel="0" collapsed="false">
      <c r="A48" s="87"/>
      <c r="B48" s="0" t="s">
        <v>198</v>
      </c>
      <c r="C48" s="89" t="n">
        <f aca="false">D48/D29</f>
        <v>11</v>
      </c>
      <c r="D48" s="0" t="n">
        <v>11</v>
      </c>
      <c r="E48" s="87"/>
      <c r="F48" s="0" t="s">
        <v>199</v>
      </c>
      <c r="G48" s="89" t="n">
        <f aca="false">H48/D29</f>
        <v>11</v>
      </c>
      <c r="H48" s="0" t="n">
        <v>11</v>
      </c>
    </row>
    <row r="49" customFormat="false" ht="16" hidden="false" customHeight="false" outlineLevel="0" collapsed="false">
      <c r="A49" s="87"/>
      <c r="B49" s="0" t="s">
        <v>200</v>
      </c>
      <c r="C49" s="89" t="n">
        <f aca="false">D49/D29</f>
        <v>7</v>
      </c>
      <c r="D49" s="0" t="n">
        <v>7</v>
      </c>
      <c r="E49" s="87"/>
      <c r="F49" s="0" t="s">
        <v>201</v>
      </c>
      <c r="G49" s="89" t="n">
        <f aca="false">H49/D29</f>
        <v>8</v>
      </c>
      <c r="H49" s="0" t="n">
        <v>8</v>
      </c>
    </row>
    <row r="50" customFormat="false" ht="16" hidden="false" customHeight="false" outlineLevel="0" collapsed="false">
      <c r="A50" s="87"/>
      <c r="B50" s="0" t="s">
        <v>202</v>
      </c>
      <c r="C50" s="89" t="n">
        <f aca="false">D50/D29</f>
        <v>39</v>
      </c>
      <c r="D50" s="0" t="n">
        <v>39</v>
      </c>
      <c r="E50" s="87"/>
      <c r="F50" s="0" t="s">
        <v>203</v>
      </c>
      <c r="G50" s="89" t="n">
        <f aca="false">H50/D29</f>
        <v>38</v>
      </c>
      <c r="H50" s="0" t="n">
        <v>38</v>
      </c>
    </row>
    <row r="51" customFormat="false" ht="16" hidden="false" customHeight="false" outlineLevel="0" collapsed="false">
      <c r="A51" s="91"/>
      <c r="C51" s="89"/>
      <c r="E51" s="91"/>
      <c r="G51" s="89"/>
    </row>
    <row r="52" customFormat="false" ht="16" hidden="false" customHeight="false" outlineLevel="0" collapsed="false">
      <c r="A52" s="91"/>
      <c r="C52" s="89"/>
      <c r="E52" s="91"/>
      <c r="G52" s="89"/>
    </row>
    <row r="53" customFormat="false" ht="16" hidden="false" customHeight="false" outlineLevel="0" collapsed="false">
      <c r="A53" s="91"/>
      <c r="C53" s="89"/>
      <c r="E53" s="91"/>
      <c r="G53" s="89"/>
    </row>
    <row r="58" customFormat="false" ht="32" hidden="false" customHeight="false" outlineLevel="0" collapsed="false">
      <c r="B58" s="92" t="s">
        <v>207</v>
      </c>
    </row>
    <row r="60" customFormat="false" ht="16" hidden="false" customHeight="false" outlineLevel="0" collapsed="false">
      <c r="B60" s="84" t="s">
        <v>193</v>
      </c>
      <c r="C60" s="85" t="n">
        <v>1</v>
      </c>
      <c r="D60" s="84" t="n">
        <f aca="false">COUNTA(#REF!)</f>
        <v>1</v>
      </c>
    </row>
    <row r="62" customFormat="false" ht="16" hidden="false" customHeight="false" outlineLevel="0" collapsed="false">
      <c r="B62" s="86"/>
      <c r="C62" s="0" t="s">
        <v>194</v>
      </c>
      <c r="D62" s="0" t="s">
        <v>195</v>
      </c>
    </row>
    <row r="63" customFormat="false" ht="16" hidden="false" customHeight="false" outlineLevel="0" collapsed="false">
      <c r="A63" s="87" t="s">
        <v>196</v>
      </c>
      <c r="B63" s="86" t="s">
        <v>197</v>
      </c>
      <c r="C63" s="88"/>
      <c r="D63" s="0" t="n">
        <v>30</v>
      </c>
      <c r="E63" s="87" t="s">
        <v>196</v>
      </c>
      <c r="F63" s="86"/>
      <c r="G63" s="88"/>
      <c r="H63" s="0" t="n">
        <v>30</v>
      </c>
    </row>
    <row r="64" customFormat="false" ht="16" hidden="false" customHeight="false" outlineLevel="0" collapsed="false">
      <c r="A64" s="87"/>
      <c r="C64" s="88"/>
      <c r="E64" s="87"/>
      <c r="G64" s="88"/>
    </row>
    <row r="65" customFormat="false" ht="16" hidden="false" customHeight="false" outlineLevel="0" collapsed="false">
      <c r="A65" s="87"/>
      <c r="B65" s="0" t="s">
        <v>198</v>
      </c>
      <c r="C65" s="89" t="n">
        <f aca="false">D65/D60</f>
        <v>2</v>
      </c>
      <c r="D65" s="0" t="n">
        <v>2</v>
      </c>
      <c r="E65" s="87"/>
      <c r="F65" s="0" t="s">
        <v>199</v>
      </c>
      <c r="G65" s="89" t="n">
        <f aca="false">H65/D60</f>
        <v>1</v>
      </c>
      <c r="H65" s="0" t="n">
        <v>1</v>
      </c>
    </row>
    <row r="66" customFormat="false" ht="16" hidden="false" customHeight="false" outlineLevel="0" collapsed="false">
      <c r="A66" s="87"/>
      <c r="B66" s="0" t="s">
        <v>200</v>
      </c>
      <c r="C66" s="89" t="n">
        <f aca="false">D66/D60</f>
        <v>4</v>
      </c>
      <c r="D66" s="0" t="n">
        <v>4</v>
      </c>
      <c r="E66" s="87"/>
      <c r="F66" s="0" t="s">
        <v>201</v>
      </c>
      <c r="G66" s="89" t="n">
        <f aca="false">H66/D60</f>
        <v>3</v>
      </c>
      <c r="H66" s="0" t="n">
        <v>3</v>
      </c>
    </row>
    <row r="67" customFormat="false" ht="16" hidden="false" customHeight="false" outlineLevel="0" collapsed="false">
      <c r="A67" s="87"/>
      <c r="B67" s="0" t="s">
        <v>202</v>
      </c>
      <c r="C67" s="89" t="n">
        <f aca="false">D67/D60</f>
        <v>24</v>
      </c>
      <c r="D67" s="0" t="n">
        <v>24</v>
      </c>
      <c r="E67" s="87"/>
      <c r="F67" s="0" t="s">
        <v>203</v>
      </c>
      <c r="G67" s="89" t="n">
        <f aca="false">H67/D60</f>
        <v>26</v>
      </c>
      <c r="H67" s="0" t="n">
        <v>26</v>
      </c>
    </row>
    <row r="68" customFormat="false" ht="16" hidden="false" customHeight="false" outlineLevel="0" collapsed="false">
      <c r="C68" s="90"/>
      <c r="G68" s="89"/>
    </row>
    <row r="69" customFormat="false" ht="16" hidden="false" customHeight="false" outlineLevel="0" collapsed="false">
      <c r="B69" s="86"/>
      <c r="C69" s="90"/>
      <c r="F69" s="86"/>
      <c r="G69" s="89"/>
    </row>
    <row r="70" customFormat="false" ht="16" hidden="false" customHeight="false" outlineLevel="0" collapsed="false">
      <c r="A70" s="87" t="s">
        <v>204</v>
      </c>
      <c r="B70" s="86" t="s">
        <v>197</v>
      </c>
      <c r="C70" s="89"/>
      <c r="D70" s="0" t="n">
        <v>45</v>
      </c>
      <c r="E70" s="87" t="s">
        <v>204</v>
      </c>
      <c r="F70" s="86"/>
      <c r="G70" s="89"/>
      <c r="H70" s="0" t="n">
        <v>45</v>
      </c>
    </row>
    <row r="71" customFormat="false" ht="16" hidden="false" customHeight="false" outlineLevel="0" collapsed="false">
      <c r="A71" s="87"/>
      <c r="C71" s="89"/>
      <c r="E71" s="87"/>
      <c r="G71" s="89"/>
    </row>
    <row r="72" customFormat="false" ht="16" hidden="false" customHeight="false" outlineLevel="0" collapsed="false">
      <c r="A72" s="87"/>
      <c r="B72" s="0" t="s">
        <v>198</v>
      </c>
      <c r="C72" s="89" t="n">
        <f aca="false">D72/D60</f>
        <v>8</v>
      </c>
      <c r="D72" s="0" t="n">
        <v>8</v>
      </c>
      <c r="E72" s="87"/>
      <c r="F72" s="0" t="s">
        <v>199</v>
      </c>
      <c r="G72" s="89" t="n">
        <f aca="false">H72/D60</f>
        <v>4</v>
      </c>
      <c r="H72" s="0" t="n">
        <v>4</v>
      </c>
    </row>
    <row r="73" customFormat="false" ht="16" hidden="false" customHeight="false" outlineLevel="0" collapsed="false">
      <c r="A73" s="87"/>
      <c r="B73" s="0" t="s">
        <v>200</v>
      </c>
      <c r="C73" s="89" t="n">
        <f aca="false">D73/D60</f>
        <v>4</v>
      </c>
      <c r="D73" s="0" t="n">
        <v>4</v>
      </c>
      <c r="E73" s="87"/>
      <c r="F73" s="0" t="s">
        <v>201</v>
      </c>
      <c r="G73" s="89" t="n">
        <f aca="false">H73/D60</f>
        <v>8</v>
      </c>
      <c r="H73" s="0" t="n">
        <v>8</v>
      </c>
    </row>
    <row r="74" customFormat="false" ht="16" hidden="false" customHeight="false" outlineLevel="0" collapsed="false">
      <c r="A74" s="87"/>
      <c r="B74" s="0" t="s">
        <v>202</v>
      </c>
      <c r="C74" s="89" t="n">
        <f aca="false">D74/D60</f>
        <v>33</v>
      </c>
      <c r="D74" s="0" t="n">
        <v>33</v>
      </c>
      <c r="E74" s="87"/>
      <c r="F74" s="0" t="s">
        <v>203</v>
      </c>
      <c r="G74" s="89" t="n">
        <f aca="false">H74/D60</f>
        <v>33</v>
      </c>
      <c r="H74" s="0" t="n">
        <v>33</v>
      </c>
    </row>
    <row r="75" customFormat="false" ht="16" hidden="false" customHeight="false" outlineLevel="0" collapsed="false">
      <c r="C75" s="90"/>
      <c r="G75" s="89"/>
    </row>
    <row r="76" customFormat="false" ht="16" hidden="false" customHeight="false" outlineLevel="0" collapsed="false">
      <c r="C76" s="90"/>
      <c r="G76" s="89"/>
    </row>
    <row r="77" customFormat="false" ht="16" hidden="false" customHeight="false" outlineLevel="0" collapsed="false">
      <c r="A77" s="87" t="s">
        <v>205</v>
      </c>
      <c r="B77" s="86" t="s">
        <v>197</v>
      </c>
      <c r="C77" s="89"/>
      <c r="D77" s="0" t="n">
        <v>41</v>
      </c>
      <c r="E77" s="87" t="s">
        <v>205</v>
      </c>
      <c r="F77" s="86"/>
      <c r="G77" s="89"/>
      <c r="H77" s="0" t="n">
        <v>41</v>
      </c>
    </row>
    <row r="78" customFormat="false" ht="16" hidden="false" customHeight="false" outlineLevel="0" collapsed="false">
      <c r="A78" s="87"/>
      <c r="C78" s="89"/>
      <c r="E78" s="87"/>
      <c r="G78" s="89"/>
    </row>
    <row r="79" customFormat="false" ht="16" hidden="false" customHeight="false" outlineLevel="0" collapsed="false">
      <c r="A79" s="87"/>
      <c r="B79" s="0" t="s">
        <v>198</v>
      </c>
      <c r="C79" s="89" t="n">
        <f aca="false">D79/D60</f>
        <v>11</v>
      </c>
      <c r="D79" s="0" t="n">
        <v>11</v>
      </c>
      <c r="E79" s="87"/>
      <c r="F79" s="0" t="s">
        <v>199</v>
      </c>
      <c r="G79" s="89" t="n">
        <f aca="false">H79/D60</f>
        <v>11</v>
      </c>
      <c r="H79" s="0" t="n">
        <v>11</v>
      </c>
    </row>
    <row r="80" customFormat="false" ht="16" hidden="false" customHeight="false" outlineLevel="0" collapsed="false">
      <c r="A80" s="87"/>
      <c r="B80" s="0" t="s">
        <v>200</v>
      </c>
      <c r="C80" s="89" t="n">
        <f aca="false">D80/D60</f>
        <v>6</v>
      </c>
      <c r="D80" s="0" t="n">
        <v>6</v>
      </c>
      <c r="E80" s="87"/>
      <c r="F80" s="0" t="s">
        <v>201</v>
      </c>
      <c r="G80" s="89" t="n">
        <f aca="false">H80/D60</f>
        <v>8</v>
      </c>
      <c r="H80" s="0" t="n">
        <v>8</v>
      </c>
    </row>
    <row r="81" customFormat="false" ht="16" hidden="false" customHeight="false" outlineLevel="0" collapsed="false">
      <c r="A81" s="87"/>
      <c r="B81" s="0" t="s">
        <v>202</v>
      </c>
      <c r="C81" s="89" t="n">
        <f aca="false">D81/D60</f>
        <v>24</v>
      </c>
      <c r="D81" s="0" t="n">
        <v>24</v>
      </c>
      <c r="E81" s="87"/>
      <c r="F81" s="0" t="s">
        <v>203</v>
      </c>
      <c r="G81" s="89" t="n">
        <f aca="false">H81/D60</f>
        <v>22</v>
      </c>
      <c r="H81" s="0" t="n">
        <v>22</v>
      </c>
    </row>
    <row r="82" customFormat="false" ht="16" hidden="false" customHeight="false" outlineLevel="0" collapsed="false">
      <c r="A82" s="91"/>
      <c r="C82" s="89"/>
      <c r="E82" s="91"/>
      <c r="G82" s="89"/>
    </row>
    <row r="83" customFormat="false" ht="16" hidden="false" customHeight="false" outlineLevel="0" collapsed="false">
      <c r="A83" s="91"/>
      <c r="C83" s="89"/>
      <c r="E83" s="91"/>
      <c r="G83" s="89"/>
    </row>
    <row r="84" customFormat="false" ht="16" hidden="false" customHeight="false" outlineLevel="0" collapsed="false">
      <c r="A84" s="91"/>
      <c r="C84" s="89"/>
      <c r="E84" s="91"/>
      <c r="G84" s="89"/>
    </row>
    <row r="85" customFormat="false" ht="16" hidden="false" customHeight="false" outlineLevel="0" collapsed="false">
      <c r="A85" s="91"/>
      <c r="C85" s="89"/>
      <c r="E85" s="91"/>
      <c r="G85" s="89"/>
    </row>
    <row r="86" customFormat="false" ht="16" hidden="false" customHeight="false" outlineLevel="0" collapsed="false">
      <c r="A86" s="91"/>
      <c r="C86" s="89"/>
      <c r="E86" s="91"/>
      <c r="G86" s="89"/>
    </row>
    <row r="87" customFormat="false" ht="16" hidden="false" customHeight="false" outlineLevel="0" collapsed="false">
      <c r="A87" s="91"/>
      <c r="C87" s="89"/>
      <c r="E87" s="91"/>
      <c r="G87" s="89"/>
    </row>
    <row r="88" customFormat="false" ht="16" hidden="false" customHeight="false" outlineLevel="0" collapsed="false">
      <c r="A88" s="91"/>
      <c r="C88" s="89"/>
      <c r="E88" s="91"/>
      <c r="G88" s="89"/>
    </row>
    <row r="89" customFormat="false" ht="16" hidden="false" customHeight="false" outlineLevel="0" collapsed="false">
      <c r="A89" s="91"/>
      <c r="C89" s="89"/>
      <c r="E89" s="91"/>
      <c r="G89" s="89"/>
    </row>
    <row r="91" customFormat="false" ht="16" hidden="false" customHeight="false" outlineLevel="0" collapsed="false">
      <c r="B91" s="9" t="s">
        <v>208</v>
      </c>
    </row>
    <row r="92" customFormat="false" ht="16" hidden="false" customHeight="false" outlineLevel="0" collapsed="false">
      <c r="B92" s="84" t="s">
        <v>193</v>
      </c>
      <c r="C92" s="85" t="n">
        <v>1</v>
      </c>
      <c r="D92" s="84" t="n">
        <f aca="false">COUNTA(#REF!)</f>
        <v>1</v>
      </c>
    </row>
    <row r="94" customFormat="false" ht="16" hidden="false" customHeight="false" outlineLevel="0" collapsed="false">
      <c r="B94" s="86"/>
    </row>
    <row r="95" customFormat="false" ht="16" hidden="false" customHeight="false" outlineLevel="0" collapsed="false">
      <c r="A95" s="87" t="s">
        <v>209</v>
      </c>
      <c r="B95" s="86"/>
      <c r="C95" s="88" t="s">
        <v>210</v>
      </c>
      <c r="D95" s="0" t="s">
        <v>211</v>
      </c>
      <c r="E95" s="0" t="s">
        <v>212</v>
      </c>
    </row>
    <row r="96" customFormat="false" ht="16" hidden="false" customHeight="false" outlineLevel="0" collapsed="false">
      <c r="A96" s="87"/>
      <c r="C96" s="88"/>
    </row>
    <row r="97" customFormat="false" ht="16" hidden="false" customHeight="false" outlineLevel="0" collapsed="false">
      <c r="A97" s="87"/>
      <c r="B97" s="0" t="s">
        <v>198</v>
      </c>
      <c r="C97" s="89" t="n">
        <f aca="false">D8/D92</f>
        <v>1</v>
      </c>
      <c r="D97" s="89" t="n">
        <f aca="false">D34/D29</f>
        <v>0</v>
      </c>
      <c r="E97" s="89" t="n">
        <f aca="false">D65/D92</f>
        <v>2</v>
      </c>
    </row>
    <row r="98" customFormat="false" ht="16" hidden="false" customHeight="false" outlineLevel="0" collapsed="false">
      <c r="A98" s="87"/>
      <c r="B98" s="0" t="s">
        <v>200</v>
      </c>
      <c r="C98" s="89" t="n">
        <f aca="false">D9/D92</f>
        <v>4</v>
      </c>
      <c r="D98" s="89" t="n">
        <f aca="false">D35/D29</f>
        <v>0</v>
      </c>
      <c r="E98" s="89" t="n">
        <f aca="false">D66/D92</f>
        <v>4</v>
      </c>
    </row>
    <row r="99" customFormat="false" ht="16" hidden="false" customHeight="false" outlineLevel="0" collapsed="false">
      <c r="A99" s="87"/>
      <c r="B99" s="0" t="s">
        <v>202</v>
      </c>
      <c r="C99" s="89" t="n">
        <f aca="false">D10/D92</f>
        <v>21</v>
      </c>
      <c r="D99" s="89" t="n">
        <f aca="false">D36/D29</f>
        <v>7</v>
      </c>
      <c r="E99" s="89" t="n">
        <f aca="false">D67/D92</f>
        <v>24</v>
      </c>
    </row>
    <row r="100" customFormat="false" ht="16" hidden="false" customHeight="false" outlineLevel="0" collapsed="false">
      <c r="C100" s="90"/>
      <c r="D100" s="89"/>
      <c r="E100" s="89"/>
    </row>
    <row r="101" customFormat="false" ht="16" hidden="false" customHeight="false" outlineLevel="0" collapsed="false">
      <c r="B101" s="86"/>
      <c r="C101" s="90"/>
      <c r="D101" s="89"/>
      <c r="E101" s="89"/>
    </row>
    <row r="102" customFormat="false" ht="16" hidden="false" customHeight="false" outlineLevel="0" collapsed="false">
      <c r="A102" s="87" t="s">
        <v>213</v>
      </c>
      <c r="B102" s="86"/>
      <c r="C102" s="89"/>
      <c r="D102" s="89"/>
      <c r="E102" s="89"/>
    </row>
    <row r="103" customFormat="false" ht="16" hidden="false" customHeight="false" outlineLevel="0" collapsed="false">
      <c r="A103" s="87"/>
      <c r="C103" s="89"/>
      <c r="D103" s="89"/>
      <c r="E103" s="89"/>
    </row>
    <row r="104" customFormat="false" ht="16" hidden="false" customHeight="false" outlineLevel="0" collapsed="false">
      <c r="A104" s="87"/>
      <c r="B104" s="0" t="s">
        <v>198</v>
      </c>
      <c r="C104" s="89" t="n">
        <f aca="false">D15/D92</f>
        <v>7</v>
      </c>
      <c r="D104" s="89" t="n">
        <f aca="false">D41/D29</f>
        <v>10</v>
      </c>
      <c r="E104" s="89" t="n">
        <f aca="false">D72/D92</f>
        <v>8</v>
      </c>
    </row>
    <row r="105" customFormat="false" ht="16" hidden="false" customHeight="false" outlineLevel="0" collapsed="false">
      <c r="A105" s="87"/>
      <c r="B105" s="0" t="s">
        <v>200</v>
      </c>
      <c r="C105" s="89" t="n">
        <f aca="false">D16/D92</f>
        <v>6</v>
      </c>
      <c r="D105" s="89" t="n">
        <f aca="false">D42/D29</f>
        <v>7</v>
      </c>
      <c r="E105" s="89" t="n">
        <f aca="false">D73/D92</f>
        <v>4</v>
      </c>
    </row>
    <row r="106" customFormat="false" ht="16" hidden="false" customHeight="false" outlineLevel="0" collapsed="false">
      <c r="A106" s="87"/>
      <c r="B106" s="0" t="s">
        <v>202</v>
      </c>
      <c r="C106" s="89" t="n">
        <f aca="false">D17/D92</f>
        <v>26</v>
      </c>
      <c r="D106" s="89" t="n">
        <f aca="false">D43/D29</f>
        <v>35</v>
      </c>
      <c r="E106" s="89" t="n">
        <f aca="false">D74/D92</f>
        <v>33</v>
      </c>
    </row>
    <row r="107" customFormat="false" ht="16" hidden="false" customHeight="false" outlineLevel="0" collapsed="false">
      <c r="C107" s="90"/>
      <c r="D107" s="89"/>
      <c r="E107" s="89"/>
    </row>
    <row r="108" customFormat="false" ht="16" hidden="false" customHeight="false" outlineLevel="0" collapsed="false">
      <c r="C108" s="90"/>
      <c r="D108" s="89"/>
      <c r="E108" s="89"/>
    </row>
    <row r="109" customFormat="false" ht="16" hidden="false" customHeight="false" outlineLevel="0" collapsed="false">
      <c r="A109" s="87" t="s">
        <v>214</v>
      </c>
      <c r="B109" s="86"/>
      <c r="C109" s="89"/>
      <c r="D109" s="89"/>
      <c r="E109" s="89"/>
    </row>
    <row r="110" customFormat="false" ht="16" hidden="false" customHeight="false" outlineLevel="0" collapsed="false">
      <c r="A110" s="87"/>
      <c r="C110" s="89"/>
      <c r="D110" s="89"/>
      <c r="E110" s="89"/>
    </row>
    <row r="111" customFormat="false" ht="16" hidden="false" customHeight="false" outlineLevel="0" collapsed="false">
      <c r="A111" s="87"/>
      <c r="B111" s="0" t="s">
        <v>198</v>
      </c>
      <c r="C111" s="89" t="n">
        <f aca="false">D22/D92</f>
        <v>13</v>
      </c>
      <c r="D111" s="89" t="n">
        <f aca="false">D48/D29</f>
        <v>11</v>
      </c>
      <c r="E111" s="89" t="n">
        <f aca="false">D79/D92</f>
        <v>11</v>
      </c>
    </row>
    <row r="112" customFormat="false" ht="16" hidden="false" customHeight="false" outlineLevel="0" collapsed="false">
      <c r="A112" s="87"/>
      <c r="B112" s="0" t="s">
        <v>200</v>
      </c>
      <c r="C112" s="89" t="n">
        <f aca="false">D23/D92</f>
        <v>4</v>
      </c>
      <c r="D112" s="89" t="n">
        <f aca="false">D49/D29</f>
        <v>7</v>
      </c>
      <c r="E112" s="89" t="n">
        <f aca="false">D80/D92</f>
        <v>6</v>
      </c>
    </row>
    <row r="113" customFormat="false" ht="16" hidden="false" customHeight="false" outlineLevel="0" collapsed="false">
      <c r="A113" s="87"/>
      <c r="B113" s="0" t="s">
        <v>202</v>
      </c>
      <c r="C113" s="89" t="n">
        <f aca="false">D24/D92</f>
        <v>34</v>
      </c>
      <c r="D113" s="89" t="n">
        <f aca="false">D50/D29</f>
        <v>39</v>
      </c>
      <c r="E113" s="89" t="n">
        <f aca="false">D81/D92</f>
        <v>24</v>
      </c>
    </row>
    <row r="116" customFormat="false" ht="16" hidden="false" customHeight="false" outlineLevel="0" collapsed="false">
      <c r="B116" s="9" t="s">
        <v>208</v>
      </c>
    </row>
    <row r="117" customFormat="false" ht="16" hidden="false" customHeight="false" outlineLevel="0" collapsed="false">
      <c r="B117" s="84" t="s">
        <v>193</v>
      </c>
      <c r="C117" s="85" t="n">
        <v>1</v>
      </c>
      <c r="D117" s="84" t="n">
        <f aca="false">COUNTA(#REF!)</f>
        <v>1</v>
      </c>
    </row>
    <row r="118" customFormat="false" ht="16" hidden="false" customHeight="false" outlineLevel="0" collapsed="false">
      <c r="A118" s="87" t="s">
        <v>209</v>
      </c>
      <c r="C118" s="88" t="s">
        <v>210</v>
      </c>
      <c r="D118" s="0" t="s">
        <v>211</v>
      </c>
      <c r="E118" s="0" t="s">
        <v>212</v>
      </c>
    </row>
    <row r="119" customFormat="false" ht="18" hidden="false" customHeight="false" outlineLevel="0" collapsed="false">
      <c r="A119" s="87"/>
      <c r="N119" s="93" t="s">
        <v>215</v>
      </c>
    </row>
    <row r="120" customFormat="false" ht="16" hidden="false" customHeight="false" outlineLevel="0" collapsed="false">
      <c r="A120" s="87"/>
      <c r="B120" s="0" t="s">
        <v>199</v>
      </c>
      <c r="C120" s="89" t="n">
        <f aca="false">H8/D3</f>
        <v>0</v>
      </c>
      <c r="D120" s="89" t="n">
        <f aca="false">H34/D29</f>
        <v>0</v>
      </c>
      <c r="E120" s="89" t="n">
        <f aca="false">H65/D60</f>
        <v>1</v>
      </c>
    </row>
    <row r="121" customFormat="false" ht="16" hidden="false" customHeight="false" outlineLevel="0" collapsed="false">
      <c r="A121" s="87"/>
      <c r="B121" s="0" t="s">
        <v>201</v>
      </c>
      <c r="C121" s="89" t="n">
        <f aca="false">H9/D3</f>
        <v>5</v>
      </c>
      <c r="D121" s="89" t="n">
        <f aca="false">H35/D29</f>
        <v>0</v>
      </c>
      <c r="E121" s="89" t="n">
        <f aca="false">H66/D60</f>
        <v>3</v>
      </c>
    </row>
    <row r="122" customFormat="false" ht="16" hidden="false" customHeight="false" outlineLevel="0" collapsed="false">
      <c r="A122" s="87"/>
      <c r="B122" s="0" t="s">
        <v>203</v>
      </c>
      <c r="C122" s="89" t="n">
        <f aca="false">H10/D3</f>
        <v>21</v>
      </c>
      <c r="D122" s="89" t="n">
        <f aca="false">H36/D29</f>
        <v>7</v>
      </c>
      <c r="E122" s="89" t="n">
        <f aca="false">H67/D60</f>
        <v>26</v>
      </c>
    </row>
    <row r="123" customFormat="false" ht="16" hidden="false" customHeight="false" outlineLevel="0" collapsed="false">
      <c r="C123" s="89"/>
      <c r="D123" s="89"/>
      <c r="E123" s="89"/>
    </row>
    <row r="124" customFormat="false" ht="16" hidden="false" customHeight="false" outlineLevel="0" collapsed="false">
      <c r="B124" s="86"/>
      <c r="C124" s="89"/>
      <c r="D124" s="89"/>
      <c r="E124" s="89"/>
    </row>
    <row r="125" customFormat="false" ht="16" hidden="false" customHeight="false" outlineLevel="0" collapsed="false">
      <c r="A125" s="87" t="s">
        <v>213</v>
      </c>
      <c r="B125" s="86"/>
      <c r="C125" s="89"/>
      <c r="D125" s="89"/>
      <c r="E125" s="89"/>
    </row>
    <row r="126" customFormat="false" ht="16" hidden="false" customHeight="false" outlineLevel="0" collapsed="false">
      <c r="A126" s="87"/>
      <c r="C126" s="89"/>
      <c r="D126" s="89"/>
      <c r="E126" s="89"/>
    </row>
    <row r="127" customFormat="false" ht="16" hidden="false" customHeight="false" outlineLevel="0" collapsed="false">
      <c r="A127" s="87"/>
      <c r="B127" s="0" t="s">
        <v>199</v>
      </c>
      <c r="C127" s="89" t="n">
        <f aca="false">H15/D3</f>
        <v>5</v>
      </c>
      <c r="D127" s="89" t="n">
        <f aca="false">H41/D29</f>
        <v>5</v>
      </c>
      <c r="E127" s="89" t="n">
        <f aca="false">H72/D60</f>
        <v>4</v>
      </c>
    </row>
    <row r="128" customFormat="false" ht="16" hidden="false" customHeight="false" outlineLevel="0" collapsed="false">
      <c r="A128" s="87"/>
      <c r="B128" s="0" t="s">
        <v>201</v>
      </c>
      <c r="C128" s="89" t="n">
        <f aca="false">H16/D3</f>
        <v>8</v>
      </c>
      <c r="D128" s="89" t="n">
        <f aca="false">H42/D39</f>
        <v>0.211538461538462</v>
      </c>
      <c r="E128" s="89" t="n">
        <f aca="false">H73/D60</f>
        <v>8</v>
      </c>
    </row>
    <row r="129" customFormat="false" ht="16" hidden="false" customHeight="false" outlineLevel="0" collapsed="false">
      <c r="A129" s="87"/>
      <c r="B129" s="0" t="s">
        <v>203</v>
      </c>
      <c r="C129" s="89" t="n">
        <f aca="false">H17/D3</f>
        <v>26</v>
      </c>
      <c r="D129" s="89" t="n">
        <f aca="false">H43/D29</f>
        <v>36</v>
      </c>
      <c r="E129" s="89" t="n">
        <f aca="false">H74/D60</f>
        <v>33</v>
      </c>
    </row>
    <row r="130" customFormat="false" ht="16" hidden="false" customHeight="false" outlineLevel="0" collapsed="false">
      <c r="C130" s="89"/>
      <c r="D130" s="89"/>
      <c r="E130" s="89"/>
    </row>
    <row r="131" customFormat="false" ht="16" hidden="false" customHeight="false" outlineLevel="0" collapsed="false">
      <c r="C131" s="89"/>
      <c r="D131" s="89"/>
      <c r="E131" s="89"/>
    </row>
    <row r="132" customFormat="false" ht="16" hidden="false" customHeight="false" outlineLevel="0" collapsed="false">
      <c r="A132" s="87" t="s">
        <v>214</v>
      </c>
      <c r="B132" s="86"/>
      <c r="C132" s="89"/>
      <c r="D132" s="89"/>
      <c r="E132" s="89"/>
    </row>
    <row r="133" customFormat="false" ht="16" hidden="false" customHeight="false" outlineLevel="0" collapsed="false">
      <c r="A133" s="87"/>
      <c r="C133" s="89"/>
      <c r="D133" s="89"/>
      <c r="E133" s="89"/>
    </row>
    <row r="134" customFormat="false" ht="16" hidden="false" customHeight="false" outlineLevel="0" collapsed="false">
      <c r="A134" s="87"/>
      <c r="B134" s="0" t="s">
        <v>199</v>
      </c>
      <c r="C134" s="89" t="n">
        <f aca="false">H22/D3</f>
        <v>11</v>
      </c>
      <c r="D134" s="89" t="n">
        <f aca="false">H48/D29</f>
        <v>11</v>
      </c>
      <c r="E134" s="89" t="n">
        <f aca="false">H79/D60</f>
        <v>11</v>
      </c>
    </row>
    <row r="135" customFormat="false" ht="16" hidden="false" customHeight="false" outlineLevel="0" collapsed="false">
      <c r="A135" s="87"/>
      <c r="B135" s="0" t="s">
        <v>201</v>
      </c>
      <c r="C135" s="89" t="n">
        <f aca="false">H23/D3</f>
        <v>6</v>
      </c>
      <c r="D135" s="89" t="n">
        <f aca="false">H49/D29</f>
        <v>8</v>
      </c>
      <c r="E135" s="89" t="n">
        <f aca="false">H80/D60</f>
        <v>8</v>
      </c>
    </row>
    <row r="136" customFormat="false" ht="16" hidden="false" customHeight="false" outlineLevel="0" collapsed="false">
      <c r="A136" s="87"/>
      <c r="B136" s="0" t="s">
        <v>203</v>
      </c>
      <c r="C136" s="89" t="n">
        <f aca="false">H24/D3</f>
        <v>34</v>
      </c>
      <c r="D136" s="89" t="n">
        <f aca="false">H50/D29</f>
        <v>38</v>
      </c>
      <c r="E136" s="89" t="n">
        <f aca="false">H81/D60</f>
        <v>22</v>
      </c>
    </row>
  </sheetData>
  <mergeCells count="24">
    <mergeCell ref="A6:A10"/>
    <mergeCell ref="E6:E10"/>
    <mergeCell ref="A13:A17"/>
    <mergeCell ref="E13:E17"/>
    <mergeCell ref="A20:A24"/>
    <mergeCell ref="E20:E24"/>
    <mergeCell ref="A32:A36"/>
    <mergeCell ref="E32:E36"/>
    <mergeCell ref="A39:A43"/>
    <mergeCell ref="E39:E43"/>
    <mergeCell ref="A46:A50"/>
    <mergeCell ref="E46:E50"/>
    <mergeCell ref="A63:A67"/>
    <mergeCell ref="E63:E67"/>
    <mergeCell ref="A70:A74"/>
    <mergeCell ref="E70:E74"/>
    <mergeCell ref="A77:A81"/>
    <mergeCell ref="E77:E81"/>
    <mergeCell ref="A95:A99"/>
    <mergeCell ref="A102:A106"/>
    <mergeCell ref="A109:A113"/>
    <mergeCell ref="A118:A122"/>
    <mergeCell ref="A125:A129"/>
    <mergeCell ref="A132:A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2018-04-24T19:12:35Z</dcterms:created>
  <dc:creator>Пользователь Microsoft Office</dc:creator>
  <dc:description/>
  <dc:language>en-US</dc:language>
  <cp:lastModifiedBy/>
  <cp:lastPrinted>2020-01-24T09:19:39Z</cp:lastPrinted>
  <dcterms:modified xsi:type="dcterms:W3CDTF">2020-12-24T16:21:49Z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