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93BE3CA-F00F-4AA6-8AE3-8BC7154A1AD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СЛУ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V7" i="1"/>
  <c r="V5" i="1"/>
  <c r="S7" i="1"/>
  <c r="S6" i="1"/>
  <c r="S5" i="1"/>
  <c r="V2" i="1"/>
  <c r="V3" i="1"/>
  <c r="V1" i="1"/>
  <c r="U2" i="1"/>
  <c r="U3" i="1"/>
  <c r="U1" i="1"/>
  <c r="S2" i="1"/>
  <c r="S3" i="1"/>
  <c r="S1" i="1"/>
  <c r="R3" i="1"/>
  <c r="R2" i="1"/>
  <c r="R1" i="1"/>
  <c r="V29" i="1"/>
  <c r="G23" i="1"/>
  <c r="Q29" i="1"/>
  <c r="P29" i="1"/>
  <c r="O29" i="1"/>
  <c r="V28" i="1"/>
  <c r="O28" i="1"/>
  <c r="P28" i="1"/>
  <c r="Q28" i="1"/>
  <c r="R28" i="1"/>
  <c r="S28" i="1"/>
  <c r="U28" i="1" s="1"/>
  <c r="T28" i="1"/>
  <c r="V27" i="1"/>
  <c r="U27" i="1"/>
  <c r="T27" i="1"/>
  <c r="S27" i="1"/>
  <c r="R27" i="1"/>
  <c r="R26" i="1"/>
  <c r="Q27" i="1"/>
  <c r="P27" i="1"/>
  <c r="Q26" i="1"/>
  <c r="P26" i="1"/>
  <c r="O26" i="1"/>
  <c r="E26" i="1"/>
  <c r="B26" i="1"/>
  <c r="S29" i="1" l="1"/>
  <c r="R29" i="1"/>
  <c r="S26" i="1"/>
  <c r="G31" i="1"/>
  <c r="H31" i="1" s="1"/>
  <c r="I31" i="1" s="1"/>
  <c r="F31" i="1"/>
  <c r="E31" i="1"/>
  <c r="E27" i="1"/>
  <c r="E28" i="1"/>
  <c r="E29" i="1"/>
  <c r="H29" i="1" s="1"/>
  <c r="E30" i="1"/>
  <c r="H30" i="1" s="1"/>
  <c r="I30" i="1" s="1"/>
  <c r="H26" i="1"/>
  <c r="B31" i="1"/>
  <c r="C31" i="1"/>
  <c r="D31" i="1"/>
  <c r="H28" i="1"/>
  <c r="H27" i="1"/>
  <c r="G27" i="1"/>
  <c r="F27" i="1"/>
  <c r="M17" i="1"/>
  <c r="I19" i="1"/>
  <c r="H19" i="1"/>
  <c r="J19" i="1"/>
  <c r="H20" i="1"/>
  <c r="I20" i="1"/>
  <c r="J20" i="1"/>
  <c r="I18" i="1"/>
  <c r="J18" i="1"/>
  <c r="H18" i="1"/>
  <c r="T29" i="1" l="1"/>
  <c r="U29" i="1"/>
  <c r="B9" i="1"/>
  <c r="D8" i="1"/>
  <c r="E15" i="1" s="1"/>
  <c r="J15" i="1" s="1"/>
  <c r="B8" i="1"/>
  <c r="F7" i="1"/>
  <c r="C19" i="1" s="1"/>
  <c r="D7" i="1"/>
  <c r="E14" i="1" s="1"/>
  <c r="J14" i="1" s="1"/>
  <c r="B7" i="1"/>
  <c r="D14" i="1" s="1"/>
  <c r="I14" i="1" s="1"/>
  <c r="I15" i="1"/>
  <c r="J16" i="1"/>
  <c r="H14" i="1"/>
  <c r="C16" i="1"/>
  <c r="H16" i="1" s="1"/>
  <c r="C20" i="1"/>
  <c r="C26" i="1" s="1"/>
  <c r="F26" i="1" s="1"/>
  <c r="C21" i="1"/>
  <c r="D26" i="1" s="1"/>
  <c r="D9" i="1"/>
  <c r="D16" i="1" s="1"/>
  <c r="I16" i="1" s="1"/>
  <c r="T26" i="1" l="1"/>
  <c r="U26" i="1" s="1"/>
  <c r="V26" i="1" s="1"/>
  <c r="O27" i="1"/>
  <c r="B27" i="1"/>
  <c r="O13" i="1"/>
  <c r="G26" i="1"/>
  <c r="O15" i="1"/>
  <c r="D27" i="1"/>
  <c r="C27" i="1"/>
  <c r="M13" i="1"/>
  <c r="N15" i="1"/>
  <c r="C15" i="1"/>
  <c r="H15" i="1" s="1"/>
  <c r="N13" i="1" s="1"/>
  <c r="M15" i="1" l="1"/>
  <c r="P15" i="1" s="1"/>
  <c r="D28" i="1"/>
  <c r="C28" i="1"/>
  <c r="F28" i="1" s="1"/>
  <c r="B28" i="1"/>
  <c r="P13" i="1"/>
  <c r="M20" i="1" s="1"/>
  <c r="I27" i="1" l="1"/>
  <c r="I26" i="1"/>
  <c r="B29" i="1"/>
  <c r="D29" i="1"/>
  <c r="G29" i="1" s="1"/>
  <c r="C29" i="1"/>
  <c r="I28" i="1"/>
  <c r="G28" i="1"/>
  <c r="F29" i="1" l="1"/>
  <c r="B30" i="1"/>
  <c r="D30" i="1"/>
  <c r="G30" i="1" s="1"/>
  <c r="C30" i="1"/>
  <c r="F30" i="1" s="1"/>
  <c r="I29" i="1" l="1"/>
</calcChain>
</file>

<file path=xl/sharedStrings.xml><?xml version="1.0" encoding="utf-8"?>
<sst xmlns="http://schemas.openxmlformats.org/spreadsheetml/2006/main" count="34" uniqueCount="24">
  <si>
    <t>0.01</t>
  </si>
  <si>
    <t>Е =</t>
  </si>
  <si>
    <t>x1 =</t>
  </si>
  <si>
    <t xml:space="preserve"> </t>
  </si>
  <si>
    <t>x2 +</t>
  </si>
  <si>
    <t>x3 +</t>
  </si>
  <si>
    <t>x2 =</t>
  </si>
  <si>
    <t>x3 =</t>
  </si>
  <si>
    <t>x1 +</t>
  </si>
  <si>
    <t xml:space="preserve">x1 </t>
  </si>
  <si>
    <t>M0</t>
  </si>
  <si>
    <t>M1</t>
  </si>
  <si>
    <t>M2</t>
  </si>
  <si>
    <t>M3</t>
  </si>
  <si>
    <t>M4</t>
  </si>
  <si>
    <t>Ус ловие прекращения:</t>
  </si>
  <si>
    <t>Достигнута ли точность</t>
  </si>
  <si>
    <t xml:space="preserve">x2 </t>
  </si>
  <si>
    <t>α=</t>
  </si>
  <si>
    <t>M5</t>
  </si>
  <si>
    <t>M6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</si>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</sst>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0" fillId="0" borderId="1" xfId="0" applyBorder="1"/>
    <xf numFmtId="0" fontId="4" fillId="0" borderId="3" xfId="0" applyFont="1" applyBorder="1"/>
    <xf numFmtId="2" fontId="0" fillId="0" borderId="0" xfId="0" applyNumberFormat="1"/>
    <xf numFmtId="0" fontId="1" fillId="0" borderId="4" xfId="0" applyFont="1" applyBorder="1"/>
    <xf numFmtId="0" fontId="0" fillId="0" borderId="5" xfId="0" applyBorder="1"/>
    <xf numFmtId="164" fontId="0" fillId="0" borderId="5" xfId="0" applyNumberFormat="1" applyBorder="1" applyAlignment="1"/>
    <xf numFmtId="164" fontId="0" fillId="0" borderId="5" xfId="0" applyNumberFormat="1" applyBorder="1"/>
    <xf numFmtId="0" fontId="0" fillId="0" borderId="5" xfId="0" applyFill="1" applyBorder="1"/>
    <xf numFmtId="0" fontId="1" fillId="0" borderId="7" xfId="0" applyFont="1" applyBorder="1"/>
    <xf numFmtId="0" fontId="0" fillId="2" borderId="8" xfId="0" applyFill="1" applyBorder="1"/>
    <xf numFmtId="0" fontId="0" fillId="0" borderId="8" xfId="0" applyBorder="1"/>
    <xf numFmtId="164" fontId="0" fillId="0" borderId="8" xfId="0" applyNumberFormat="1" applyBorder="1"/>
    <xf numFmtId="0" fontId="1" fillId="0" borderId="10" xfId="0" applyFont="1" applyBorder="1"/>
    <xf numFmtId="0" fontId="0" fillId="0" borderId="11" xfId="0" applyBorder="1"/>
    <xf numFmtId="0" fontId="0" fillId="0" borderId="11" xfId="0" applyBorder="1" applyAlignment="1"/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/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 applyAlignment="1"/>
    <xf numFmtId="164" fontId="0" fillId="0" borderId="0" xfId="0" applyNumberFormat="1" applyFill="1" applyBorder="1"/>
    <xf numFmtId="0" fontId="0" fillId="0" borderId="0" xfId="0" applyFill="1" applyBorder="1" applyAlignment="1"/>
    <xf numFmtId="164" fontId="0" fillId="0" borderId="8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185737</xdr:colOff>
      <xdr:row>14</xdr:row>
      <xdr:rowOff>57150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573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8573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171450</xdr:colOff>
      <xdr:row>19</xdr:row>
      <xdr:rowOff>9525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71450" y="378142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71450" y="378142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314325</xdr:colOff>
      <xdr:row>22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76725" y="46672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76725" y="46672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228600</xdr:colOff>
      <xdr:row>12</xdr:row>
      <xdr:rowOff>19050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43475" y="231457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943475" y="231457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247650</xdr:colOff>
      <xdr:row>14</xdr:row>
      <xdr:rowOff>57150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743325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743325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257175</xdr:colOff>
      <xdr:row>15</xdr:row>
      <xdr:rowOff>228600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72050" y="319087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972050" y="3190875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185737</xdr:colOff>
      <xdr:row>14</xdr:row>
      <xdr:rowOff>57150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8573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8573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185737</xdr:colOff>
      <xdr:row>18</xdr:row>
      <xdr:rowOff>57150</xdr:rowOff>
    </xdr:from>
    <xdr:ext cx="267124" cy="190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F208CD3-2824-496C-8DE9-A67C12A585DF}"/>
                </a:ext>
              </a:extLst>
            </xdr:cNvPr>
            <xdr:cNvSpPr txBox="1"/>
          </xdr:nvSpPr>
          <xdr:spPr>
            <a:xfrm>
              <a:off x="207168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F208CD3-2824-496C-8DE9-A67C12A585DF}"/>
                </a:ext>
              </a:extLst>
            </xdr:cNvPr>
            <xdr:cNvSpPr txBox="1"/>
          </xdr:nvSpPr>
          <xdr:spPr>
            <a:xfrm>
              <a:off x="2071687" y="2781300"/>
              <a:ext cx="267124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266700</xdr:colOff>
      <xdr:row>23</xdr:row>
      <xdr:rowOff>19050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B19E334-1CC2-4A49-96FB-30C439CF62D9}"/>
                </a:ext>
              </a:extLst>
            </xdr:cNvPr>
            <xdr:cNvSpPr txBox="1"/>
          </xdr:nvSpPr>
          <xdr:spPr>
            <a:xfrm>
              <a:off x="11591925" y="47053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B19E334-1CC2-4A49-96FB-30C439CF62D9}"/>
                </a:ext>
              </a:extLst>
            </xdr:cNvPr>
            <xdr:cNvSpPr txBox="1"/>
          </xdr:nvSpPr>
          <xdr:spPr>
            <a:xfrm>
              <a:off x="11591925" y="47053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E1" zoomScaleNormal="100" workbookViewId="0">
      <selection activeCell="U18" sqref="U18"/>
    </sheetView>
  </sheetViews>
  <sheetFormatPr defaultRowHeight="15" x14ac:dyDescent="0.25"/>
  <cols>
    <col min="1" max="1" width="4.425781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4.140625" customWidth="1"/>
    <col min="6" max="6" width="6" customWidth="1"/>
    <col min="7" max="7" width="7.42578125" bestFit="1" customWidth="1"/>
    <col min="8" max="8" width="10.42578125" bestFit="1" customWidth="1"/>
    <col min="9" max="10" width="4.28515625" customWidth="1"/>
    <col min="15" max="15" width="8.5703125" customWidth="1"/>
    <col min="21" max="21" width="9.28515625" customWidth="1"/>
  </cols>
  <sheetData>
    <row r="1" spans="1:22" x14ac:dyDescent="0.25">
      <c r="A1" s="3">
        <v>13</v>
      </c>
      <c r="B1" s="3">
        <v>-1</v>
      </c>
      <c r="C1" s="3">
        <v>1</v>
      </c>
      <c r="D1" s="9">
        <v>-2</v>
      </c>
      <c r="R1">
        <f>A1*$B$31+B1*$C$31+C1*$D$31</f>
        <v>-2.0003938704293733</v>
      </c>
      <c r="S1">
        <f>D1</f>
        <v>-2</v>
      </c>
      <c r="U1">
        <f>A1*$O$29+B1*$P$29+C1*$Q$29</f>
        <v>-1.9939973053127358</v>
      </c>
      <c r="V1">
        <f>D1</f>
        <v>-2</v>
      </c>
    </row>
    <row r="2" spans="1:22" x14ac:dyDescent="0.25">
      <c r="A2" s="3">
        <v>1</v>
      </c>
      <c r="B2" s="3">
        <v>6</v>
      </c>
      <c r="C2" s="3">
        <v>-2</v>
      </c>
      <c r="D2" s="9">
        <v>6</v>
      </c>
      <c r="R2">
        <f t="shared" ref="R2:R4" si="0">A2*$B$31+B2*$C$31+C2*$D$31</f>
        <v>5.9942996004652818</v>
      </c>
      <c r="S2">
        <f t="shared" ref="S2:S3" si="1">D2</f>
        <v>6</v>
      </c>
      <c r="U2">
        <f t="shared" ref="U2:U3" si="2">A2*$O$29+B2*$P$29+C2*$Q$29</f>
        <v>5.9965168422276607</v>
      </c>
      <c r="V2">
        <f t="shared" ref="V2:V3" si="3">D2</f>
        <v>6</v>
      </c>
    </row>
    <row r="3" spans="1:22" x14ac:dyDescent="0.25">
      <c r="A3" s="3">
        <v>2</v>
      </c>
      <c r="B3" s="3">
        <v>1</v>
      </c>
      <c r="C3" s="3">
        <v>5</v>
      </c>
      <c r="D3" s="9">
        <v>10</v>
      </c>
      <c r="R3">
        <f>A3*$B$31+B3*$C$31+C3*$D$31</f>
        <v>10.000499165528751</v>
      </c>
      <c r="S3">
        <f t="shared" si="1"/>
        <v>10</v>
      </c>
      <c r="U3">
        <f t="shared" si="2"/>
        <v>10</v>
      </c>
      <c r="V3">
        <f t="shared" si="3"/>
        <v>10</v>
      </c>
    </row>
    <row r="5" spans="1:22" ht="15.75" x14ac:dyDescent="0.25">
      <c r="A5" s="1" t="s">
        <v>1</v>
      </c>
      <c r="B5" s="11" t="s">
        <v>0</v>
      </c>
      <c r="C5" t="s">
        <v>3</v>
      </c>
      <c r="S5">
        <f>ABS(S1-R1)</f>
        <v>3.9387042937333305E-4</v>
      </c>
      <c r="V5">
        <f>ABS(U1-V1)</f>
        <v>6.0026946872642206E-3</v>
      </c>
    </row>
    <row r="6" spans="1:22" x14ac:dyDescent="0.25">
      <c r="S6">
        <f>ABS(S2-R2)</f>
        <v>5.7003995347182368E-3</v>
      </c>
      <c r="V6">
        <f t="shared" ref="V6:V7" si="4">ABS(U2-V2)</f>
        <v>3.4831577723393181E-3</v>
      </c>
    </row>
    <row r="7" spans="1:22" x14ac:dyDescent="0.25">
      <c r="A7" s="4" t="s">
        <v>2</v>
      </c>
      <c r="B7">
        <f>B1*(-1)/13</f>
        <v>7.6923076923076927E-2</v>
      </c>
      <c r="C7" t="s">
        <v>17</v>
      </c>
      <c r="D7">
        <f>-C1/13</f>
        <v>-7.6923076923076927E-2</v>
      </c>
      <c r="E7" t="s">
        <v>5</v>
      </c>
      <c r="F7">
        <f>D1/13</f>
        <v>-0.15384615384615385</v>
      </c>
      <c r="S7">
        <f>ABS(S3-R3)</f>
        <v>4.9916552875117759E-4</v>
      </c>
      <c r="V7">
        <f t="shared" si="4"/>
        <v>0</v>
      </c>
    </row>
    <row r="8" spans="1:22" x14ac:dyDescent="0.25">
      <c r="A8" s="4" t="s">
        <v>6</v>
      </c>
      <c r="B8">
        <f>A2*(-1)/6</f>
        <v>-0.16666666666666666</v>
      </c>
      <c r="C8" t="s">
        <v>8</v>
      </c>
      <c r="D8">
        <f>-C2/6</f>
        <v>0.33333333333333331</v>
      </c>
      <c r="E8" t="s">
        <v>5</v>
      </c>
      <c r="F8">
        <v>1</v>
      </c>
    </row>
    <row r="9" spans="1:22" x14ac:dyDescent="0.25">
      <c r="A9" s="4" t="s">
        <v>7</v>
      </c>
      <c r="B9">
        <f>-2/5</f>
        <v>-0.4</v>
      </c>
      <c r="C9" t="s">
        <v>9</v>
      </c>
      <c r="D9">
        <f>-1/5</f>
        <v>-0.2</v>
      </c>
      <c r="E9" t="s">
        <v>4</v>
      </c>
      <c r="F9">
        <v>2</v>
      </c>
    </row>
    <row r="13" spans="1:22" x14ac:dyDescent="0.25">
      <c r="M13">
        <f>SUM(H14:J14)</f>
        <v>0.15384615384615385</v>
      </c>
      <c r="N13">
        <f>SUM(H15:J15)</f>
        <v>0.5</v>
      </c>
      <c r="O13">
        <f>SUM(H16:J16)</f>
        <v>0.60000000000000009</v>
      </c>
      <c r="P13" s="2">
        <f>MAX(M13:O13)</f>
        <v>0.60000000000000009</v>
      </c>
    </row>
    <row r="14" spans="1:22" ht="18.75" x14ac:dyDescent="0.3">
      <c r="A14" s="5"/>
      <c r="B14" s="5"/>
      <c r="C14" s="6">
        <v>0</v>
      </c>
      <c r="D14" s="7">
        <f>B7</f>
        <v>7.6923076923076927E-2</v>
      </c>
      <c r="E14" s="8">
        <f>D7</f>
        <v>-7.6923076923076927E-2</v>
      </c>
      <c r="F14" s="5"/>
      <c r="G14" s="5"/>
      <c r="H14" s="6">
        <f>ABS(C14)</f>
        <v>0</v>
      </c>
      <c r="I14" s="7">
        <f t="shared" ref="I14:J14" si="5">ABS(D14)</f>
        <v>7.6923076923076927E-2</v>
      </c>
      <c r="J14" s="8">
        <f t="shared" si="5"/>
        <v>7.6923076923076927E-2</v>
      </c>
    </row>
    <row r="15" spans="1:22" ht="18.75" x14ac:dyDescent="0.3">
      <c r="A15" s="5"/>
      <c r="B15" s="5"/>
      <c r="C15" s="6">
        <f>B8</f>
        <v>-0.16666666666666666</v>
      </c>
      <c r="D15" s="7">
        <v>0</v>
      </c>
      <c r="E15" s="8">
        <f>D8</f>
        <v>0.33333333333333331</v>
      </c>
      <c r="F15" s="5"/>
      <c r="G15" s="5"/>
      <c r="H15" s="6">
        <f t="shared" ref="H15:H16" si="6">ABS(C15)</f>
        <v>0.16666666666666666</v>
      </c>
      <c r="I15" s="7">
        <f t="shared" ref="I15:I16" si="7">ABS(D15)</f>
        <v>0</v>
      </c>
      <c r="J15" s="8">
        <f t="shared" ref="J15:J16" si="8">ABS(E15)</f>
        <v>0.33333333333333331</v>
      </c>
      <c r="M15">
        <f>SUM(H14:H16)</f>
        <v>0.56666666666666665</v>
      </c>
      <c r="N15">
        <f>SUM(I14:I16)</f>
        <v>0.27692307692307694</v>
      </c>
      <c r="O15">
        <f>SUM(J14:J16)</f>
        <v>0.41025641025641024</v>
      </c>
      <c r="P15" s="2">
        <f>MAX(M15:O15)</f>
        <v>0.56666666666666665</v>
      </c>
    </row>
    <row r="16" spans="1:22" ht="18.75" x14ac:dyDescent="0.3">
      <c r="A16" s="5"/>
      <c r="B16" s="5"/>
      <c r="C16" s="6">
        <f>B9</f>
        <v>-0.4</v>
      </c>
      <c r="D16" s="7">
        <f>D9</f>
        <v>-0.2</v>
      </c>
      <c r="E16" s="8">
        <v>0</v>
      </c>
      <c r="F16" s="5"/>
      <c r="G16" s="5"/>
      <c r="H16" s="6">
        <f t="shared" si="6"/>
        <v>0.4</v>
      </c>
      <c r="I16" s="7">
        <f t="shared" si="7"/>
        <v>0.2</v>
      </c>
      <c r="J16" s="8">
        <f t="shared" si="8"/>
        <v>0</v>
      </c>
    </row>
    <row r="17" spans="1:25" x14ac:dyDescent="0.25">
      <c r="M17" s="2">
        <f>SQRT(SUM(H18:J20))</f>
        <v>0.59221888556134061</v>
      </c>
    </row>
    <row r="18" spans="1:25" ht="18.75" x14ac:dyDescent="0.3">
      <c r="G18" s="5"/>
      <c r="H18" s="6">
        <f>H14*H14</f>
        <v>0</v>
      </c>
      <c r="I18" s="7">
        <f t="shared" ref="I18:J18" si="9">I14*I14</f>
        <v>5.9171597633136102E-3</v>
      </c>
      <c r="J18" s="8">
        <f t="shared" si="9"/>
        <v>5.9171597633136102E-3</v>
      </c>
    </row>
    <row r="19" spans="1:25" ht="18.75" x14ac:dyDescent="0.3">
      <c r="C19" s="10">
        <f>F7</f>
        <v>-0.15384615384615385</v>
      </c>
      <c r="G19" s="5"/>
      <c r="H19" s="6">
        <f t="shared" ref="H19:J19" si="10">H15*H15</f>
        <v>2.7777777777777776E-2</v>
      </c>
      <c r="I19" s="7">
        <f>I15*I15</f>
        <v>0</v>
      </c>
      <c r="J19" s="8">
        <f t="shared" si="10"/>
        <v>0.1111111111111111</v>
      </c>
    </row>
    <row r="20" spans="1:25" ht="18.75" x14ac:dyDescent="0.3">
      <c r="C20" s="10">
        <f t="shared" ref="C20:C21" si="11">F8</f>
        <v>1</v>
      </c>
      <c r="G20" s="5"/>
      <c r="H20" s="6">
        <f t="shared" ref="H20:J20" si="12">H16*H16</f>
        <v>0.16000000000000003</v>
      </c>
      <c r="I20" s="7">
        <f t="shared" si="12"/>
        <v>4.0000000000000008E-2</v>
      </c>
      <c r="J20" s="8">
        <f t="shared" si="12"/>
        <v>0</v>
      </c>
      <c r="L20" t="s">
        <v>18</v>
      </c>
      <c r="M20">
        <f>P13</f>
        <v>0.60000000000000009</v>
      </c>
    </row>
    <row r="21" spans="1:25" x14ac:dyDescent="0.25">
      <c r="C21" s="10">
        <f t="shared" si="11"/>
        <v>2</v>
      </c>
    </row>
    <row r="23" spans="1:25" ht="15.75" thickBot="1" x14ac:dyDescent="0.3">
      <c r="A23" s="28" t="s">
        <v>15</v>
      </c>
      <c r="B23" s="28"/>
      <c r="C23" s="28"/>
      <c r="D23" s="28"/>
      <c r="E23" s="28"/>
      <c r="F23" s="28"/>
      <c r="G23">
        <f>0.01*(1-M20)/M20</f>
        <v>6.6666666666666645E-3</v>
      </c>
    </row>
    <row r="24" spans="1:25" ht="15.75" thickBot="1" x14ac:dyDescent="0.3">
      <c r="A24" s="24"/>
      <c r="B24" s="25" t="s">
        <v>21</v>
      </c>
      <c r="C24" s="25" t="s">
        <v>22</v>
      </c>
      <c r="D24" s="25" t="s">
        <v>23</v>
      </c>
      <c r="E24" s="25"/>
      <c r="F24" s="25"/>
      <c r="G24" s="26"/>
      <c r="H24" s="27"/>
      <c r="I24" s="35" t="s">
        <v>16</v>
      </c>
      <c r="J24" s="35"/>
      <c r="K24" s="35"/>
      <c r="L24" s="36"/>
      <c r="N24" s="24"/>
      <c r="O24" s="25" t="s">
        <v>21</v>
      </c>
      <c r="P24" s="25" t="s">
        <v>22</v>
      </c>
      <c r="Q24" s="25" t="s">
        <v>23</v>
      </c>
      <c r="R24" s="25"/>
      <c r="S24" s="25"/>
      <c r="T24" s="26"/>
      <c r="U24" s="27"/>
      <c r="V24" s="35" t="s">
        <v>16</v>
      </c>
      <c r="W24" s="35"/>
      <c r="X24" s="35"/>
      <c r="Y24" s="36"/>
    </row>
    <row r="25" spans="1:25" x14ac:dyDescent="0.25">
      <c r="A25" s="21" t="s">
        <v>10</v>
      </c>
      <c r="B25" s="22">
        <v>0</v>
      </c>
      <c r="C25" s="22">
        <v>0</v>
      </c>
      <c r="D25" s="22">
        <v>0</v>
      </c>
      <c r="E25" s="22"/>
      <c r="F25" s="22"/>
      <c r="G25" s="22"/>
      <c r="H25" s="23"/>
      <c r="I25" s="37"/>
      <c r="J25" s="37"/>
      <c r="K25" s="37"/>
      <c r="L25" s="38"/>
      <c r="N25" s="21" t="s">
        <v>10</v>
      </c>
      <c r="O25" s="22">
        <v>0</v>
      </c>
      <c r="P25" s="22">
        <v>0</v>
      </c>
      <c r="Q25" s="22">
        <v>0</v>
      </c>
      <c r="R25" s="22"/>
      <c r="S25" s="22"/>
      <c r="T25" s="22"/>
      <c r="U25" s="23"/>
      <c r="V25" s="37"/>
      <c r="W25" s="37"/>
      <c r="X25" s="37"/>
      <c r="Y25" s="38"/>
    </row>
    <row r="26" spans="1:25" x14ac:dyDescent="0.25">
      <c r="A26" s="12" t="s">
        <v>11</v>
      </c>
      <c r="B26" s="13">
        <f>C19</f>
        <v>-0.15384615384615385</v>
      </c>
      <c r="C26" s="13">
        <f>C20</f>
        <v>1</v>
      </c>
      <c r="D26" s="13">
        <f>C21</f>
        <v>2</v>
      </c>
      <c r="E26" s="13">
        <f>ABS(B25-B26)</f>
        <v>0.15384615384615385</v>
      </c>
      <c r="F26" s="13">
        <f t="shared" ref="E26:G27" si="13">ABS(C25-C26)</f>
        <v>1</v>
      </c>
      <c r="G26" s="13">
        <f t="shared" si="13"/>
        <v>2</v>
      </c>
      <c r="H26" s="14">
        <f>MAX(E26:G26)</f>
        <v>2</v>
      </c>
      <c r="I26" s="29" t="str">
        <f>IF(H26&gt;$G$23,"нет","да")</f>
        <v>нет</v>
      </c>
      <c r="J26" s="29"/>
      <c r="K26" s="29"/>
      <c r="L26" s="30"/>
      <c r="N26" s="12" t="s">
        <v>11</v>
      </c>
      <c r="O26" s="13">
        <f>$B$7*P25+$D$7*Q25+$F$7</f>
        <v>-0.15384615384615385</v>
      </c>
      <c r="P26" s="13">
        <f>$B$8*O26+$D$8*Q25+$F$8</f>
        <v>1.0256410256410255</v>
      </c>
      <c r="Q26" s="13">
        <f>$B$9*O26+$D$9*P26+$F$9</f>
        <v>1.8564102564102565</v>
      </c>
      <c r="R26" s="13">
        <f>ABS(O25-O26)</f>
        <v>0.15384615384615385</v>
      </c>
      <c r="S26" s="13">
        <f>ABS(P25-P26)</f>
        <v>1.0256410256410255</v>
      </c>
      <c r="T26" s="13">
        <f>ABS(Q25-Q26)</f>
        <v>1.8564102564102565</v>
      </c>
      <c r="U26" s="14">
        <f>MAX(R26:T26)</f>
        <v>1.8564102564102565</v>
      </c>
      <c r="V26" s="29" t="str">
        <f>IF(U26&gt;G23,"нет","да")</f>
        <v>нет</v>
      </c>
      <c r="W26" s="29"/>
      <c r="X26" s="29"/>
      <c r="Y26" s="30"/>
    </row>
    <row r="27" spans="1:25" x14ac:dyDescent="0.25">
      <c r="A27" s="12" t="s">
        <v>12</v>
      </c>
      <c r="B27" s="13">
        <f>B7*C26+D7*D26+F7</f>
        <v>-0.23076923076923078</v>
      </c>
      <c r="C27" s="13">
        <f>B8*B26+D8*D26+F8</f>
        <v>1.6923076923076923</v>
      </c>
      <c r="D27" s="13">
        <f>B9*B26+D9*C26+F9</f>
        <v>1.8615384615384616</v>
      </c>
      <c r="E27" s="13">
        <f t="shared" si="13"/>
        <v>7.6923076923076927E-2</v>
      </c>
      <c r="F27" s="13">
        <f t="shared" si="13"/>
        <v>0.69230769230769229</v>
      </c>
      <c r="G27" s="13">
        <f t="shared" si="13"/>
        <v>0.13846153846153841</v>
      </c>
      <c r="H27" s="15">
        <f>MAX(E27:G27)</f>
        <v>0.69230769230769229</v>
      </c>
      <c r="I27" s="29" t="str">
        <f t="shared" ref="I27:I29" si="14">IF(H27&gt;$G$23,"нет","да")</f>
        <v>нет</v>
      </c>
      <c r="J27" s="29"/>
      <c r="K27" s="29"/>
      <c r="L27" s="30"/>
      <c r="N27" s="12" t="s">
        <v>12</v>
      </c>
      <c r="O27" s="13">
        <f>$B$7*P26+$D$7*Q26+$F$7</f>
        <v>-0.21775147928994087</v>
      </c>
      <c r="P27" s="13">
        <f>$B$8*O27+$D$8*Q26+$F$8</f>
        <v>1.655095332018409</v>
      </c>
      <c r="Q27" s="13">
        <f>$B$9*O27+$D$9*P27+$F$9</f>
        <v>1.7560815253122946</v>
      </c>
      <c r="R27" s="13">
        <f>ABS(O26-O27)</f>
        <v>6.390532544378702E-2</v>
      </c>
      <c r="S27" s="13">
        <f>ABS(P26-P27)</f>
        <v>0.62945430637738342</v>
      </c>
      <c r="T27" s="13">
        <f>ABS(Q26-Q27)</f>
        <v>0.10032873109796192</v>
      </c>
      <c r="U27" s="14">
        <f>MAX(R27:T27)</f>
        <v>0.62945430637738342</v>
      </c>
      <c r="V27" s="29" t="str">
        <f>IF(U27&gt;G24,"нет","да")</f>
        <v>нет</v>
      </c>
      <c r="W27" s="29"/>
      <c r="X27" s="29"/>
      <c r="Y27" s="30"/>
    </row>
    <row r="28" spans="1:25" x14ac:dyDescent="0.25">
      <c r="A28" s="12" t="s">
        <v>13</v>
      </c>
      <c r="B28" s="13">
        <f>B7*C27+D7*D27+F7</f>
        <v>-0.16686390532544382</v>
      </c>
      <c r="C28" s="13">
        <f>B8*B27+D8*D27+F8</f>
        <v>1.6589743589743589</v>
      </c>
      <c r="D28" s="13">
        <f>B9*B27+D9*C27+F9</f>
        <v>1.7538461538461538</v>
      </c>
      <c r="E28" s="13">
        <f t="shared" ref="E28:E30" si="15">ABS(B27-B28)</f>
        <v>6.3905325443786964E-2</v>
      </c>
      <c r="F28" s="13">
        <f t="shared" ref="F28:G29" si="16">ABS(C27-C28)</f>
        <v>3.3333333333333437E-2</v>
      </c>
      <c r="G28" s="13">
        <f t="shared" si="16"/>
        <v>0.10769230769230775</v>
      </c>
      <c r="H28" s="15">
        <f t="shared" ref="H28:H29" si="17">MAX(E28:G28)</f>
        <v>0.10769230769230775</v>
      </c>
      <c r="I28" s="29" t="str">
        <f t="shared" si="14"/>
        <v>нет</v>
      </c>
      <c r="J28" s="29"/>
      <c r="K28" s="29"/>
      <c r="L28" s="30"/>
      <c r="N28" s="12" t="s">
        <v>13</v>
      </c>
      <c r="O28" s="13">
        <f>$B$7*P27+$D$7*Q27+$F$7</f>
        <v>-0.16161432256106814</v>
      </c>
      <c r="P28" s="13">
        <f>$B$8*O28+$D$8*Q27+$F$8</f>
        <v>1.6122962288642761</v>
      </c>
      <c r="Q28" s="13">
        <f>$B$9*O28+$D$9*P28+$F$9</f>
        <v>1.7421864832515721</v>
      </c>
      <c r="R28" s="13">
        <f>ABS(O27-O28)</f>
        <v>5.6137156728872734E-2</v>
      </c>
      <c r="S28" s="13">
        <f>ABS(P27-P28)</f>
        <v>4.2799103154132823E-2</v>
      </c>
      <c r="T28" s="13">
        <f>ABS(Q27-Q28)</f>
        <v>1.3895042060722451E-2</v>
      </c>
      <c r="U28" s="14">
        <f>MAX(R28:T28)</f>
        <v>5.6137156728872734E-2</v>
      </c>
      <c r="V28" s="29" t="str">
        <f t="shared" ref="V28:V30" si="18">IF(U28&gt;G25,"нет","да")</f>
        <v>нет</v>
      </c>
      <c r="W28" s="29"/>
      <c r="X28" s="29"/>
      <c r="Y28" s="30"/>
    </row>
    <row r="29" spans="1:25" ht="15.75" thickBot="1" x14ac:dyDescent="0.3">
      <c r="A29" s="12" t="s">
        <v>14</v>
      </c>
      <c r="B29" s="13">
        <f>$B$7*C28+$D$7*D28+$F$7</f>
        <v>-0.16114398422090731</v>
      </c>
      <c r="C29" s="13">
        <f>$B$8*B28+$D$8*D28+$F$8</f>
        <v>1.6124260355029585</v>
      </c>
      <c r="D29" s="13">
        <f>$B$9*B28+$D$9*C28+$F$9</f>
        <v>1.7349506903353058</v>
      </c>
      <c r="E29" s="13">
        <f t="shared" si="15"/>
        <v>5.7199211045365073E-3</v>
      </c>
      <c r="F29" s="13">
        <f t="shared" si="16"/>
        <v>4.6548323471400366E-2</v>
      </c>
      <c r="G29" s="13">
        <f t="shared" si="16"/>
        <v>1.8895463510848032E-2</v>
      </c>
      <c r="H29" s="15">
        <f t="shared" si="17"/>
        <v>4.6548323471400366E-2</v>
      </c>
      <c r="I29" s="29" t="str">
        <f t="shared" si="14"/>
        <v>нет</v>
      </c>
      <c r="J29" s="29"/>
      <c r="K29" s="29"/>
      <c r="L29" s="30"/>
      <c r="N29" s="17" t="s">
        <v>14</v>
      </c>
      <c r="O29" s="18">
        <f>$B$7*P28+$D$7*Q28+$F$7</f>
        <v>-0.16383771187594587</v>
      </c>
      <c r="P29" s="18">
        <f>$B$8*O29+$D$8*Q28+$F$8</f>
        <v>1.6080351130631816</v>
      </c>
      <c r="Q29" s="18">
        <f>$B$9*O29+$D$9*P29+$F$9</f>
        <v>1.743928062137742</v>
      </c>
      <c r="R29" s="19">
        <f>ABS(O28-O29)</f>
        <v>2.2233893148777273E-3</v>
      </c>
      <c r="S29" s="19">
        <f>ABS(P28-P29)</f>
        <v>4.2611158010945616E-3</v>
      </c>
      <c r="T29" s="19">
        <f>ABS(Q28-Q29)</f>
        <v>1.7415788861698811E-3</v>
      </c>
      <c r="U29" s="44">
        <f>MAX(R29:T29)</f>
        <v>4.2611158010945616E-3</v>
      </c>
      <c r="V29" s="31" t="str">
        <f>IF(U29&gt;G26,"нет","да")</f>
        <v>да</v>
      </c>
      <c r="W29" s="31"/>
      <c r="X29" s="31"/>
      <c r="Y29" s="32"/>
    </row>
    <row r="30" spans="1:25" x14ac:dyDescent="0.25">
      <c r="A30" s="12" t="s">
        <v>19</v>
      </c>
      <c r="B30" s="16">
        <f t="shared" ref="B30" si="19">$B$7*C29+$D$7*D29+$F$7</f>
        <v>-0.16327112729479595</v>
      </c>
      <c r="C30" s="16">
        <f t="shared" ref="C30" si="20">$B$8*B29+$D$8*D29+$F$8</f>
        <v>1.6051742274819198</v>
      </c>
      <c r="D30" s="16">
        <f t="shared" ref="D30" si="21">$B$9*B29+$D$9*C29+$F$9</f>
        <v>1.7419723865877712</v>
      </c>
      <c r="E30" s="13">
        <f t="shared" si="15"/>
        <v>2.1271430738886432E-3</v>
      </c>
      <c r="F30" s="13">
        <f t="shared" ref="F30" si="22">ABS(C29-C30)</f>
        <v>7.2518080210386415E-3</v>
      </c>
      <c r="G30" s="13">
        <f t="shared" ref="G30" si="23">ABS(D29-D30)</f>
        <v>7.0216962524654036E-3</v>
      </c>
      <c r="H30" s="15">
        <f>MAX(E30:G30)</f>
        <v>7.2518080210386415E-3</v>
      </c>
      <c r="I30" s="33" t="str">
        <f>IF(H30&gt;$G$23,"нет","да")</f>
        <v>нет</v>
      </c>
      <c r="J30" s="33"/>
      <c r="K30" s="33"/>
      <c r="L30" s="34"/>
      <c r="N30" s="39"/>
      <c r="O30" s="40"/>
      <c r="P30" s="40"/>
      <c r="Q30" s="40"/>
      <c r="R30" s="40"/>
      <c r="S30" s="40"/>
      <c r="T30" s="40"/>
      <c r="U30" s="41"/>
      <c r="V30" s="43"/>
      <c r="W30" s="43"/>
      <c r="X30" s="43"/>
      <c r="Y30" s="43"/>
    </row>
    <row r="31" spans="1:25" ht="15.75" thickBot="1" x14ac:dyDescent="0.3">
      <c r="A31" s="17" t="s">
        <v>20</v>
      </c>
      <c r="B31" s="18">
        <f t="shared" ref="B31" si="24">$B$7*C30+$D$7*D30+$F$7</f>
        <v>-0.16436908916198856</v>
      </c>
      <c r="C31" s="18">
        <f t="shared" ref="C31" si="25">$B$8*B30+$D$8*D30+$F$8</f>
        <v>1.6078693167450564</v>
      </c>
      <c r="D31" s="18">
        <f t="shared" ref="D31" si="26">$B$9*B30+$D$9*C30+$F$9</f>
        <v>1.7442736054215344</v>
      </c>
      <c r="E31" s="19">
        <f>ABS(B30-B31)</f>
        <v>1.0979618671926039E-3</v>
      </c>
      <c r="F31" s="19">
        <f>ABS(C30-C31)</f>
        <v>2.6950892631365519E-3</v>
      </c>
      <c r="G31" s="19">
        <f>ABS(D30-D31)</f>
        <v>2.3012188337632189E-3</v>
      </c>
      <c r="H31" s="20">
        <f>MAX(E31:G31)</f>
        <v>2.6950892631365519E-3</v>
      </c>
      <c r="I31" s="31" t="str">
        <f>IF(H31&gt;$G$23,"нет","да")</f>
        <v>да</v>
      </c>
      <c r="J31" s="31"/>
      <c r="K31" s="31"/>
      <c r="L31" s="32"/>
      <c r="N31" s="39"/>
      <c r="O31" s="40"/>
      <c r="P31" s="40"/>
      <c r="Q31" s="40"/>
      <c r="R31" s="40"/>
      <c r="S31" s="40"/>
      <c r="T31" s="40"/>
      <c r="U31" s="42"/>
      <c r="V31" s="43"/>
      <c r="W31" s="43"/>
      <c r="X31" s="43"/>
      <c r="Y31" s="43"/>
    </row>
  </sheetData>
  <mergeCells count="15">
    <mergeCell ref="V29:Y29"/>
    <mergeCell ref="V24:Y24"/>
    <mergeCell ref="V25:Y25"/>
    <mergeCell ref="V26:Y26"/>
    <mergeCell ref="V27:Y27"/>
    <mergeCell ref="V28:Y28"/>
    <mergeCell ref="A23:F23"/>
    <mergeCell ref="I26:L26"/>
    <mergeCell ref="I27:L27"/>
    <mergeCell ref="I31:L31"/>
    <mergeCell ref="I30:L30"/>
    <mergeCell ref="I28:L28"/>
    <mergeCell ref="I29:L29"/>
    <mergeCell ref="I24:L24"/>
    <mergeCell ref="I25:L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СЛУ1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2018-11-13T16:40:26Z</dcterms:modified>
</cp:coreProperties>
</file>