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1" i="1" l="1"/>
  <c r="C61" i="1"/>
  <c r="D61" i="1"/>
  <c r="E61" i="1"/>
  <c r="F61" i="1"/>
  <c r="G61" i="1"/>
  <c r="B61" i="1"/>
  <c r="G60" i="1"/>
  <c r="C60" i="1"/>
  <c r="D60" i="1"/>
  <c r="E60" i="1"/>
  <c r="F60" i="1"/>
  <c r="B60" i="1"/>
  <c r="C59" i="1"/>
  <c r="D59" i="1"/>
  <c r="E59" i="1"/>
  <c r="F59" i="1"/>
  <c r="G59" i="1"/>
  <c r="B59" i="1"/>
  <c r="C58" i="1"/>
  <c r="D58" i="1"/>
  <c r="E58" i="1"/>
  <c r="F58" i="1"/>
  <c r="G58" i="1"/>
  <c r="B58" i="1"/>
  <c r="C55" i="1" a="1"/>
  <c r="C55" i="1" s="1"/>
  <c r="F52" i="1" a="1"/>
  <c r="F52" i="1" s="1"/>
  <c r="B53" i="1"/>
  <c r="F49" i="1"/>
  <c r="E48" i="1"/>
  <c r="F48" i="1"/>
  <c r="D46" i="1"/>
  <c r="D49" i="1" s="1"/>
  <c r="C46" i="1"/>
  <c r="C48" i="1" s="1"/>
  <c r="E46" i="1"/>
  <c r="E49" i="1" s="1"/>
  <c r="F46" i="1"/>
  <c r="G46" i="1"/>
  <c r="G48" i="1" s="1"/>
  <c r="B46" i="1"/>
  <c r="B48" i="1" s="1"/>
  <c r="C47" i="1"/>
  <c r="D47" i="1"/>
  <c r="E47" i="1"/>
  <c r="F47" i="1"/>
  <c r="G47" i="1"/>
  <c r="B47" i="1"/>
  <c r="H47" i="1" s="1"/>
  <c r="C53" i="1" s="1"/>
  <c r="D27" i="1"/>
  <c r="D28" i="1" s="1"/>
  <c r="B27" i="1"/>
  <c r="B28" i="1" s="1"/>
  <c r="E26" i="1"/>
  <c r="F26" i="1"/>
  <c r="D25" i="1"/>
  <c r="B25" i="1"/>
  <c r="C34" i="1"/>
  <c r="C16" i="1"/>
  <c r="D16" i="1"/>
  <c r="E16" i="1"/>
  <c r="F16" i="1"/>
  <c r="G16" i="1"/>
  <c r="B16" i="1"/>
  <c r="C40" i="1"/>
  <c r="D40" i="1"/>
  <c r="E40" i="1"/>
  <c r="F40" i="1"/>
  <c r="G40" i="1"/>
  <c r="B40" i="1"/>
  <c r="E29" i="1"/>
  <c r="F29" i="1"/>
  <c r="B24" i="1"/>
  <c r="C24" i="1"/>
  <c r="H24" i="1" s="1"/>
  <c r="D34" i="1" s="1"/>
  <c r="D24" i="1"/>
  <c r="E24" i="1"/>
  <c r="F24" i="1"/>
  <c r="G24" i="1"/>
  <c r="C23" i="1"/>
  <c r="C26" i="1" s="1"/>
  <c r="D23" i="1"/>
  <c r="D26" i="1" s="1"/>
  <c r="E23" i="1"/>
  <c r="E27" i="1" s="1"/>
  <c r="E28" i="1" s="1"/>
  <c r="F23" i="1"/>
  <c r="F27" i="1" s="1"/>
  <c r="F28" i="1" s="1"/>
  <c r="G23" i="1"/>
  <c r="G26" i="1" s="1"/>
  <c r="B23" i="1"/>
  <c r="B29" i="1" s="1"/>
  <c r="B12" i="1"/>
  <c r="B6" i="1"/>
  <c r="C6" i="1"/>
  <c r="D6" i="1"/>
  <c r="E6" i="1"/>
  <c r="F6" i="1"/>
  <c r="F8" i="1" s="1"/>
  <c r="G6" i="1"/>
  <c r="C5" i="1"/>
  <c r="C8" i="1" s="1"/>
  <c r="D5" i="1"/>
  <c r="D7" i="1" s="1"/>
  <c r="E5" i="1"/>
  <c r="E7" i="1" s="1"/>
  <c r="F5" i="1"/>
  <c r="F7" i="1" s="1"/>
  <c r="G5" i="1"/>
  <c r="G8" i="1" s="1"/>
  <c r="B5" i="1"/>
  <c r="C56" i="1" l="1"/>
  <c r="F53" i="1"/>
  <c r="G52" i="1"/>
  <c r="G53" i="1"/>
  <c r="B49" i="1"/>
  <c r="C49" i="1"/>
  <c r="B8" i="1"/>
  <c r="C27" i="1"/>
  <c r="C28" i="1" s="1"/>
  <c r="D29" i="1"/>
  <c r="F25" i="1"/>
  <c r="H25" i="1" s="1"/>
  <c r="A32" i="1" s="1"/>
  <c r="B26" i="1"/>
  <c r="H26" i="1" s="1"/>
  <c r="A33" i="1" s="1"/>
  <c r="H46" i="1"/>
  <c r="D48" i="1"/>
  <c r="H6" i="1"/>
  <c r="C12" i="1" s="1"/>
  <c r="H48" i="1"/>
  <c r="A52" i="1" s="1"/>
  <c r="G25" i="1"/>
  <c r="C25" i="1"/>
  <c r="G27" i="1"/>
  <c r="G28" i="1" s="1"/>
  <c r="H28" i="1" s="1"/>
  <c r="D32" i="1" s="1"/>
  <c r="H49" i="1"/>
  <c r="C52" i="1" s="1"/>
  <c r="G49" i="1"/>
  <c r="G29" i="1"/>
  <c r="C29" i="1"/>
  <c r="H29" i="1" s="1"/>
  <c r="D33" i="1" s="1"/>
  <c r="H23" i="1"/>
  <c r="E25" i="1"/>
  <c r="H27" i="1"/>
  <c r="A34" i="1" s="1"/>
  <c r="G7" i="1"/>
  <c r="C7" i="1"/>
  <c r="E8" i="1"/>
  <c r="B7" i="1"/>
  <c r="H5" i="1"/>
  <c r="B11" i="1" s="1"/>
  <c r="D8" i="1"/>
  <c r="H8" i="1" s="1"/>
  <c r="C11" i="1" s="1"/>
  <c r="C33" i="1" l="1"/>
  <c r="B34" i="1"/>
  <c r="B32" i="1"/>
  <c r="B52" i="1"/>
  <c r="A53" i="1"/>
  <c r="C32" i="1"/>
  <c r="B33" i="1"/>
  <c r="F32" i="1" s="1" a="1"/>
  <c r="G32" i="1" s="1"/>
  <c r="A12" i="1"/>
  <c r="H7" i="1"/>
  <c r="A11" i="1" s="1"/>
  <c r="E11" i="1" s="1" a="1"/>
  <c r="E11" i="1" l="1"/>
  <c r="F11" i="1"/>
  <c r="F12" i="1"/>
  <c r="E12" i="1"/>
  <c r="H33" i="1"/>
  <c r="F32" i="1"/>
  <c r="F33" i="1"/>
  <c r="H34" i="1"/>
  <c r="G33" i="1"/>
  <c r="H32" i="1"/>
  <c r="G34" i="1"/>
  <c r="F34" i="1"/>
  <c r="C14" i="1" l="1" a="1"/>
  <c r="C36" i="1" a="1"/>
  <c r="C36" i="1" s="1"/>
  <c r="C14" i="1" l="1"/>
  <c r="C15" i="1"/>
  <c r="C17" i="1" s="1"/>
  <c r="C18" i="1" s="1"/>
  <c r="C19" i="1" s="1"/>
  <c r="C38" i="1"/>
  <c r="C37" i="1"/>
  <c r="D41" i="1" l="1"/>
  <c r="D42" i="1" s="1"/>
  <c r="D43" i="1" s="1"/>
  <c r="E17" i="1"/>
  <c r="E18" i="1" s="1"/>
  <c r="E19" i="1" s="1"/>
  <c r="B17" i="1"/>
  <c r="B18" i="1" s="1"/>
  <c r="B19" i="1" s="1"/>
  <c r="G17" i="1"/>
  <c r="G18" i="1" s="1"/>
  <c r="G19" i="1" s="1"/>
  <c r="F17" i="1"/>
  <c r="F18" i="1" s="1"/>
  <c r="F19" i="1" s="1"/>
  <c r="D17" i="1"/>
  <c r="D18" i="1" s="1"/>
  <c r="D19" i="1" s="1"/>
  <c r="B41" i="1"/>
  <c r="B42" i="1" s="1"/>
  <c r="B43" i="1" s="1"/>
  <c r="F41" i="1"/>
  <c r="F42" i="1" s="1"/>
  <c r="F43" i="1" s="1"/>
  <c r="G41" i="1"/>
  <c r="G42" i="1" s="1"/>
  <c r="G43" i="1" s="1"/>
  <c r="C41" i="1"/>
  <c r="C42" i="1" s="1"/>
  <c r="C43" i="1" s="1"/>
  <c r="E41" i="1"/>
  <c r="E42" i="1" s="1"/>
  <c r="E43" i="1" s="1"/>
  <c r="H19" i="1" l="1"/>
  <c r="H43" i="1"/>
</calcChain>
</file>

<file path=xl/sharedStrings.xml><?xml version="1.0" encoding="utf-8"?>
<sst xmlns="http://schemas.openxmlformats.org/spreadsheetml/2006/main" count="52" uniqueCount="22">
  <si>
    <t>x</t>
  </si>
  <si>
    <t>y</t>
  </si>
  <si>
    <t>линейная</t>
  </si>
  <si>
    <t>x^2</t>
  </si>
  <si>
    <t>xy</t>
  </si>
  <si>
    <t>Определитель системы</t>
  </si>
  <si>
    <t>суммы</t>
  </si>
  <si>
    <t>a =</t>
  </si>
  <si>
    <t>b =</t>
  </si>
  <si>
    <t>квадратичная</t>
  </si>
  <si>
    <t>y=ax+b</t>
  </si>
  <si>
    <t>e</t>
  </si>
  <si>
    <t>e^2</t>
  </si>
  <si>
    <t>x^4</t>
  </si>
  <si>
    <t>x^3</t>
  </si>
  <si>
    <t>c =</t>
  </si>
  <si>
    <t>y=ax^2+bx+c</t>
  </si>
  <si>
    <t>- погрешность</t>
  </si>
  <si>
    <t>обр. матр.</t>
  </si>
  <si>
    <t>x^2 y</t>
  </si>
  <si>
    <t>логарифмическая</t>
  </si>
  <si>
    <t>БОЛЕЕ ТОЧНАЯ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</si>
</sst>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0" fillId="0" borderId="5" xfId="0" applyBorder="1"/>
    <xf numFmtId="0" fontId="0" fillId="2" borderId="0" xfId="0" applyFill="1"/>
    <xf numFmtId="0" fontId="0" fillId="0" borderId="6" xfId="0" applyFill="1" applyBorder="1"/>
    <xf numFmtId="0" fontId="0" fillId="2" borderId="6" xfId="0" applyFill="1" applyBorder="1"/>
    <xf numFmtId="0" fontId="0" fillId="0" borderId="0" xfId="0" quotePrefix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Табличн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Лист1!$A$2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Лист1!$B$1:$G$1</c:f>
              <c:numCache>
                <c:formatCode>General</c:formatCode>
                <c:ptCount val="6"/>
                <c:pt idx="0">
                  <c:v>0.5</c:v>
                </c:pt>
                <c:pt idx="1">
                  <c:v>0.75</c:v>
                </c:pt>
                <c:pt idx="2">
                  <c:v>1</c:v>
                </c:pt>
                <c:pt idx="3">
                  <c:v>1.25</c:v>
                </c:pt>
                <c:pt idx="4">
                  <c:v>1.5</c:v>
                </c:pt>
                <c:pt idx="5">
                  <c:v>1.75</c:v>
                </c:pt>
              </c:numCache>
            </c:numRef>
          </c:cat>
          <c:val>
            <c:numRef>
              <c:f>Лист1!$B$2:$G$2</c:f>
              <c:numCache>
                <c:formatCode>General</c:formatCode>
                <c:ptCount val="6"/>
                <c:pt idx="0">
                  <c:v>5.0999999999999996</c:v>
                </c:pt>
                <c:pt idx="1">
                  <c:v>3.5</c:v>
                </c:pt>
                <c:pt idx="2">
                  <c:v>3.1</c:v>
                </c:pt>
                <c:pt idx="3">
                  <c:v>2.5</c:v>
                </c:pt>
                <c:pt idx="4">
                  <c:v>2.2999999999999998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69-4F04-921C-D2E3C2B58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870232"/>
        <c:axId val="425866624"/>
      </c:lineChart>
      <c:catAx>
        <c:axId val="425870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5866624"/>
        <c:crosses val="autoZero"/>
        <c:auto val="1"/>
        <c:lblAlgn val="ctr"/>
        <c:lblOffset val="100"/>
        <c:noMultiLvlLbl val="0"/>
      </c:catAx>
      <c:valAx>
        <c:axId val="42586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5870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Лист1!$A$17</c:f>
              <c:strCache>
                <c:ptCount val="1"/>
                <c:pt idx="0">
                  <c:v>y=ax+b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Лист1!$B$16:$G$16</c:f>
              <c:numCache>
                <c:formatCode>General</c:formatCode>
                <c:ptCount val="6"/>
                <c:pt idx="0">
                  <c:v>0.5</c:v>
                </c:pt>
                <c:pt idx="1">
                  <c:v>0.75</c:v>
                </c:pt>
                <c:pt idx="2">
                  <c:v>1</c:v>
                </c:pt>
                <c:pt idx="3">
                  <c:v>1.25</c:v>
                </c:pt>
                <c:pt idx="4">
                  <c:v>1.5</c:v>
                </c:pt>
                <c:pt idx="5">
                  <c:v>1.75</c:v>
                </c:pt>
              </c:numCache>
            </c:numRef>
          </c:cat>
          <c:val>
            <c:numRef>
              <c:f>Лист1!$B$17:$G$17</c:f>
              <c:numCache>
                <c:formatCode>General</c:formatCode>
                <c:ptCount val="6"/>
                <c:pt idx="0">
                  <c:v>4.4904761904761887</c:v>
                </c:pt>
                <c:pt idx="1">
                  <c:v>3.9276190476190456</c:v>
                </c:pt>
                <c:pt idx="2">
                  <c:v>3.3647619047619024</c:v>
                </c:pt>
                <c:pt idx="3">
                  <c:v>2.8019047619047592</c:v>
                </c:pt>
                <c:pt idx="4">
                  <c:v>2.2390476190476161</c:v>
                </c:pt>
                <c:pt idx="5">
                  <c:v>1.6761904761904729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94-4C4F-8782-4F1B24327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013344"/>
        <c:axId val="430015640"/>
      </c:lineChart>
      <c:catAx>
        <c:axId val="43001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0015640"/>
        <c:crosses val="autoZero"/>
        <c:auto val="1"/>
        <c:lblAlgn val="ctr"/>
        <c:lblOffset val="100"/>
        <c:noMultiLvlLbl val="0"/>
      </c:catAx>
      <c:valAx>
        <c:axId val="430015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0013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Лист1!$A$41</c:f>
              <c:strCache>
                <c:ptCount val="1"/>
                <c:pt idx="0">
                  <c:v>y=ax^2+bx+c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Лист1!$B$40:$G$40</c:f>
              <c:numCache>
                <c:formatCode>General</c:formatCode>
                <c:ptCount val="6"/>
                <c:pt idx="0">
                  <c:v>0.5</c:v>
                </c:pt>
                <c:pt idx="1">
                  <c:v>0.75</c:v>
                </c:pt>
                <c:pt idx="2">
                  <c:v>1</c:v>
                </c:pt>
                <c:pt idx="3">
                  <c:v>1.25</c:v>
                </c:pt>
                <c:pt idx="4">
                  <c:v>1.5</c:v>
                </c:pt>
                <c:pt idx="5">
                  <c:v>1.75</c:v>
                </c:pt>
              </c:numCache>
            </c:numRef>
          </c:cat>
          <c:val>
            <c:numRef>
              <c:f>Лист1!$B$41:$G$41</c:f>
              <c:numCache>
                <c:formatCode>General</c:formatCode>
                <c:ptCount val="6"/>
                <c:pt idx="0">
                  <c:v>4.9249999999999829</c:v>
                </c:pt>
                <c:pt idx="1">
                  <c:v>3.840714285714327</c:v>
                </c:pt>
                <c:pt idx="2">
                  <c:v>3.0171428571429431</c:v>
                </c:pt>
                <c:pt idx="3">
                  <c:v>2.454285714285831</c:v>
                </c:pt>
                <c:pt idx="4">
                  <c:v>2.1521428571429908</c:v>
                </c:pt>
                <c:pt idx="5">
                  <c:v>2.1107142857144225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0E-4297-9A74-DA105BE1B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9908216"/>
        <c:axId val="559900672"/>
      </c:lineChart>
      <c:catAx>
        <c:axId val="559908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9900672"/>
        <c:crosses val="autoZero"/>
        <c:auto val="1"/>
        <c:lblAlgn val="ctr"/>
        <c:lblOffset val="100"/>
        <c:noMultiLvlLbl val="0"/>
      </c:catAx>
      <c:valAx>
        <c:axId val="55990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9908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Логарифмическая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Лист1!$B$1:$G$1</c:f>
              <c:numCache>
                <c:formatCode>General</c:formatCode>
                <c:ptCount val="6"/>
                <c:pt idx="0">
                  <c:v>0.5</c:v>
                </c:pt>
                <c:pt idx="1">
                  <c:v>0.75</c:v>
                </c:pt>
                <c:pt idx="2">
                  <c:v>1</c:v>
                </c:pt>
                <c:pt idx="3">
                  <c:v>1.25</c:v>
                </c:pt>
                <c:pt idx="4">
                  <c:v>1.5</c:v>
                </c:pt>
                <c:pt idx="5">
                  <c:v>1.75</c:v>
                </c:pt>
              </c:numCache>
            </c:numRef>
          </c:cat>
          <c:val>
            <c:numRef>
              <c:f>Лист1!$B$59:$G$59</c:f>
              <c:numCache>
                <c:formatCode>General</c:formatCode>
                <c:ptCount val="6"/>
                <c:pt idx="0">
                  <c:v>4.8107432825177918</c:v>
                </c:pt>
                <c:pt idx="1">
                  <c:v>3.848269866149256</c:v>
                </c:pt>
                <c:pt idx="2">
                  <c:v>3.1653841096101702</c:v>
                </c:pt>
                <c:pt idx="3">
                  <c:v>2.6356967656705734</c:v>
                </c:pt>
                <c:pt idx="4">
                  <c:v>2.2029106932416349</c:v>
                </c:pt>
                <c:pt idx="5">
                  <c:v>1.8369952828105738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23-4C49-BDBD-1D55EFED7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6284720"/>
        <c:axId val="596289312"/>
      </c:lineChart>
      <c:catAx>
        <c:axId val="59628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6289312"/>
        <c:crosses val="autoZero"/>
        <c:auto val="1"/>
        <c:lblAlgn val="ctr"/>
        <c:lblOffset val="100"/>
        <c:noMultiLvlLbl val="0"/>
      </c:catAx>
      <c:valAx>
        <c:axId val="59628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628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5066185832462002E-2"/>
          <c:y val="3.7116345467523196E-2"/>
          <c:w val="0.94506028209888393"/>
          <c:h val="0.90236040623401736"/>
        </c:manualLayout>
      </c:layout>
      <c:lineChart>
        <c:grouping val="standard"/>
        <c:varyColors val="0"/>
        <c:ser>
          <c:idx val="0"/>
          <c:order val="0"/>
          <c:tx>
            <c:v>Табл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Лист1!$B$1:$G$1</c:f>
              <c:numCache>
                <c:formatCode>General</c:formatCode>
                <c:ptCount val="6"/>
                <c:pt idx="0">
                  <c:v>0.5</c:v>
                </c:pt>
                <c:pt idx="1">
                  <c:v>0.75</c:v>
                </c:pt>
                <c:pt idx="2">
                  <c:v>1</c:v>
                </c:pt>
                <c:pt idx="3">
                  <c:v>1.25</c:v>
                </c:pt>
                <c:pt idx="4">
                  <c:v>1.5</c:v>
                </c:pt>
                <c:pt idx="5">
                  <c:v>1.75</c:v>
                </c:pt>
              </c:numCache>
            </c:numRef>
          </c:cat>
          <c:val>
            <c:numRef>
              <c:f>Лист1!$B$2:$G$2</c:f>
              <c:numCache>
                <c:formatCode>General</c:formatCode>
                <c:ptCount val="6"/>
                <c:pt idx="0">
                  <c:v>5.0999999999999996</c:v>
                </c:pt>
                <c:pt idx="1">
                  <c:v>3.5</c:v>
                </c:pt>
                <c:pt idx="2">
                  <c:v>3.1</c:v>
                </c:pt>
                <c:pt idx="3">
                  <c:v>2.5</c:v>
                </c:pt>
                <c:pt idx="4">
                  <c:v>2.2999999999999998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26-4074-973B-165556AFE28E}"/>
            </c:ext>
          </c:extLst>
        </c:ser>
        <c:ser>
          <c:idx val="1"/>
          <c:order val="1"/>
          <c:tx>
            <c:v>Лин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Лист1!$B$1:$G$1</c:f>
              <c:numCache>
                <c:formatCode>General</c:formatCode>
                <c:ptCount val="6"/>
                <c:pt idx="0">
                  <c:v>0.5</c:v>
                </c:pt>
                <c:pt idx="1">
                  <c:v>0.75</c:v>
                </c:pt>
                <c:pt idx="2">
                  <c:v>1</c:v>
                </c:pt>
                <c:pt idx="3">
                  <c:v>1.25</c:v>
                </c:pt>
                <c:pt idx="4">
                  <c:v>1.5</c:v>
                </c:pt>
                <c:pt idx="5">
                  <c:v>1.75</c:v>
                </c:pt>
              </c:numCache>
            </c:numRef>
          </c:cat>
          <c:val>
            <c:numRef>
              <c:f>Лист1!$B$17:$G$17</c:f>
              <c:numCache>
                <c:formatCode>General</c:formatCode>
                <c:ptCount val="6"/>
                <c:pt idx="0">
                  <c:v>4.4904761904761887</c:v>
                </c:pt>
                <c:pt idx="1">
                  <c:v>3.9276190476190456</c:v>
                </c:pt>
                <c:pt idx="2">
                  <c:v>3.3647619047619024</c:v>
                </c:pt>
                <c:pt idx="3">
                  <c:v>2.8019047619047592</c:v>
                </c:pt>
                <c:pt idx="4">
                  <c:v>2.2390476190476161</c:v>
                </c:pt>
                <c:pt idx="5">
                  <c:v>1.6761904761904729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26-4074-973B-165556AFE28E}"/>
            </c:ext>
          </c:extLst>
        </c:ser>
        <c:ser>
          <c:idx val="2"/>
          <c:order val="2"/>
          <c:tx>
            <c:v>Квадр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Лист1!$B$1:$G$1</c:f>
              <c:numCache>
                <c:formatCode>General</c:formatCode>
                <c:ptCount val="6"/>
                <c:pt idx="0">
                  <c:v>0.5</c:v>
                </c:pt>
                <c:pt idx="1">
                  <c:v>0.75</c:v>
                </c:pt>
                <c:pt idx="2">
                  <c:v>1</c:v>
                </c:pt>
                <c:pt idx="3">
                  <c:v>1.25</c:v>
                </c:pt>
                <c:pt idx="4">
                  <c:v>1.5</c:v>
                </c:pt>
                <c:pt idx="5">
                  <c:v>1.75</c:v>
                </c:pt>
              </c:numCache>
            </c:numRef>
          </c:cat>
          <c:val>
            <c:numRef>
              <c:f>Лист1!$B$41:$G$41</c:f>
              <c:numCache>
                <c:formatCode>General</c:formatCode>
                <c:ptCount val="6"/>
                <c:pt idx="0">
                  <c:v>4.9249999999999829</c:v>
                </c:pt>
                <c:pt idx="1">
                  <c:v>3.840714285714327</c:v>
                </c:pt>
                <c:pt idx="2">
                  <c:v>3.0171428571429431</c:v>
                </c:pt>
                <c:pt idx="3">
                  <c:v>2.454285714285831</c:v>
                </c:pt>
                <c:pt idx="4">
                  <c:v>2.1521428571429908</c:v>
                </c:pt>
                <c:pt idx="5">
                  <c:v>2.1107142857144225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26-4074-973B-165556AFE28E}"/>
            </c:ext>
          </c:extLst>
        </c:ser>
        <c:ser>
          <c:idx val="3"/>
          <c:order val="3"/>
          <c:tx>
            <c:v>Лог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Лист1!$B$1:$G$1</c:f>
              <c:numCache>
                <c:formatCode>General</c:formatCode>
                <c:ptCount val="6"/>
                <c:pt idx="0">
                  <c:v>0.5</c:v>
                </c:pt>
                <c:pt idx="1">
                  <c:v>0.75</c:v>
                </c:pt>
                <c:pt idx="2">
                  <c:v>1</c:v>
                </c:pt>
                <c:pt idx="3">
                  <c:v>1.25</c:v>
                </c:pt>
                <c:pt idx="4">
                  <c:v>1.5</c:v>
                </c:pt>
                <c:pt idx="5">
                  <c:v>1.75</c:v>
                </c:pt>
              </c:numCache>
            </c:numRef>
          </c:cat>
          <c:val>
            <c:numRef>
              <c:f>Лист1!$B$59:$G$59</c:f>
              <c:numCache>
                <c:formatCode>General</c:formatCode>
                <c:ptCount val="6"/>
                <c:pt idx="0">
                  <c:v>4.8107432825177918</c:v>
                </c:pt>
                <c:pt idx="1">
                  <c:v>3.848269866149256</c:v>
                </c:pt>
                <c:pt idx="2">
                  <c:v>3.1653841096101702</c:v>
                </c:pt>
                <c:pt idx="3">
                  <c:v>2.6356967656705734</c:v>
                </c:pt>
                <c:pt idx="4">
                  <c:v>2.2029106932416349</c:v>
                </c:pt>
                <c:pt idx="5">
                  <c:v>1.8369952828105738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C26-4074-973B-165556AFE2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9920352"/>
        <c:axId val="559926256"/>
      </c:lineChart>
      <c:catAx>
        <c:axId val="55992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9926256"/>
        <c:crosses val="autoZero"/>
        <c:auto val="1"/>
        <c:lblAlgn val="ctr"/>
        <c:lblOffset val="100"/>
        <c:noMultiLvlLbl val="0"/>
      </c:catAx>
      <c:valAx>
        <c:axId val="55992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992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0</xdr:row>
      <xdr:rowOff>33337</xdr:rowOff>
    </xdr:from>
    <xdr:to>
      <xdr:col>17</xdr:col>
      <xdr:colOff>361950</xdr:colOff>
      <xdr:row>14</xdr:row>
      <xdr:rowOff>90487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57150</xdr:colOff>
      <xdr:row>14</xdr:row>
      <xdr:rowOff>128587</xdr:rowOff>
    </xdr:from>
    <xdr:to>
      <xdr:col>17</xdr:col>
      <xdr:colOff>361950</xdr:colOff>
      <xdr:row>29</xdr:row>
      <xdr:rowOff>14287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9525</xdr:colOff>
      <xdr:row>29</xdr:row>
      <xdr:rowOff>100012</xdr:rowOff>
    </xdr:from>
    <xdr:to>
      <xdr:col>17</xdr:col>
      <xdr:colOff>314325</xdr:colOff>
      <xdr:row>43</xdr:row>
      <xdr:rowOff>176212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19050</xdr:colOff>
      <xdr:row>45</xdr:row>
      <xdr:rowOff>33337</xdr:rowOff>
    </xdr:from>
    <xdr:to>
      <xdr:col>17</xdr:col>
      <xdr:colOff>323850</xdr:colOff>
      <xdr:row>59</xdr:row>
      <xdr:rowOff>109537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561974</xdr:colOff>
      <xdr:row>60</xdr:row>
      <xdr:rowOff>95249</xdr:rowOff>
    </xdr:from>
    <xdr:to>
      <xdr:col>21</xdr:col>
      <xdr:colOff>590549</xdr:colOff>
      <xdr:row>87</xdr:row>
      <xdr:rowOff>180975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A25" workbookViewId="0">
      <selection activeCell="H42" sqref="H42:J42"/>
    </sheetView>
  </sheetViews>
  <sheetFormatPr defaultRowHeight="15" x14ac:dyDescent="0.25"/>
  <cols>
    <col min="1" max="1" width="12.5703125" customWidth="1"/>
  </cols>
  <sheetData>
    <row r="1" spans="1:8" ht="15.75" thickBot="1" x14ac:dyDescent="0.3">
      <c r="A1" t="s">
        <v>0</v>
      </c>
      <c r="B1" s="1">
        <v>0.5</v>
      </c>
      <c r="C1" s="2">
        <v>0.75</v>
      </c>
      <c r="D1" s="2">
        <v>1</v>
      </c>
      <c r="E1" s="2">
        <v>1.25</v>
      </c>
      <c r="F1" s="2">
        <v>1.5</v>
      </c>
      <c r="G1" s="2">
        <v>1.75</v>
      </c>
    </row>
    <row r="2" spans="1:8" ht="15.75" thickBot="1" x14ac:dyDescent="0.3">
      <c r="A2" t="s">
        <v>1</v>
      </c>
      <c r="B2" s="3">
        <v>5.0999999999999996</v>
      </c>
      <c r="C2" s="4">
        <v>3.5</v>
      </c>
      <c r="D2" s="4">
        <v>3.1</v>
      </c>
      <c r="E2" s="4">
        <v>2.5</v>
      </c>
      <c r="F2" s="4">
        <v>2.2999999999999998</v>
      </c>
      <c r="G2" s="4">
        <v>2</v>
      </c>
    </row>
    <row r="4" spans="1:8" x14ac:dyDescent="0.25">
      <c r="A4" t="s">
        <v>2</v>
      </c>
      <c r="H4" t="s">
        <v>6</v>
      </c>
    </row>
    <row r="5" spans="1:8" x14ac:dyDescent="0.25">
      <c r="A5" t="s">
        <v>0</v>
      </c>
      <c r="B5">
        <f>B1</f>
        <v>0.5</v>
      </c>
      <c r="C5">
        <f t="shared" ref="C5:G6" si="0">C1</f>
        <v>0.75</v>
      </c>
      <c r="D5">
        <f t="shared" si="0"/>
        <v>1</v>
      </c>
      <c r="E5">
        <f t="shared" si="0"/>
        <v>1.25</v>
      </c>
      <c r="F5">
        <f t="shared" si="0"/>
        <v>1.5</v>
      </c>
      <c r="G5">
        <f t="shared" si="0"/>
        <v>1.75</v>
      </c>
      <c r="H5" s="5">
        <f>SUM(B5:G5)</f>
        <v>6.75</v>
      </c>
    </row>
    <row r="6" spans="1:8" x14ac:dyDescent="0.25">
      <c r="A6" t="s">
        <v>1</v>
      </c>
      <c r="B6">
        <f>B2</f>
        <v>5.0999999999999996</v>
      </c>
      <c r="C6">
        <f t="shared" si="0"/>
        <v>3.5</v>
      </c>
      <c r="D6">
        <f t="shared" si="0"/>
        <v>3.1</v>
      </c>
      <c r="E6">
        <f t="shared" si="0"/>
        <v>2.5</v>
      </c>
      <c r="F6">
        <f t="shared" si="0"/>
        <v>2.2999999999999998</v>
      </c>
      <c r="G6">
        <f t="shared" si="0"/>
        <v>2</v>
      </c>
      <c r="H6" s="5">
        <f t="shared" ref="H6:H8" si="1">SUM(B6:G6)</f>
        <v>18.5</v>
      </c>
    </row>
    <row r="7" spans="1:8" x14ac:dyDescent="0.25">
      <c r="A7" t="s">
        <v>3</v>
      </c>
      <c r="B7">
        <f>B5^2</f>
        <v>0.25</v>
      </c>
      <c r="C7">
        <f t="shared" ref="C7:G7" si="2">C5^2</f>
        <v>0.5625</v>
      </c>
      <c r="D7">
        <f t="shared" si="2"/>
        <v>1</v>
      </c>
      <c r="E7">
        <f t="shared" si="2"/>
        <v>1.5625</v>
      </c>
      <c r="F7">
        <f t="shared" si="2"/>
        <v>2.25</v>
      </c>
      <c r="G7">
        <f t="shared" si="2"/>
        <v>3.0625</v>
      </c>
      <c r="H7" s="5">
        <f t="shared" si="1"/>
        <v>8.6875</v>
      </c>
    </row>
    <row r="8" spans="1:8" x14ac:dyDescent="0.25">
      <c r="A8" t="s">
        <v>4</v>
      </c>
      <c r="B8">
        <f>B5*B6</f>
        <v>2.5499999999999998</v>
      </c>
      <c r="C8">
        <f t="shared" ref="C8:G8" si="3">C5*C6</f>
        <v>2.625</v>
      </c>
      <c r="D8">
        <f t="shared" si="3"/>
        <v>3.1</v>
      </c>
      <c r="E8">
        <f t="shared" si="3"/>
        <v>3.125</v>
      </c>
      <c r="F8">
        <f t="shared" si="3"/>
        <v>3.4499999999999997</v>
      </c>
      <c r="G8">
        <f t="shared" si="3"/>
        <v>3.5</v>
      </c>
      <c r="H8" s="5">
        <f t="shared" si="1"/>
        <v>18.350000000000001</v>
      </c>
    </row>
    <row r="10" spans="1:8" x14ac:dyDescent="0.25">
      <c r="A10" t="s">
        <v>5</v>
      </c>
      <c r="E10" s="10" t="s">
        <v>18</v>
      </c>
      <c r="F10" s="10"/>
    </row>
    <row r="11" spans="1:8" x14ac:dyDescent="0.25">
      <c r="A11">
        <f>H7</f>
        <v>8.6875</v>
      </c>
      <c r="B11">
        <f>H5</f>
        <v>6.75</v>
      </c>
      <c r="C11">
        <f>H8</f>
        <v>18.350000000000001</v>
      </c>
      <c r="E11">
        <f t="array" ref="E11:F12">MINVERSE(A11:B12)</f>
        <v>0.91428571428571448</v>
      </c>
      <c r="F11">
        <v>-1.0285714285714289</v>
      </c>
    </row>
    <row r="12" spans="1:8" x14ac:dyDescent="0.25">
      <c r="A12">
        <f>H5</f>
        <v>6.75</v>
      </c>
      <c r="B12">
        <f>6</f>
        <v>6</v>
      </c>
      <c r="C12">
        <f>H6</f>
        <v>18.5</v>
      </c>
      <c r="E12">
        <v>-1.0285714285714289</v>
      </c>
      <c r="F12">
        <v>1.3238095238095242</v>
      </c>
    </row>
    <row r="14" spans="1:8" x14ac:dyDescent="0.25">
      <c r="B14" s="7" t="s">
        <v>7</v>
      </c>
      <c r="C14" s="8">
        <f t="array" ref="C14:C15">MMULT(E11:F12,C11:C12)</f>
        <v>-2.2514285714285727</v>
      </c>
    </row>
    <row r="15" spans="1:8" x14ac:dyDescent="0.25">
      <c r="B15" s="7" t="s">
        <v>8</v>
      </c>
      <c r="C15" s="8">
        <v>5.6161904761904751</v>
      </c>
    </row>
    <row r="16" spans="1:8" x14ac:dyDescent="0.25">
      <c r="A16" t="s">
        <v>0</v>
      </c>
      <c r="B16">
        <f>B1</f>
        <v>0.5</v>
      </c>
      <c r="C16">
        <f t="shared" ref="C16:G16" si="4">C1</f>
        <v>0.75</v>
      </c>
      <c r="D16">
        <f t="shared" si="4"/>
        <v>1</v>
      </c>
      <c r="E16">
        <f t="shared" si="4"/>
        <v>1.25</v>
      </c>
      <c r="F16">
        <f t="shared" si="4"/>
        <v>1.5</v>
      </c>
      <c r="G16">
        <f t="shared" si="4"/>
        <v>1.75</v>
      </c>
    </row>
    <row r="17" spans="1:9" x14ac:dyDescent="0.25">
      <c r="A17" t="s">
        <v>10</v>
      </c>
      <c r="B17">
        <f>$C$14*B16+$C$15</f>
        <v>4.4904761904761887</v>
      </c>
      <c r="C17">
        <f t="shared" ref="C17:F17" si="5">$C$14*C16+$C$15</f>
        <v>3.9276190476190456</v>
      </c>
      <c r="D17">
        <f t="shared" si="5"/>
        <v>3.3647619047619024</v>
      </c>
      <c r="E17">
        <f t="shared" si="5"/>
        <v>2.8019047619047592</v>
      </c>
      <c r="F17">
        <f t="shared" si="5"/>
        <v>2.2390476190476161</v>
      </c>
      <c r="G17">
        <f>$C$14*G16+$C$15</f>
        <v>1.6761904761904729</v>
      </c>
    </row>
    <row r="18" spans="1:9" x14ac:dyDescent="0.25">
      <c r="A18" t="s">
        <v>11</v>
      </c>
      <c r="B18">
        <f>B17-B2</f>
        <v>-0.60952380952381091</v>
      </c>
      <c r="C18">
        <f t="shared" ref="C18:G18" si="6">C17-C2</f>
        <v>0.42761904761904557</v>
      </c>
      <c r="D18">
        <f t="shared" si="6"/>
        <v>0.26476190476190231</v>
      </c>
      <c r="E18">
        <f t="shared" si="6"/>
        <v>0.30190476190475923</v>
      </c>
      <c r="F18">
        <f t="shared" si="6"/>
        <v>-6.0952380952383756E-2</v>
      </c>
      <c r="G18">
        <f t="shared" si="6"/>
        <v>-0.3238095238095271</v>
      </c>
    </row>
    <row r="19" spans="1:9" x14ac:dyDescent="0.25">
      <c r="A19" t="s">
        <v>12</v>
      </c>
      <c r="B19">
        <f>B18^2</f>
        <v>0.37151927437641891</v>
      </c>
      <c r="C19">
        <f t="shared" ref="C19:G19" si="7">C18^2</f>
        <v>0.18285804988661955</v>
      </c>
      <c r="D19">
        <f t="shared" si="7"/>
        <v>7.0098866213150632E-2</v>
      </c>
      <c r="E19">
        <f t="shared" si="7"/>
        <v>9.1146485260769364E-2</v>
      </c>
      <c r="F19">
        <f t="shared" si="7"/>
        <v>3.7151927437645139E-3</v>
      </c>
      <c r="G19">
        <f t="shared" si="7"/>
        <v>0.1048526077097527</v>
      </c>
      <c r="H19" s="6">
        <f>SUM(B19:G19)</f>
        <v>0.8241904761904757</v>
      </c>
      <c r="I19" s="9" t="s">
        <v>17</v>
      </c>
    </row>
    <row r="22" spans="1:9" x14ac:dyDescent="0.25">
      <c r="A22" t="s">
        <v>9</v>
      </c>
      <c r="H22" t="s">
        <v>6</v>
      </c>
    </row>
    <row r="23" spans="1:9" x14ac:dyDescent="0.25">
      <c r="A23" t="s">
        <v>0</v>
      </c>
      <c r="B23">
        <f>B1</f>
        <v>0.5</v>
      </c>
      <c r="C23">
        <f t="shared" ref="C23:G24" si="8">C1</f>
        <v>0.75</v>
      </c>
      <c r="D23">
        <f t="shared" si="8"/>
        <v>1</v>
      </c>
      <c r="E23">
        <f t="shared" si="8"/>
        <v>1.25</v>
      </c>
      <c r="F23">
        <f t="shared" si="8"/>
        <v>1.5</v>
      </c>
      <c r="G23">
        <f t="shared" si="8"/>
        <v>1.75</v>
      </c>
      <c r="H23" s="5">
        <f>SUM(B23:G23)</f>
        <v>6.75</v>
      </c>
    </row>
    <row r="24" spans="1:9" x14ac:dyDescent="0.25">
      <c r="A24" t="s">
        <v>1</v>
      </c>
      <c r="B24">
        <f>B2</f>
        <v>5.0999999999999996</v>
      </c>
      <c r="C24">
        <f t="shared" si="8"/>
        <v>3.5</v>
      </c>
      <c r="D24">
        <f t="shared" si="8"/>
        <v>3.1</v>
      </c>
      <c r="E24">
        <f t="shared" si="8"/>
        <v>2.5</v>
      </c>
      <c r="F24">
        <f t="shared" si="8"/>
        <v>2.2999999999999998</v>
      </c>
      <c r="G24">
        <f t="shared" si="8"/>
        <v>2</v>
      </c>
      <c r="H24" s="5">
        <f>SUM(B24:G24)</f>
        <v>18.5</v>
      </c>
    </row>
    <row r="25" spans="1:9" x14ac:dyDescent="0.25">
      <c r="A25" t="s">
        <v>13</v>
      </c>
      <c r="B25">
        <f>B23^4</f>
        <v>6.25E-2</v>
      </c>
      <c r="C25">
        <f t="shared" ref="C25:G25" si="9">C23^4</f>
        <v>0.31640625</v>
      </c>
      <c r="D25">
        <f t="shared" si="9"/>
        <v>1</v>
      </c>
      <c r="E25">
        <f t="shared" si="9"/>
        <v>2.44140625</v>
      </c>
      <c r="F25">
        <f t="shared" si="9"/>
        <v>5.0625</v>
      </c>
      <c r="G25">
        <f t="shared" si="9"/>
        <v>9.37890625</v>
      </c>
      <c r="H25" s="5">
        <f>SUM(B25:G25)</f>
        <v>18.26171875</v>
      </c>
    </row>
    <row r="26" spans="1:9" x14ac:dyDescent="0.25">
      <c r="A26" t="s">
        <v>14</v>
      </c>
      <c r="B26">
        <f>B23^3</f>
        <v>0.125</v>
      </c>
      <c r="C26">
        <f t="shared" ref="C26:G26" si="10">C23^3</f>
        <v>0.421875</v>
      </c>
      <c r="D26">
        <f t="shared" si="10"/>
        <v>1</v>
      </c>
      <c r="E26">
        <f t="shared" si="10"/>
        <v>1.953125</v>
      </c>
      <c r="F26">
        <f t="shared" si="10"/>
        <v>3.375</v>
      </c>
      <c r="G26">
        <f t="shared" si="10"/>
        <v>5.359375</v>
      </c>
      <c r="H26" s="5">
        <f t="shared" ref="H26:H28" si="11">SUM(B26:G26)</f>
        <v>12.234375</v>
      </c>
    </row>
    <row r="27" spans="1:9" x14ac:dyDescent="0.25">
      <c r="A27" t="s">
        <v>3</v>
      </c>
      <c r="B27">
        <f>B23^2</f>
        <v>0.25</v>
      </c>
      <c r="C27">
        <f t="shared" ref="C27:G27" si="12">C23^2</f>
        <v>0.5625</v>
      </c>
      <c r="D27">
        <f t="shared" si="12"/>
        <v>1</v>
      </c>
      <c r="E27">
        <f t="shared" si="12"/>
        <v>1.5625</v>
      </c>
      <c r="F27">
        <f t="shared" si="12"/>
        <v>2.25</v>
      </c>
      <c r="G27">
        <f t="shared" si="12"/>
        <v>3.0625</v>
      </c>
      <c r="H27" s="5">
        <f>SUM(B27:G27)</f>
        <v>8.6875</v>
      </c>
    </row>
    <row r="28" spans="1:9" x14ac:dyDescent="0.25">
      <c r="A28" t="s">
        <v>19</v>
      </c>
      <c r="B28">
        <f>B27*B24</f>
        <v>1.2749999999999999</v>
      </c>
      <c r="C28">
        <f t="shared" ref="C28:G28" si="13">C27*C24</f>
        <v>1.96875</v>
      </c>
      <c r="D28">
        <f t="shared" si="13"/>
        <v>3.1</v>
      </c>
      <c r="E28">
        <f t="shared" si="13"/>
        <v>3.90625</v>
      </c>
      <c r="F28">
        <f t="shared" si="13"/>
        <v>5.1749999999999998</v>
      </c>
      <c r="G28">
        <f t="shared" si="13"/>
        <v>6.125</v>
      </c>
      <c r="H28" s="5">
        <f t="shared" si="11"/>
        <v>21.55</v>
      </c>
    </row>
    <row r="29" spans="1:9" x14ac:dyDescent="0.25">
      <c r="A29" t="s">
        <v>4</v>
      </c>
      <c r="B29">
        <f>B23*B24</f>
        <v>2.5499999999999998</v>
      </c>
      <c r="C29">
        <f t="shared" ref="C29:G29" si="14">C23*C24</f>
        <v>2.625</v>
      </c>
      <c r="D29">
        <f t="shared" si="14"/>
        <v>3.1</v>
      </c>
      <c r="E29">
        <f t="shared" si="14"/>
        <v>3.125</v>
      </c>
      <c r="F29">
        <f t="shared" si="14"/>
        <v>3.4499999999999997</v>
      </c>
      <c r="G29">
        <f t="shared" si="14"/>
        <v>3.5</v>
      </c>
      <c r="H29" s="5">
        <f>SUM(B29:G29)</f>
        <v>18.350000000000001</v>
      </c>
    </row>
    <row r="31" spans="1:9" x14ac:dyDescent="0.25">
      <c r="A31" t="s">
        <v>5</v>
      </c>
      <c r="F31" s="10" t="s">
        <v>18</v>
      </c>
      <c r="G31" s="10"/>
    </row>
    <row r="32" spans="1:9" x14ac:dyDescent="0.25">
      <c r="A32">
        <f>H25</f>
        <v>18.26171875</v>
      </c>
      <c r="B32">
        <f>H26</f>
        <v>12.234375</v>
      </c>
      <c r="C32">
        <f>H27</f>
        <v>8.6875</v>
      </c>
      <c r="D32">
        <f>H28</f>
        <v>21.55</v>
      </c>
      <c r="F32">
        <f t="array" ref="F32:H34">MINVERSE(A32:C34)</f>
        <v>6.8571428571425947</v>
      </c>
      <c r="G32">
        <v>-15.428571428570816</v>
      </c>
      <c r="H32">
        <v>7.4285714285711215</v>
      </c>
    </row>
    <row r="33" spans="1:10" x14ac:dyDescent="0.25">
      <c r="A33">
        <f>H26</f>
        <v>12.234375</v>
      </c>
      <c r="B33">
        <f>H27</f>
        <v>8.6875</v>
      </c>
      <c r="C33">
        <f>H23</f>
        <v>6.75</v>
      </c>
      <c r="D33">
        <f>H29</f>
        <v>18.350000000000001</v>
      </c>
      <c r="F33">
        <v>-15.428571428570818</v>
      </c>
      <c r="G33">
        <v>35.628571428570012</v>
      </c>
      <c r="H33">
        <v>-17.742857142856433</v>
      </c>
    </row>
    <row r="34" spans="1:10" x14ac:dyDescent="0.25">
      <c r="A34">
        <f>H27</f>
        <v>8.6875</v>
      </c>
      <c r="B34">
        <f>H23</f>
        <v>6.75</v>
      </c>
      <c r="C34">
        <f>6</f>
        <v>6</v>
      </c>
      <c r="D34">
        <f>H24</f>
        <v>18.5</v>
      </c>
      <c r="F34">
        <v>7.4285714285711224</v>
      </c>
      <c r="G34">
        <v>-17.742857142856433</v>
      </c>
      <c r="H34">
        <v>9.3714285714282166</v>
      </c>
    </row>
    <row r="36" spans="1:10" x14ac:dyDescent="0.25">
      <c r="B36" s="7" t="s">
        <v>7</v>
      </c>
      <c r="C36" s="8">
        <f t="array" ref="C36:C38">MMULT(F32:H34,D32:D34)</f>
        <v>2.0857142857141753</v>
      </c>
    </row>
    <row r="37" spans="1:10" x14ac:dyDescent="0.25">
      <c r="B37" s="7" t="s">
        <v>8</v>
      </c>
      <c r="C37" s="8">
        <v>-6.9442857142853427</v>
      </c>
    </row>
    <row r="38" spans="1:10" x14ac:dyDescent="0.25">
      <c r="B38" s="7" t="s">
        <v>15</v>
      </c>
      <c r="C38" s="8">
        <v>7.8757142857141105</v>
      </c>
    </row>
    <row r="40" spans="1:10" x14ac:dyDescent="0.25">
      <c r="A40" t="s">
        <v>0</v>
      </c>
      <c r="B40">
        <f>B1</f>
        <v>0.5</v>
      </c>
      <c r="C40">
        <f t="shared" ref="C40:G40" si="15">C1</f>
        <v>0.75</v>
      </c>
      <c r="D40">
        <f t="shared" si="15"/>
        <v>1</v>
      </c>
      <c r="E40">
        <f t="shared" si="15"/>
        <v>1.25</v>
      </c>
      <c r="F40">
        <f t="shared" si="15"/>
        <v>1.5</v>
      </c>
      <c r="G40">
        <f t="shared" si="15"/>
        <v>1.75</v>
      </c>
    </row>
    <row r="41" spans="1:10" x14ac:dyDescent="0.25">
      <c r="A41" t="s">
        <v>16</v>
      </c>
      <c r="B41">
        <f>$C$36*B40^2+$C$37*B40+$C$38</f>
        <v>4.9249999999999829</v>
      </c>
      <c r="C41">
        <f t="shared" ref="C41:F41" si="16">$C$36*C40^2+$C$37*C40+$C$38</f>
        <v>3.840714285714327</v>
      </c>
      <c r="D41">
        <f t="shared" si="16"/>
        <v>3.0171428571429431</v>
      </c>
      <c r="E41">
        <f t="shared" si="16"/>
        <v>2.454285714285831</v>
      </c>
      <c r="F41">
        <f t="shared" si="16"/>
        <v>2.1521428571429908</v>
      </c>
      <c r="G41">
        <f>$C$36*G40^2+$C$37*G40+$C$38</f>
        <v>2.1107142857144225</v>
      </c>
    </row>
    <row r="42" spans="1:10" x14ac:dyDescent="0.25">
      <c r="A42" t="s">
        <v>11</v>
      </c>
      <c r="B42">
        <f>B41-B2</f>
        <v>-0.1750000000000167</v>
      </c>
      <c r="C42">
        <f t="shared" ref="C42:G42" si="17">C41-C2</f>
        <v>0.34071428571432705</v>
      </c>
      <c r="D42">
        <f t="shared" si="17"/>
        <v>-8.2857142857057031E-2</v>
      </c>
      <c r="E42">
        <f t="shared" si="17"/>
        <v>-4.5714285714169023E-2</v>
      </c>
      <c r="F42">
        <f t="shared" si="17"/>
        <v>-0.14785714285700902</v>
      </c>
      <c r="G42">
        <f t="shared" si="17"/>
        <v>0.11071428571442254</v>
      </c>
      <c r="H42" s="11" t="s">
        <v>21</v>
      </c>
      <c r="I42" s="11"/>
      <c r="J42" s="11"/>
    </row>
    <row r="43" spans="1:10" x14ac:dyDescent="0.25">
      <c r="A43" t="s">
        <v>12</v>
      </c>
      <c r="B43">
        <f>B42^2</f>
        <v>3.0625000000005845E-2</v>
      </c>
      <c r="C43">
        <f t="shared" ref="C43:G43" si="18">C42^2</f>
        <v>0.11608622448982409</v>
      </c>
      <c r="D43">
        <f t="shared" si="18"/>
        <v>6.8653061224347566E-3</v>
      </c>
      <c r="E43">
        <f t="shared" si="18"/>
        <v>2.0897959183566782E-3</v>
      </c>
      <c r="F43">
        <f t="shared" si="18"/>
        <v>2.1861734693837974E-2</v>
      </c>
      <c r="G43">
        <f t="shared" si="18"/>
        <v>1.2257653061254788E-2</v>
      </c>
      <c r="H43" s="6">
        <f>SUM(B43:G43)</f>
        <v>0.18978571428571411</v>
      </c>
      <c r="I43" s="9" t="s">
        <v>17</v>
      </c>
    </row>
    <row r="45" spans="1:10" x14ac:dyDescent="0.25">
      <c r="A45" t="s">
        <v>20</v>
      </c>
      <c r="H45" t="s">
        <v>6</v>
      </c>
    </row>
    <row r="46" spans="1:10" x14ac:dyDescent="0.25">
      <c r="A46" t="s">
        <v>0</v>
      </c>
      <c r="B46">
        <f>LN(B1)</f>
        <v>-0.69314718055994529</v>
      </c>
      <c r="C46">
        <f t="shared" ref="C46:G46" si="19">LN(C1)</f>
        <v>-0.2876820724517809</v>
      </c>
      <c r="D46">
        <f>LN(D1)</f>
        <v>0</v>
      </c>
      <c r="E46">
        <f t="shared" si="19"/>
        <v>0.22314355131420976</v>
      </c>
      <c r="F46">
        <f t="shared" si="19"/>
        <v>0.40546510810816438</v>
      </c>
      <c r="G46">
        <f t="shared" si="19"/>
        <v>0.55961578793542266</v>
      </c>
      <c r="H46" s="5">
        <f>SUM(B46:G46)</f>
        <v>0.20739519434607057</v>
      </c>
    </row>
    <row r="47" spans="1:10" x14ac:dyDescent="0.25">
      <c r="A47" t="s">
        <v>1</v>
      </c>
      <c r="B47">
        <f>B2</f>
        <v>5.0999999999999996</v>
      </c>
      <c r="C47">
        <f t="shared" ref="C47:G47" si="20">C2</f>
        <v>3.5</v>
      </c>
      <c r="D47">
        <f t="shared" si="20"/>
        <v>3.1</v>
      </c>
      <c r="E47">
        <f t="shared" si="20"/>
        <v>2.5</v>
      </c>
      <c r="F47">
        <f t="shared" si="20"/>
        <v>2.2999999999999998</v>
      </c>
      <c r="G47">
        <f t="shared" si="20"/>
        <v>2</v>
      </c>
      <c r="H47" s="5">
        <f t="shared" ref="H47:H49" si="21">SUM(B47:G47)</f>
        <v>18.5</v>
      </c>
    </row>
    <row r="48" spans="1:10" x14ac:dyDescent="0.25">
      <c r="A48" t="s">
        <v>3</v>
      </c>
      <c r="B48">
        <f>B46^2</f>
        <v>0.48045301391820139</v>
      </c>
      <c r="C48">
        <f t="shared" ref="C48:G48" si="22">C46^2</f>
        <v>8.2760974810151711E-2</v>
      </c>
      <c r="D48">
        <f t="shared" si="22"/>
        <v>0</v>
      </c>
      <c r="E48">
        <f t="shared" si="22"/>
        <v>4.9793044493117368E-2</v>
      </c>
      <c r="F48">
        <f t="shared" si="22"/>
        <v>0.16440195389316542</v>
      </c>
      <c r="G48">
        <f t="shared" si="22"/>
        <v>0.31316983010658395</v>
      </c>
      <c r="H48" s="5">
        <f t="shared" si="21"/>
        <v>1.0905788172212199</v>
      </c>
    </row>
    <row r="49" spans="1:9" x14ac:dyDescent="0.25">
      <c r="A49" t="s">
        <v>4</v>
      </c>
      <c r="B49">
        <f>B46*B47</f>
        <v>-3.5350506208557206</v>
      </c>
      <c r="C49">
        <f t="shared" ref="C49:F49" si="23">C46*C47</f>
        <v>-1.0068872535812332</v>
      </c>
      <c r="D49">
        <f t="shared" si="23"/>
        <v>0</v>
      </c>
      <c r="E49">
        <f t="shared" si="23"/>
        <v>0.55785887828552438</v>
      </c>
      <c r="F49">
        <f t="shared" si="23"/>
        <v>0.93256974864877806</v>
      </c>
      <c r="G49">
        <f>G46*G47</f>
        <v>1.1192315758708453</v>
      </c>
      <c r="H49" s="5">
        <f t="shared" si="21"/>
        <v>-1.9322776716318062</v>
      </c>
    </row>
    <row r="51" spans="1:9" x14ac:dyDescent="0.25">
      <c r="A51" t="s">
        <v>5</v>
      </c>
      <c r="F51" s="10" t="s">
        <v>18</v>
      </c>
      <c r="G51" s="10"/>
    </row>
    <row r="52" spans="1:9" x14ac:dyDescent="0.25">
      <c r="A52">
        <f>H48</f>
        <v>1.0905788172212199</v>
      </c>
      <c r="B52">
        <f>H46</f>
        <v>0.20739519434607057</v>
      </c>
      <c r="C52">
        <f>H49</f>
        <v>-1.9322776716318062</v>
      </c>
      <c r="F52">
        <f t="array" ref="F52:G53">MINVERSE(A52:B53)</f>
        <v>0.92301158284706497</v>
      </c>
      <c r="G52">
        <v>-3.1904694434706879E-2</v>
      </c>
    </row>
    <row r="53" spans="1:9" x14ac:dyDescent="0.25">
      <c r="A53">
        <f>H46</f>
        <v>0.20739519434607057</v>
      </c>
      <c r="B53">
        <f>6</f>
        <v>6</v>
      </c>
      <c r="C53">
        <f>H47</f>
        <v>18.5</v>
      </c>
      <c r="F53">
        <v>-3.1904694434706872E-2</v>
      </c>
      <c r="G53">
        <v>0.16776948005047301</v>
      </c>
    </row>
    <row r="55" spans="1:9" x14ac:dyDescent="0.25">
      <c r="B55" s="7" t="s">
        <v>7</v>
      </c>
      <c r="C55" s="8">
        <f t="array" ref="C55:C56">MMULT(F52:G53,C52:C53)</f>
        <v>-2.3737515192349918</v>
      </c>
    </row>
    <row r="56" spans="1:9" x14ac:dyDescent="0.25">
      <c r="B56" s="7" t="s">
        <v>8</v>
      </c>
      <c r="C56" s="8">
        <v>3.1653841096101702</v>
      </c>
    </row>
    <row r="58" spans="1:9" x14ac:dyDescent="0.25">
      <c r="A58" t="s">
        <v>0</v>
      </c>
      <c r="B58">
        <f>B46</f>
        <v>-0.69314718055994529</v>
      </c>
      <c r="C58">
        <f t="shared" ref="C58:G58" si="24">C46</f>
        <v>-0.2876820724517809</v>
      </c>
      <c r="D58">
        <f t="shared" si="24"/>
        <v>0</v>
      </c>
      <c r="E58">
        <f t="shared" si="24"/>
        <v>0.22314355131420976</v>
      </c>
      <c r="F58">
        <f t="shared" si="24"/>
        <v>0.40546510810816438</v>
      </c>
      <c r="G58">
        <f t="shared" si="24"/>
        <v>0.55961578793542266</v>
      </c>
    </row>
    <row r="59" spans="1:9" x14ac:dyDescent="0.25">
      <c r="A59" t="s">
        <v>10</v>
      </c>
      <c r="B59">
        <f>$C$55*B58+$C$56</f>
        <v>4.8107432825177918</v>
      </c>
      <c r="C59">
        <f t="shared" ref="C59:G59" si="25">$C$55*C58+$C$56</f>
        <v>3.848269866149256</v>
      </c>
      <c r="D59">
        <f t="shared" si="25"/>
        <v>3.1653841096101702</v>
      </c>
      <c r="E59">
        <f t="shared" si="25"/>
        <v>2.6356967656705734</v>
      </c>
      <c r="F59">
        <f t="shared" si="25"/>
        <v>2.2029106932416349</v>
      </c>
      <c r="G59">
        <f t="shared" si="25"/>
        <v>1.8369952828105738</v>
      </c>
    </row>
    <row r="60" spans="1:9" x14ac:dyDescent="0.25">
      <c r="A60" t="s">
        <v>11</v>
      </c>
      <c r="B60">
        <f>B59-B47</f>
        <v>-0.28925671748220783</v>
      </c>
      <c r="C60">
        <f t="shared" ref="C60:F60" si="26">C59-C47</f>
        <v>0.34826986614925604</v>
      </c>
      <c r="D60">
        <f t="shared" si="26"/>
        <v>6.538410961017016E-2</v>
      </c>
      <c r="E60">
        <f t="shared" si="26"/>
        <v>0.13569676567057343</v>
      </c>
      <c r="F60">
        <f t="shared" si="26"/>
        <v>-9.7089306758364913E-2</v>
      </c>
      <c r="G60">
        <f>G59-G47</f>
        <v>-0.16300471718942622</v>
      </c>
    </row>
    <row r="61" spans="1:9" x14ac:dyDescent="0.25">
      <c r="A61" t="s">
        <v>12</v>
      </c>
      <c r="B61">
        <f>B60^2</f>
        <v>8.366944860858179E-2</v>
      </c>
      <c r="C61">
        <f t="shared" ref="C61:G61" si="27">C60^2</f>
        <v>0.12129189966762072</v>
      </c>
      <c r="D61">
        <f t="shared" si="27"/>
        <v>4.2750817895147461E-3</v>
      </c>
      <c r="E61">
        <f t="shared" si="27"/>
        <v>1.8413612213454514E-2</v>
      </c>
      <c r="F61">
        <f t="shared" si="27"/>
        <v>9.4263334868198833E-3</v>
      </c>
      <c r="G61">
        <f t="shared" si="27"/>
        <v>2.6570537826004822E-2</v>
      </c>
      <c r="H61" s="6">
        <f>SUM(B61:G61)</f>
        <v>0.26364691359199643</v>
      </c>
      <c r="I61" s="9" t="s">
        <v>17</v>
      </c>
    </row>
  </sheetData>
  <mergeCells count="4">
    <mergeCell ref="E10:F10"/>
    <mergeCell ref="F31:G31"/>
    <mergeCell ref="F51:G51"/>
    <mergeCell ref="H42:J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2018-11-26T12:29:25Z</dcterms:modified>
</cp:coreProperties>
</file>