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14A9E559-4E0A-4970-B17E-894167B8DA17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61" i="1" l="1"/>
  <c r="J50" i="1"/>
  <c r="J21" i="1"/>
  <c r="J5" i="1"/>
  <c r="P38" i="1"/>
  <c r="Q38" i="1" s="1"/>
  <c r="I51" i="1"/>
  <c r="I52" i="1" s="1"/>
  <c r="J52" i="1" s="1"/>
  <c r="P4" i="1"/>
  <c r="Q4" i="1" s="1"/>
  <c r="P19" i="1"/>
  <c r="O20" i="1" s="1"/>
  <c r="I22" i="1"/>
  <c r="J22" i="1" s="1"/>
  <c r="I6" i="1"/>
  <c r="I7" i="1" s="1"/>
  <c r="I8" i="1" s="1"/>
  <c r="I9" i="1" s="1"/>
  <c r="I10" i="1" s="1"/>
  <c r="I11" i="1" s="1"/>
  <c r="I12" i="1" s="1"/>
  <c r="I13" i="1" s="1"/>
  <c r="I14" i="1" s="1"/>
  <c r="I15" i="1" s="1"/>
  <c r="J15" i="1" s="1"/>
  <c r="J51" i="1" l="1"/>
  <c r="J13" i="1"/>
  <c r="J9" i="1"/>
  <c r="J6" i="1"/>
  <c r="J12" i="1"/>
  <c r="J8" i="1"/>
  <c r="J11" i="1"/>
  <c r="J7" i="1"/>
  <c r="J14" i="1"/>
  <c r="J10" i="1"/>
  <c r="O39" i="1"/>
  <c r="P39" i="1" s="1"/>
  <c r="O40" i="1" s="1"/>
  <c r="P40" i="1" s="1"/>
  <c r="O41" i="1" s="1"/>
  <c r="P20" i="1"/>
  <c r="I53" i="1"/>
  <c r="J53" i="1" s="1"/>
  <c r="I23" i="1"/>
  <c r="J23" i="1" s="1"/>
  <c r="Q19" i="1"/>
  <c r="O5" i="1"/>
  <c r="P5" i="1" s="1"/>
  <c r="O6" i="1" s="1"/>
  <c r="P6" i="1" s="1"/>
  <c r="O7" i="1" s="1"/>
  <c r="M6" i="1" l="1"/>
  <c r="M7" i="1" s="1"/>
  <c r="R4" i="1" s="1"/>
  <c r="Q6" i="1"/>
  <c r="P7" i="1"/>
  <c r="O8" i="1" s="1"/>
  <c r="Q39" i="1"/>
  <c r="Q40" i="1"/>
  <c r="O21" i="1"/>
  <c r="P21" i="1" s="1"/>
  <c r="O22" i="1" s="1"/>
  <c r="P22" i="1" s="1"/>
  <c r="O23" i="1" s="1"/>
  <c r="P41" i="1"/>
  <c r="O42" i="1" s="1"/>
  <c r="I54" i="1"/>
  <c r="J54" i="1" s="1"/>
  <c r="I24" i="1"/>
  <c r="J24" i="1" s="1"/>
  <c r="Q20" i="1"/>
  <c r="Q7" i="1" l="1"/>
  <c r="R7" i="1"/>
  <c r="R6" i="1"/>
  <c r="P8" i="1"/>
  <c r="Q8" i="1" s="1"/>
  <c r="R8" i="1" s="1"/>
  <c r="P42" i="1"/>
  <c r="O43" i="1" s="1"/>
  <c r="Q41" i="1"/>
  <c r="I55" i="1"/>
  <c r="J55" i="1" s="1"/>
  <c r="I25" i="1"/>
  <c r="J25" i="1" s="1"/>
  <c r="P23" i="1"/>
  <c r="O24" i="1" s="1"/>
  <c r="Q22" i="1"/>
  <c r="Q21" i="1"/>
  <c r="Q5" i="1"/>
  <c r="R5" i="1" s="1"/>
  <c r="Q42" i="1" l="1"/>
  <c r="P43" i="1"/>
  <c r="O44" i="1" s="1"/>
  <c r="I56" i="1"/>
  <c r="J56" i="1" s="1"/>
  <c r="I26" i="1"/>
  <c r="J26" i="1" s="1"/>
  <c r="P24" i="1"/>
  <c r="O25" i="1" s="1"/>
  <c r="P11" i="1" l="1"/>
  <c r="Q43" i="1"/>
  <c r="P44" i="1"/>
  <c r="O45" i="1" s="1"/>
  <c r="I57" i="1"/>
  <c r="J57" i="1" s="1"/>
  <c r="P25" i="1"/>
  <c r="O26" i="1" s="1"/>
  <c r="Q23" i="1"/>
  <c r="I27" i="1"/>
  <c r="J27" i="1" s="1"/>
  <c r="Q25" i="1" l="1"/>
  <c r="P45" i="1"/>
  <c r="O46" i="1" s="1"/>
  <c r="Q44" i="1"/>
  <c r="I58" i="1"/>
  <c r="J58" i="1" s="1"/>
  <c r="P26" i="1"/>
  <c r="O27" i="1" s="1"/>
  <c r="I28" i="1"/>
  <c r="J28" i="1" s="1"/>
  <c r="Q24" i="1"/>
  <c r="P12" i="1"/>
  <c r="Q26" i="1" l="1"/>
  <c r="Q45" i="1"/>
  <c r="P46" i="1"/>
  <c r="O47" i="1" s="1"/>
  <c r="I59" i="1"/>
  <c r="J59" i="1" s="1"/>
  <c r="P27" i="1"/>
  <c r="O28" i="1" s="1"/>
  <c r="I29" i="1"/>
  <c r="J29" i="1" s="1"/>
  <c r="P47" i="1" l="1"/>
  <c r="O48" i="1" s="1"/>
  <c r="Q46" i="1"/>
  <c r="I60" i="1"/>
  <c r="J60" i="1" s="1"/>
  <c r="P28" i="1"/>
  <c r="O29" i="1" s="1"/>
  <c r="Q27" i="1"/>
  <c r="I30" i="1"/>
  <c r="J30" i="1" s="1"/>
  <c r="P29" i="1" l="1"/>
  <c r="O30" i="1" s="1"/>
  <c r="M51" i="1"/>
  <c r="M52" i="1" s="1"/>
  <c r="R46" i="1" s="1"/>
  <c r="Q47" i="1"/>
  <c r="P48" i="1"/>
  <c r="O49" i="1" s="1"/>
  <c r="Q28" i="1"/>
  <c r="I31" i="1"/>
  <c r="J31" i="1" s="1"/>
  <c r="P30" i="1" l="1"/>
  <c r="P32" i="1" s="1"/>
  <c r="Q29" i="1"/>
  <c r="R47" i="1"/>
  <c r="R38" i="1"/>
  <c r="R40" i="1"/>
  <c r="R39" i="1"/>
  <c r="R41" i="1"/>
  <c r="R42" i="1"/>
  <c r="R43" i="1"/>
  <c r="R44" i="1"/>
  <c r="R45" i="1"/>
  <c r="M22" i="1"/>
  <c r="M23" i="1" s="1"/>
  <c r="P49" i="1"/>
  <c r="O50" i="1" s="1"/>
  <c r="Q48" i="1"/>
  <c r="R48" i="1" s="1"/>
  <c r="R29" i="1" l="1"/>
  <c r="Q30" i="1"/>
  <c r="R30" i="1"/>
  <c r="R19" i="1"/>
  <c r="R20" i="1"/>
  <c r="R21" i="1"/>
  <c r="R22" i="1"/>
  <c r="R23" i="1"/>
  <c r="R25" i="1"/>
  <c r="R24" i="1"/>
  <c r="R26" i="1"/>
  <c r="R27" i="1"/>
  <c r="R28" i="1"/>
  <c r="Q49" i="1"/>
  <c r="R49" i="1" s="1"/>
  <c r="P50" i="1"/>
  <c r="Q50" i="1" l="1"/>
  <c r="R50" i="1" s="1"/>
  <c r="O51" i="1"/>
  <c r="P51" i="1" l="1"/>
  <c r="O52" i="1" s="1"/>
  <c r="Q51" i="1" l="1"/>
  <c r="R51" i="1" s="1"/>
  <c r="P52" i="1"/>
  <c r="O53" i="1" s="1"/>
  <c r="P33" i="1"/>
  <c r="P53" i="1" l="1"/>
  <c r="O54" i="1" s="1"/>
  <c r="Q52" i="1"/>
  <c r="R52" i="1" s="1"/>
  <c r="P54" i="1" l="1"/>
  <c r="O55" i="1" s="1"/>
  <c r="Q53" i="1"/>
  <c r="R53" i="1" s="1"/>
  <c r="P55" i="1" l="1"/>
  <c r="O56" i="1" s="1"/>
  <c r="Q55" i="1"/>
  <c r="R55" i="1" s="1"/>
  <c r="Q54" i="1"/>
  <c r="R54" i="1" s="1"/>
  <c r="P56" i="1" l="1"/>
  <c r="O57" i="1" s="1"/>
  <c r="Q56" i="1"/>
  <c r="R56" i="1" s="1"/>
  <c r="P57" i="1" l="1"/>
  <c r="O58" i="1" s="1"/>
  <c r="Q57" i="1" l="1"/>
  <c r="R57" i="1" s="1"/>
  <c r="P58" i="1"/>
  <c r="O59" i="1" s="1"/>
  <c r="Q58" i="1"/>
  <c r="R58" i="1" s="1"/>
  <c r="P59" i="1" l="1"/>
  <c r="Q59" i="1"/>
  <c r="R59" i="1" s="1"/>
  <c r="P62" i="1" l="1"/>
</calcChain>
</file>

<file path=xl/sharedStrings.xml><?xml version="1.0" encoding="utf-8"?>
<sst xmlns="http://schemas.openxmlformats.org/spreadsheetml/2006/main" count="43" uniqueCount="18">
  <si>
    <t>Метод простых итераций</t>
  </si>
  <si>
    <t xml:space="preserve">0 = </t>
  </si>
  <si>
    <t>m * (</t>
  </si>
  <si>
    <t>)</t>
  </si>
  <si>
    <t xml:space="preserve">x = </t>
  </si>
  <si>
    <t>x + m * (</t>
  </si>
  <si>
    <t xml:space="preserve">F(x) = </t>
  </si>
  <si>
    <t xml:space="preserve">F'(x) = </t>
  </si>
  <si>
    <t>1 + m * (</t>
  </si>
  <si>
    <t>Подберём значение m:</t>
  </si>
  <si>
    <t>m</t>
  </si>
  <si>
    <t>F'(x)</t>
  </si>
  <si>
    <t>x</t>
  </si>
  <si>
    <t>q</t>
  </si>
  <si>
    <t>E1</t>
  </si>
  <si>
    <r>
      <t>x</t>
    </r>
    <r>
      <rPr>
        <b/>
        <i/>
        <vertAlign val="subscript"/>
        <sz val="14"/>
        <rFont val="Times New Roman"/>
        <family val="1"/>
        <charset val="204"/>
      </rPr>
      <t>i</t>
    </r>
  </si>
  <si>
    <t>F(x)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</si>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</sst>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i/>
      <vertAlign val="subscript"/>
      <sz val="14"/>
      <name val="Times New Roman"/>
      <family val="1"/>
      <charset val="204"/>
    </font>
    <font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114300</xdr:colOff>
          <xdr:row>2</xdr:row>
          <xdr:rowOff>57150</xdr:rowOff>
        </xdr:from>
        <xdr:to>
          <xdr:col>2</xdr:col>
          <xdr:colOff>600075</xdr:colOff>
          <xdr:row>3</xdr:row>
          <xdr:rowOff>219075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19D24D8-28A4-4DC4-9102-B1EE5A8654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3</xdr:col>
      <xdr:colOff>104775</xdr:colOff>
      <xdr:row>8</xdr:row>
      <xdr:rowOff>66675</xdr:rowOff>
    </xdr:from>
    <xdr:to>
      <xdr:col>4</xdr:col>
      <xdr:colOff>457080</xdr:colOff>
      <xdr:row>9</xdr:row>
      <xdr:rowOff>228550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D0670FE5-707F-4E1E-AAA8-B0610231F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8350" y="1981200"/>
          <a:ext cx="961905" cy="4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104775</xdr:colOff>
      <xdr:row>5</xdr:row>
      <xdr:rowOff>38100</xdr:rowOff>
    </xdr:from>
    <xdr:to>
      <xdr:col>4</xdr:col>
      <xdr:colOff>457080</xdr:colOff>
      <xdr:row>6</xdr:row>
      <xdr:rowOff>190450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F35284B-B8FC-4A9C-9AC4-56D755321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8350" y="1238250"/>
          <a:ext cx="961905" cy="400000"/>
        </a:xfrm>
        <a:prstGeom prst="rect">
          <a:avLst/>
        </a:prstGeom>
      </xdr:spPr>
    </xdr:pic>
    <xdr:clientData/>
  </xdr:twoCellAnchor>
  <xdr:oneCellAnchor>
    <xdr:from>
      <xdr:col>3</xdr:col>
      <xdr:colOff>104775</xdr:colOff>
      <xdr:row>11</xdr:row>
      <xdr:rowOff>66675</xdr:rowOff>
    </xdr:from>
    <xdr:ext cx="961905" cy="400000"/>
    <xdr:pic>
      <xdr:nvPicPr>
        <xdr:cNvPr id="8" name="Рисунок 7">
          <a:extLst>
            <a:ext uri="{FF2B5EF4-FFF2-40B4-BE49-F238E27FC236}">
              <a16:creationId xmlns:a16="http://schemas.microsoft.com/office/drawing/2014/main" id="{770086BE-FCB5-4CB5-98F1-FD10199D58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8350" y="1981200"/>
          <a:ext cx="961905" cy="40000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295275</xdr:colOff>
          <xdr:row>1</xdr:row>
          <xdr:rowOff>95250</xdr:rowOff>
        </xdr:from>
        <xdr:to>
          <xdr:col>12</xdr:col>
          <xdr:colOff>285750</xdr:colOff>
          <xdr:row>2</xdr:row>
          <xdr:rowOff>130968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3D51D243-0E50-4763-8142-97B1D380DD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90487</xdr:colOff>
          <xdr:row>1</xdr:row>
          <xdr:rowOff>119401</xdr:rowOff>
        </xdr:from>
        <xdr:to>
          <xdr:col>15</xdr:col>
          <xdr:colOff>1452562</xdr:colOff>
          <xdr:row>2</xdr:row>
          <xdr:rowOff>123824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687EF1FC-1D7B-4BA2-B034-F1C9995793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507206</xdr:colOff>
          <xdr:row>1</xdr:row>
          <xdr:rowOff>67541</xdr:rowOff>
        </xdr:from>
        <xdr:to>
          <xdr:col>16</xdr:col>
          <xdr:colOff>1214437</xdr:colOff>
          <xdr:row>2</xdr:row>
          <xdr:rowOff>202406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6C7829EC-6B52-409B-B0A4-A50C01B01D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259556</xdr:colOff>
          <xdr:row>1</xdr:row>
          <xdr:rowOff>103139</xdr:rowOff>
        </xdr:from>
        <xdr:to>
          <xdr:col>17</xdr:col>
          <xdr:colOff>1035843</xdr:colOff>
          <xdr:row>2</xdr:row>
          <xdr:rowOff>157162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B861EEDE-C677-41B3-86A7-0675E0900E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295275</xdr:colOff>
          <xdr:row>17</xdr:row>
          <xdr:rowOff>95250</xdr:rowOff>
        </xdr:from>
        <xdr:ext cx="1204912" cy="333375"/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E28E2370-59C4-4EAC-A982-6444100021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15</xdr:col>
          <xdr:colOff>66674</xdr:colOff>
          <xdr:row>16</xdr:row>
          <xdr:rowOff>95589</xdr:rowOff>
        </xdr:from>
        <xdr:ext cx="1362075" cy="302080"/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C35B83F7-B8BB-41B1-9917-0008049101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16</xdr:col>
          <xdr:colOff>554831</xdr:colOff>
          <xdr:row>16</xdr:row>
          <xdr:rowOff>19916</xdr:rowOff>
        </xdr:from>
        <xdr:ext cx="707231" cy="432522"/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DC6BF905-AAC6-43A6-9FB6-94110CDE16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259556</xdr:colOff>
          <xdr:row>16</xdr:row>
          <xdr:rowOff>55514</xdr:rowOff>
        </xdr:from>
        <xdr:ext cx="776287" cy="351680"/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6F7AFB4A-6644-411D-B080-027391182F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69057</xdr:colOff>
          <xdr:row>46</xdr:row>
          <xdr:rowOff>47627</xdr:rowOff>
        </xdr:from>
        <xdr:ext cx="1204912" cy="333375"/>
        <xdr:sp macro="" textlink="">
          <xdr:nvSpPr>
            <xdr:cNvPr id="1047" name="Object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4FF8245C-4096-4584-8537-4EBD18971E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15</xdr:col>
          <xdr:colOff>102394</xdr:colOff>
          <xdr:row>35</xdr:row>
          <xdr:rowOff>107494</xdr:rowOff>
        </xdr:from>
        <xdr:ext cx="1362075" cy="302080"/>
        <xdr:sp macro="" textlink="">
          <xdr:nvSpPr>
            <xdr:cNvPr id="1048" name="Object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A252C88F-B96D-4939-849D-43DB61D58A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16</xdr:col>
          <xdr:colOff>542925</xdr:colOff>
          <xdr:row>35</xdr:row>
          <xdr:rowOff>67540</xdr:rowOff>
        </xdr:from>
        <xdr:ext cx="707231" cy="432522"/>
        <xdr:sp macro="" textlink="">
          <xdr:nvSpPr>
            <xdr:cNvPr id="1049" name="Object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236F2AAB-776E-4D68-A291-35990F4B35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283369</xdr:colOff>
          <xdr:row>35</xdr:row>
          <xdr:rowOff>79327</xdr:rowOff>
        </xdr:from>
        <xdr:ext cx="776287" cy="351680"/>
        <xdr:sp macro="" textlink="">
          <xdr:nvSpPr>
            <xdr:cNvPr id="1050" name="Object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3642B19B-2266-448A-875F-11AFA4DA86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oneCellAnchor>
    </mc:Choice>
    <mc:Fallback/>
  </mc:AlternateContent>
  <xdr:twoCellAnchor editAs="oneCell">
    <xdr:from>
      <xdr:col>3</xdr:col>
      <xdr:colOff>250030</xdr:colOff>
      <xdr:row>14</xdr:row>
      <xdr:rowOff>28620</xdr:rowOff>
    </xdr:from>
    <xdr:to>
      <xdr:col>5</xdr:col>
      <xdr:colOff>261937</xdr:colOff>
      <xdr:row>15</xdr:row>
      <xdr:rowOff>238065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id="{848E84AB-7630-48DA-B228-4590415732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8843" y="3517151"/>
          <a:ext cx="1226344" cy="4475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18" Type="http://schemas.openxmlformats.org/officeDocument/2006/relationships/oleObject" Target="../embeddings/oleObject10.bin"/><Relationship Id="rId3" Type="http://schemas.openxmlformats.org/officeDocument/2006/relationships/vmlDrawing" Target="../drawings/vmlDrawing1.vml"/><Relationship Id="rId21" Type="http://schemas.openxmlformats.org/officeDocument/2006/relationships/oleObject" Target="../embeddings/oleObject13.bin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17" Type="http://schemas.openxmlformats.org/officeDocument/2006/relationships/oleObject" Target="../embeddings/oleObject9.bin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8.bin"/><Relationship Id="rId20" Type="http://schemas.openxmlformats.org/officeDocument/2006/relationships/oleObject" Target="../embeddings/oleObject12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oleObject" Target="../embeddings/oleObject7.bin"/><Relationship Id="rId10" Type="http://schemas.openxmlformats.org/officeDocument/2006/relationships/oleObject" Target="../embeddings/oleObject4.bin"/><Relationship Id="rId19" Type="http://schemas.openxmlformats.org/officeDocument/2006/relationships/oleObject" Target="../embeddings/oleObject11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9"/>
  <sheetViews>
    <sheetView tabSelected="1" topLeftCell="C51" zoomScale="80" zoomScaleNormal="80" workbookViewId="0">
      <selection activeCell="Q65" sqref="Q65"/>
    </sheetView>
  </sheetViews>
  <sheetFormatPr defaultRowHeight="18.75" x14ac:dyDescent="0.25"/>
  <cols>
    <col min="1" max="2" width="9.140625" style="1"/>
    <col min="3" max="3" width="10.7109375" style="1" customWidth="1"/>
    <col min="4" max="8" width="9.140625" style="1"/>
    <col min="9" max="9" width="10.42578125" style="1" bestFit="1" customWidth="1"/>
    <col min="10" max="10" width="15.5703125" style="1" customWidth="1"/>
    <col min="11" max="12" width="9.140625" style="1"/>
    <col min="13" max="13" width="16.140625" style="1" bestFit="1" customWidth="1"/>
    <col min="14" max="14" width="9.140625" style="1"/>
    <col min="15" max="15" width="20.7109375" style="1" customWidth="1"/>
    <col min="16" max="16" width="22.5703125" style="1" customWidth="1"/>
    <col min="17" max="17" width="25.7109375" style="1" customWidth="1"/>
    <col min="18" max="18" width="19.5703125" style="1" customWidth="1"/>
    <col min="19" max="16384" width="9.140625" style="1"/>
  </cols>
  <sheetData>
    <row r="1" spans="1:18" ht="19.5" x14ac:dyDescent="0.25">
      <c r="A1" s="3" t="s">
        <v>0</v>
      </c>
      <c r="B1" s="3"/>
      <c r="C1" s="3"/>
      <c r="D1" s="3"/>
      <c r="E1" s="3"/>
      <c r="F1" s="3"/>
      <c r="G1" s="3"/>
    </row>
    <row r="2" spans="1:18" ht="23.25" customHeight="1" x14ac:dyDescent="0.25">
      <c r="I2" s="23" t="s">
        <v>9</v>
      </c>
      <c r="J2" s="24"/>
      <c r="K2" s="2"/>
      <c r="L2" s="2"/>
      <c r="M2" s="2"/>
      <c r="O2" s="18" t="s">
        <v>15</v>
      </c>
      <c r="P2" s="17"/>
      <c r="Q2" s="17"/>
      <c r="R2" s="17"/>
    </row>
    <row r="3" spans="1:18" ht="18.75" customHeight="1" x14ac:dyDescent="0.25">
      <c r="B3" s="2"/>
      <c r="C3" s="2"/>
      <c r="D3" s="20"/>
      <c r="I3" s="25"/>
      <c r="J3" s="26"/>
      <c r="K3" s="2"/>
      <c r="L3" s="2"/>
      <c r="M3" s="2"/>
      <c r="O3" s="18"/>
      <c r="P3" s="17"/>
      <c r="Q3" s="17"/>
      <c r="R3" s="17"/>
    </row>
    <row r="4" spans="1:18" ht="19.5" x14ac:dyDescent="0.25">
      <c r="B4" s="2"/>
      <c r="C4" s="2"/>
      <c r="D4" s="20"/>
      <c r="I4" s="16" t="s">
        <v>12</v>
      </c>
      <c r="J4" s="16" t="s">
        <v>11</v>
      </c>
      <c r="O4" s="14">
        <v>3</v>
      </c>
      <c r="P4" s="14">
        <f>O4+$M$5*(LOG10(O4) - 7/(2*O4+6))</f>
        <v>3.4110407442349064</v>
      </c>
      <c r="Q4" s="14">
        <f>ABS(O4-P4)</f>
        <v>0.41104074423490644</v>
      </c>
      <c r="R4" s="19" t="str">
        <f>IF(Q4&lt;MIN($M$7,$M$8),"да","нет")</f>
        <v>нет</v>
      </c>
    </row>
    <row r="5" spans="1:18" ht="19.5" x14ac:dyDescent="0.25">
      <c r="I5" s="14">
        <v>3</v>
      </c>
      <c r="J5" s="14">
        <f>ABS(1+($M$5*(7/(2*(POWER(3+I5, 2))) + 1/(I5*LN(10)))))</f>
        <v>6.3510118344805244E-2</v>
      </c>
      <c r="L5" s="16" t="s">
        <v>10</v>
      </c>
      <c r="M5" s="14">
        <v>-3.87</v>
      </c>
      <c r="O5" s="14">
        <f>P4</f>
        <v>3.4110407442349064</v>
      </c>
      <c r="P5" s="14">
        <f t="shared" ref="P5:P8" si="0">O5+$M$5*(LOG10(O5) - 7/(2*O5+6))</f>
        <v>3.4615299048733061</v>
      </c>
      <c r="Q5" s="14">
        <f>ABS(O5-P5)</f>
        <v>5.0489160638399699E-2</v>
      </c>
      <c r="R5" s="19" t="str">
        <f t="shared" ref="R5:R8" si="1">IF(Q5&lt;MIN($M$7,$M$8),"да","нет")</f>
        <v>нет</v>
      </c>
    </row>
    <row r="6" spans="1:18" ht="19.5" x14ac:dyDescent="0.25">
      <c r="B6" s="4" t="s">
        <v>1</v>
      </c>
      <c r="C6" s="10" t="s">
        <v>2</v>
      </c>
      <c r="D6" s="5"/>
      <c r="E6" s="5"/>
      <c r="F6" s="8" t="s">
        <v>3</v>
      </c>
      <c r="I6" s="14">
        <f xml:space="preserve"> I5+0.1</f>
        <v>3.1</v>
      </c>
      <c r="J6" s="14">
        <f>ABS(1+($M$5*(7/(2*(POWER(3+I6, 2))) + 1/(I6*LN(10)))))</f>
        <v>9.3817322873929077E-2</v>
      </c>
      <c r="L6" s="16" t="s">
        <v>13</v>
      </c>
      <c r="M6" s="14">
        <f xml:space="preserve"> MAX(J5:J15)</f>
        <v>0.30339151733003267</v>
      </c>
      <c r="O6" s="14">
        <f t="shared" ref="O6:O8" si="2">P5</f>
        <v>3.4615299048733061</v>
      </c>
      <c r="P6" s="14">
        <f t="shared" si="0"/>
        <v>3.4708151805629801</v>
      </c>
      <c r="Q6" s="14">
        <f t="shared" ref="Q6:Q8" si="3">ABS(O6-P6)</f>
        <v>9.2852756896739663E-3</v>
      </c>
      <c r="R6" s="19" t="str">
        <f t="shared" si="1"/>
        <v>нет</v>
      </c>
    </row>
    <row r="7" spans="1:18" ht="19.5" x14ac:dyDescent="0.25">
      <c r="B7" s="6"/>
      <c r="C7" s="12"/>
      <c r="D7" s="7"/>
      <c r="E7" s="7"/>
      <c r="F7" s="9"/>
      <c r="I7" s="14">
        <f t="shared" ref="I7:I15" si="4" xml:space="preserve"> I6+0.1</f>
        <v>3.2</v>
      </c>
      <c r="J7" s="14">
        <f t="shared" ref="J7:J15" si="5">ABS(1+($M$5*(7/(2*(POWER(3+I7, 2))) + 1/(I7*LN(10)))))</f>
        <v>0.1224077852458616</v>
      </c>
      <c r="L7" s="16" t="s">
        <v>14</v>
      </c>
      <c r="M7" s="14">
        <f>(1-M6)/M6*0.001</f>
        <v>2.2960710596011454E-3</v>
      </c>
      <c r="O7" s="14">
        <f t="shared" si="2"/>
        <v>3.4708151805629801</v>
      </c>
      <c r="P7" s="14">
        <f t="shared" si="0"/>
        <v>3.4725900855719907</v>
      </c>
      <c r="Q7" s="14">
        <f t="shared" si="3"/>
        <v>1.7749050090105634E-3</v>
      </c>
      <c r="R7" s="19" t="str">
        <f t="shared" si="1"/>
        <v>нет</v>
      </c>
    </row>
    <row r="8" spans="1:18" ht="19.5" x14ac:dyDescent="0.25">
      <c r="I8" s="14">
        <f t="shared" si="4"/>
        <v>3.3000000000000003</v>
      </c>
      <c r="J8" s="14">
        <f t="shared" si="5"/>
        <v>0.14942117540725453</v>
      </c>
      <c r="L8" s="16" t="s">
        <v>17</v>
      </c>
      <c r="M8" s="14">
        <v>1E-3</v>
      </c>
      <c r="O8" s="21">
        <f t="shared" si="2"/>
        <v>3.4725900855719907</v>
      </c>
      <c r="P8" s="21">
        <f t="shared" si="0"/>
        <v>3.4729317172940197</v>
      </c>
      <c r="Q8" s="21">
        <f t="shared" si="3"/>
        <v>3.4163172202905656E-4</v>
      </c>
      <c r="R8" s="22" t="str">
        <f t="shared" si="1"/>
        <v>да</v>
      </c>
    </row>
    <row r="9" spans="1:18" x14ac:dyDescent="0.25">
      <c r="B9" s="4" t="s">
        <v>4</v>
      </c>
      <c r="C9" s="10" t="s">
        <v>5</v>
      </c>
      <c r="D9" s="5"/>
      <c r="E9" s="5"/>
      <c r="F9" s="8" t="s">
        <v>3</v>
      </c>
      <c r="I9" s="14">
        <f t="shared" si="4"/>
        <v>3.4000000000000004</v>
      </c>
      <c r="J9" s="14">
        <f t="shared" si="5"/>
        <v>0.17498221609468112</v>
      </c>
    </row>
    <row r="10" spans="1:18" x14ac:dyDescent="0.25">
      <c r="B10" s="6"/>
      <c r="C10" s="12"/>
      <c r="D10" s="7"/>
      <c r="E10" s="7"/>
      <c r="F10" s="9"/>
      <c r="I10" s="14">
        <f t="shared" si="4"/>
        <v>3.5000000000000004</v>
      </c>
      <c r="J10" s="14">
        <f t="shared" si="5"/>
        <v>0.19920267117635881</v>
      </c>
    </row>
    <row r="11" spans="1:18" ht="19.5" x14ac:dyDescent="0.25">
      <c r="I11" s="14">
        <f t="shared" si="4"/>
        <v>3.6000000000000005</v>
      </c>
      <c r="J11" s="14">
        <f t="shared" si="5"/>
        <v>0.22218301873086388</v>
      </c>
      <c r="O11" s="16" t="s">
        <v>12</v>
      </c>
      <c r="P11" s="2">
        <f>P8</f>
        <v>3.4729317172940197</v>
      </c>
      <c r="Q11" s="2"/>
    </row>
    <row r="12" spans="1:18" ht="19.5" x14ac:dyDescent="0.25">
      <c r="B12" s="4" t="s">
        <v>6</v>
      </c>
      <c r="C12" s="10" t="s">
        <v>5</v>
      </c>
      <c r="D12" s="5"/>
      <c r="E12" s="5"/>
      <c r="F12" s="8" t="s">
        <v>3</v>
      </c>
      <c r="I12" s="14">
        <f t="shared" si="4"/>
        <v>3.7000000000000006</v>
      </c>
      <c r="J12" s="14">
        <f t="shared" si="5"/>
        <v>0.24401386655364732</v>
      </c>
      <c r="O12" s="16" t="s">
        <v>16</v>
      </c>
      <c r="P12" s="2">
        <f xml:space="preserve"> (LOG10(P11) - 7/(2*P11+6))</f>
        <v>-1.7013803636722891E-5</v>
      </c>
      <c r="Q12" s="2"/>
    </row>
    <row r="13" spans="1:18" x14ac:dyDescent="0.25">
      <c r="B13" s="6"/>
      <c r="C13" s="12"/>
      <c r="D13" s="7"/>
      <c r="E13" s="7"/>
      <c r="F13" s="9"/>
      <c r="I13" s="14">
        <f t="shared" si="4"/>
        <v>3.8000000000000007</v>
      </c>
      <c r="J13" s="14">
        <f t="shared" si="5"/>
        <v>0.26477715589596273</v>
      </c>
    </row>
    <row r="14" spans="1:18" x14ac:dyDescent="0.25">
      <c r="I14" s="14">
        <f t="shared" si="4"/>
        <v>3.9000000000000008</v>
      </c>
      <c r="J14" s="14">
        <f t="shared" si="5"/>
        <v>0.28454719006020357</v>
      </c>
    </row>
    <row r="15" spans="1:18" x14ac:dyDescent="0.25">
      <c r="B15" s="4" t="s">
        <v>7</v>
      </c>
      <c r="C15" s="10" t="s">
        <v>8</v>
      </c>
      <c r="D15" s="10" t="s">
        <v>3</v>
      </c>
      <c r="E15" s="10"/>
      <c r="F15" s="11"/>
      <c r="I15" s="14">
        <f t="shared" si="4"/>
        <v>4.0000000000000009</v>
      </c>
      <c r="J15" s="14">
        <f t="shared" si="5"/>
        <v>0.30339151733003267</v>
      </c>
    </row>
    <row r="16" spans="1:18" x14ac:dyDescent="0.25">
      <c r="B16" s="6"/>
      <c r="C16" s="12"/>
      <c r="D16" s="12"/>
      <c r="E16" s="12"/>
      <c r="F16" s="13"/>
    </row>
    <row r="17" spans="9:18" ht="21" x14ac:dyDescent="0.25">
      <c r="O17" s="18" t="s">
        <v>15</v>
      </c>
      <c r="P17" s="17"/>
      <c r="Q17" s="17"/>
      <c r="R17" s="17"/>
    </row>
    <row r="18" spans="9:18" x14ac:dyDescent="0.25">
      <c r="I18" s="23" t="s">
        <v>9</v>
      </c>
      <c r="J18" s="24"/>
      <c r="K18" s="2"/>
      <c r="L18" s="2"/>
      <c r="M18" s="2"/>
      <c r="O18" s="18"/>
      <c r="P18" s="17"/>
      <c r="Q18" s="17"/>
      <c r="R18" s="17"/>
    </row>
    <row r="19" spans="9:18" x14ac:dyDescent="0.25">
      <c r="I19" s="25"/>
      <c r="J19" s="26"/>
      <c r="K19" s="2"/>
      <c r="L19" s="2"/>
      <c r="M19" s="2"/>
      <c r="O19" s="14">
        <v>3</v>
      </c>
      <c r="P19" s="14">
        <f>O19+$M$21*(LOG10(O19) - 7/(2*O19+6))</f>
        <v>3.2124241572273418</v>
      </c>
      <c r="Q19" s="14">
        <f>ABS(O19-P19)</f>
        <v>0.21242415722734176</v>
      </c>
      <c r="R19" s="19" t="str">
        <f>IF(Q19&lt;MIN($M$23,$M$24),"да","нет")</f>
        <v>нет</v>
      </c>
    </row>
    <row r="20" spans="9:18" ht="19.5" x14ac:dyDescent="0.25">
      <c r="I20" s="16" t="s">
        <v>12</v>
      </c>
      <c r="J20" s="16" t="s">
        <v>11</v>
      </c>
      <c r="O20" s="14">
        <f>P19</f>
        <v>3.2124241572273418</v>
      </c>
      <c r="P20" s="14">
        <f t="shared" ref="P20:P30" si="6">O20+$M$21*(LOG10(O20) - 7/(2*O20+6))</f>
        <v>3.3255327101443983</v>
      </c>
      <c r="Q20" s="14">
        <f>ABS(O20-P20)</f>
        <v>0.11310855291705657</v>
      </c>
      <c r="R20" s="19" t="str">
        <f t="shared" ref="R20:R30" si="7">IF(Q20&lt;MIN($M$23,$M$24),"да","нет")</f>
        <v>нет</v>
      </c>
    </row>
    <row r="21" spans="9:18" ht="19.5" x14ac:dyDescent="0.25">
      <c r="I21" s="14">
        <v>3</v>
      </c>
      <c r="J21" s="14">
        <f>ABS(1+($M$21*(7/(2*(POWER(3+I21, 2))) + 1/(I21*LN(10)))))</f>
        <v>0.51602590095338774</v>
      </c>
      <c r="L21" s="16" t="s">
        <v>10</v>
      </c>
      <c r="M21" s="14">
        <v>-2</v>
      </c>
      <c r="O21" s="14">
        <f t="shared" ref="O21:O30" si="8">P20</f>
        <v>3.3255327101443983</v>
      </c>
      <c r="P21" s="14">
        <f t="shared" si="6"/>
        <v>3.3884364265388807</v>
      </c>
      <c r="Q21" s="14">
        <f t="shared" ref="Q21:Q24" si="9">ABS(O21-P21)</f>
        <v>6.2903716394482334E-2</v>
      </c>
      <c r="R21" s="19" t="str">
        <f t="shared" si="7"/>
        <v>нет</v>
      </c>
    </row>
    <row r="22" spans="9:18" ht="19.5" x14ac:dyDescent="0.25">
      <c r="I22" s="14">
        <f xml:space="preserve"> I21+0.1</f>
        <v>3.1</v>
      </c>
      <c r="J22" s="14">
        <f t="shared" ref="J22:J31" si="10">ABS(1+($M$21*(7/(2*(POWER(3+I22, 2))) + 1/(I22*LN(10)))))</f>
        <v>0.53168853895293489</v>
      </c>
      <c r="L22" s="16" t="s">
        <v>13</v>
      </c>
      <c r="M22" s="14">
        <f xml:space="preserve"> MAX(J21:J31)</f>
        <v>0.63999561619123135</v>
      </c>
      <c r="O22" s="14">
        <f t="shared" si="8"/>
        <v>3.3884364265388807</v>
      </c>
      <c r="P22" s="14">
        <f t="shared" si="6"/>
        <v>3.4241675165099452</v>
      </c>
      <c r="Q22" s="14">
        <f t="shared" si="9"/>
        <v>3.5731089971064556E-2</v>
      </c>
      <c r="R22" s="19" t="str">
        <f t="shared" si="7"/>
        <v>нет</v>
      </c>
    </row>
    <row r="23" spans="9:18" ht="19.5" x14ac:dyDescent="0.25">
      <c r="I23" s="14">
        <f t="shared" ref="I23:I31" si="11" xml:space="preserve"> I22+0.1</f>
        <v>3.2</v>
      </c>
      <c r="J23" s="14">
        <f t="shared" si="10"/>
        <v>0.54646397170328764</v>
      </c>
      <c r="L23" s="16" t="s">
        <v>14</v>
      </c>
      <c r="M23" s="14">
        <f>(1-M22)/M22*0.001</f>
        <v>5.6251070273143707E-4</v>
      </c>
      <c r="O23" s="14">
        <f t="shared" si="8"/>
        <v>3.4241675165099452</v>
      </c>
      <c r="P23" s="14">
        <f t="shared" si="6"/>
        <v>3.444692857344902</v>
      </c>
      <c r="Q23" s="14">
        <f t="shared" si="9"/>
        <v>2.0525340834956829E-2</v>
      </c>
      <c r="R23" s="19" t="str">
        <f t="shared" si="7"/>
        <v>нет</v>
      </c>
    </row>
    <row r="24" spans="9:18" ht="19.5" x14ac:dyDescent="0.25">
      <c r="I24" s="14">
        <f t="shared" si="11"/>
        <v>3.3000000000000003</v>
      </c>
      <c r="J24" s="14">
        <f t="shared" si="10"/>
        <v>0.56042438005542872</v>
      </c>
      <c r="L24" s="16" t="s">
        <v>17</v>
      </c>
      <c r="M24" s="14">
        <v>1E-3</v>
      </c>
      <c r="O24" s="14">
        <f t="shared" si="8"/>
        <v>3.444692857344902</v>
      </c>
      <c r="P24" s="14">
        <f t="shared" si="6"/>
        <v>3.4565568766205694</v>
      </c>
      <c r="Q24" s="14">
        <f t="shared" si="9"/>
        <v>1.1864019275667381E-2</v>
      </c>
      <c r="R24" s="19" t="str">
        <f t="shared" si="7"/>
        <v>нет</v>
      </c>
    </row>
    <row r="25" spans="9:18" x14ac:dyDescent="0.25">
      <c r="I25" s="14">
        <f t="shared" si="11"/>
        <v>3.4000000000000004</v>
      </c>
      <c r="J25" s="14">
        <f t="shared" si="10"/>
        <v>0.57363422020396959</v>
      </c>
      <c r="O25" s="14">
        <f t="shared" si="8"/>
        <v>3.4565568766205694</v>
      </c>
      <c r="P25" s="14">
        <f t="shared" si="6"/>
        <v>3.4634386456335733</v>
      </c>
      <c r="Q25" s="14">
        <f t="shared" ref="Q25:Q28" si="12">ABS(O25-P25)</f>
        <v>6.8817690130038578E-3</v>
      </c>
      <c r="R25" s="19" t="str">
        <f t="shared" si="7"/>
        <v>нет</v>
      </c>
    </row>
    <row r="26" spans="9:18" x14ac:dyDescent="0.25">
      <c r="I26" s="14">
        <f t="shared" si="11"/>
        <v>3.5000000000000004</v>
      </c>
      <c r="J26" s="14">
        <f t="shared" si="10"/>
        <v>0.58615125125393219</v>
      </c>
      <c r="O26" s="14">
        <f t="shared" si="8"/>
        <v>3.4634386456335733</v>
      </c>
      <c r="P26" s="14">
        <f t="shared" si="6"/>
        <v>3.4674384930332396</v>
      </c>
      <c r="Q26" s="14">
        <f t="shared" si="12"/>
        <v>3.9998473996663009E-3</v>
      </c>
      <c r="R26" s="19" t="str">
        <f t="shared" si="7"/>
        <v>нет</v>
      </c>
    </row>
    <row r="27" spans="9:18" x14ac:dyDescent="0.25">
      <c r="I27" s="14">
        <f t="shared" si="11"/>
        <v>3.6000000000000005</v>
      </c>
      <c r="J27" s="14">
        <f t="shared" si="10"/>
        <v>0.59802739986091158</v>
      </c>
      <c r="O27" s="14">
        <f t="shared" si="8"/>
        <v>3.4674384930332396</v>
      </c>
      <c r="P27" s="14">
        <f t="shared" si="6"/>
        <v>3.469766004775614</v>
      </c>
      <c r="Q27" s="14">
        <f t="shared" si="12"/>
        <v>2.327511742374444E-3</v>
      </c>
      <c r="R27" s="19" t="str">
        <f t="shared" si="7"/>
        <v>нет</v>
      </c>
    </row>
    <row r="28" spans="9:18" x14ac:dyDescent="0.25">
      <c r="I28" s="14">
        <f t="shared" si="11"/>
        <v>3.7000000000000006</v>
      </c>
      <c r="J28" s="14">
        <f t="shared" si="10"/>
        <v>0.60930949175899085</v>
      </c>
      <c r="O28" s="14">
        <f t="shared" si="8"/>
        <v>3.469766004775614</v>
      </c>
      <c r="P28" s="14">
        <f t="shared" si="6"/>
        <v>3.4711212974850496</v>
      </c>
      <c r="Q28" s="14">
        <f t="shared" si="12"/>
        <v>1.3552927094355738E-3</v>
      </c>
      <c r="R28" s="19" t="str">
        <f t="shared" si="7"/>
        <v>нет</v>
      </c>
    </row>
    <row r="29" spans="9:18" x14ac:dyDescent="0.25">
      <c r="I29" s="14">
        <f t="shared" si="11"/>
        <v>3.8000000000000007</v>
      </c>
      <c r="J29" s="14">
        <f t="shared" si="10"/>
        <v>0.62003987384804282</v>
      </c>
      <c r="O29" s="14">
        <f t="shared" si="8"/>
        <v>3.4711212974850496</v>
      </c>
      <c r="P29" s="14">
        <f t="shared" si="6"/>
        <v>3.4719107834308689</v>
      </c>
      <c r="Q29" s="14">
        <f t="shared" ref="Q29:Q30" si="13">ABS(O29-P29)</f>
        <v>7.8948594581929044E-4</v>
      </c>
      <c r="R29" s="19" t="str">
        <f t="shared" si="7"/>
        <v>нет</v>
      </c>
    </row>
    <row r="30" spans="9:18" x14ac:dyDescent="0.25">
      <c r="I30" s="14">
        <f t="shared" si="11"/>
        <v>3.9000000000000008</v>
      </c>
      <c r="J30" s="14">
        <f t="shared" si="10"/>
        <v>0.63025694576754709</v>
      </c>
      <c r="O30" s="21">
        <f t="shared" si="8"/>
        <v>3.4719107834308689</v>
      </c>
      <c r="P30" s="21">
        <f t="shared" si="6"/>
        <v>3.4723707800566217</v>
      </c>
      <c r="Q30" s="21">
        <f t="shared" si="13"/>
        <v>4.5999662575280098E-4</v>
      </c>
      <c r="R30" s="22" t="str">
        <f t="shared" si="7"/>
        <v>да</v>
      </c>
    </row>
    <row r="31" spans="9:18" ht="19.5" x14ac:dyDescent="0.25">
      <c r="I31" s="14">
        <f t="shared" si="11"/>
        <v>4.0000000000000009</v>
      </c>
      <c r="J31" s="14">
        <f t="shared" si="10"/>
        <v>0.63999561619123135</v>
      </c>
      <c r="O31" s="28"/>
      <c r="P31" s="20"/>
      <c r="Q31" s="20"/>
      <c r="R31" s="29"/>
    </row>
    <row r="32" spans="9:18" ht="19.5" x14ac:dyDescent="0.25">
      <c r="O32" s="16" t="s">
        <v>12</v>
      </c>
      <c r="P32" s="2">
        <f>P30</f>
        <v>3.4723707800566217</v>
      </c>
      <c r="Q32" s="2"/>
      <c r="R32" s="29"/>
    </row>
    <row r="33" spans="6:18" ht="19.5" x14ac:dyDescent="0.25">
      <c r="O33" s="16" t="s">
        <v>16</v>
      </c>
      <c r="P33" s="2">
        <f xml:space="preserve"> (LOG10(P32) - 7/(2*P32+6))</f>
        <v>-1.3402706169751699E-4</v>
      </c>
      <c r="Q33" s="2"/>
      <c r="R33" s="29"/>
    </row>
    <row r="34" spans="6:18" ht="19.5" x14ac:dyDescent="0.25">
      <c r="O34" s="28"/>
      <c r="P34" s="20"/>
      <c r="Q34" s="20"/>
      <c r="R34" s="29"/>
    </row>
    <row r="35" spans="6:18" x14ac:dyDescent="0.25">
      <c r="O35" s="20"/>
      <c r="P35" s="15"/>
      <c r="Q35" s="15"/>
      <c r="R35" s="20"/>
    </row>
    <row r="36" spans="6:18" x14ac:dyDescent="0.25">
      <c r="O36" s="18" t="s">
        <v>15</v>
      </c>
      <c r="P36" s="17"/>
      <c r="Q36" s="17"/>
      <c r="R36" s="17"/>
    </row>
    <row r="37" spans="6:18" ht="19.5" x14ac:dyDescent="0.25">
      <c r="O37" s="18"/>
      <c r="P37" s="17"/>
      <c r="Q37" s="17"/>
      <c r="R37" s="17"/>
    </row>
    <row r="38" spans="6:18" x14ac:dyDescent="0.25">
      <c r="O38" s="14">
        <v>3</v>
      </c>
      <c r="P38" s="14">
        <f>O38+$M$50*(LOG10(O38) - 7/(2*O38+6))</f>
        <v>3.1274544943364053</v>
      </c>
      <c r="Q38" s="14">
        <f>ABS(O38-P38)</f>
        <v>0.12745449433640532</v>
      </c>
      <c r="R38" s="19" t="str">
        <f>IF(Q38&lt;MIN($M$52,$M$53),"да","нет")</f>
        <v>нет</v>
      </c>
    </row>
    <row r="39" spans="6:18" x14ac:dyDescent="0.25">
      <c r="O39" s="14">
        <f>P38</f>
        <v>3.1274544943364053</v>
      </c>
      <c r="P39" s="14">
        <f>O39+$M$50*(LOG10(O39) - 7/(2*O39+6))</f>
        <v>3.2186649021414668</v>
      </c>
      <c r="Q39" s="14">
        <f t="shared" ref="Q39" si="14">ABS(O39-P39)</f>
        <v>9.1210407805061511E-2</v>
      </c>
      <c r="R39" s="19" t="str">
        <f>IF(Q39&lt;MIN($M$52,$M$53),"да","нет")</f>
        <v>нет</v>
      </c>
    </row>
    <row r="40" spans="6:18" x14ac:dyDescent="0.25">
      <c r="F40" s="20"/>
      <c r="G40" s="20"/>
      <c r="H40" s="20"/>
      <c r="I40" s="20"/>
      <c r="J40" s="20"/>
      <c r="K40" s="20"/>
      <c r="L40" s="20"/>
      <c r="M40" s="20"/>
      <c r="N40" s="20"/>
      <c r="O40" s="14">
        <f t="shared" ref="O40:O59" si="15">P39</f>
        <v>3.2186649021414668</v>
      </c>
      <c r="P40" s="14">
        <f>O40+$M$50*(LOG10(O40) - 7/(2*O40+6))</f>
        <v>3.284840111461091</v>
      </c>
      <c r="Q40" s="14">
        <f t="shared" ref="Q40:Q51" si="16">ABS(O40-P40)</f>
        <v>6.6175209319624173E-2</v>
      </c>
      <c r="R40" s="19" t="str">
        <f>IF(Q40&lt;MIN($M$52,$M$53),"да","нет")</f>
        <v>нет</v>
      </c>
    </row>
    <row r="41" spans="6:18" ht="18.75" customHeight="1" x14ac:dyDescent="0.25">
      <c r="F41" s="20"/>
      <c r="G41" s="20"/>
      <c r="H41" s="20"/>
      <c r="I41" s="27"/>
      <c r="J41" s="27"/>
      <c r="K41" s="15"/>
      <c r="L41" s="15"/>
      <c r="M41" s="15"/>
      <c r="N41" s="20"/>
      <c r="O41" s="14">
        <f t="shared" si="15"/>
        <v>3.284840111461091</v>
      </c>
      <c r="P41" s="14">
        <f>O41+$M$50*(LOG10(O41) - 7/(2*O41+6))</f>
        <v>3.3332977864175142</v>
      </c>
      <c r="Q41" s="14">
        <f t="shared" si="16"/>
        <v>4.8457674956423169E-2</v>
      </c>
      <c r="R41" s="19" t="str">
        <f>IF(Q41&lt;MIN($M$52,$M$53),"да","нет")</f>
        <v>нет</v>
      </c>
    </row>
    <row r="42" spans="6:18" ht="18.75" customHeight="1" x14ac:dyDescent="0.25">
      <c r="F42" s="20"/>
      <c r="G42" s="20"/>
      <c r="H42" s="20"/>
      <c r="I42" s="27"/>
      <c r="J42" s="27"/>
      <c r="K42" s="15"/>
      <c r="L42" s="15"/>
      <c r="M42" s="15"/>
      <c r="N42" s="20"/>
      <c r="O42" s="14">
        <f t="shared" si="15"/>
        <v>3.3332977864175142</v>
      </c>
      <c r="P42" s="14">
        <f>O42+$M$50*(LOG10(O42) - 7/(2*O42+6))</f>
        <v>3.3690104665740863</v>
      </c>
      <c r="Q42" s="14">
        <f t="shared" si="16"/>
        <v>3.5712680156572141E-2</v>
      </c>
      <c r="R42" s="19" t="str">
        <f>IF(Q42&lt;MIN($M$52,$M$53),"да","нет")</f>
        <v>нет</v>
      </c>
    </row>
    <row r="43" spans="6:18" x14ac:dyDescent="0.25">
      <c r="F43" s="20"/>
      <c r="G43" s="20"/>
      <c r="K43" s="20"/>
      <c r="L43" s="20"/>
      <c r="M43" s="20"/>
      <c r="N43" s="20"/>
      <c r="O43" s="14">
        <f t="shared" si="15"/>
        <v>3.3690104665740863</v>
      </c>
      <c r="P43" s="14">
        <f>O43+$M$50*(LOG10(O43) - 7/(2*O43+6))</f>
        <v>3.39545073337267</v>
      </c>
      <c r="Q43" s="14">
        <f t="shared" si="16"/>
        <v>2.6440266798583689E-2</v>
      </c>
      <c r="R43" s="19" t="str">
        <f>IF(Q43&lt;MIN($M$52,$M$53),"да","нет")</f>
        <v>нет</v>
      </c>
    </row>
    <row r="44" spans="6:18" ht="19.5" x14ac:dyDescent="0.25">
      <c r="F44" s="20"/>
      <c r="G44" s="20"/>
      <c r="K44" s="20"/>
      <c r="L44" s="28"/>
      <c r="M44" s="20"/>
      <c r="N44" s="20"/>
      <c r="O44" s="14">
        <f t="shared" si="15"/>
        <v>3.39545073337267</v>
      </c>
      <c r="P44" s="14">
        <f>O44+$M$50*(LOG10(O44) - 7/(2*O44+6))</f>
        <v>3.4150906226346538</v>
      </c>
      <c r="Q44" s="14">
        <f t="shared" si="16"/>
        <v>1.9639889261983789E-2</v>
      </c>
      <c r="R44" s="19" t="str">
        <f>IF(Q44&lt;MIN($M$52,$M$53),"да","нет")</f>
        <v>нет</v>
      </c>
    </row>
    <row r="45" spans="6:18" ht="19.5" x14ac:dyDescent="0.25">
      <c r="F45" s="20"/>
      <c r="G45" s="20"/>
      <c r="H45" s="20"/>
      <c r="I45" s="20"/>
      <c r="J45" s="20"/>
      <c r="K45" s="20"/>
      <c r="L45" s="28"/>
      <c r="M45" s="20"/>
      <c r="N45" s="20"/>
      <c r="O45" s="14">
        <f t="shared" si="15"/>
        <v>3.4150906226346538</v>
      </c>
      <c r="P45" s="14">
        <f>O45+$M$50*(LOG10(O45) - 7/(2*O45+6))</f>
        <v>3.4297142052342706</v>
      </c>
      <c r="Q45" s="14">
        <f t="shared" si="16"/>
        <v>1.4623582599616824E-2</v>
      </c>
      <c r="R45" s="19" t="str">
        <f>IF(Q45&lt;MIN($M$52,$M$53),"да","нет")</f>
        <v>нет</v>
      </c>
    </row>
    <row r="46" spans="6:18" ht="19.5" x14ac:dyDescent="0.25">
      <c r="F46" s="20"/>
      <c r="G46" s="20"/>
      <c r="H46" s="20"/>
      <c r="I46" s="20"/>
      <c r="J46" s="20"/>
      <c r="K46" s="20"/>
      <c r="L46" s="28"/>
      <c r="M46" s="20"/>
      <c r="N46" s="20"/>
      <c r="O46" s="14">
        <f t="shared" si="15"/>
        <v>3.4297142052342706</v>
      </c>
      <c r="P46" s="14">
        <f>O46+$M$50*(LOG10(O46) - 7/(2*O46+6))</f>
        <v>3.4406219005866778</v>
      </c>
      <c r="Q46" s="14">
        <f t="shared" si="16"/>
        <v>1.090769535240721E-2</v>
      </c>
      <c r="R46" s="19" t="str">
        <f>IF(Q46&lt;MIN($M$52,$M$53),"да","нет")</f>
        <v>нет</v>
      </c>
    </row>
    <row r="47" spans="6:18" x14ac:dyDescent="0.25">
      <c r="F47" s="20"/>
      <c r="G47" s="20"/>
      <c r="H47" s="20"/>
      <c r="I47" s="23" t="s">
        <v>9</v>
      </c>
      <c r="J47" s="24"/>
      <c r="K47" s="2"/>
      <c r="L47" s="2"/>
      <c r="M47" s="2"/>
      <c r="O47" s="14">
        <f t="shared" si="15"/>
        <v>3.4406219005866778</v>
      </c>
      <c r="P47" s="14">
        <f>O47+$M$50*(LOG10(O47) - 7/(2*O47+6))</f>
        <v>3.4487685009987552</v>
      </c>
      <c r="Q47" s="14">
        <f t="shared" si="16"/>
        <v>8.1466004120773761E-3</v>
      </c>
      <c r="R47" s="19" t="str">
        <f>IF(Q47&lt;MIN($M$52,$M$53),"да","нет")</f>
        <v>нет</v>
      </c>
    </row>
    <row r="48" spans="6:18" x14ac:dyDescent="0.25">
      <c r="F48" s="20"/>
      <c r="G48" s="20"/>
      <c r="H48" s="20"/>
      <c r="I48" s="25"/>
      <c r="J48" s="26"/>
      <c r="K48" s="2"/>
      <c r="L48" s="2"/>
      <c r="M48" s="2"/>
      <c r="O48" s="14">
        <f t="shared" si="15"/>
        <v>3.4487685009987552</v>
      </c>
      <c r="P48" s="14">
        <f>O48+$M$50*(LOG10(O48) - 7/(2*O48+6))</f>
        <v>3.4548587900692782</v>
      </c>
      <c r="Q48" s="14">
        <f t="shared" si="16"/>
        <v>6.0902890705230028E-3</v>
      </c>
      <c r="R48" s="19" t="str">
        <f>IF(Q48&lt;MIN($M$52,$M$53),"да","нет")</f>
        <v>нет</v>
      </c>
    </row>
    <row r="49" spans="6:18" ht="19.5" x14ac:dyDescent="0.25">
      <c r="F49" s="20"/>
      <c r="G49" s="20"/>
      <c r="H49" s="20"/>
      <c r="I49" s="16" t="s">
        <v>12</v>
      </c>
      <c r="J49" s="16" t="s">
        <v>11</v>
      </c>
      <c r="O49" s="14">
        <f t="shared" si="15"/>
        <v>3.4548587900692782</v>
      </c>
      <c r="P49" s="14">
        <f>O49+$M$50*(LOG10(O49) - 7/(2*O49+6))</f>
        <v>3.4594150670941342</v>
      </c>
      <c r="Q49" s="14">
        <f t="shared" si="16"/>
        <v>4.5562770248559481E-3</v>
      </c>
      <c r="R49" s="19" t="str">
        <f>IF(Q49&lt;MIN($M$52,$M$53),"да","нет")</f>
        <v>нет</v>
      </c>
    </row>
    <row r="50" spans="6:18" ht="19.5" x14ac:dyDescent="0.25">
      <c r="F50" s="20"/>
      <c r="G50" s="20"/>
      <c r="H50" s="20"/>
      <c r="I50" s="14">
        <v>3</v>
      </c>
      <c r="J50" s="14">
        <f>ABS(1+($M$50*(7/(2*(POWER(3+I50, 2))) + 1/(I50*LN(10)))))</f>
        <v>0.70961554057203258</v>
      </c>
      <c r="L50" s="16" t="s">
        <v>10</v>
      </c>
      <c r="M50" s="14">
        <v>-1.2</v>
      </c>
      <c r="O50" s="14">
        <f t="shared" si="15"/>
        <v>3.4594150670941342</v>
      </c>
      <c r="P50" s="14">
        <f>O50+$M$50*(LOG10(O50) - 7/(2*O50+6))</f>
        <v>3.4628255335549842</v>
      </c>
      <c r="Q50" s="14">
        <f t="shared" si="16"/>
        <v>3.4104664608500812E-3</v>
      </c>
      <c r="R50" s="19" t="str">
        <f>IF(Q50&lt;MIN($M$52,$M$53),"да","нет")</f>
        <v>нет</v>
      </c>
    </row>
    <row r="51" spans="6:18" ht="19.5" x14ac:dyDescent="0.25">
      <c r="F51" s="20"/>
      <c r="G51" s="20"/>
      <c r="H51" s="20"/>
      <c r="I51" s="14">
        <f xml:space="preserve"> I50+0.1</f>
        <v>3.1</v>
      </c>
      <c r="J51" s="14">
        <f t="shared" ref="J51:J60" si="17">ABS(1+($M$50*(7/(2*(POWER(3+I51, 2))) + 1/(I51*LN(10)))))</f>
        <v>0.71901312337176093</v>
      </c>
      <c r="L51" s="16" t="s">
        <v>13</v>
      </c>
      <c r="M51" s="14">
        <f xml:space="preserve"> MAX(J50:J60)</f>
        <v>0.78399736971473888</v>
      </c>
      <c r="O51" s="14">
        <f>P50</f>
        <v>3.4628255335549842</v>
      </c>
      <c r="P51" s="14">
        <f>O51+$M$50*(LOG10(O51) - 7/(2*O51+6))</f>
        <v>3.4653793526089065</v>
      </c>
      <c r="Q51" s="14">
        <f t="shared" si="16"/>
        <v>2.5538190539222683E-3</v>
      </c>
      <c r="R51" s="19" t="str">
        <f>IF(Q51&lt;MIN($M$52,$M$53),"да","нет")</f>
        <v>нет</v>
      </c>
    </row>
    <row r="52" spans="6:18" ht="19.5" x14ac:dyDescent="0.25">
      <c r="F52" s="20"/>
      <c r="G52" s="20"/>
      <c r="H52" s="20"/>
      <c r="I52" s="14">
        <f t="shared" ref="I52:I60" si="18" xml:space="preserve"> I51+0.1</f>
        <v>3.2</v>
      </c>
      <c r="J52" s="14">
        <f t="shared" si="17"/>
        <v>0.72787838302197261</v>
      </c>
      <c r="L52" s="16" t="s">
        <v>14</v>
      </c>
      <c r="M52" s="14">
        <f>(1-M51)/M51*0.001</f>
        <v>2.7551448337620661E-4</v>
      </c>
      <c r="O52" s="14">
        <f t="shared" si="15"/>
        <v>3.4653793526089065</v>
      </c>
      <c r="P52" s="14">
        <f>O52+$M$50*(LOG10(O52) - 7/(2*O52+6))</f>
        <v>3.4672922666420876</v>
      </c>
      <c r="Q52" s="14">
        <f t="shared" ref="Q52:Q54" si="19">ABS(O52-P52)</f>
        <v>1.9129140331810568E-3</v>
      </c>
      <c r="R52" s="19" t="str">
        <f>IF(Q52&lt;MIN($M$52,$M$53),"да","нет")</f>
        <v>нет</v>
      </c>
    </row>
    <row r="53" spans="6:18" ht="19.5" x14ac:dyDescent="0.25">
      <c r="F53" s="20"/>
      <c r="G53" s="20"/>
      <c r="H53" s="20"/>
      <c r="I53" s="14">
        <f t="shared" si="18"/>
        <v>3.3000000000000003</v>
      </c>
      <c r="J53" s="14">
        <f t="shared" si="17"/>
        <v>0.73625462803325725</v>
      </c>
      <c r="L53" s="16" t="s">
        <v>17</v>
      </c>
      <c r="M53" s="14">
        <v>1E-3</v>
      </c>
      <c r="O53" s="14">
        <f t="shared" si="15"/>
        <v>3.4672922666420876</v>
      </c>
      <c r="P53" s="14">
        <f>O53+$M$50*(LOG10(O53) - 7/(2*O53+6))</f>
        <v>3.4687254350512808</v>
      </c>
      <c r="Q53" s="14">
        <f t="shared" si="19"/>
        <v>1.433168409193275E-3</v>
      </c>
      <c r="R53" s="19" t="str">
        <f>IF(Q53&lt;MIN($M$52,$M$53),"да","нет")</f>
        <v>нет</v>
      </c>
    </row>
    <row r="54" spans="6:18" x14ac:dyDescent="0.25">
      <c r="F54" s="20"/>
      <c r="G54" s="20"/>
      <c r="H54" s="20"/>
      <c r="I54" s="14">
        <f t="shared" si="18"/>
        <v>3.4000000000000004</v>
      </c>
      <c r="J54" s="14">
        <f t="shared" si="17"/>
        <v>0.74418053212238178</v>
      </c>
      <c r="O54" s="14">
        <f t="shared" si="15"/>
        <v>3.4687254350512808</v>
      </c>
      <c r="P54" s="14">
        <f>O54+$M$50*(LOG10(O54) - 7/(2*O54+6))</f>
        <v>3.4697993531398796</v>
      </c>
      <c r="Q54" s="14">
        <f t="shared" si="19"/>
        <v>1.073918088598802E-3</v>
      </c>
      <c r="R54" s="19" t="str">
        <f>IF(Q54&lt;MIN($M$52,$M$53),"да","нет")</f>
        <v>нет</v>
      </c>
    </row>
    <row r="55" spans="6:18" x14ac:dyDescent="0.25">
      <c r="F55" s="20"/>
      <c r="G55" s="20"/>
      <c r="H55" s="20"/>
      <c r="I55" s="14">
        <f t="shared" si="18"/>
        <v>3.5000000000000004</v>
      </c>
      <c r="J55" s="14">
        <f t="shared" si="17"/>
        <v>0.75169075075235936</v>
      </c>
      <c r="O55" s="14">
        <f t="shared" si="15"/>
        <v>3.4697993531398796</v>
      </c>
      <c r="P55" s="14">
        <f t="shared" ref="P55:P59" si="20">O55+$M$50*(LOG10(O55) - 7/(2*O55+6))</f>
        <v>3.4706041737753544</v>
      </c>
      <c r="Q55" s="14">
        <f t="shared" ref="Q55:Q59" si="21">ABS(O55-P55)</f>
        <v>8.0482063547471228E-4</v>
      </c>
      <c r="R55" s="19" t="str">
        <f t="shared" ref="R55:R59" si="22">IF(Q55&lt;MIN($M$52,$M$53),"да","нет")</f>
        <v>нет</v>
      </c>
    </row>
    <row r="56" spans="6:18" x14ac:dyDescent="0.25">
      <c r="I56" s="14">
        <f t="shared" si="18"/>
        <v>3.6000000000000005</v>
      </c>
      <c r="J56" s="14">
        <f t="shared" si="17"/>
        <v>0.7588164399165469</v>
      </c>
      <c r="O56" s="14">
        <f t="shared" si="15"/>
        <v>3.4706041737753544</v>
      </c>
      <c r="P56" s="14">
        <f t="shared" si="20"/>
        <v>3.4712073823378833</v>
      </c>
      <c r="Q56" s="14">
        <f t="shared" si="21"/>
        <v>6.0320856252893407E-4</v>
      </c>
      <c r="R56" s="19" t="str">
        <f t="shared" si="22"/>
        <v>нет</v>
      </c>
    </row>
    <row r="57" spans="6:18" x14ac:dyDescent="0.25">
      <c r="I57" s="14">
        <f t="shared" si="18"/>
        <v>3.7000000000000006</v>
      </c>
      <c r="J57" s="14">
        <f t="shared" si="17"/>
        <v>0.76558569505539453</v>
      </c>
      <c r="O57" s="14">
        <f t="shared" si="15"/>
        <v>3.4712073823378833</v>
      </c>
      <c r="P57" s="14">
        <f t="shared" si="20"/>
        <v>3.4716595153223295</v>
      </c>
      <c r="Q57" s="14">
        <f t="shared" si="21"/>
        <v>4.5213298444624073E-4</v>
      </c>
      <c r="R57" s="19" t="str">
        <f t="shared" si="22"/>
        <v>нет</v>
      </c>
    </row>
    <row r="58" spans="6:18" x14ac:dyDescent="0.25">
      <c r="I58" s="14">
        <f t="shared" si="18"/>
        <v>3.8000000000000007</v>
      </c>
      <c r="J58" s="14">
        <f t="shared" si="17"/>
        <v>0.7720239243088256</v>
      </c>
      <c r="O58" s="14">
        <f t="shared" si="15"/>
        <v>3.4716595153223295</v>
      </c>
      <c r="P58" s="14">
        <f t="shared" si="20"/>
        <v>3.4719984278211506</v>
      </c>
      <c r="Q58" s="14">
        <f t="shared" si="21"/>
        <v>3.3891249882112007E-4</v>
      </c>
      <c r="R58" s="19" t="str">
        <f t="shared" si="22"/>
        <v>нет</v>
      </c>
    </row>
    <row r="59" spans="6:18" x14ac:dyDescent="0.25">
      <c r="I59" s="14">
        <f t="shared" si="18"/>
        <v>3.9000000000000008</v>
      </c>
      <c r="J59" s="14">
        <f t="shared" si="17"/>
        <v>0.77815416746052823</v>
      </c>
      <c r="O59" s="21">
        <f t="shared" si="15"/>
        <v>3.4719984278211506</v>
      </c>
      <c r="P59" s="21">
        <f t="shared" si="20"/>
        <v>3.4722524817939013</v>
      </c>
      <c r="Q59" s="21">
        <f t="shared" si="21"/>
        <v>2.5405397275068964E-4</v>
      </c>
      <c r="R59" s="22" t="str">
        <f t="shared" si="22"/>
        <v>да</v>
      </c>
    </row>
    <row r="60" spans="6:18" x14ac:dyDescent="0.25">
      <c r="I60" s="14">
        <f t="shared" si="18"/>
        <v>4.0000000000000009</v>
      </c>
      <c r="J60" s="14">
        <f t="shared" si="17"/>
        <v>0.78399736971473888</v>
      </c>
    </row>
    <row r="61" spans="6:18" ht="19.5" x14ac:dyDescent="0.25">
      <c r="O61" s="16" t="s">
        <v>12</v>
      </c>
      <c r="P61" s="2">
        <f>P59</f>
        <v>3.4722524817939013</v>
      </c>
      <c r="Q61" s="2"/>
    </row>
    <row r="62" spans="6:18" ht="19.5" x14ac:dyDescent="0.25">
      <c r="O62" s="16" t="s">
        <v>16</v>
      </c>
      <c r="P62" s="2">
        <f xml:space="preserve"> (LOG10(P61) - 7/(2*P61+6))</f>
        <v>-1.5870693258446256E-4</v>
      </c>
      <c r="Q62" s="2"/>
    </row>
    <row r="63" spans="6:18" x14ac:dyDescent="0.25">
      <c r="I63" s="20"/>
      <c r="J63" s="20"/>
      <c r="K63" s="20"/>
      <c r="L63" s="20"/>
      <c r="M63" s="20"/>
      <c r="N63" s="20"/>
    </row>
    <row r="64" spans="6:18" x14ac:dyDescent="0.25">
      <c r="I64" s="27"/>
      <c r="J64" s="27"/>
      <c r="K64" s="15"/>
      <c r="L64" s="15"/>
      <c r="M64" s="15"/>
      <c r="N64" s="20"/>
    </row>
    <row r="65" spans="9:14" x14ac:dyDescent="0.25">
      <c r="I65" s="27"/>
      <c r="J65" s="27"/>
      <c r="K65" s="15"/>
      <c r="L65" s="15"/>
      <c r="M65" s="15"/>
      <c r="N65" s="20"/>
    </row>
    <row r="66" spans="9:14" x14ac:dyDescent="0.25">
      <c r="K66" s="20"/>
      <c r="L66" s="20"/>
      <c r="M66" s="20"/>
      <c r="N66" s="20"/>
    </row>
    <row r="67" spans="9:14" x14ac:dyDescent="0.25">
      <c r="K67" s="20"/>
    </row>
    <row r="68" spans="9:14" x14ac:dyDescent="0.25">
      <c r="I68" s="20"/>
      <c r="J68" s="20"/>
      <c r="K68" s="20"/>
    </row>
    <row r="69" spans="9:14" ht="19.5" x14ac:dyDescent="0.25">
      <c r="I69" s="20"/>
      <c r="J69" s="20"/>
      <c r="K69" s="20"/>
      <c r="L69" s="28"/>
      <c r="M69" s="20"/>
      <c r="N69" s="20"/>
    </row>
  </sheetData>
  <mergeCells count="41">
    <mergeCell ref="P61:Q61"/>
    <mergeCell ref="P62:Q62"/>
    <mergeCell ref="I47:J48"/>
    <mergeCell ref="K47:M48"/>
    <mergeCell ref="O36:O37"/>
    <mergeCell ref="P36:P37"/>
    <mergeCell ref="Q36:Q37"/>
    <mergeCell ref="R36:R37"/>
    <mergeCell ref="R17:R18"/>
    <mergeCell ref="P32:Q32"/>
    <mergeCell ref="P33:Q33"/>
    <mergeCell ref="I2:J3"/>
    <mergeCell ref="P12:Q12"/>
    <mergeCell ref="P11:Q11"/>
    <mergeCell ref="I18:J19"/>
    <mergeCell ref="K18:M19"/>
    <mergeCell ref="O17:O18"/>
    <mergeCell ref="P17:P18"/>
    <mergeCell ref="Q17:Q18"/>
    <mergeCell ref="K2:M3"/>
    <mergeCell ref="O2:O3"/>
    <mergeCell ref="P2:P3"/>
    <mergeCell ref="Q2:Q3"/>
    <mergeCell ref="R2:R3"/>
    <mergeCell ref="B12:B13"/>
    <mergeCell ref="C12:C13"/>
    <mergeCell ref="D12:E13"/>
    <mergeCell ref="F12:F13"/>
    <mergeCell ref="B15:B16"/>
    <mergeCell ref="C15:C16"/>
    <mergeCell ref="D15:F16"/>
    <mergeCell ref="B9:B10"/>
    <mergeCell ref="C9:C10"/>
    <mergeCell ref="F9:F10"/>
    <mergeCell ref="D6:E7"/>
    <mergeCell ref="D9:E10"/>
    <mergeCell ref="A1:G1"/>
    <mergeCell ref="B6:B7"/>
    <mergeCell ref="C6:C7"/>
    <mergeCell ref="F6:F7"/>
    <mergeCell ref="B3:C4"/>
  </mergeCells>
  <pageMargins left="0.7" right="0.7" top="0.75" bottom="0.75" header="0.3" footer="0.3"/>
  <pageSetup paperSize="9" orientation="portrait" horizontalDpi="4294967293" verticalDpi="4294967293" r:id="rId1"/>
  <drawing r:id="rId2"/>
  <legacyDrawing r:id="rId3"/>
  <oleObjects>
    <mc:AlternateContent xmlns:mc="http://schemas.openxmlformats.org/markup-compatibility/2006">
      <mc:Choice Requires="x14">
        <oleObject shapeId="1025" r:id="rId4">
          <objectPr defaultSize="0" autoPict="0" r:id="rId5">
            <anchor moveWithCells="1" sizeWithCells="1">
              <from>
                <xdr:col>1</xdr:col>
                <xdr:colOff>114300</xdr:colOff>
                <xdr:row>2</xdr:row>
                <xdr:rowOff>57150</xdr:rowOff>
              </from>
              <to>
                <xdr:col>2</xdr:col>
                <xdr:colOff>600075</xdr:colOff>
                <xdr:row>3</xdr:row>
                <xdr:rowOff>219075</xdr:rowOff>
              </to>
            </anchor>
          </objectPr>
        </oleObject>
      </mc:Choice>
      <mc:Fallback>
        <oleObject shapeId="1025" r:id="rId4"/>
      </mc:Fallback>
    </mc:AlternateContent>
    <mc:AlternateContent xmlns:mc="http://schemas.openxmlformats.org/markup-compatibility/2006">
      <mc:Choice Requires="x14">
        <oleObject progId="Equation.3" shapeId="1028" r:id="rId6">
          <objectPr defaultSize="0" autoPict="0" r:id="rId7">
            <anchor moveWithCells="1">
              <from>
                <xdr:col>10</xdr:col>
                <xdr:colOff>295275</xdr:colOff>
                <xdr:row>1</xdr:row>
                <xdr:rowOff>95250</xdr:rowOff>
              </from>
              <to>
                <xdr:col>12</xdr:col>
                <xdr:colOff>285750</xdr:colOff>
                <xdr:row>2</xdr:row>
                <xdr:rowOff>133350</xdr:rowOff>
              </to>
            </anchor>
          </objectPr>
        </oleObject>
      </mc:Choice>
      <mc:Fallback>
        <oleObject progId="Equation.3" shapeId="1028" r:id="rId6"/>
      </mc:Fallback>
    </mc:AlternateContent>
    <mc:AlternateContent xmlns:mc="http://schemas.openxmlformats.org/markup-compatibility/2006">
      <mc:Choice Requires="x14">
        <oleObject progId="Equation.3" shapeId="1032" r:id="rId8">
          <objectPr defaultSize="0" autoPict="0" r:id="rId9">
            <anchor moveWithCells="1">
              <from>
                <xdr:col>15</xdr:col>
                <xdr:colOff>85725</xdr:colOff>
                <xdr:row>1</xdr:row>
                <xdr:rowOff>123825</xdr:rowOff>
              </from>
              <to>
                <xdr:col>15</xdr:col>
                <xdr:colOff>1457325</xdr:colOff>
                <xdr:row>2</xdr:row>
                <xdr:rowOff>123825</xdr:rowOff>
              </to>
            </anchor>
          </objectPr>
        </oleObject>
      </mc:Choice>
      <mc:Fallback>
        <oleObject progId="Equation.3" shapeId="1032" r:id="rId8"/>
      </mc:Fallback>
    </mc:AlternateContent>
    <mc:AlternateContent xmlns:mc="http://schemas.openxmlformats.org/markup-compatibility/2006">
      <mc:Choice Requires="x14">
        <oleObject progId="Equation.3" shapeId="1033" r:id="rId10">
          <objectPr defaultSize="0" autoPict="0" r:id="rId11">
            <anchor moveWithCells="1">
              <from>
                <xdr:col>16</xdr:col>
                <xdr:colOff>504825</xdr:colOff>
                <xdr:row>1</xdr:row>
                <xdr:rowOff>66675</xdr:rowOff>
              </from>
              <to>
                <xdr:col>16</xdr:col>
                <xdr:colOff>1219200</xdr:colOff>
                <xdr:row>2</xdr:row>
                <xdr:rowOff>200025</xdr:rowOff>
              </to>
            </anchor>
          </objectPr>
        </oleObject>
      </mc:Choice>
      <mc:Fallback>
        <oleObject progId="Equation.3" shapeId="1033" r:id="rId10"/>
      </mc:Fallback>
    </mc:AlternateContent>
    <mc:AlternateContent xmlns:mc="http://schemas.openxmlformats.org/markup-compatibility/2006">
      <mc:Choice Requires="x14">
        <oleObject progId="Equation.3" shapeId="1034" r:id="rId12">
          <objectPr defaultSize="0" autoPict="0" r:id="rId13">
            <anchor moveWithCells="1">
              <from>
                <xdr:col>17</xdr:col>
                <xdr:colOff>257175</xdr:colOff>
                <xdr:row>1</xdr:row>
                <xdr:rowOff>104775</xdr:rowOff>
              </from>
              <to>
                <xdr:col>17</xdr:col>
                <xdr:colOff>1038225</xdr:colOff>
                <xdr:row>2</xdr:row>
                <xdr:rowOff>152400</xdr:rowOff>
              </to>
            </anchor>
          </objectPr>
        </oleObject>
      </mc:Choice>
      <mc:Fallback>
        <oleObject progId="Equation.3" shapeId="1034" r:id="rId12"/>
      </mc:Fallback>
    </mc:AlternateContent>
    <mc:AlternateContent xmlns:mc="http://schemas.openxmlformats.org/markup-compatibility/2006">
      <mc:Choice Requires="x14">
        <oleObject progId="Equation.3" shapeId="1035" r:id="rId14">
          <objectPr defaultSize="0" autoPict="0" r:id="rId7">
            <anchor moveWithCells="1">
              <from>
                <xdr:col>10</xdr:col>
                <xdr:colOff>295275</xdr:colOff>
                <xdr:row>17</xdr:row>
                <xdr:rowOff>95250</xdr:rowOff>
              </from>
              <to>
                <xdr:col>12</xdr:col>
                <xdr:colOff>285750</xdr:colOff>
                <xdr:row>18</xdr:row>
                <xdr:rowOff>190500</xdr:rowOff>
              </to>
            </anchor>
          </objectPr>
        </oleObject>
      </mc:Choice>
      <mc:Fallback>
        <oleObject progId="Equation.3" shapeId="1035" r:id="rId14"/>
      </mc:Fallback>
    </mc:AlternateContent>
    <mc:AlternateContent xmlns:mc="http://schemas.openxmlformats.org/markup-compatibility/2006">
      <mc:Choice Requires="x14">
        <oleObject progId="Equation.3" shapeId="1036" r:id="rId15">
          <objectPr defaultSize="0" autoPict="0" r:id="rId9">
            <anchor moveWithCells="1">
              <from>
                <xdr:col>15</xdr:col>
                <xdr:colOff>66675</xdr:colOff>
                <xdr:row>16</xdr:row>
                <xdr:rowOff>95250</xdr:rowOff>
              </from>
              <to>
                <xdr:col>15</xdr:col>
                <xdr:colOff>1428750</xdr:colOff>
                <xdr:row>17</xdr:row>
                <xdr:rowOff>133350</xdr:rowOff>
              </to>
            </anchor>
          </objectPr>
        </oleObject>
      </mc:Choice>
      <mc:Fallback>
        <oleObject progId="Equation.3" shapeId="1036" r:id="rId15"/>
      </mc:Fallback>
    </mc:AlternateContent>
    <mc:AlternateContent xmlns:mc="http://schemas.openxmlformats.org/markup-compatibility/2006">
      <mc:Choice Requires="x14">
        <oleObject progId="Equation.3" shapeId="1037" r:id="rId16">
          <objectPr defaultSize="0" autoPict="0" r:id="rId11">
            <anchor moveWithCells="1">
              <from>
                <xdr:col>16</xdr:col>
                <xdr:colOff>552450</xdr:colOff>
                <xdr:row>16</xdr:row>
                <xdr:rowOff>19050</xdr:rowOff>
              </from>
              <to>
                <xdr:col>16</xdr:col>
                <xdr:colOff>1257300</xdr:colOff>
                <xdr:row>17</xdr:row>
                <xdr:rowOff>190500</xdr:rowOff>
              </to>
            </anchor>
          </objectPr>
        </oleObject>
      </mc:Choice>
      <mc:Fallback>
        <oleObject progId="Equation.3" shapeId="1037" r:id="rId16"/>
      </mc:Fallback>
    </mc:AlternateContent>
    <mc:AlternateContent xmlns:mc="http://schemas.openxmlformats.org/markup-compatibility/2006">
      <mc:Choice Requires="x14">
        <oleObject progId="Equation.3" shapeId="1038" r:id="rId17">
          <objectPr defaultSize="0" autoPict="0" r:id="rId13">
            <anchor moveWithCells="1">
              <from>
                <xdr:col>17</xdr:col>
                <xdr:colOff>257175</xdr:colOff>
                <xdr:row>16</xdr:row>
                <xdr:rowOff>57150</xdr:rowOff>
              </from>
              <to>
                <xdr:col>17</xdr:col>
                <xdr:colOff>1038225</xdr:colOff>
                <xdr:row>17</xdr:row>
                <xdr:rowOff>142875</xdr:rowOff>
              </to>
            </anchor>
          </objectPr>
        </oleObject>
      </mc:Choice>
      <mc:Fallback>
        <oleObject progId="Equation.3" shapeId="1038" r:id="rId17"/>
      </mc:Fallback>
    </mc:AlternateContent>
    <mc:AlternateContent xmlns:mc="http://schemas.openxmlformats.org/markup-compatibility/2006">
      <mc:Choice Requires="x14">
        <oleObject progId="Equation.3" shapeId="1047" r:id="rId18">
          <objectPr defaultSize="0" autoPict="0" r:id="rId7">
            <anchor moveWithCells="1">
              <from>
                <xdr:col>11</xdr:col>
                <xdr:colOff>66675</xdr:colOff>
                <xdr:row>46</xdr:row>
                <xdr:rowOff>47625</xdr:rowOff>
              </from>
              <to>
                <xdr:col>12</xdr:col>
                <xdr:colOff>666750</xdr:colOff>
                <xdr:row>47</xdr:row>
                <xdr:rowOff>142875</xdr:rowOff>
              </to>
            </anchor>
          </objectPr>
        </oleObject>
      </mc:Choice>
      <mc:Fallback>
        <oleObject progId="Equation.3" shapeId="1047" r:id="rId18"/>
      </mc:Fallback>
    </mc:AlternateContent>
    <mc:AlternateContent xmlns:mc="http://schemas.openxmlformats.org/markup-compatibility/2006">
      <mc:Choice Requires="x14">
        <oleObject progId="Equation.3" shapeId="1048" r:id="rId19">
          <objectPr defaultSize="0" autoPict="0" r:id="rId9">
            <anchor moveWithCells="1">
              <from>
                <xdr:col>15</xdr:col>
                <xdr:colOff>104775</xdr:colOff>
                <xdr:row>35</xdr:row>
                <xdr:rowOff>104775</xdr:rowOff>
              </from>
              <to>
                <xdr:col>15</xdr:col>
                <xdr:colOff>1466850</xdr:colOff>
                <xdr:row>36</xdr:row>
                <xdr:rowOff>171450</xdr:rowOff>
              </to>
            </anchor>
          </objectPr>
        </oleObject>
      </mc:Choice>
      <mc:Fallback>
        <oleObject progId="Equation.3" shapeId="1048" r:id="rId19"/>
      </mc:Fallback>
    </mc:AlternateContent>
    <mc:AlternateContent xmlns:mc="http://schemas.openxmlformats.org/markup-compatibility/2006">
      <mc:Choice Requires="x14">
        <oleObject progId="Equation.3" shapeId="1049" r:id="rId20">
          <objectPr defaultSize="0" autoPict="0" r:id="rId11">
            <anchor moveWithCells="1">
              <from>
                <xdr:col>16</xdr:col>
                <xdr:colOff>542925</xdr:colOff>
                <xdr:row>35</xdr:row>
                <xdr:rowOff>66675</xdr:rowOff>
              </from>
              <to>
                <xdr:col>16</xdr:col>
                <xdr:colOff>1247775</xdr:colOff>
                <xdr:row>37</xdr:row>
                <xdr:rowOff>19050</xdr:rowOff>
              </to>
            </anchor>
          </objectPr>
        </oleObject>
      </mc:Choice>
      <mc:Fallback>
        <oleObject progId="Equation.3" shapeId="1049" r:id="rId20"/>
      </mc:Fallback>
    </mc:AlternateContent>
    <mc:AlternateContent xmlns:mc="http://schemas.openxmlformats.org/markup-compatibility/2006">
      <mc:Choice Requires="x14">
        <oleObject progId="Equation.3" shapeId="1050" r:id="rId21">
          <objectPr defaultSize="0" autoPict="0" r:id="rId13">
            <anchor moveWithCells="1">
              <from>
                <xdr:col>17</xdr:col>
                <xdr:colOff>285750</xdr:colOff>
                <xdr:row>35</xdr:row>
                <xdr:rowOff>76200</xdr:rowOff>
              </from>
              <to>
                <xdr:col>17</xdr:col>
                <xdr:colOff>1057275</xdr:colOff>
                <xdr:row>36</xdr:row>
                <xdr:rowOff>190500</xdr:rowOff>
              </to>
            </anchor>
          </objectPr>
        </oleObject>
      </mc:Choice>
      <mc:Fallback>
        <oleObject progId="Equation.3" shapeId="1050" r:id="rId21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2018-10-26T21:14:23Z</dcterms:modified>
</cp:coreProperties>
</file>