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externalLinks/externalLink1.xml" ContentType="application/vnd.openxmlformats-officedocument.spreadsheetml.externalLink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daniil"/>
  <workbookPr/>
  <bookViews>
    <workbookView activeTab="1" xWindow="240" yWindow="60" windowWidth="23250" windowHeight="12570" tabRatio="902"/>
  </bookViews>
  <sheets>
    <sheet name="Расчет региональных коэфф." sheetId="1" state="hidden" r:id="rId5"/>
    <sheet name="Приобретенная энергия" sheetId="2" r:id="rId6"/>
  </sheets>
  <externalReferences>
    <externalReference r:id="rId4"/>
  </externalReferences>
  <calcPr/>
  <extLst>
    <ext uri="smNativeData">
      <pm:revision xmlns:pm="smNativeData" day="1695467992" val="1064" rev="124" rev64="64" revOS="3" revMin="124" revMax="0"/>
      <pm:docPrefs xmlns:pm="smNativeData" id="1695467992" fixedDigits="0" showNotice="1" showFrameBounds="1" autoChart="1" recalcOnPrint="1" recalcOnCopy="1" finalRounding="1" compatTextArt="1" tab="567" useDefinedPrintRange="1" printArea="currentSheet"/>
      <pm:compatibility xmlns:pm="smNativeData" id="1695467992" overlapCells="1"/>
      <pm:defCurrency xmlns:pm="smNativeData" id="1695467992"/>
    </ext>
  </extLst>
</workbook>
</file>

<file path=xl/sharedStrings.xml><?xml version="1.0" encoding="utf-8"?>
<sst xmlns="http://schemas.openxmlformats.org/spreadsheetml/2006/main" count="88" uniqueCount="74">
  <si>
    <t>Расчет коэффициента выбросов СО2 при сжигании топлива на стационарных источниках по компонентному составу</t>
  </si>
  <si>
    <t>Название газа</t>
  </si>
  <si>
    <t xml:space="preserve">Газ горючий природный </t>
  </si>
  <si>
    <t>Компонент</t>
  </si>
  <si>
    <t>Химическая формула</t>
  </si>
  <si>
    <r>
      <t>Объемная доля i-компонента  в газообразного топлива за период у,</t>
    </r>
    <r>
      <rPr>
        <rFont val="Arial"/>
        <charset val="0"/>
        <family val="2"/>
        <sz val="10"/>
        <b/>
        <i val="0"/>
        <extLst>
          <ext uri="smNativeData">
            <pm:charSpec xmlns:pm="smNativeData" id="1695467992">
              <pm:latin face="Arial" sz="200" weight="bold" i="0"/>
              <pm:cs/>
              <pm:ea/>
            </pm:charSpec>
          </ext>
        </extLst>
      </rPr>
      <t xml:space="preserve"> Wi,j,y, </t>
    </r>
    <r>
      <rPr>
        <rFont val="Arial"/>
        <charset val="0"/>
        <family val="2"/>
        <sz val="10"/>
        <b val="0"/>
        <i val="0"/>
        <extLst>
          <ext uri="smNativeData">
            <pm:charSpec xmlns:pm="smNativeData" id="1695467992">
              <pm:latin face="Arial" sz="200" weight="normal" i="0"/>
              <pm:cs/>
              <pm:ea/>
            </pm:charSpec>
          </ext>
        </extLst>
      </rPr>
      <t>% об.</t>
    </r>
  </si>
  <si>
    <r>
      <t xml:space="preserve">Количество молей углерода на моль i-компонента газообразного топлива, </t>
    </r>
    <r>
      <rPr>
        <rFont val="Arial"/>
        <charset val="0"/>
        <family val="2"/>
        <sz val="8"/>
        <b/>
        <i val="0"/>
        <extLst>
          <ext uri="smNativeData">
            <pm:charSpec xmlns:pm="smNativeData" id="1695467992">
              <pm:latin face="Arial" sz="160" weight="bold" i="0"/>
              <pm:cs/>
              <pm:ea/>
            </pm:charSpec>
          </ext>
        </extLst>
      </rPr>
      <t>nC,i</t>
    </r>
  </si>
  <si>
    <t>Wi,j,y × nC,i</t>
  </si>
  <si>
    <t>Диоксид углерода</t>
  </si>
  <si>
    <t>CO2</t>
  </si>
  <si>
    <t>Кислород</t>
  </si>
  <si>
    <t>O2</t>
  </si>
  <si>
    <t>Азот</t>
  </si>
  <si>
    <t>N2</t>
  </si>
  <si>
    <t>Сероводород</t>
  </si>
  <si>
    <t>H2S</t>
  </si>
  <si>
    <t>Водород</t>
  </si>
  <si>
    <t>H2</t>
  </si>
  <si>
    <t>Гелий</t>
  </si>
  <si>
    <t>He</t>
  </si>
  <si>
    <t>Аргон</t>
  </si>
  <si>
    <t>Ar</t>
  </si>
  <si>
    <t>Оксид углерода</t>
  </si>
  <si>
    <t>CO</t>
  </si>
  <si>
    <t>Метан</t>
  </si>
  <si>
    <t>CH4</t>
  </si>
  <si>
    <t>Этан</t>
  </si>
  <si>
    <t>C2H6</t>
  </si>
  <si>
    <t>Пропан</t>
  </si>
  <si>
    <t>C3H8</t>
  </si>
  <si>
    <t>изо-Бутан</t>
  </si>
  <si>
    <t>i-C4H10</t>
  </si>
  <si>
    <t>н-Бутан</t>
  </si>
  <si>
    <t>n-C4H10</t>
  </si>
  <si>
    <t>изо-Пентан</t>
  </si>
  <si>
    <t>i-C5H12</t>
  </si>
  <si>
    <t>н-Пентан</t>
  </si>
  <si>
    <t>n-C5H12</t>
  </si>
  <si>
    <t>н-Гексан</t>
  </si>
  <si>
    <t>n-C6H14</t>
  </si>
  <si>
    <t>н-Гептан</t>
  </si>
  <si>
    <t>n-C7H16</t>
  </si>
  <si>
    <t>н-Октан</t>
  </si>
  <si>
    <t>n-C8H18</t>
  </si>
  <si>
    <t>н-Нонан</t>
  </si>
  <si>
    <t>n-C9H20</t>
  </si>
  <si>
    <t>н-Декан</t>
  </si>
  <si>
    <t>n-C10H22</t>
  </si>
  <si>
    <t>Неопределяемые компоненты (консервативно принимаются на основе этана )</t>
  </si>
  <si>
    <t>Итог</t>
  </si>
  <si>
    <r>
      <t xml:space="preserve">Плотность СО2, </t>
    </r>
    <r>
      <rPr>
        <rFont val="Arial"/>
        <charset val="0"/>
        <family val="2"/>
        <sz val="10"/>
        <b/>
        <i val="0"/>
        <extLst>
          <ext uri="smNativeData">
            <pm:charSpec xmlns:pm="smNativeData" id="1695467992">
              <pm:latin face="Arial" sz="200" weight="bold" i="0"/>
              <pm:cs/>
              <pm:ea/>
            </pm:charSpec>
          </ext>
        </extLst>
      </rPr>
      <t>ρCO2</t>
    </r>
    <r>
      <rPr>
        <rFont val="Arial"/>
        <charset val="0"/>
        <family val="2"/>
        <sz val="10"/>
        <b val="0"/>
        <i val="0"/>
        <extLst>
          <ext uri="smNativeData">
            <pm:charSpec xmlns:pm="smNativeData" id="1695467992">
              <pm:latin face="Arial" sz="200" weight="normal" i="0"/>
              <pm:cs/>
              <pm:ea/>
            </pm:charSpec>
          </ext>
        </extLst>
      </rPr>
      <t>, кг/м3</t>
    </r>
  </si>
  <si>
    <r>
      <t xml:space="preserve">Коэффициент выбросов СО2 от сжигания газообразного топлива j за период у, </t>
    </r>
    <r>
      <rPr>
        <rFont val="Arial"/>
        <charset val="0"/>
        <family val="2"/>
        <sz val="10"/>
        <b/>
        <i val="0"/>
        <extLst>
          <ext uri="smNativeData">
            <pm:charSpec xmlns:pm="smNativeData" id="1695467992">
              <pm:latin face="Arial" sz="200" weight="bold" i="0"/>
              <pm:cs/>
              <pm:ea/>
            </pm:charSpec>
          </ext>
        </extLst>
      </rPr>
      <t>EFCO2,j,y</t>
    </r>
    <r>
      <rPr>
        <rFont val="Arial"/>
        <charset val="0"/>
        <family val="2"/>
        <sz val="10"/>
        <b val="0"/>
        <i val="0"/>
        <extLst>
          <ext uri="smNativeData">
            <pm:charSpec xmlns:pm="smNativeData" id="1695467992">
              <pm:latin face="Arial" sz="200" weight="normal" i="0"/>
              <pm:cs/>
              <pm:ea/>
            </pm:charSpec>
          </ext>
        </extLst>
      </rPr>
      <t>, тСО2/тыс.м3</t>
    </r>
    <r>
      <rPr>
        <rFont val="Arial"/>
        <charset val="0"/>
        <family val="2"/>
        <sz val="8"/>
        <b val="0"/>
        <i val="0"/>
        <extLst>
          <ext uri="smNativeData">
            <pm:charSpec xmlns:pm="smNativeData" id="1695467992">
              <pm:latin face="Arial" sz="160" weight="normal" i="0"/>
              <pm:cs/>
              <pm:ea/>
            </pm:charSpec>
          </ext>
        </extLst>
      </rPr>
      <t xml:space="preserve"> (</t>
    </r>
    <r>
      <rPr>
        <rFont val="Arial"/>
        <charset val="0"/>
        <family val="2"/>
        <sz val="8"/>
        <b/>
        <i val="0"/>
        <extLst>
          <ext uri="smNativeData">
            <pm:charSpec xmlns:pm="smNativeData" id="1695467992">
              <pm:latin face="Arial" sz="160" weight="bold" i="0"/>
              <pm:cs/>
              <pm:ea/>
            </pm:charSpec>
          </ext>
        </extLst>
      </rPr>
      <t>EFCO2,j,y=∑(Wi,j,y × nC,i) × ρCO2 × 10^(-2)</t>
    </r>
    <r>
      <rPr>
        <rFont val="Arial"/>
        <charset val="0"/>
        <family val="2"/>
        <sz val="8"/>
        <b val="0"/>
        <i val="0"/>
        <extLst>
          <ext uri="smNativeData">
            <pm:charSpec xmlns:pm="smNativeData" id="1695467992">
              <pm:latin face="Arial" sz="160" weight="normal" i="0"/>
              <pm:cs/>
              <pm:ea/>
            </pm:charSpec>
          </ext>
        </extLst>
      </rPr>
      <t>)</t>
    </r>
  </si>
  <si>
    <t>Объем газа (тыс.м3)</t>
  </si>
  <si>
    <t>ВПГ (тСО2)</t>
  </si>
  <si>
    <t>Коэффициент (тСО2\МВт)</t>
  </si>
  <si>
    <t>Выработано тепловой энергии (Гкал)</t>
  </si>
  <si>
    <t>Коэффициент (тСО2\Гкал)</t>
  </si>
  <si>
    <t>Примечания:
1. значение объема косвенных энергетических выбросов приводятся с точностью до 1 тонны (п.8 МУ №330).</t>
  </si>
  <si>
    <r>
      <rPr>
        <rFont val="Arial"/>
        <charset val="0"/>
        <family val="2"/>
        <sz val="10"/>
        <b/>
        <i val="0"/>
        <extLst>
          <ext uri="smNativeData">
            <pm:charSpec xmlns:pm="smNativeData" id="1695467992">
              <pm:latin face="Arial" sz="200" weight="bold" i="0"/>
              <pm:cs/>
              <pm:ea/>
            </pm:charSpec>
          </ext>
        </extLst>
      </rPr>
      <t>Источник:</t>
    </r>
    <r>
      <rPr>
        <rFont val="Arial"/>
        <charset val="0"/>
        <family val="2"/>
        <sz val="10"/>
        <b val="0"/>
        <i val="0"/>
        <extLst>
          <ext uri="smNativeData">
            <pm:charSpec xmlns:pm="smNativeData" id="1695467992">
              <pm:latin face="Arial" sz="200" weight="normal" i="0"/>
              <pm:cs/>
              <pm:ea/>
            </pm:charSpec>
          </ext>
        </extLst>
      </rPr>
      <t xml:space="preserve"> Приказ Минприроды России от 29 июня 2017 года № 330 «Об утверждении методических указаний по количественному определению объема косвенных энергетических выбросов парниковых газов» (МУ №330).</t>
    </r>
  </si>
  <si>
    <t>№ п/п</t>
  </si>
  <si>
    <t>Название цеха/ промплощадки (номер технологической линии)</t>
  </si>
  <si>
    <t>Местоположение объекта</t>
  </si>
  <si>
    <t>Вид приобретенной энергии</t>
  </si>
  <si>
    <r>
      <t xml:space="preserve">Потребление энергии, полученной от внешних генерирующих объектов, </t>
    </r>
    <r>
      <rPr>
        <rFont val="Arial"/>
        <charset val="0"/>
        <family val="2"/>
        <sz val="10"/>
        <b/>
        <i val="0"/>
        <extLst>
          <ext uri="smNativeData">
            <pm:charSpec xmlns:pm="smNativeData" id="1695467992">
              <pm:latin face="Arial" sz="200" weight="bold" i="0"/>
              <pm:cs/>
              <pm:ea/>
            </pm:charSpec>
          </ext>
        </extLst>
      </rPr>
      <t>ЕСk,y(HСk,y)</t>
    </r>
  </si>
  <si>
    <t>Единицы измерения потребляемой энергии</t>
  </si>
  <si>
    <r>
      <t xml:space="preserve">Региональный коэффициент косвенных энергетических выбросов, тСО2/ед </t>
    </r>
    <r>
      <rPr>
        <rFont val="Arial"/>
        <charset val="0"/>
        <family val="2"/>
        <sz val="10"/>
        <b/>
        <i val="0"/>
        <extLst>
          <ext uri="smNativeData">
            <pm:charSpec xmlns:pm="smNativeData" id="1695467992">
              <pm:latin face="Arial" sz="200" weight="bold" i="0"/>
              <pm:cs/>
              <pm:ea/>
            </pm:charSpec>
          </ext>
        </extLst>
      </rPr>
      <t>EFрегСО2,элек,k,y (EFрегСО2,тепло,k,y)</t>
    </r>
  </si>
  <si>
    <r>
      <t xml:space="preserve">Объем косвенных энергетических выбросов при потреблении энергии </t>
    </r>
    <r>
      <rPr>
        <rFont val="Arial"/>
        <charset val="0"/>
        <family val="2"/>
        <sz val="10"/>
        <b/>
        <i val="0"/>
        <extLst>
          <ext uri="smNativeData">
            <pm:charSpec xmlns:pm="smNativeData" id="1695467992">
              <pm:latin face="Arial" sz="200" weight="bold" i="0"/>
              <pm:cs/>
              <pm:ea/>
            </pm:charSpec>
          </ext>
        </extLst>
      </rPr>
      <t xml:space="preserve">EрегСО2,элек,k,y (EрегСО2,тепло,k,y), тСО2  </t>
    </r>
  </si>
  <si>
    <t>М/р №1</t>
  </si>
  <si>
    <t>Электрическая</t>
  </si>
  <si>
    <t>МВт</t>
  </si>
  <si>
    <t>Тепловая</t>
  </si>
  <si>
    <t>Гкал</t>
  </si>
  <si>
    <t>принят по ПНСТ 646-2022</t>
  </si>
  <si>
    <t>рассчитан на основании фактических данных о компонентном составе топлива. Вкладка "Расчет региональных коэфф."</t>
  </si>
</sst>
</file>

<file path=xl/styles.xml><?xml version="1.0" encoding="utf-8"?>
<styleSheet xmlns="http://schemas.openxmlformats.org/spreadsheetml/2006/main">
  <numFmts count="19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  <numFmt numFmtId="164" formatCode="_-* #,##0.00\ _₽_-;\-* #,##0.00\ _₽_-;_-* &quot;-&quot;??\ _₽_-;_-@_-"/>
    <numFmt numFmtId="165" formatCode="0.000"/>
    <numFmt numFmtId="166" formatCode="0.0000"/>
    <numFmt numFmtId="167" formatCode="#,##0.000"/>
    <numFmt numFmtId="49" formatCode="@"/>
    <numFmt numFmtId="2" formatCode="0.00"/>
    <numFmt numFmtId="1" formatCode="0"/>
    <numFmt numFmtId="168" formatCode="0.0000000"/>
    <numFmt numFmtId="3" formatCode="#,##0"/>
    <numFmt numFmtId="4" formatCode="#,##0.00"/>
    <numFmt numFmtId="169" formatCode="0.000000"/>
  </numFmts>
  <fonts count="9">
    <font>
      <name val="Arial"/>
      <family val="2"/>
      <color rgb="FF000000"/>
      <sz val="10"/>
      <extLst>
        <ext uri="smNativeData">
          <pm:charSpec xmlns:pm="smNativeData" id="1695467992" ulstyle="none" kern="1">
            <pm:latin face="Arial" sz="200" lang="default"/>
            <pm:cs face="Basic Roman" sz="200" lang="default"/>
            <pm:ea face="Basic Roman" sz="200" lang="default"/>
          </pm:charSpec>
        </ext>
      </extLst>
    </font>
    <font>
      <name val="Basic Sans"/>
      <family val="1"/>
      <color rgb="FF000000"/>
      <sz val="10"/>
      <extLst>
        <ext uri="smNativeData">
          <pm:charSpec xmlns:pm="smNativeData" id="1695467992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  <font>
      <name val="Arial"/>
      <family val="2"/>
      <b/>
      <color rgb="FF000000"/>
      <sz val="10"/>
      <extLst>
        <ext uri="smNativeData">
          <pm:charSpec xmlns:pm="smNativeData" id="1695467992" ulstyle="none" kern="1">
            <pm:latin face="Arial" sz="200" lang="default" weight="bold"/>
            <pm:cs face="Basic Roman" sz="200" lang="default" weight="bold"/>
            <pm:ea face="Basic Roman" sz="200" lang="default" weight="bold"/>
          </pm:charSpec>
        </ext>
      </extLst>
    </font>
    <font>
      <name val="Arial"/>
      <family val="2"/>
      <color rgb="FF000000"/>
      <sz val="8"/>
      <extLst>
        <ext uri="smNativeData">
          <pm:charSpec xmlns:pm="smNativeData" id="1695467992" ulstyle="none" kern="1">
            <pm:latin face="Arial" sz="160" lang="default"/>
            <pm:cs face="Basic Roman" sz="160" lang="default"/>
            <pm:ea face="Basic Roman" sz="160" lang="default"/>
          </pm:charSpec>
        </ext>
      </extLst>
    </font>
    <font>
      <name val="Calibri"/>
      <family val="2"/>
      <color rgb="FF000000"/>
      <sz val="11"/>
      <extLst>
        <ext uri="smNativeData">
          <pm:charSpec xmlns:pm="smNativeData" id="1695467992" ulstyle="none" kern="1">
            <pm:latin face="Calibri" sz="220" lang="default"/>
            <pm:cs face="Basic Roman" sz="220" lang="default"/>
            <pm:ea face="Basic Roman" sz="220" lang="default"/>
          </pm:charSpec>
        </ext>
      </extLst>
    </font>
    <font>
      <name val="Arial"/>
      <family val="2"/>
      <b/>
      <color rgb="FFFFFFFF"/>
      <sz val="10"/>
      <extLst>
        <ext uri="smNativeData">
          <pm:charSpec xmlns:pm="smNativeData" id="1695467992" fgClr="FFFFFF" ulstyle="none" kern="1">
            <pm:latin face="Arial" sz="200" lang="default" weight="bold"/>
            <pm:cs face="Basic Roman" sz="200" lang="default" weight="bold"/>
            <pm:ea face="Basic Roman" sz="200" lang="default" weight="bold"/>
          </pm:charSpec>
        </ext>
      </extLst>
    </font>
    <font>
      <name val="Arial"/>
      <family val="2"/>
      <b/>
      <color rgb="FF000000"/>
      <sz val="10"/>
      <extLst>
        <ext uri="smNativeData">
          <pm:charSpec xmlns:pm="smNativeData" id="1695467992" ulstyle="none" kern="1">
            <pm:latin face="Arial" sz="200" lang="default" weight="bold"/>
            <pm:cs face="Basic Roman" sz="200" lang="default"/>
            <pm:ea face="Basic Roman" sz="200" lang="default"/>
          </pm:charSpec>
        </ext>
      </extLst>
    </font>
    <font>
      <name val="Arial"/>
      <family val="2"/>
      <b/>
      <color rgb="FF000000"/>
      <sz val="8"/>
      <extLst>
        <ext uri="smNativeData">
          <pm:charSpec xmlns:pm="smNativeData" id="1695467992" ulstyle="none" kern="1">
            <pm:latin face="Arial" sz="160" lang="default" weight="bold"/>
            <pm:cs face="Basic Roman" sz="200" lang="default"/>
            <pm:ea face="Basic Roman" sz="200" lang="default"/>
          </pm:charSpec>
        </ext>
      </extLst>
    </font>
    <font>
      <name val="Arial"/>
      <family val="2"/>
      <color rgb="FF000000"/>
      <sz val="8"/>
      <extLst>
        <ext uri="smNativeData">
          <pm:charSpec xmlns:pm="smNativeData" id="1695467992" ulstyle="none" kern="1">
            <pm:latin face="Arial" sz="160" lang="default"/>
            <pm:cs face="Basic Roman" sz="200" lang="default"/>
            <pm:ea face="Basic Roman" sz="200" lang="default"/>
          </pm:charSpec>
        </ext>
      </extLst>
    </font>
  </fonts>
  <fills count="19">
    <fill>
      <patternFill patternType="none"/>
    </fill>
    <fill>
      <patternFill patternType="gray125"/>
    </fill>
    <fill>
      <patternFill patternType="solid">
        <fgColor rgb="FFEBF1DC"/>
        <bgColor rgb="FFFFFFFF"/>
        <extLst>
          <ext uri="smNativeData">
            <pm:shade xmlns:pm="smNativeData" id="1695467992" type="1" fgLvl="100" fgClr="00EBF1DC" bgLvl="0" bgClr="00FFFFFF"/>
          </ext>
        </extLst>
      </patternFill>
    </fill>
    <fill>
      <patternFill patternType="none"/>
    </fill>
    <fill>
      <patternFill patternType="solid">
        <fgColor rgb="FF000080"/>
        <bgColor rgb="FFFFFFFF"/>
        <extLst>
          <ext uri="smNativeData">
            <pm:shade xmlns:pm="smNativeData" id="1695467992" type="1" fgLvl="100" fgClr="00000080" bgLvl="0" bgClr="00000000"/>
          </ext>
        </extLst>
      </patternFill>
    </fill>
    <fill>
      <patternFill patternType="none"/>
    </fill>
    <fill>
      <patternFill patternType="solid">
        <fgColor rgb="FFD8D8D8"/>
        <bgColor rgb="FFFFFFFF"/>
        <extLst>
          <ext uri="smNativeData">
            <pm:shade xmlns:pm="smNativeData" id="1695467992" type="1" fgLvl="100" fgClr="00D8D8D8" bgLvl="0" bgClr="00FFFFFF"/>
          </ext>
        </extLst>
      </patternFill>
    </fill>
    <fill>
      <patternFill patternType="none"/>
    </fill>
    <fill>
      <patternFill patternType="solid">
        <fgColor rgb="FFEBF1DC"/>
        <bgColor rgb="FFFFFFFF"/>
        <extLst>
          <ext uri="smNativeData">
            <pm:shade xmlns:pm="smNativeData" id="1695467992" type="1" fgLvl="100" fgClr="00EBF1DC" bgLvl="0" bgClr="00FFFFFF"/>
          </ext>
        </extLst>
      </patternFill>
    </fill>
    <fill>
      <patternFill patternType="none"/>
    </fill>
    <fill>
      <patternFill patternType="none"/>
    </fill>
    <fill>
      <patternFill patternType="solid">
        <fgColor rgb="FFE5E5FF"/>
        <bgColor rgb="FFFFFFFF"/>
        <extLst>
          <ext uri="smNativeData">
            <pm:shade xmlns:pm="smNativeData" id="1695467992" type="1" fgLvl="100" fgClr="00E5E5FF" bgLvl="0" bgClr="00000000"/>
          </ext>
        </extLst>
      </patternFill>
    </fill>
    <fill>
      <patternFill patternType="solid">
        <fgColor rgb="FFD8D8D8"/>
        <bgColor rgb="FFFFFFFF"/>
        <extLst>
          <ext uri="smNativeData">
            <pm:shade xmlns:pm="smNativeData" id="1695467992" type="1" fgLvl="100" fgClr="00D8D8D8" bgLvl="0" bgClr="00000000"/>
          </ext>
        </extLst>
      </patternFill>
    </fill>
    <fill>
      <patternFill patternType="solid">
        <fgColor rgb="FFD8D8D8"/>
        <bgColor rgb="FFFFFFFF"/>
        <extLst>
          <ext uri="smNativeData">
            <pm:shade xmlns:pm="smNativeData" id="1695467992" type="1" fgLvl="100" fgClr="00D8D8D8" bgLvl="0" bgClr="00000000"/>
          </ext>
        </extLst>
      </patternFill>
    </fill>
    <fill>
      <patternFill patternType="solid">
        <fgColor rgb="FFD8D8D8"/>
        <bgColor rgb="FFFFFFFF"/>
        <extLst>
          <ext uri="smNativeData">
            <pm:shade xmlns:pm="smNativeData" id="1695467992" type="1" fgLvl="100" fgClr="00D8D8D8" bgLvl="0" bgClr="00000000"/>
          </ext>
        </extLst>
      </patternFill>
    </fill>
    <fill>
      <patternFill patternType="solid">
        <fgColor rgb="FFC2D69A"/>
        <bgColor rgb="FFFFFFFF"/>
        <extLst>
          <ext uri="smNativeData">
            <pm:shade xmlns:pm="smNativeData" id="1695467992" type="1" fgLvl="100" fgClr="00C2D69A" bgLvl="0" bgClr="00000000"/>
          </ext>
        </extLst>
      </patternFill>
    </fill>
    <fill>
      <patternFill patternType="solid">
        <fgColor rgb="FFFFE593"/>
        <bgColor rgb="FFFFFFFF"/>
        <extLst>
          <ext uri="smNativeData">
            <pm:shade xmlns:pm="smNativeData" id="1695467992" type="1" fgLvl="100" fgClr="00FFE593" bgLvl="0" bgClr="00000000"/>
          </ext>
        </extLst>
      </patternFill>
    </fill>
    <fill>
      <patternFill patternType="solid">
        <fgColor rgb="FFFFE593"/>
        <bgColor rgb="FFFFFFFF"/>
        <extLst>
          <ext uri="smNativeData">
            <pm:shade xmlns:pm="smNativeData" id="1695467992" type="1" fgLvl="100" fgClr="00FFE593" bgLvl="0" bgClr="00000000"/>
          </ext>
        </extLst>
      </patternFill>
    </fill>
    <fill>
      <patternFill patternType="solid">
        <fgColor rgb="FFC2D69A"/>
        <bgColor rgb="FFFFFFFF"/>
        <extLst>
          <ext uri="smNativeData">
            <pm:shade xmlns:pm="smNativeData" id="1695467992" type="1" fgLvl="100" fgClr="00C2D69A" bgLvl="0" bgClr="00000000"/>
          </ext>
        </extLst>
      </patternFill>
    </fill>
  </fills>
  <borders count="18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95467992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95467992"/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95467992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95467992"/>
        </ext>
      </extLst>
    </border>
    <border>
      <left style="thin">
        <color rgb="FF000000"/>
      </left>
      <right style="none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695467992">
            <pm:line position="top" type="1" style="0" width="20" dist="20" width2="20" rgb="000000"/>
            <pm:line position="lef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95467992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double">
        <color rgb="FF000000"/>
      </top>
      <bottom style="thin">
        <color rgb="FF000000"/>
      </bottom>
      <extLst>
        <ext uri="smNativeData">
          <pm:border xmlns:pm="smNativeData" id="1695467992">
            <pm:line position="top" type="2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695467992">
            <pm:line position="top" type="1" style="0" width="20" dist="20" width2="20" rgb="000000"/>
            <pm:line position="lef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695467992">
            <pm:line position="top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double">
        <color rgb="FF000000"/>
      </top>
      <bottom style="thin">
        <color rgb="FF000000"/>
      </bottom>
      <extLst>
        <ext uri="smNativeData">
          <pm:border xmlns:pm="smNativeData" id="1695467992">
            <pm:line position="top" type="2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95467992"/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95467992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695467992">
            <pm:line position="top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695467992"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695467992">
            <pm:line position="top" type="1" style="0" width="20" dist="20" width2="20" rgb="000000"/>
            <pm:line position="lef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695467992">
            <pm:line position="top" type="1" style="0" width="20" dist="20" width2="20" rgb="000000"/>
            <pm:line position="lef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95467992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95467992"/>
        </ext>
      </extLst>
    </border>
  </borders>
  <cellStyleXfs count="6">
    <xf numFmtId="0" fontId="0" fillId="0" borderId="0" applyNumberFormat="1" applyFont="1" applyFill="1" applyBorder="1" applyAlignment="1" applyProtection="1"/>
    <xf numFmtId="0" fontId="4" fillId="2" borderId="1" applyNumberFormat="0" applyFont="1" applyFill="1" applyBorder="0" applyAlignment="0" applyProtection="0"/>
    <xf numFmtId="164" fontId="0" fillId="0" borderId="0" applyNumberFormat="1" applyFont="0" applyFill="0" applyBorder="0" applyAlignment="0" applyProtection="0"/>
    <xf numFmtId="0" fontId="0" fillId="0" borderId="0" applyNumberFormat="1" applyFont="1" applyFill="1" applyBorder="1" applyAlignment="1" applyProtection="1"/>
    <xf numFmtId="0" fontId="0" fillId="0" borderId="0" applyNumberFormat="1" applyFont="1" applyFill="1" applyBorder="1" applyAlignment="1" applyProtection="1"/>
    <xf numFmtId="0" fontId="4" fillId="0" borderId="0" applyNumberFormat="1" applyFont="1" applyFill="1" applyBorder="1" applyAlignment="1" applyProtection="1"/>
  </cellStyleXfs>
  <cellXfs count="49">
    <xf numFmtId="0" fontId="0" fillId="0" borderId="0" xfId="0"/>
    <xf numFmtId="0" fontId="4" fillId="2" borderId="1" xfId="1"/>
    <xf numFmtId="164" fontId="0" fillId="0" borderId="0" xfId="2"/>
    <xf numFmtId="0" fontId="0" fillId="0" borderId="0" xfId="3"/>
    <xf numFmtId="0" fontId="0" fillId="0" borderId="0" xfId="4"/>
    <xf numFmtId="0" fontId="4" fillId="0" borderId="0" xfId="5"/>
    <xf numFmtId="0" fontId="0" fillId="0" borderId="0" xfId="0" applyAlignment="1">
      <alignment horizontal="left" vertical="top" wrapText="1"/>
    </xf>
    <xf numFmtId="0" fontId="0" fillId="0" borderId="2" xfId="0" applyFill="1" applyBorder="1" applyAlignment="1">
      <alignment horizontal="left" vertical="top"/>
    </xf>
    <xf numFmtId="0" fontId="0" fillId="0" borderId="2" xfId="0" applyFill="1" applyBorder="1" applyAlignment="1">
      <alignment horizontal="left" vertical="top" wrapText="1"/>
    </xf>
    <xf numFmtId="0" fontId="3" fillId="0" borderId="0" xfId="0" applyFont="1" applyAlignment="1">
      <alignment horizontal="left" vertical="center" wrapText="1"/>
    </xf>
    <xf numFmtId="0" fontId="2" fillId="0" borderId="2" xfId="0" applyFont="1" applyFill="1" applyBorder="1" applyAlignment="1">
      <alignment horizontal="left" vertical="center"/>
    </xf>
    <xf numFmtId="0" fontId="5" fillId="4" borderId="3" xfId="0" applyFont="1" applyFill="1" applyAlignment="1">
      <alignment horizontal="left" vertical="top"/>
    </xf>
    <xf numFmtId="0" fontId="0" fillId="0" borderId="4" xfId="0" applyFill="1" applyBorder="1" applyAlignment="1">
      <alignment horizontal="left" vertical="top" wrapText="1"/>
    </xf>
    <xf numFmtId="49" fontId="2" fillId="0" borderId="2" xfId="0" applyNumberFormat="1" applyFont="1" applyFill="1" applyBorder="1" applyAlignment="1">
      <alignment horizontal="left" vertical="center" wrapText="1"/>
    </xf>
    <xf numFmtId="49" fontId="0" fillId="6" borderId="5" xfId="0" applyNumberFormat="1" applyFill="1" applyBorder="1" applyAlignment="1">
      <alignment horizontal="center" vertical="center" wrapText="1"/>
    </xf>
    <xf numFmtId="166" fontId="2" fillId="0" borderId="2" xfId="0" applyNumberFormat="1" applyFont="1" applyFill="1" applyBorder="1" applyAlignment="1">
      <alignment horizontal="left" vertical="center"/>
    </xf>
    <xf numFmtId="0" fontId="2" fillId="0" borderId="0" xfId="0" applyFont="1"/>
    <xf numFmtId="0" fontId="2" fillId="0" borderId="6" xfId="0" applyFont="1" applyFill="1" applyBorder="1"/>
    <xf numFmtId="0" fontId="0" fillId="0" borderId="4" xfId="0" applyFill="1" applyBorder="1"/>
    <xf numFmtId="166" fontId="0" fillId="8" borderId="7" xfId="1" applyNumberFormat="1" applyFont="1" applyBorder="1"/>
    <xf numFmtId="166" fontId="0" fillId="0" borderId="4" xfId="0" applyNumberFormat="1" applyFill="1" applyBorder="1"/>
    <xf numFmtId="166" fontId="0" fillId="0" borderId="8" xfId="0" applyNumberFormat="1" applyFill="1" applyBorder="1"/>
    <xf numFmtId="166" fontId="2" fillId="0" borderId="6" xfId="0" applyNumberFormat="1" applyFont="1" applyFill="1" applyBorder="1"/>
    <xf numFmtId="166" fontId="2" fillId="0" borderId="9" xfId="0" applyNumberFormat="1" applyFont="1" applyFill="1" applyBorder="1"/>
    <xf numFmtId="165" fontId="0" fillId="0" borderId="0" xfId="0" applyNumberFormat="1"/>
    <xf numFmtId="0" fontId="5" fillId="4" borderId="3" xfId="0" applyFont="1" applyFill="1" applyAlignment="1">
      <alignment horizontal="left" vertical="top"/>
    </xf>
    <xf numFmtId="0" fontId="2" fillId="0" borderId="0" xfId="0" applyFont="1" applyAlignment="1">
      <alignment horizontal="left" vertical="top"/>
    </xf>
    <xf numFmtId="0" fontId="0" fillId="11" borderId="10" xfId="0" applyFill="1" applyAlignment="1">
      <alignment horizontal="left" vertical="top" wrapText="1"/>
    </xf>
    <xf numFmtId="0" fontId="2" fillId="11" borderId="10" xfId="0" applyFont="1" applyFill="1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12" borderId="11" xfId="0" applyFill="1" applyBorder="1" applyAlignment="1">
      <alignment horizontal="center" vertical="center" wrapText="1"/>
    </xf>
    <xf numFmtId="0" fontId="0" fillId="13" borderId="12" xfId="0" applyFill="1" applyBorder="1" applyAlignment="1">
      <alignment horizontal="center" vertical="center" wrapText="1"/>
    </xf>
    <xf numFmtId="0" fontId="0" fillId="14" borderId="13" xfId="0" applyFill="1" applyBorder="1" applyAlignment="1">
      <alignment horizontal="center" vertical="center" wrapText="1"/>
    </xf>
    <xf numFmtId="3" fontId="0" fillId="0" borderId="4" xfId="0" applyNumberFormat="1" applyFill="1" applyBorder="1" applyAlignment="1">
      <alignment horizontal="left" vertical="top" wrapText="1"/>
    </xf>
    <xf numFmtId="49" fontId="0" fillId="0" borderId="4" xfId="0" applyNumberFormat="1" applyFill="1" applyBorder="1" applyAlignment="1">
      <alignment horizontal="left" vertical="top" wrapText="1"/>
    </xf>
    <xf numFmtId="167" fontId="0" fillId="0" borderId="4" xfId="0" applyNumberFormat="1" applyFill="1" applyBorder="1" applyAlignment="1">
      <alignment horizontal="center" vertical="center" wrapText="1"/>
    </xf>
    <xf numFmtId="4" fontId="0" fillId="0" borderId="4" xfId="0" applyNumberFormat="1" applyFill="1" applyBorder="1" applyAlignment="1">
      <alignment horizontal="left" vertical="top" wrapText="1"/>
    </xf>
    <xf numFmtId="167" fontId="0" fillId="15" borderId="14" xfId="0" applyNumberFormat="1" applyFill="1" applyBorder="1" applyAlignment="1">
      <alignment horizontal="left" vertical="top" wrapText="1"/>
    </xf>
    <xf numFmtId="3" fontId="0" fillId="0" borderId="8" xfId="0" applyNumberFormat="1" applyFill="1" applyBorder="1" applyAlignment="1">
      <alignment horizontal="right" vertical="top" wrapText="1"/>
    </xf>
    <xf numFmtId="167" fontId="0" fillId="16" borderId="15" xfId="0" applyNumberFormat="1" applyFill="1" applyBorder="1" applyAlignment="1">
      <alignment horizontal="left" vertical="top" wrapText="1"/>
    </xf>
    <xf numFmtId="0" fontId="2" fillId="0" borderId="6" xfId="0" applyFont="1" applyFill="1" applyBorder="1" applyAlignment="1">
      <alignment horizontal="left" vertical="top" wrapText="1"/>
    </xf>
    <xf numFmtId="167" fontId="2" fillId="0" borderId="6" xfId="0" applyNumberFormat="1" applyFont="1" applyFill="1" applyBorder="1" applyAlignment="1">
      <alignment horizontal="left" vertical="top" wrapText="1"/>
    </xf>
    <xf numFmtId="3" fontId="2" fillId="0" borderId="9" xfId="0" applyNumberFormat="1" applyFont="1" applyFill="1" applyBorder="1" applyAlignment="1">
      <alignment horizontal="right" vertical="top" wrapText="1"/>
    </xf>
    <xf numFmtId="4" fontId="0" fillId="0" borderId="0" xfId="0" applyNumberFormat="1"/>
    <xf numFmtId="0" fontId="0" fillId="17" borderId="16" xfId="0" applyFill="1"/>
    <xf numFmtId="0" fontId="0" fillId="0" borderId="0" xfId="0"/>
    <xf numFmtId="0" fontId="0" fillId="18" borderId="17" xfId="0" applyFill="1"/>
    <xf numFmtId="165" fontId="0" fillId="0" borderId="0" xfId="0" applyNumberFormat="1"/>
    <xf numFmtId="169" fontId="0" fillId="0" borderId="0" xfId="0" applyNumberFormat="1"/>
  </cellXfs>
  <cellStyles count="6">
    <cellStyle name="Normal" xfId="0" builtinId="0" customBuiltin="1"/>
    <cellStyle name="20% - Акцент3" xfId="1"/>
    <cellStyle name="Финансовый" xfId="2"/>
    <cellStyle name="Normal 3" xfId="3"/>
    <cellStyle name="Normal_Stationary_combustion_tool_GL1" xfId="4"/>
    <cellStyle name="Обычный 2" xfId="5"/>
  </cellStyles>
  <dxfs count="1">
    <dxf>
      <fill>
        <patternFill patternType="solid">
          <bgColor rgb="FFF7DEDE"/>
          <extLst>
            <ext uri="smNativeData">
              <pm:shade xmlns:pm="smNativeData" id="1695467992" type="1" fgLvl="13" fgClr="00C00000" bgLvl="100" bgClr="00FFFFFF"/>
            </ext>
          </extLst>
        </patternFill>
      </fill>
    </dxf>
  </dxfs>
  <tableStyles count="0"/>
  <extLst>
    <ext uri="smNativeData">
      <pm:charStyles xmlns:pm="smNativeData" id="1695467992" count="1">
        <pm:charStyle name="Normal" fontId="0" Id="1"/>
      </pm:charStyles>
      <pm:colors xmlns:pm="smNativeData" id="1695467992" count="10">
        <pm:color name="Color 24" rgb="EBF1DC"/>
        <pm:color name="Color 25" rgb="D8D8D8"/>
        <pm:color name="Color 26" rgb="E5E5FF"/>
        <pm:color name="Color 27" rgb="000080"/>
        <pm:color name="Color 28" rgb="2F3B75"/>
        <pm:color name="Color 29" rgb="C2D69A"/>
        <pm:color name="Color 30" rgb="D9D9D9"/>
        <pm:color name="Color 31" rgb="FFE593"/>
        <pm:color name="Color 32" rgb="C00000"/>
        <pm:color name="Color 33" rgb="92D050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externalLink" Target="externalLinks/externalLink1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/Relationships>
</file>

<file path=xl/externalLinks/_rels/externalLink1.xml.rels><?xml version="1.0" encoding="UTF-8" standalone="yes" ?>
<Relationships xmlns="http://schemas.openxmlformats.org/package/2006/relationships"><Relationship Id="rId1" Type="http://schemas.openxmlformats.org/officeDocument/2006/relationships/externalLinkPath" Target="/home/daniil/IdeaProjects/NESTRO_Challenge/src/main/resources/excel_files/Calculation_of_the_outliers_of_the_pg_production_1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стац.сжиг._дизтопливо"/>
      <sheetName val="стац.сжиг._нефть"/>
      <sheetName val="стац.сжиг._ПНГ"/>
      <sheetName val="расчет_коэф._стацион.сжигание"/>
      <sheetName val="факельное сжигание"/>
      <sheetName val="расчет коэф._факельное сжигание"/>
      <sheetName val="фугитивные выбросы"/>
      <sheetName val="очистка и сброс сточных вод"/>
      <sheetName val="сжигание отходов"/>
      <sheetName val="транспорт"/>
      <sheetName val="Приобретенная энергия"/>
      <sheetName val="Реестр источников"/>
      <sheetName val="Расчет региональных коэфф.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37">
          <cell r="C37">
            <v>1.04600000000000004</v>
          </cell>
        </row>
        <row r="43">
          <cell r="C43">
            <v>0.264000000000000012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Basic Roman"/>
        <a:cs typeface="Basic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E1"/>
        </a:solidFill>
        <a:ln w="9525" cap="flat">
          <a:solidFill>
            <a:srgbClr val="000000"/>
          </a:solidFill>
          <a:prstDash val="solid"/>
          <a:headEnd type="none" w="med" len="med"/>
          <a:tailEnd type="none" w="med" len="med"/>
        </a:ln>
        <a:effectLst>
          <a:outerShdw dist="35921" dir="2700000" algn="ctr">
            <a:srgbClr val="000000"/>
          </a:outerShdw>
        </a:effectLst>
      </a:spPr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2:G43"/>
  <sheetViews>
    <sheetView view="normal" workbookViewId="0">
      <selection activeCell="H30" sqref="H30"/>
    </sheetView>
  </sheetViews>
  <sheetFormatPr defaultRowHeight="13.45"/>
  <cols>
    <col min="1" max="1" width="8.855856" customWidth="1"/>
    <col min="2" max="2" width="39.855856" customWidth="1"/>
    <col min="3" max="8" width="18.711712" customWidth="1"/>
  </cols>
  <sheetData>
    <row r="2" spans="1:7">
      <c r="A2"/>
      <c r="B2" s="11" t="s">
        <v>0</v>
      </c>
      <c r="C2" s="11"/>
      <c r="D2" s="11"/>
      <c r="E2" s="11"/>
      <c r="F2" s="11"/>
      <c r="G2" s="11"/>
    </row>
    <row r="4" spans="2:4">
      <c r="B4" s="8" t="s">
        <v>1</v>
      </c>
      <c r="C4" s="13" t="s">
        <v>2</v>
      </c>
      <c r="D4"/>
    </row>
    <row r="5" spans="2:3">
      <c r="B5" s="6"/>
      <c r="C5" s="9"/>
    </row>
    <row r="6" spans="2:6">
      <c r="B6" s="14" t="s">
        <v>3</v>
      </c>
      <c r="C6" s="14" t="s">
        <v>4</v>
      </c>
      <c r="D6" s="14" t="s">
        <v>5</v>
      </c>
      <c r="E6" s="14" t="s">
        <v>6</v>
      </c>
      <c r="F6" s="14" t="s">
        <v>7</v>
      </c>
    </row>
    <row r="7" spans="2:6">
      <c r="B7" s="18" t="s">
        <v>8</v>
      </c>
      <c r="C7" s="18" t="s">
        <v>9</v>
      </c>
      <c r="D7" s="19" t="n">
        <v>0.716000000000000014</v>
      </c>
      <c r="E7" s="20" t="n">
        <v>1</v>
      </c>
      <c r="F7" s="21">
        <f>D7*E7</f>
        <v>0.716000000000000014</v>
      </c>
    </row>
    <row r="8" spans="2:6">
      <c r="B8" s="18" t="s">
        <v>10</v>
      </c>
      <c r="C8" s="18" t="s">
        <v>11</v>
      </c>
      <c r="D8" s="19" t="n">
        <v>0.00700000000000000089</v>
      </c>
      <c r="E8" s="20" t="n">
        <v>0</v>
      </c>
      <c r="F8" s="21">
        <f>D8*E8</f>
        <v>0</v>
      </c>
    </row>
    <row r="9" spans="2:6">
      <c r="B9" s="18" t="s">
        <v>12</v>
      </c>
      <c r="C9" s="18" t="s">
        <v>13</v>
      </c>
      <c r="D9" s="19" t="n">
        <v>0</v>
      </c>
      <c r="E9" s="20" t="n">
        <v>0</v>
      </c>
      <c r="F9" s="21">
        <f>D9*E9</f>
        <v>0</v>
      </c>
    </row>
    <row r="10" spans="2:6">
      <c r="B10" s="18" t="s">
        <v>14</v>
      </c>
      <c r="C10" s="18" t="s">
        <v>15</v>
      </c>
      <c r="D10" s="19"/>
      <c r="E10" s="20" t="n">
        <v>0</v>
      </c>
      <c r="F10" s="21">
        <f>D10*E10</f>
        <v>0</v>
      </c>
    </row>
    <row r="11" spans="2:6">
      <c r="B11" s="18" t="s">
        <v>16</v>
      </c>
      <c r="C11" s="18" t="s">
        <v>17</v>
      </c>
      <c r="D11" s="19"/>
      <c r="E11" s="20" t="n">
        <v>0</v>
      </c>
      <c r="F11" s="21">
        <f>D11*E11</f>
        <v>0</v>
      </c>
    </row>
    <row r="12" spans="2:6">
      <c r="B12" s="18" t="s">
        <v>18</v>
      </c>
      <c r="C12" s="18" t="s">
        <v>19</v>
      </c>
      <c r="D12" s="19"/>
      <c r="E12" s="20" t="n">
        <v>0</v>
      </c>
      <c r="F12" s="21">
        <f>D12*E12</f>
        <v>0</v>
      </c>
    </row>
    <row r="13" spans="2:6">
      <c r="B13" s="18" t="s">
        <v>20</v>
      </c>
      <c r="C13" s="18" t="s">
        <v>21</v>
      </c>
      <c r="D13" s="19"/>
      <c r="E13" s="20" t="n">
        <v>0</v>
      </c>
      <c r="F13" s="21">
        <f>D13*E13</f>
        <v>0</v>
      </c>
    </row>
    <row r="14" spans="2:6">
      <c r="B14" s="18" t="s">
        <v>22</v>
      </c>
      <c r="C14" s="18" t="s">
        <v>23</v>
      </c>
      <c r="D14" s="19"/>
      <c r="E14" s="20" t="n">
        <v>1</v>
      </c>
      <c r="F14" s="21">
        <f>D14*E14</f>
        <v>0</v>
      </c>
    </row>
    <row r="15" spans="2:6">
      <c r="B15" s="18" t="s">
        <v>24</v>
      </c>
      <c r="C15" s="18" t="s">
        <v>25</v>
      </c>
      <c r="D15" s="19" t="n">
        <v>93.2999999999999972</v>
      </c>
      <c r="E15" s="20" t="n">
        <v>1</v>
      </c>
      <c r="F15" s="21">
        <f>D15*E15</f>
        <v>93.2999999999999972</v>
      </c>
    </row>
    <row r="16" spans="2:6">
      <c r="B16" s="18" t="s">
        <v>26</v>
      </c>
      <c r="C16" s="18" t="s">
        <v>27</v>
      </c>
      <c r="D16" s="19" t="n">
        <v>1.49000000000000004</v>
      </c>
      <c r="E16" s="20" t="n">
        <v>2</v>
      </c>
      <c r="F16" s="21">
        <f>D16*E16</f>
        <v>2.98000000000000007</v>
      </c>
    </row>
    <row r="17" spans="2:6">
      <c r="B17" s="18" t="s">
        <v>28</v>
      </c>
      <c r="C17" s="18" t="s">
        <v>29</v>
      </c>
      <c r="D17" s="19" t="n">
        <v>0.540000000000000036</v>
      </c>
      <c r="E17" s="20" t="n">
        <v>3</v>
      </c>
      <c r="F17" s="21">
        <f>D17*E17</f>
        <v>1.62000000000000011</v>
      </c>
    </row>
    <row r="18" spans="2:6">
      <c r="B18" s="18" t="s">
        <v>30</v>
      </c>
      <c r="C18" s="18" t="s">
        <v>31</v>
      </c>
      <c r="D18" s="19" t="n">
        <v>0.09</v>
      </c>
      <c r="E18" s="20" t="n">
        <v>4</v>
      </c>
      <c r="F18" s="21">
        <f>D18*E18</f>
        <v>0.359999999999999964</v>
      </c>
    </row>
    <row r="19" spans="2:6">
      <c r="B19" s="18" t="s">
        <v>32</v>
      </c>
      <c r="C19" s="18" t="s">
        <v>33</v>
      </c>
      <c r="D19" s="19" t="n">
        <v>0.220999999999999996</v>
      </c>
      <c r="E19" s="20" t="n">
        <v>4</v>
      </c>
      <c r="F19" s="21">
        <f>D19*E19</f>
        <v>0.883999999999999986</v>
      </c>
    </row>
    <row r="20" spans="2:6">
      <c r="B20" s="18" t="s">
        <v>34</v>
      </c>
      <c r="C20" s="18" t="s">
        <v>35</v>
      </c>
      <c r="D20" s="19" t="n">
        <v>0.0670000000000000018</v>
      </c>
      <c r="E20" s="20" t="n">
        <v>5</v>
      </c>
      <c r="F20" s="21">
        <f>D20*E20</f>
        <v>0.335000000000000009</v>
      </c>
    </row>
    <row r="21" spans="2:6">
      <c r="B21" s="18" t="s">
        <v>36</v>
      </c>
      <c r="C21" s="18" t="s">
        <v>37</v>
      </c>
      <c r="D21" s="19" t="n">
        <v>0.08</v>
      </c>
      <c r="E21" s="20" t="n">
        <v>5</v>
      </c>
      <c r="F21" s="21">
        <f>D21*E21</f>
        <v>0.4</v>
      </c>
    </row>
    <row r="22" spans="2:6">
      <c r="B22" s="18" t="s">
        <v>38</v>
      </c>
      <c r="C22" s="18" t="s">
        <v>39</v>
      </c>
      <c r="D22" s="19" t="n">
        <v>0.101000000000000001</v>
      </c>
      <c r="E22" s="20" t="n">
        <v>6</v>
      </c>
      <c r="F22" s="21">
        <f>D22*E22</f>
        <v>0.605999999999999961</v>
      </c>
    </row>
    <row r="23" spans="2:6">
      <c r="B23" s="18" t="s">
        <v>40</v>
      </c>
      <c r="C23" s="18" t="s">
        <v>41</v>
      </c>
      <c r="D23" s="19"/>
      <c r="E23" s="20" t="n">
        <v>7</v>
      </c>
      <c r="F23" s="21">
        <f>D23*E23</f>
        <v>0</v>
      </c>
    </row>
    <row r="24" spans="2:6">
      <c r="B24" s="18" t="s">
        <v>42</v>
      </c>
      <c r="C24" s="18" t="s">
        <v>43</v>
      </c>
      <c r="D24" s="19"/>
      <c r="E24" s="20" t="n">
        <v>8</v>
      </c>
      <c r="F24" s="21">
        <f>D24*E24</f>
        <v>0</v>
      </c>
    </row>
    <row r="25" spans="2:6">
      <c r="B25" s="18" t="s">
        <v>44</v>
      </c>
      <c r="C25" s="18" t="s">
        <v>45</v>
      </c>
      <c r="D25" s="19"/>
      <c r="E25" s="20" t="n">
        <v>9</v>
      </c>
      <c r="F25" s="21">
        <f>D25*E25</f>
        <v>0</v>
      </c>
    </row>
    <row r="26" spans="2:6">
      <c r="B26" s="18" t="s">
        <v>46</v>
      </c>
      <c r="C26" s="18" t="s">
        <v>47</v>
      </c>
      <c r="D26" s="19"/>
      <c r="E26" s="20" t="n">
        <v>10</v>
      </c>
      <c r="F26" s="21">
        <f>D26*E26</f>
        <v>0</v>
      </c>
    </row>
    <row r="27" spans="2:6">
      <c r="B27" s="12" t="s">
        <v>48</v>
      </c>
      <c r="C27" s="18" t="s">
        <v>27</v>
      </c>
      <c r="D27" s="19"/>
      <c r="E27" s="20" t="n">
        <v>2</v>
      </c>
      <c r="F27" s="21">
        <f>D27*E27</f>
        <v>0</v>
      </c>
    </row>
    <row r="28" spans="2:6">
      <c r="B28" s="17" t="s">
        <v>49</v>
      </c>
      <c r="C28" s="17"/>
      <c r="D28" s="22">
        <f>SUM(D7:D27)</f>
        <v>96.6119999999999948</v>
      </c>
      <c r="E28" s="22"/>
      <c r="F28" s="23">
        <f>SUM(F7:F27)</f>
        <v>101.200999999999993</v>
      </c>
    </row>
    <row r="30" spans="2:3">
      <c r="B30" s="8" t="s">
        <v>50</v>
      </c>
      <c r="C30" s="15" t="n">
        <v>1.83929999999999989</v>
      </c>
    </row>
    <row r="31" spans="2:3">
      <c r="B31" s="7"/>
      <c r="C31" s="10"/>
    </row>
    <row r="32" spans="2:3">
      <c r="B32" s="8" t="s">
        <v>51</v>
      </c>
      <c r="C32" s="15">
        <f>ROUND(F28*C30/100,4)</f>
        <v>1.8613999999999999</v>
      </c>
    </row>
    <row r="34" spans="2:7">
      <c r="B34" s="11"/>
      <c r="C34" s="11"/>
      <c r="D34" s="11"/>
      <c r="E34" s="11"/>
      <c r="F34" s="11"/>
      <c r="G34" s="11"/>
    </row>
    <row r="35" spans="2:3">
      <c r="B35" t="s">
        <v>52</v>
      </c>
      <c r="C35" t="n">
        <v>1.39531999999999989</v>
      </c>
    </row>
    <row r="36" spans="2:3">
      <c r="B36" t="s">
        <v>53</v>
      </c>
      <c r="C36" s="24">
        <f>C35*$C$32</f>
        <v>2.59724864799999988</v>
      </c>
    </row>
    <row r="37" spans="2:3">
      <c r="B37" s="16" t="s">
        <v>54</v>
      </c>
      <c r="C37" s="16">
        <f>ROUND(C36/2.482,3)</f>
        <v>1.04600000000000004</v>
      </c>
    </row>
    <row r="39" spans="2:7">
      <c r="B39" s="11"/>
      <c r="C39" s="11"/>
      <c r="D39" s="11"/>
      <c r="E39" s="11"/>
      <c r="F39" s="11"/>
      <c r="G39" s="11"/>
    </row>
    <row r="40" spans="2:3">
      <c r="B40" t="s">
        <v>52</v>
      </c>
      <c r="C40" t="n">
        <v>30466.0360000000001</v>
      </c>
    </row>
    <row r="41" spans="2:3">
      <c r="B41" t="s">
        <v>53</v>
      </c>
      <c r="C41" s="24">
        <f>C40*$C$32</f>
        <v>56709.479410400003</v>
      </c>
    </row>
    <row r="42" spans="2:3">
      <c r="B42" t="s">
        <v>55</v>
      </c>
      <c r="C42" s="24" t="n">
        <v>214908.478999999992</v>
      </c>
    </row>
    <row r="43" spans="2:3">
      <c r="B43" s="16" t="s">
        <v>56</v>
      </c>
      <c r="C43" s="16">
        <f>ROUND(C41/C42,3)</f>
        <v>0.264000000000000012</v>
      </c>
    </row>
  </sheetData>
  <mergeCells count="3">
    <mergeCell ref="B2:G2"/>
    <mergeCell ref="B34:G34"/>
    <mergeCell ref="B39:G39"/>
  </mergeCells>
  <printOptions>
    <extLst>
      <ext uri="smNativeData">
        <pm:pageFlags xmlns:pm="smNativeData" id="1695467992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1" fitToWidth="0" fitToHeight="1" pageOrder="overThenDown"/>
  <headerFooter>
    <extLst>
      <ext uri="smNativeData">
        <pm:header xmlns:pm="smNativeData" id="1695467992" l="56" r="56" t="56" b="56" borderId="0" fillId="0" vertical="0"/>
        <pm:footer xmlns:pm="smNativeData" id="1695467992" l="56" r="56" t="56" b="56" borderId="0" fillId="0" vertical="2"/>
      </ext>
    </extLst>
  </headerFooter>
  <extLst>
    <ext uri="smNativeData">
      <pm:sheetPrefs xmlns:pm="smNativeData" day="1695467992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>
  <sheetPr>
    <tabColor rgb="92D050"/>
  </sheetPr>
  <dimension ref="A2:H24"/>
  <sheetViews>
    <sheetView tabSelected="1" view="normal" zoomScale="70" workbookViewId="0">
      <selection activeCell="I19" sqref="I19"/>
    </sheetView>
  </sheetViews>
  <sheetFormatPr defaultRowHeight="13.45"/>
  <cols>
    <col min="1" max="1" width="11.144144" customWidth="1" style="45"/>
    <col min="2" max="6" width="17.855856" customWidth="1" style="45"/>
    <col min="7" max="7" width="20.711712" customWidth="1" style="45"/>
    <col min="8" max="8" width="19.288288" customWidth="1" style="45"/>
    <col min="9" max="16384" width="9.144144" style="45"/>
  </cols>
  <sheetData>
    <row r="2" spans="1:8">
      <c r="A2" s="25" t="str">
        <f>UPPER("Количественное определение объема косвенных энергетических выбросов парниковых газов")</f>
        <v>КОЛИЧЕСТВЕННОЕ ОПРЕДЕЛЕНИЕ ОБЪЕМА КОСВЕННЫХ ЭНЕРГЕТИЧЕСКИХ ВЫБРОСОВ ПАРНИКОВЫХ ГАЗОВ</v>
      </c>
      <c r="B2" s="25"/>
      <c r="C2" s="25"/>
      <c r="D2" s="25"/>
      <c r="E2" s="25"/>
      <c r="F2" s="25"/>
      <c r="G2" s="25"/>
      <c r="H2" s="25"/>
    </row>
    <row r="3" spans="1:8" ht="5.10" customHeight="1">
      <c r="A3" s="26"/>
      <c r="B3" s="26"/>
      <c r="C3" s="26"/>
      <c r="D3" s="26"/>
      <c r="E3" s="26"/>
      <c r="F3" s="26"/>
      <c r="G3" s="26"/>
      <c r="H3" s="26"/>
    </row>
    <row r="4" spans="1:8" ht="34.90" customHeight="1">
      <c r="A4" s="27" t="s">
        <v>57</v>
      </c>
      <c r="B4" s="28"/>
      <c r="C4" s="28"/>
      <c r="D4" s="28"/>
      <c r="E4" s="28"/>
      <c r="F4" s="28"/>
      <c r="G4" s="28"/>
      <c r="H4" s="28"/>
    </row>
    <row r="5" spans="1:8" ht="5.10" customHeight="1">
      <c r="A5" s="29"/>
      <c r="B5" s="26"/>
      <c r="C5" s="26"/>
      <c r="D5" s="26"/>
      <c r="E5" s="26"/>
      <c r="F5" s="26"/>
      <c r="G5" s="26"/>
      <c r="H5" s="26"/>
    </row>
    <row r="6" spans="1:8" ht="42.75" customHeight="1">
      <c r="A6" s="27" t="s">
        <v>58</v>
      </c>
      <c r="B6" s="28"/>
      <c r="C6" s="28"/>
      <c r="D6" s="28"/>
      <c r="E6" s="28"/>
      <c r="F6" s="28"/>
      <c r="G6" s="28"/>
      <c r="H6" s="28"/>
    </row>
    <row r="8" spans="1:8" ht="91.50" customHeight="1">
      <c r="A8" s="30" t="s">
        <v>59</v>
      </c>
      <c r="B8" s="30" t="s">
        <v>60</v>
      </c>
      <c r="C8" s="30" t="s">
        <v>61</v>
      </c>
      <c r="D8" s="30" t="s">
        <v>62</v>
      </c>
      <c r="E8" s="30" t="s">
        <v>63</v>
      </c>
      <c r="F8" s="30" t="s">
        <v>64</v>
      </c>
      <c r="G8" s="31" t="s">
        <v>65</v>
      </c>
      <c r="H8" s="31" t="s">
        <v>66</v>
      </c>
    </row>
    <row r="9" spans="1:8">
      <c r="A9" s="30"/>
      <c r="B9" s="30"/>
      <c r="C9" s="30"/>
      <c r="D9" s="30"/>
      <c r="E9" s="30"/>
      <c r="F9" s="30"/>
      <c r="G9" s="32"/>
      <c r="H9" s="32"/>
    </row>
    <row r="10" spans="1:8">
      <c r="A10" s="33">
        <f>ROW(A1)</f>
        <v>1</v>
      </c>
      <c r="B10" s="34"/>
      <c r="C10" s="34" t="s">
        <v>67</v>
      </c>
      <c r="D10" s="34" t="s">
        <v>68</v>
      </c>
      <c r="E10" s="35" t="n">
        <v>10</v>
      </c>
      <c r="F10" s="36" t="s">
        <v>69</v>
      </c>
      <c r="G10" s="37">
        <f>'[1]Расчет региональных коэфф.'!C37</f>
        <v>1.04600000000000004</v>
      </c>
      <c r="H10" s="38">
        <f>ROUND('Приобретенная энергия'!$E10*'Приобретенная энергия'!$G10,0)</f>
        <v>10</v>
      </c>
    </row>
    <row r="11" spans="1:8">
      <c r="A11" s="33">
        <f>ROW(A2)</f>
        <v>2</v>
      </c>
      <c r="B11" s="34"/>
      <c r="C11" s="34" t="s">
        <v>67</v>
      </c>
      <c r="D11" s="34" t="s">
        <v>70</v>
      </c>
      <c r="E11" s="35" t="n">
        <v>15</v>
      </c>
      <c r="F11" s="36" t="s">
        <v>71</v>
      </c>
      <c r="G11" s="39" t="n">
        <v>0.30299999999999998</v>
      </c>
      <c r="H11" s="38">
        <f>ROUND('Приобретенная энергия'!$E11*'Приобретенная энергия'!$G11,0)</f>
        <v>5</v>
      </c>
    </row>
    <row r="12" spans="1:8">
      <c r="A12" s="33">
        <f>ROW(A3)</f>
        <v>3</v>
      </c>
      <c r="B12" s="34"/>
      <c r="C12" s="34" t="s">
        <v>67</v>
      </c>
      <c r="D12" s="34" t="s">
        <v>70</v>
      </c>
      <c r="E12" s="35" t="n">
        <v>5</v>
      </c>
      <c r="F12" s="36" t="s">
        <v>71</v>
      </c>
      <c r="G12" s="37">
        <f>'[1]Расчет региональных коэфф.'!C43</f>
        <v>0.264000000000000012</v>
      </c>
      <c r="H12" s="38">
        <f>ROUND('Приобретенная энергия'!$E12*'Приобретенная энергия'!$G12,0)</f>
        <v>1</v>
      </c>
    </row>
    <row r="13" spans="1:8">
      <c r="A13" s="33">
        <f>ROW(A4)</f>
        <v>4</v>
      </c>
      <c r="B13" s="34"/>
      <c r="C13" s="34" t="s">
        <v>67</v>
      </c>
      <c r="D13" s="34" t="s">
        <v>68</v>
      </c>
      <c r="E13" s="35" t="n">
        <v>20</v>
      </c>
      <c r="F13" s="36" t="s">
        <v>69</v>
      </c>
      <c r="G13" s="39" t="n">
        <v>0.453000000000000025</v>
      </c>
      <c r="H13" s="38">
        <f>ROUND('Приобретенная энергия'!$E13*'Приобретенная энергия'!$G13,0)</f>
        <v>9</v>
      </c>
    </row>
    <row r="14" spans="1:8">
      <c r="A14" s="33">
        <f>ROW(A5)</f>
        <v>5</v>
      </c>
      <c r="B14" s="34"/>
      <c r="C14" s="34" t="s">
        <v>67</v>
      </c>
      <c r="D14" s="34" t="s">
        <v>68</v>
      </c>
      <c r="E14" s="35" t="n">
        <v>1</v>
      </c>
      <c r="F14" s="36" t="s">
        <v>69</v>
      </c>
      <c r="G14" s="39" t="n">
        <v>0.453000000000000025</v>
      </c>
      <c r="H14" s="38">
        <f>ROUND('Приобретенная энергия'!$E14*'Приобретенная энергия'!$G14,0)</f>
        <v>0</v>
      </c>
    </row>
    <row r="15" spans="1:8">
      <c r="A15" s="40" t="s">
        <v>49</v>
      </c>
      <c r="B15" s="40"/>
      <c r="C15" s="40"/>
      <c r="D15" s="40"/>
      <c r="E15" s="41">
        <f>E10+E13+E14</f>
        <v>31</v>
      </c>
      <c r="F15" s="40"/>
      <c r="G15" s="40"/>
      <c r="H15" s="42">
        <f>SUBTOTAL(109,'Приобретенная энергия'!$H$10:$H$14)</f>
        <v>25</v>
      </c>
    </row>
    <row r="16" spans="1:8">
      <c r="A16" s="29"/>
      <c r="B16" s="29"/>
      <c r="C16" s="29"/>
      <c r="D16" s="29"/>
      <c r="E16" s="29"/>
      <c r="F16" s="29"/>
      <c r="G16" s="29"/>
      <c r="H16" s="29"/>
    </row>
    <row r="17" spans="8:8">
      <c r="H17" s="43"/>
    </row>
    <row r="18" spans="2:3">
      <c r="B18" s="44"/>
      <c r="C18" s="45" t="s">
        <v>72</v>
      </c>
    </row>
    <row r="19" spans="2:3">
      <c r="B19" s="46"/>
      <c r="C19" s="45" t="s">
        <v>73</v>
      </c>
    </row>
    <row r="23" spans="5:5">
      <c r="E23" s="47"/>
    </row>
    <row r="24" spans="5:5">
      <c r="E24" s="48"/>
    </row>
  </sheetData>
  <mergeCells count="11">
    <mergeCell ref="A2:H2"/>
    <mergeCell ref="A4:H4"/>
    <mergeCell ref="A6:H6"/>
    <mergeCell ref="A8:A9"/>
    <mergeCell ref="B8:B9"/>
    <mergeCell ref="C8:C9"/>
    <mergeCell ref="D8:D9"/>
    <mergeCell ref="E8:E9"/>
    <mergeCell ref="F8:F9"/>
    <mergeCell ref="G8:G9"/>
    <mergeCell ref="H8:H9"/>
  </mergeCells>
  <conditionalFormatting sqref="E10:H14">
    <cfRule type="expression" dxfId="0" priority="1">
      <formula>ISNUMBER($C$10)</formula>
    </cfRule>
  </conditionalFormatting>
  <dataValidations count="3">
    <dataValidation sqref="C10:C14" type="none" operator="greaterThan" errorStyle="stop" allowBlank="1" showInputMessage="1" showErrorMessage="1" error="Данные вводятся в числовом формате (&gt;0)." view="0">
      <formula1/>
      <formula2/>
    </dataValidation>
    <dataValidation sqref="E10:E14" type="decimal" operator="greaterThan" errorStyle="stop" allowBlank="1" showInputMessage="1" showErrorMessage="1" error="Данные вводятся в числовом формате (&gt;0). " view="0">
      <formula1>0</formula1>
      <formula2/>
    </dataValidation>
    <dataValidation sqref="F10:F14" type="none" operator="greaterThan" errorStyle="stop" allowBlank="1" showInputMessage="1" showErrorMessage="1" view="0">
      <formula1/>
      <formula2/>
    </dataValidation>
  </dataValidations>
  <printOptions>
    <extLst>
      <ext uri="smNativeData">
        <pm:pageFlags xmlns:pm="smNativeData" id="1695467992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/>
  <headerFooter>
    <extLst>
      <ext uri="smNativeData">
        <pm:header xmlns:pm="smNativeData" id="1695467992" l="56" r="56" t="56" b="56" borderId="0" fillId="0" vertical="0"/>
        <pm:footer xmlns:pm="smNativeData" id="1695467992" l="56" r="56" t="56" b="56" borderId="0" fillId="0" vertical="2"/>
      </ext>
    </extLst>
  </headerFooter>
  <extLst>
    <ext uri="smNativeData">
      <pm:sheetPrefs xmlns:pm="smNativeData" day="1695467992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Corporation</dc:creator>
  <cp:keywords/>
  <dc:description/>
  <cp:lastModifiedBy>daniil</cp:lastModifiedBy>
  <cp:revision>0</cp:revision>
  <cp:lastPrinted>2013-07-02T05:22:26Z</cp:lastPrinted>
  <dcterms:created xsi:type="dcterms:W3CDTF">1996-10-08T23:32:33Z</dcterms:created>
  <dcterms:modified xsi:type="dcterms:W3CDTF">2023-09-23T11:19:52Z</dcterms:modified>
</cp:coreProperties>
</file>