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5"/>
    <sheet name="факельное сжигание" sheetId="2" r:id="rId6"/>
  </sheets>
  <externalReferences>
    <externalReference r:id="rId4"/>
  </externalReferences>
  <calcPr/>
  <extLst>
    <ext uri="smNativeData">
      <pm:revision xmlns:pm="smNativeData" day="1695467574" val="1064" rev="124" rev64="64" revOS="3" revMin="124" revMax="0"/>
      <pm:docPrefs xmlns:pm="smNativeData" id="1695467574" fixedDigits="0" showNotice="1" showFrameBounds="1" autoChart="1" recalcOnPrint="1" recalcOnCopy="1" finalRounding="1" compatTextArt="1" tab="567" useDefinedPrintRange="1" printArea="currentSheet"/>
      <pm:compatibility xmlns:pm="smNativeData" id="1695467574" overlapCells="1"/>
      <pm:defCurrency xmlns:pm="smNativeData" id="1695467574"/>
    </ext>
  </extLst>
</workbook>
</file>

<file path=xl/sharedStrings.xml><?xml version="1.0" encoding="utf-8"?>
<sst xmlns="http://schemas.openxmlformats.org/spreadsheetml/2006/main" count="94" uniqueCount="80">
  <si>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</si>
  <si>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</si>
  <si>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</si>
  <si>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</si>
  <si>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</si>
  <si>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</si>
  <si>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574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</si>
  <si>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</si>
  <si>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</si>
  <si>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</si>
  <si>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</si>
  <si>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</si>
  <si>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</si>
  <si>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</si>
  <si>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</si>
  <si>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</si>
  <si>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</si>
  <si>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</si>
  <si>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</si>
  <si>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</si>
  <si>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</si>
  <si>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</si>
  <si>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</si>
  <si>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</si>
  <si>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</si>
  <si>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</si>
  <si>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</si>
  <si>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</si>
  <si>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</si>
  <si>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</si>
  <si>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</si>
  <si>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</si>
  <si>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</si>
  <si>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</si>
  <si>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</si>
  <si>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</si>
  <si>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</si>
  <si>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</si>
  <si>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</si>
  <si>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</si>
  <si>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</si>
  <si>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</si>
  <si>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</si>
  <si>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</si>
  <si>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</si>
  <si>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</si>
  <si>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</si>
  <si>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</si>
  <si>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</si>
  <si>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</si>
  <si>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</si>
  <si>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574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574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574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</si>
  <si>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</si>
  <si>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</si>
  <si>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</si>
  <si>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</si>
  <si>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</si>
  <si>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</si>
  <si>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</si>
  <si>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№ источника (по ПДВ)</t>
  </si>
  <si>
    <t>Название источника</t>
  </si>
  <si>
    <t>Название цеха/ промплощадки (номер технологической линии)</t>
  </si>
  <si>
    <t>Вид ГВС</t>
  </si>
  <si>
    <r>
      <t xml:space="preserve">Расход j-УВС на факельной установке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FCj,y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тыс.м3</t>
    </r>
  </si>
  <si>
    <r>
      <t xml:space="preserve">Коэффициент выбросов СО2 от сжигания j-УВС на факельной установке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тСО2/тыс.м3
Расчетный способ</t>
    </r>
  </si>
  <si>
    <r>
      <t xml:space="preserve">Коэффициент выбросов CH4 от сжигания j-углеводородной смеси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EFCH4,j,y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т СН /тыс.м3
Расчетный способ</t>
    </r>
  </si>
  <si>
    <r>
      <t xml:space="preserve">Выбросы СО2 от сжигания УВС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ECO2,y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т</t>
    </r>
  </si>
  <si>
    <r>
      <t xml:space="preserve">Выбросы СН4 от сжигания УВС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ECН4,y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574">
              <pm:latin face="Arial" sz="200" weight="normal" i="0"/>
              <pm:cs/>
              <pm:ea/>
            </pm:charSpec>
          </ext>
        </extLst>
      </rPr>
      <t>, т</t>
    </r>
  </si>
  <si>
    <t>Потенциал глобального потепления (GWPi )</t>
  </si>
  <si>
    <r>
      <t xml:space="preserve">Выбросы ПГ при сжигании УВС в факелах, ECO2e,y, 
тСО2-экв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(ECO2e,y=Ei,y × GWPi)</t>
    </r>
  </si>
  <si>
    <r>
      <t xml:space="preserve">Итого выбросы ПГ при сжигании УВС в факелах,  
тСО2-экв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574">
              <pm:latin face="Arial" sz="200" weight="bold" i="0"/>
              <pm:cs/>
              <pm:ea/>
            </pm:charSpec>
          </ext>
        </extLst>
      </rPr>
      <t>(ECO2e,y=∑(Ei,y × GWPi))</t>
    </r>
  </si>
  <si>
    <t>СО2</t>
  </si>
  <si>
    <t>СН4</t>
  </si>
  <si>
    <t>Факел</t>
  </si>
  <si>
    <t>Месторождение №1</t>
  </si>
  <si>
    <t>Попутный нефтяной газ</t>
  </si>
  <si>
    <t>Месторождение №3</t>
  </si>
  <si>
    <t>Месторождение №5</t>
  </si>
  <si>
    <t>Месторождение №4</t>
  </si>
  <si>
    <t>Месторождение №6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</si>
</sst>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168" formatCode="_-* #,##0\ _₽_-;\-* #,##0\ _₽_-;_-* &quot;-&quot;??\ _₽_-;_-@_-"/>
    <numFmt numFmtId="4" formatCode="#,##0.00"/>
    <numFmt numFmtId="49" formatCode="@"/>
    <numFmt numFmtId="2" formatCode="0.00"/>
    <numFmt numFmtId="1" formatCode="0"/>
    <numFmt numFmtId="169" formatCode="#,##0.0000"/>
    <numFmt numFmtId="3" formatCode="#,##0"/>
  </numFmts>
  <fonts count="9">
    <font>
      <name val="Arial"/>
      <family val="2"/>
      <color rgb="FF000000"/>
      <sz val="10"/>
      <extLst>
        <ext uri="smNativeData">
          <pm:charSpec xmlns:pm="smNativeData" id="169546757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5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574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574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57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574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574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574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574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574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574" type="1" fgLvl="100" fgClr="0000008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574" type="1" fgLvl="100" fgClr="00EBF1DC" bgLvl="0" bgClr="00FFFFFF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467574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574" type="1" fgLvl="100" fgClr="00D8D8D8" bgLvl="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574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574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5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57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5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57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5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3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5" fillId="5" borderId="4" xfId="0" applyFont="1" applyFill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7" xfId="0" applyFont="1" applyFill="1" applyBorder="1"/>
    <xf numFmtId="0" fontId="0" fillId="0" borderId="2" xfId="0" applyFill="1" applyBorder="1"/>
    <xf numFmtId="166" fontId="0" fillId="10" borderId="9" xfId="1" applyNumberFormat="1" applyFont="1" applyBorder="1"/>
    <xf numFmtId="166" fontId="0" fillId="0" borderId="2" xfId="0" applyNumberFormat="1" applyFill="1" applyBorder="1"/>
    <xf numFmtId="166" fontId="0" fillId="0" borderId="6" xfId="0" applyNumberFormat="1" applyFill="1" applyBorder="1"/>
    <xf numFmtId="166" fontId="2" fillId="0" borderId="7" xfId="0" applyNumberFormat="1" applyFont="1" applyFill="1" applyBorder="1"/>
    <xf numFmtId="166" fontId="2" fillId="0" borderId="8" xfId="0" applyNumberFormat="1" applyFont="1" applyFill="1" applyBorder="1"/>
    <xf numFmtId="165" fontId="0" fillId="0" borderId="0" xfId="0" applyNumberFormat="1"/>
    <xf numFmtId="0" fontId="5" fillId="5" borderId="4" xfId="0" applyFont="1" applyFill="1" applyAlignment="1">
      <alignment horizontal="left" vertical="top"/>
    </xf>
    <xf numFmtId="0" fontId="0" fillId="11" borderId="1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12" borderId="11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 wrapText="1"/>
    </xf>
    <xf numFmtId="0" fontId="0" fillId="18" borderId="17" xfId="0" applyFill="1" applyBorder="1" applyAlignment="1">
      <alignment horizontal="center" vertical="center" wrapText="1"/>
    </xf>
    <xf numFmtId="0" fontId="0" fillId="19" borderId="18" xfId="0" applyFill="1" applyBorder="1" applyAlignment="1">
      <alignment horizontal="center" vertical="center" wrapText="1"/>
    </xf>
    <xf numFmtId="0" fontId="0" fillId="20" borderId="19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7" fontId="0" fillId="0" borderId="2" xfId="0" applyNumberFormat="1" applyFill="1" applyBorder="1" applyAlignment="1">
      <alignment horizontal="left" vertical="top" wrapText="1"/>
    </xf>
    <xf numFmtId="169" fontId="0" fillId="0" borderId="2" xfId="0" applyNumberFormat="1" applyFill="1" applyBorder="1" applyAlignment="1">
      <alignment horizontal="left" vertical="top" wrapText="1"/>
    </xf>
    <xf numFmtId="3" fontId="0" fillId="0" borderId="2" xfId="0" applyNumberFormat="1" applyFill="1" applyBorder="1" applyAlignment="1">
      <alignment horizontal="left" vertical="top" wrapText="1"/>
    </xf>
    <xf numFmtId="3" fontId="0" fillId="0" borderId="6" xfId="0" applyNumberFormat="1" applyFill="1" applyBorder="1" applyAlignment="1">
      <alignment horizontal="left" vertical="top" wrapText="1"/>
    </xf>
    <xf numFmtId="3" fontId="0" fillId="0" borderId="2" xfId="0" applyNumberForma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4" fontId="2" fillId="0" borderId="7" xfId="0" applyNumberFormat="1" applyFont="1" applyFill="1" applyBorder="1" applyAlignment="1">
      <alignment horizontal="left" vertical="top" wrapText="1"/>
    </xf>
    <xf numFmtId="3" fontId="2" fillId="0" borderId="7" xfId="0" applyNumberFormat="1" applyFont="1" applyFill="1" applyBorder="1" applyAlignment="1">
      <alignment horizontal="left" vertical="top" wrapText="1"/>
    </xf>
    <xf numFmtId="3" fontId="2" fillId="0" borderId="7" xfId="0" applyNumberFormat="1" applyFont="1" applyFill="1" applyBorder="1" applyAlignment="1">
      <alignment horizontal="left" wrapText="1"/>
    </xf>
    <xf numFmtId="3" fontId="2" fillId="0" borderId="8" xfId="0" applyNumberFormat="1" applyFont="1" applyFill="1" applyBorder="1" applyAlignment="1">
      <alignment horizontal="left" vertical="top" wrapText="1"/>
    </xf>
    <xf numFmtId="0" fontId="0" fillId="0" borderId="0" xfId="0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574" count="1">
        <pm:charStyle name="Normal" fontId="0" Id="1"/>
      </pm:charStyles>
      <pm:colors xmlns:pm="smNativeData" id="1695467574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/home/daniil/IdeaProjects/NESTRO_Challenge/src/main/resources/excel_files/Calculation_of_the_outliers_of_the_pg_production_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тац.сжиг._дизтопливо"/>
      <sheetName val="стац.сжиг._нефть"/>
      <sheetName val="стац.сжиг._ПНГ"/>
      <sheetName val="расчет_коэф._стацион.сжигание"/>
      <sheetName val="факельное сжигание"/>
      <sheetName val="расчет коэф._факельное сжигание"/>
      <sheetName val="фугитивные выбросы"/>
      <sheetName val="очистка и сброс сточных вод"/>
      <sheetName val="сжигание отходов"/>
      <sheetName val="транспорт"/>
      <sheetName val="Приобретенная энергия"/>
      <sheetName val="Реестр источников"/>
      <sheetName val="Расчет региональных коэфф."/>
    </sheetNames>
    <sheetDataSet>
      <sheetData sheetId="0"/>
      <sheetData sheetId="1"/>
      <sheetData sheetId="2"/>
      <sheetData sheetId="3">
        <row r="40">
          <cell r="B40">
            <v>2.29899999999999993</v>
          </cell>
          <cell r="H40">
            <v>3.39480000000000004</v>
          </cell>
          <cell r="N40">
            <v>2.09149999999999991</v>
          </cell>
          <cell r="T40">
            <v>2.38540000000000019</v>
          </cell>
          <cell r="Z40">
            <v>2.3873000000000002</v>
          </cell>
        </row>
      </sheetData>
      <sheetData sheetId="4"/>
      <sheetData sheetId="5">
        <row r="44">
          <cell r="B44">
            <v>1.16910000000000003</v>
          </cell>
          <cell r="H44">
            <v>2.6391</v>
          </cell>
          <cell r="N44">
            <v>2.6391</v>
          </cell>
          <cell r="T44">
            <v>1.69819999999999993</v>
          </cell>
          <cell r="Z44">
            <v>1.95490000000000013</v>
          </cell>
        </row>
        <row r="52">
          <cell r="B52">
            <v>0.00469999999999999929</v>
          </cell>
          <cell r="H52">
            <v>0.00710000000000000053</v>
          </cell>
          <cell r="N52">
            <v>0.00710000000000000053</v>
          </cell>
          <cell r="T52">
            <v>0.00809999999999999787</v>
          </cell>
          <cell r="Z52">
            <v>0.00869999999999999929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5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574" l="56" r="56" t="56" b="56" borderId="0" fillId="0" vertical="0"/>
        <pm:footer xmlns:pm="smNativeData" id="1695467574" l="56" r="56" t="56" b="56" borderId="0" fillId="0" vertical="2"/>
      </ext>
    </extLst>
  </headerFooter>
  <extLst>
    <ext uri="smNativeData">
      <pm:sheetPrefs xmlns:pm="smNativeData" day="16954675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N17"/>
  <sheetViews>
    <sheetView tabSelected="1" view="normal" zoomScale="70" workbookViewId="0">
      <selection activeCell="H12" sqref="H12"/>
    </sheetView>
  </sheetViews>
  <sheetFormatPr defaultRowHeight="13.45"/>
  <cols>
    <col min="1" max="1" width="11.144144" customWidth="1" style="52"/>
    <col min="2" max="5" width="17.855856" customWidth="1" style="52"/>
    <col min="6" max="7" width="22.711712" customWidth="1" style="52"/>
    <col min="8" max="14" width="17.855856" customWidth="1" style="52"/>
    <col min="15" max="16384" width="9.144144" style="52"/>
  </cols>
  <sheetData>
    <row r="2" spans="1:14">
      <c r="A2" s="25" t="str">
        <f>UPPER("Количественное определение ВПГ при сжигании углеводородной смеси (УВС) на факельных установках")</f>
        <v>КОЛИЧЕСТВЕННОЕ ОПРЕДЕЛЕНИЕ ВПГ ПРИ СЖИГАНИИ УГЛЕВОДОРОДНОЙ СМЕСИ (УВС) НА ФАКЕЛЬНЫХ УСТАНОВКАХ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5.10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8.60" customHeight="1">
      <c r="A4" s="26" t="s">
        <v>57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1" ht="5.10" customHeight="1">
      <c r="A5" s="27"/>
      <c r="B5" s="27"/>
      <c r="C5" s="28"/>
      <c r="D5" s="28"/>
      <c r="E5" s="28"/>
      <c r="F5" s="28"/>
      <c r="G5" s="28"/>
      <c r="H5" s="28"/>
      <c r="I5" s="28"/>
      <c r="J5" s="28"/>
      <c r="K5" s="28"/>
    </row>
    <row r="6" spans="1:14" ht="22.15" customHeight="1">
      <c r="A6" s="26" t="s">
        <v>58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8" spans="1:14" ht="102" customHeight="1">
      <c r="A8" s="29" t="s">
        <v>59</v>
      </c>
      <c r="B8" s="29" t="s">
        <v>60</v>
      </c>
      <c r="C8" s="29" t="s">
        <v>61</v>
      </c>
      <c r="D8" s="29" t="s">
        <v>62</v>
      </c>
      <c r="E8" s="30" t="s">
        <v>63</v>
      </c>
      <c r="F8" s="29" t="s">
        <v>64</v>
      </c>
      <c r="G8" s="29" t="s">
        <v>65</v>
      </c>
      <c r="H8" s="31" t="s">
        <v>66</v>
      </c>
      <c r="I8" s="29" t="s">
        <v>67</v>
      </c>
      <c r="J8" s="30" t="s">
        <v>68</v>
      </c>
      <c r="K8" s="31"/>
      <c r="L8" s="30" t="s">
        <v>69</v>
      </c>
      <c r="M8" s="31"/>
      <c r="N8" s="29" t="s">
        <v>70</v>
      </c>
    </row>
    <row r="9" spans="1:14">
      <c r="A9" s="32"/>
      <c r="B9" s="32"/>
      <c r="C9" s="32"/>
      <c r="D9" s="32"/>
      <c r="E9" s="33"/>
      <c r="F9" s="32"/>
      <c r="G9" s="32"/>
      <c r="H9" s="34"/>
      <c r="I9" s="32"/>
      <c r="J9" s="35"/>
      <c r="K9" s="36"/>
      <c r="L9" s="35"/>
      <c r="M9" s="36"/>
      <c r="N9" s="32"/>
    </row>
    <row r="10" spans="1:14">
      <c r="A10" s="32"/>
      <c r="B10" s="32"/>
      <c r="C10" s="37"/>
      <c r="D10" s="37"/>
      <c r="E10" s="35"/>
      <c r="F10" s="37"/>
      <c r="G10" s="37"/>
      <c r="H10" s="36"/>
      <c r="I10" s="37"/>
      <c r="J10" s="38" t="s">
        <v>71</v>
      </c>
      <c r="K10" s="39" t="s">
        <v>72</v>
      </c>
      <c r="L10" s="38" t="s">
        <v>71</v>
      </c>
      <c r="M10" s="39" t="s">
        <v>72</v>
      </c>
      <c r="N10" s="37"/>
    </row>
    <row r="11" spans="1:14">
      <c r="A11" s="40"/>
      <c r="B11" s="40" t="s">
        <v>73</v>
      </c>
      <c r="C11" s="41" t="s">
        <v>74</v>
      </c>
      <c r="D11" s="41" t="s">
        <v>75</v>
      </c>
      <c r="E11" s="42" t="n">
        <v>1000</v>
      </c>
      <c r="F11" s="43">
        <f>'[1]расчет коэф._факельное сжигание'!B44</f>
        <v>1.16910000000000003</v>
      </c>
      <c r="G11" s="43">
        <f>'[1]расчет коэф._факельное сжигание'!B52</f>
        <v>0.00469999999999999929</v>
      </c>
      <c r="H11" s="44">
        <f>ROUND('факельное сжигание'!$E11*'факельное сжигание'!$F11,0)</f>
        <v>1169</v>
      </c>
      <c r="I11" s="44">
        <f>ROUND('факельное сжигание'!$E11*'факельное сжигание'!$G11,0)</f>
        <v>5</v>
      </c>
      <c r="J11" s="44" t="n">
        <v>1</v>
      </c>
      <c r="K11" s="44" t="n">
        <v>25</v>
      </c>
      <c r="L11" s="44">
        <f>ROUND('факельное сжигание'!$H11*'факельное сжигание'!$J11,0)</f>
        <v>1169</v>
      </c>
      <c r="M11" s="44">
        <f>ROUND('факельное сжигание'!$I11*'факельное сжигание'!$K11,0)</f>
        <v>125</v>
      </c>
      <c r="N11" s="45">
        <f>ROUND(('факельное сжигание'!$H11*'факельное сжигание'!$J11)+('факельное сжигание'!$I11*'факельное сжигание'!$K11),0)</f>
        <v>1294</v>
      </c>
    </row>
    <row r="12" spans="1:14">
      <c r="A12" s="40"/>
      <c r="B12" s="40" t="s">
        <v>73</v>
      </c>
      <c r="C12" s="41" t="s">
        <v>76</v>
      </c>
      <c r="D12" s="41" t="s">
        <v>75</v>
      </c>
      <c r="E12" s="42" t="n">
        <v>1000</v>
      </c>
      <c r="F12" s="43">
        <f>'[1]расчет коэф._факельное сжигание'!H44</f>
        <v>2.6391</v>
      </c>
      <c r="G12" s="43">
        <f>'[1]расчет коэф._факельное сжигание'!H52</f>
        <v>0.00710000000000000053</v>
      </c>
      <c r="H12" s="44">
        <f>ROUND('факельное сжигание'!$E12*'факельное сжигание'!$F12,0)</f>
        <v>2639</v>
      </c>
      <c r="I12" s="46">
        <f>ROUND('факельное сжигание'!$E12*'факельное сжигание'!$G12,0)</f>
        <v>7</v>
      </c>
      <c r="J12" s="44" t="n">
        <v>1</v>
      </c>
      <c r="K12" s="44" t="n">
        <v>25</v>
      </c>
      <c r="L12" s="44">
        <f>ROUND('факельное сжигание'!$H12*'факельное сжигание'!$J12,0)</f>
        <v>2639</v>
      </c>
      <c r="M12" s="44">
        <f>ROUND('факельное сжигание'!$I12*'факельное сжигание'!$K12,0)</f>
        <v>175</v>
      </c>
      <c r="N12" s="45">
        <f>ROUND(('факельное сжигание'!$H12*'факельное сжигание'!$J12)+('факельное сжигание'!$I12*'факельное сжигание'!$K12),0)</f>
        <v>2814</v>
      </c>
    </row>
    <row r="13" spans="1:14">
      <c r="A13" s="40"/>
      <c r="B13" s="40" t="s">
        <v>73</v>
      </c>
      <c r="C13" s="41" t="s">
        <v>77</v>
      </c>
      <c r="D13" s="41" t="s">
        <v>75</v>
      </c>
      <c r="E13" s="42" t="n">
        <v>1000</v>
      </c>
      <c r="F13" s="43">
        <f>'[1]расчет коэф._факельное сжигание'!N44</f>
        <v>2.6391</v>
      </c>
      <c r="G13" s="43">
        <f>'[1]расчет коэф._факельное сжигание'!N52</f>
        <v>0.00710000000000000053</v>
      </c>
      <c r="H13" s="44">
        <f>ROUND('факельное сжигание'!$E13*'факельное сжигание'!$F13,0)</f>
        <v>2639</v>
      </c>
      <c r="I13" s="46">
        <f>ROUND('факельное сжигание'!$E13*'факельное сжигание'!$G13,0)</f>
        <v>7</v>
      </c>
      <c r="J13" s="44" t="n">
        <v>1</v>
      </c>
      <c r="K13" s="44" t="n">
        <v>25</v>
      </c>
      <c r="L13" s="44">
        <f>ROUND('факельное сжигание'!$H13*'факельное сжигание'!$J13,0)</f>
        <v>2639</v>
      </c>
      <c r="M13" s="44">
        <f>ROUND('факельное сжигание'!$I13*'факельное сжигание'!$K13,0)</f>
        <v>175</v>
      </c>
      <c r="N13" s="45">
        <f>ROUND(('факельное сжигание'!$H13*'факельное сжигание'!$J13)+('факельное сжигание'!$I13*'факельное сжигание'!$K13),0)</f>
        <v>2814</v>
      </c>
    </row>
    <row r="14" spans="1:14">
      <c r="A14" s="40"/>
      <c r="B14" s="40" t="s">
        <v>73</v>
      </c>
      <c r="C14" s="41" t="s">
        <v>78</v>
      </c>
      <c r="D14" s="41" t="s">
        <v>75</v>
      </c>
      <c r="E14" s="42" t="n">
        <v>1000</v>
      </c>
      <c r="F14" s="43">
        <f>'[1]расчет коэф._факельное сжигание'!T44</f>
        <v>1.69819999999999993</v>
      </c>
      <c r="G14" s="43">
        <f>'[1]расчет коэф._факельное сжигание'!T52</f>
        <v>0.00809999999999999787</v>
      </c>
      <c r="H14" s="44">
        <f>ROUND('факельное сжигание'!$E14*'факельное сжигание'!$F14,0)</f>
        <v>1698</v>
      </c>
      <c r="I14" s="46">
        <f>ROUND('факельное сжигание'!$E14*'факельное сжигание'!$G14,0)</f>
        <v>8</v>
      </c>
      <c r="J14" s="44" t="n">
        <v>1</v>
      </c>
      <c r="K14" s="44" t="n">
        <v>25</v>
      </c>
      <c r="L14" s="44">
        <f>ROUND('факельное сжигание'!$H14*'факельное сжигание'!$J14,0)</f>
        <v>1698</v>
      </c>
      <c r="M14" s="44">
        <f>ROUND('факельное сжигание'!$I14*'факельное сжигание'!$K14,0)</f>
        <v>200</v>
      </c>
      <c r="N14" s="45">
        <f>ROUND(('факельное сжигание'!$H14*'факельное сжигание'!$J14)+('факельное сжигание'!$I14*'факельное сжигание'!$K14),0)</f>
        <v>1898</v>
      </c>
    </row>
    <row r="15" spans="1:14">
      <c r="A15" s="40"/>
      <c r="B15" s="40" t="s">
        <v>73</v>
      </c>
      <c r="C15" s="41" t="s">
        <v>79</v>
      </c>
      <c r="D15" s="41" t="s">
        <v>75</v>
      </c>
      <c r="E15" s="42" t="n">
        <v>1000</v>
      </c>
      <c r="F15" s="43">
        <f>'[1]расчет коэф._факельное сжигание'!Z44</f>
        <v>1.95490000000000013</v>
      </c>
      <c r="G15" s="43">
        <f>'[1]расчет коэф._факельное сжигание'!Z52</f>
        <v>0.00869999999999999929</v>
      </c>
      <c r="H15" s="44">
        <f>ROUND('факельное сжигание'!$E15*'факельное сжигание'!$F15,0)</f>
        <v>1955</v>
      </c>
      <c r="I15" s="46">
        <f>ROUND('факельное сжигание'!$E15*'факельное сжигание'!$G15,0)</f>
        <v>9</v>
      </c>
      <c r="J15" s="44" t="n">
        <v>1</v>
      </c>
      <c r="K15" s="44" t="n">
        <v>25</v>
      </c>
      <c r="L15" s="44">
        <f>ROUND('факельное сжигание'!$H15*'факельное сжигание'!$J15,0)</f>
        <v>1955</v>
      </c>
      <c r="M15" s="44">
        <f>ROUND('факельное сжигание'!$I15*'факельное сжигание'!$K15,0)</f>
        <v>225</v>
      </c>
      <c r="N15" s="45">
        <f>ROUND(('факельное сжигание'!$H15*'факельное сжигание'!$J15)+('факельное сжигание'!$I15*'факельное сжигание'!$K15),0)</f>
        <v>2180</v>
      </c>
    </row>
    <row r="16" spans="1:14">
      <c r="A16" s="47" t="s">
        <v>49</v>
      </c>
      <c r="B16" s="47"/>
      <c r="C16" s="47"/>
      <c r="D16" s="47"/>
      <c r="E16" s="48"/>
      <c r="F16" s="47"/>
      <c r="G16" s="47"/>
      <c r="H16" s="49"/>
      <c r="I16" s="49"/>
      <c r="J16" s="49"/>
      <c r="K16" s="49"/>
      <c r="L16" s="50"/>
      <c r="M16" s="50"/>
      <c r="N16" s="51">
        <f>SUBTOTAL(109,'факельное сжигание'!$N$11:$N$15)</f>
        <v>11000</v>
      </c>
    </row>
    <row r="17" spans="1:8">
      <c r="A17" s="27"/>
      <c r="B17" s="27"/>
      <c r="C17" s="27"/>
      <c r="D17" s="27"/>
      <c r="E17" s="27"/>
      <c r="F17" s="27"/>
      <c r="G17" s="27"/>
      <c r="H17"/>
    </row>
  </sheetData>
  <mergeCells count="15">
    <mergeCell ref="A2:N3"/>
    <mergeCell ref="A4:N4"/>
    <mergeCell ref="A6:N6"/>
    <mergeCell ref="J8:K9"/>
    <mergeCell ref="L8:M9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N8:N10"/>
  </mergeCells>
  <dataValidations count="1">
    <dataValidation sqref="E11:E15" type="decimal" operator="greaterThan" errorStyle="stop" allowBlank="1" showInputMessage="1" showErrorMessage="1" error="Данные вводятся в числовом формате (&gt;0)." view="0">
      <formula1>0</formula1>
      <formula2/>
    </dataValidation>
  </dataValidations>
  <printOptions>
    <extLst>
      <ext uri="smNativeData">
        <pm:pageFlags xmlns:pm="smNativeData" id="16954675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574" l="56" r="56" t="56" b="56" borderId="0" fillId="0" vertical="0"/>
        <pm:footer xmlns:pm="smNativeData" id="1695467574" l="56" r="56" t="56" b="56" borderId="0" fillId="0" vertical="2"/>
      </ext>
    </extLst>
  </headerFooter>
  <extLst>
    <ext uri="smNativeData">
      <pm:sheetPrefs xmlns:pm="smNativeData" day="16954675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2013-07-02T08:22:26Z</cp:lastPrinted>
  <dcterms:created xsi:type="dcterms:W3CDTF">1996-10-08T23:32:33Z</dcterms:created>
  <dcterms:modified xsi:type="dcterms:W3CDTF">2023-09-23T11:12:54Z</dcterms:modified>
</cp:coreProperties>
</file>