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0" xWindow="240" yWindow="60" windowWidth="23250" windowHeight="12570" tabRatio="902"/>
  </bookViews>
  <sheets>
    <sheet name="стац.сжиг._нефть" sheetId="1" r:id="rId4"/>
    <sheet name="Расчет региональных коэфф." sheetId="2" state="hidden" r:id="rId5"/>
  </sheets>
  <calcPr/>
  <extLst>
    <ext uri="smNativeData">
      <pm:revision xmlns:pm="smNativeData" day="1695467394" val="1064" rev="124" rev64="64" revOS="3" revMin="124" revMax="0"/>
      <pm:docPrefs xmlns:pm="smNativeData" id="1695467394" fixedDigits="0" showNotice="1" showFrameBounds="1" autoChart="1" recalcOnPrint="1" recalcOnCopy="1" finalRounding="1" compatTextArt="1" tab="567" useDefinedPrintRange="1" printArea="currentSheet"/>
      <pm:compatibility xmlns:pm="smNativeData" id="1695467394" overlapCells="1"/>
      <pm:defCurrency xmlns:pm="smNativeData" id="1695467394"/>
    </ext>
  </extLst>
</workbook>
</file>

<file path=xl/sharedStrings.xml><?xml version="1.0" encoding="utf-8"?>
<sst xmlns="http://schemas.openxmlformats.org/spreadsheetml/2006/main" count="89" uniqueCount="78">
  <si>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</si>
  <si>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</si>
  <si>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Месторождение, объект</t>
  </si>
  <si>
    <t>Название источника</t>
  </si>
  <si>
    <t>Название цеха/ промплощадки (номер технологической линии)</t>
  </si>
  <si>
    <t>Вид топлива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</si>
  <si>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, тыс.т</t>
    </r>
  </si>
  <si>
    <r>
      <t xml:space="preserve">Низшая теплота сгорания (коэффициент перевода в энергетические единицы),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NCVj,y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, ТДж/тыс.т
Согласно Методике №371</t>
    </r>
  </si>
  <si>
    <r>
      <t xml:space="preserve">Расход топлива в энергетическом эквиваленте за период y, ТДж, 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FCj,y = FC'j,y * NCVj,y</t>
    </r>
  </si>
  <si>
    <r>
      <t xml:space="preserve">Коэффициент окисления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OFj,y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, доля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</si>
  <si>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 weight="bold"/>
              <pm:ea weight="bold"/>
            </pm:charSpec>
          </ext>
        </extLst>
      </rPr>
      <t>, тCO2/ТДж</t>
    </r>
  </si>
  <si>
    <r>
      <t xml:space="preserve">Выбросы СО2 от стационарного сжигания топлива за период у,  тСО2**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ECO2,y=FCj,y * EFCO2,j,y * OFj,y</t>
    </r>
  </si>
  <si>
    <t>Месторождение №1</t>
  </si>
  <si>
    <t>НЭС-1</t>
  </si>
  <si>
    <t>Энергоцентр №3</t>
  </si>
  <si>
    <t>Нефть, включая промысловый газоконденсат</t>
  </si>
  <si>
    <t>Месторождение №13</t>
  </si>
  <si>
    <t>печи</t>
  </si>
  <si>
    <t>Площадка печей</t>
  </si>
  <si>
    <t>НЭС-2</t>
  </si>
  <si>
    <t>Энергоцентр</t>
  </si>
  <si>
    <t>Итог</t>
  </si>
  <si>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</si>
  <si>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</si>
  <si>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</si>
  <si>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</si>
  <si>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</si>
  <si>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</si>
  <si>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394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</si>
  <si>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</si>
  <si>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</si>
  <si>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</si>
  <si>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</si>
  <si>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</si>
  <si>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</si>
  <si>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</si>
  <si>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</si>
  <si>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</si>
  <si>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</si>
  <si>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</si>
  <si>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</si>
  <si>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</si>
  <si>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</si>
  <si>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</si>
  <si>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</si>
  <si>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</si>
  <si>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</si>
  <si>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</si>
  <si>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</si>
  <si>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</si>
  <si>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</si>
  <si>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</si>
  <si>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</si>
  <si>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</si>
  <si>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</si>
  <si>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</si>
  <si>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</si>
  <si>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</si>
  <si>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</si>
  <si>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</si>
  <si>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</si>
  <si>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</si>
  <si>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</si>
  <si>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</si>
  <si>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</si>
  <si>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</si>
  <si>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</si>
  <si>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</si>
  <si>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</si>
  <si>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</si>
  <si>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</si>
  <si>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</si>
  <si>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394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394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394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394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394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</si>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</sst>
</file>

<file path=xl/styles.xml><?xml version="1.0" encoding="utf-8"?>
<styleSheet xmlns="http://schemas.openxmlformats.org/spreadsheetml/2006/main">
  <numFmts count="2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00"/>
    <numFmt numFmtId="167" formatCode="0.0000"/>
    <numFmt numFmtId="168" formatCode="#,##0.0000"/>
    <numFmt numFmtId="169" formatCode="#,##0.000"/>
    <numFmt numFmtId="170" formatCode="#,##0.00000"/>
    <numFmt numFmtId="171" formatCode="_-* #,##0\ _₽_-;\-* #,##0\ _₽_-;_-* &quot;-&quot;??\ _₽_-;_-@_-"/>
    <numFmt numFmtId="172" formatCode="0.0000000"/>
    <numFmt numFmtId="173" formatCode="0.00000"/>
    <numFmt numFmtId="174" formatCode="0.00000000"/>
    <numFmt numFmtId="175" formatCode="0.0"/>
    <numFmt numFmtId="4" formatCode="#,##0.00"/>
    <numFmt numFmtId="49" formatCode="@"/>
    <numFmt numFmtId="2" formatCode="0.00"/>
    <numFmt numFmtId="3" formatCode="#,##0"/>
    <numFmt numFmtId="1" formatCode="0"/>
  </numFmts>
  <fonts count="10">
    <font>
      <name val="Arial"/>
      <family val="2"/>
      <color rgb="FF000000"/>
      <sz val="10"/>
      <extLst>
        <ext uri="smNativeData">
          <pm:charSpec xmlns:pm="smNativeData" id="169546739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3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39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394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39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394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394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7394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394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394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34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394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000080"/>
        <bgColor rgb="FFFFFFFF"/>
        <extLst>
          <ext uri="smNativeData">
            <pm:shade xmlns:pm="smNativeData" id="1695467394" type="1" fgLvl="100" fgClr="0000008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FFFFFF"/>
          </ext>
        </extLst>
      </patternFill>
    </fill>
    <fill>
      <patternFill patternType="solid">
        <fgColor rgb="FF2F3B75"/>
        <bgColor rgb="FFFFFFFF"/>
        <extLst>
          <ext uri="smNativeData">
            <pm:shade xmlns:pm="smNativeData" id="1695467394" type="1" fgLvl="100" fgClr="002F3B75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95467394" type="1" fgLvl="100" fgClr="00D9D9D9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394" type="1" fgLvl="100" fgClr="00EBF1DC" bgLvl="0" bgClr="00FFFFFF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467394" type="1" fgLvl="100" fgClr="00FFE593" bgLvl="0" bgClr="00000000"/>
          </ext>
        </extLst>
      </patternFill>
    </fill>
    <fill>
      <patternFill patternType="solid">
        <fgColor rgb="FFFFE593"/>
        <bgColor rgb="FFFFFFFF"/>
        <extLst>
          <ext uri="smNativeData">
            <pm:shade xmlns:pm="smNativeData" id="1695467394" type="1" fgLvl="100" fgClr="00FFE593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467394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95467394" type="1" fgLvl="100" fgClr="00C2D69A" bgLvl="0" bgClr="00000000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394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394" type="1" fgLvl="100" fgClr="00D8D8D8" bgLvl="0" bgClr="00000000"/>
          </ext>
        </extLst>
      </patternFill>
    </fill>
    <fill>
      <patternFill patternType="none"/>
    </fill>
    <fill>
      <patternFill patternType="none"/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546739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39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39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39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39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39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39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39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39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39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43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3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169" fontId="0" fillId="0" borderId="3" xfId="0" applyNumberFormat="1" applyFill="1" applyBorder="1" applyAlignment="1">
      <alignment horizontal="left" vertical="top" wrapText="1"/>
    </xf>
    <xf numFmtId="0" fontId="5" fillId="6" borderId="5" xfId="0" applyFont="1" applyFill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2" fontId="0" fillId="0" borderId="3" xfId="0" applyNumberFormat="1" applyFill="1" applyBorder="1" applyAlignment="1">
      <alignment horizontal="left" vertical="top" wrapText="1"/>
    </xf>
    <xf numFmtId="165" fontId="0" fillId="0" borderId="3" xfId="0" applyNumberForma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1" fontId="0" fillId="0" borderId="10" xfId="0" applyNumberForma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9" fontId="2" fillId="0" borderId="12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/>
    <xf numFmtId="171" fontId="2" fillId="0" borderId="13" xfId="0" applyNumberFormat="1" applyFont="1" applyFill="1" applyBorder="1"/>
    <xf numFmtId="0" fontId="0" fillId="0" borderId="3" xfId="0" applyFill="1" applyBorder="1"/>
    <xf numFmtId="167" fontId="0" fillId="15" borderId="14" xfId="1" applyNumberFormat="1" applyFont="1" applyBorder="1"/>
    <xf numFmtId="167" fontId="0" fillId="0" borderId="3" xfId="0" applyNumberFormat="1" applyFill="1" applyBorder="1"/>
    <xf numFmtId="167" fontId="0" fillId="0" borderId="10" xfId="0" applyNumberFormat="1" applyFill="1" applyBorder="1"/>
    <xf numFmtId="167" fontId="2" fillId="0" borderId="12" xfId="0" applyNumberFormat="1" applyFont="1" applyFill="1" applyBorder="1"/>
    <xf numFmtId="167" fontId="2" fillId="0" borderId="13" xfId="0" applyNumberFormat="1" applyFont="1" applyFill="1" applyBorder="1"/>
    <xf numFmtId="165" fontId="0" fillId="0" borderId="0" xfId="0" applyNumberFormat="1"/>
    <xf numFmtId="0" fontId="0" fillId="20" borderId="19" xfId="0" applyFill="1" applyAlignment="1">
      <alignment horizontal="left" vertical="top" wrapText="1"/>
    </xf>
    <xf numFmtId="0" fontId="2" fillId="20" borderId="19" xfId="0" applyFont="1" applyFill="1" applyAlignment="1">
      <alignment horizontal="left" vertical="top"/>
    </xf>
    <xf numFmtId="0" fontId="0" fillId="20" borderId="19" xfId="0" applyFill="1" applyAlignment="1">
      <alignment horizontal="left" vertical="top"/>
    </xf>
    <xf numFmtId="0" fontId="0" fillId="21" borderId="20" xfId="0" applyFill="1" applyBorder="1" applyAlignment="1">
      <alignment horizontal="center" vertical="center" wrapText="1"/>
    </xf>
    <xf numFmtId="0" fontId="0" fillId="22" borderId="21" xfId="0" applyFill="1" applyBorder="1" applyAlignment="1">
      <alignment horizontal="center" vertical="center" wrapText="1"/>
    </xf>
    <xf numFmtId="0" fontId="2" fillId="21" borderId="20" xfId="0" applyFont="1" applyFill="1" applyBorder="1" applyAlignment="1">
      <alignment horizontal="center" vertical="center" wrapText="1"/>
    </xf>
    <xf numFmtId="0" fontId="2" fillId="22" borderId="21" xfId="0" applyFont="1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394" count="1">
        <pm:charStyle name="Normal" fontId="0" Id="1"/>
      </pm:charStyles>
      <pm:colors xmlns:pm="smNativeData" id="1695467394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15"/>
  <sheetViews>
    <sheetView tabSelected="1" view="normal" zoomScale="70" workbookViewId="0">
      <selection activeCell="C16" sqref="C16"/>
    </sheetView>
  </sheetViews>
  <sheetFormatPr defaultRowHeight="13.45"/>
  <cols>
    <col min="1" max="1" width="11.144144" customWidth="1" style="6"/>
    <col min="2" max="2" width="16.000000" customWidth="1" style="6"/>
    <col min="3" max="6" width="17.855856" customWidth="1" style="6"/>
    <col min="7" max="7" width="20.855856" customWidth="1" style="6"/>
    <col min="8" max="11" width="17.855856" customWidth="1" style="6"/>
    <col min="12" max="16384" width="9.144144" style="6"/>
  </cols>
  <sheetData>
    <row r="2" spans="1:11">
      <c r="A2" s="15" t="str">
        <f>UPPER("Количественное определение ВПГ при стационарном сжигании нефти")</f>
        <v>КОЛИЧЕСТВЕННОЕ ОПРЕДЕЛЕНИЕ ВПГ ПРИ СТАЦИОНАРНОМ СЖИГАНИИ НЕФТИ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5.1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2.15" customHeight="1">
      <c r="A4" s="35" t="s">
        <v>0</v>
      </c>
      <c r="B4" s="35"/>
      <c r="C4" s="36"/>
      <c r="D4" s="36"/>
      <c r="E4" s="36"/>
      <c r="F4" s="36"/>
      <c r="G4" s="36"/>
      <c r="H4" s="36"/>
      <c r="I4" s="36"/>
      <c r="J4" s="36"/>
      <c r="K4" s="36"/>
    </row>
    <row r="5" spans="1:11" ht="5.10" customHeight="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 ht="30" customHeight="1">
      <c r="A6" s="35" t="s">
        <v>1</v>
      </c>
      <c r="B6" s="35"/>
      <c r="C6" s="37"/>
      <c r="D6" s="37"/>
      <c r="E6" s="37"/>
      <c r="F6" s="37"/>
      <c r="G6" s="37"/>
      <c r="H6" s="37"/>
      <c r="I6" s="37"/>
      <c r="J6" s="37"/>
      <c r="K6" s="37"/>
    </row>
    <row r="8" spans="1:11" ht="102" customHeight="1">
      <c r="A8" s="38"/>
      <c r="B8" s="38" t="s">
        <v>2</v>
      </c>
      <c r="C8" s="38" t="s">
        <v>3</v>
      </c>
      <c r="D8" s="38" t="s">
        <v>4</v>
      </c>
      <c r="E8" s="38" t="s">
        <v>5</v>
      </c>
      <c r="F8" s="38" t="s">
        <v>6</v>
      </c>
      <c r="G8" s="38" t="s">
        <v>7</v>
      </c>
      <c r="H8" s="38" t="s">
        <v>8</v>
      </c>
      <c r="I8" s="38" t="s">
        <v>9</v>
      </c>
      <c r="J8" s="40" t="s">
        <v>10</v>
      </c>
      <c r="K8" s="38" t="s">
        <v>11</v>
      </c>
    </row>
    <row r="9" spans="1:11" ht="26.45" customHeight="1">
      <c r="A9" s="39"/>
      <c r="B9" s="39"/>
      <c r="C9" s="39"/>
      <c r="D9" s="39"/>
      <c r="E9" s="39"/>
      <c r="F9" s="39"/>
      <c r="G9" s="42"/>
      <c r="H9" s="39"/>
      <c r="I9" s="39"/>
      <c r="J9" s="41"/>
      <c r="K9" s="39"/>
    </row>
    <row r="10" spans="1:11">
      <c r="A10" s="9"/>
      <c r="B10" s="9" t="s">
        <v>12</v>
      </c>
      <c r="C10" s="9" t="s">
        <v>13</v>
      </c>
      <c r="D10" s="16" t="s">
        <v>14</v>
      </c>
      <c r="E10" s="16" t="s">
        <v>15</v>
      </c>
      <c r="F10" s="14" t="n">
        <v>0.1</v>
      </c>
      <c r="G10" s="17" t="n">
        <v>41.8999999999999986</v>
      </c>
      <c r="H10" s="18">
        <f>'стац.сжиг._нефть'!$F10*'стац.сжиг._нефть'!$G10</f>
        <v>4.19000000000000039</v>
      </c>
      <c r="I10" s="16">
        <f>1</f>
        <v>1</v>
      </c>
      <c r="J10" s="16" t="n">
        <v>73.2999999999999972</v>
      </c>
      <c r="K10" s="23">
        <f>ROUND('стац.сжиг._нефть'!$H10*'стац.сжиг._нефть'!$I10*'стац.сжиг._нефть'!$J10,0)</f>
        <v>307</v>
      </c>
    </row>
    <row r="11" spans="1:11">
      <c r="A11" s="9"/>
      <c r="B11" s="9" t="s">
        <v>16</v>
      </c>
      <c r="C11" s="9" t="s">
        <v>17</v>
      </c>
      <c r="D11" s="16" t="s">
        <v>18</v>
      </c>
      <c r="E11" s="16" t="s">
        <v>15</v>
      </c>
      <c r="F11" s="14" t="n">
        <v>0.1</v>
      </c>
      <c r="G11" s="17" t="n">
        <v>41.8999999999999986</v>
      </c>
      <c r="H11" s="18">
        <f>'стац.сжиг._нефть'!$F11*'стац.сжиг._нефть'!$G11</f>
        <v>4.19000000000000039</v>
      </c>
      <c r="I11" s="16">
        <f>1</f>
        <v>1</v>
      </c>
      <c r="J11" s="16" t="n">
        <v>73.2999999999999972</v>
      </c>
      <c r="K11" s="23">
        <f>ROUND('стац.сжиг._нефть'!$H11*'стац.сжиг._нефть'!$I11*'стац.сжиг._нефть'!$J11,0)</f>
        <v>307</v>
      </c>
    </row>
    <row r="12" spans="1:11">
      <c r="A12" s="9"/>
      <c r="B12" s="9" t="s">
        <v>16</v>
      </c>
      <c r="C12" s="9" t="s">
        <v>19</v>
      </c>
      <c r="D12" s="16" t="s">
        <v>20</v>
      </c>
      <c r="E12" s="16" t="s">
        <v>15</v>
      </c>
      <c r="F12" s="14" t="n">
        <v>0.1</v>
      </c>
      <c r="G12" s="17" t="n">
        <v>41.8999999999999986</v>
      </c>
      <c r="H12" s="18">
        <f>'стац.сжиг._нефть'!$F12*'стац.сжиг._нефть'!$G12</f>
        <v>4.19000000000000039</v>
      </c>
      <c r="I12" s="16">
        <f>1</f>
        <v>1</v>
      </c>
      <c r="J12" s="16" t="n">
        <v>73.2999999999999972</v>
      </c>
      <c r="K12" s="23">
        <f>ROUND('стац.сжиг._нефть'!$H12*'стац.сжиг._нефть'!$I12*'стац.сжиг._нефть'!$J12,0)</f>
        <v>307</v>
      </c>
    </row>
    <row r="13" spans="1:11">
      <c r="A13" s="9"/>
      <c r="B13" s="9" t="s">
        <v>16</v>
      </c>
      <c r="C13" s="9" t="s">
        <v>19</v>
      </c>
      <c r="D13" s="16" t="s">
        <v>20</v>
      </c>
      <c r="E13" s="16" t="s">
        <v>15</v>
      </c>
      <c r="F13" s="14" t="n">
        <v>2</v>
      </c>
      <c r="G13" s="17" t="n">
        <v>41.8999999999999986</v>
      </c>
      <c r="H13" s="18">
        <f>'стац.сжиг._нефть'!$F13*'стац.сжиг._нефть'!$G13</f>
        <v>83.7999999999999972</v>
      </c>
      <c r="I13" s="16">
        <f>1</f>
        <v>1</v>
      </c>
      <c r="J13" s="16" t="n">
        <v>73.2999999999999972</v>
      </c>
      <c r="K13" s="23">
        <f>ROUND('стац.сжиг._нефть'!$H13*'стац.сжиг._нефть'!$I13*'стац.сжиг._нефть'!$J13,0)</f>
        <v>6143</v>
      </c>
    </row>
    <row r="14" spans="1:11">
      <c r="A14" s="24" t="s">
        <v>21</v>
      </c>
      <c r="B14" s="24"/>
      <c r="C14" s="24"/>
      <c r="D14" s="24"/>
      <c r="E14" s="24"/>
      <c r="F14" s="25">
        <f>SUBTOTAL(109,'стац.сжиг._нефть'!$F$10:$F$13)</f>
        <v>2.29999999999999982</v>
      </c>
      <c r="G14" s="24"/>
      <c r="H14" s="26"/>
      <c r="I14" s="24"/>
      <c r="J14" s="24"/>
      <c r="K14" s="27">
        <f>SUBTOTAL(109,'стац.сжиг._нефть'!$K$10:$K$13)</f>
        <v>7064</v>
      </c>
    </row>
    <row r="15" spans="1:11">
      <c r="A15" s="7"/>
      <c r="B15" s="7"/>
      <c r="C15" s="7"/>
      <c r="D15" s="7"/>
      <c r="E15" s="7"/>
      <c r="F15" s="7"/>
      <c r="G15" s="7"/>
      <c r="H15"/>
      <c r="I15" s="7"/>
      <c r="J15" s="7"/>
      <c r="K15"/>
    </row>
  </sheetData>
  <mergeCells count="14">
    <mergeCell ref="A2:K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dataValidations count="2">
    <dataValidation sqref="F10:F13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I10:I13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4673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394" l="56" r="56" t="56" b="56" borderId="0" fillId="0" vertical="0"/>
        <pm:footer xmlns:pm="smNativeData" id="1695467394" l="56" r="56" t="56" b="56" borderId="0" fillId="0" vertical="2"/>
      </ext>
    </extLst>
  </headerFooter>
  <extLst>
    <ext uri="smNativeData">
      <pm:sheetPrefs xmlns:pm="smNativeData" day="16954673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 s="6"/>
      <c r="B2" s="15" t="s">
        <v>22</v>
      </c>
      <c r="C2" s="15"/>
      <c r="D2" s="15"/>
      <c r="E2" s="15"/>
      <c r="F2" s="15"/>
      <c r="G2" s="15"/>
    </row>
    <row r="4" spans="2:4">
      <c r="B4" s="11" t="s">
        <v>23</v>
      </c>
      <c r="C4" s="19" t="s">
        <v>24</v>
      </c>
      <c r="D4" s="6"/>
    </row>
    <row r="5" spans="2:3">
      <c r="B5" s="7"/>
      <c r="C5" s="12"/>
    </row>
    <row r="6" spans="2:6">
      <c r="B6" s="20" t="s">
        <v>25</v>
      </c>
      <c r="C6" s="20" t="s">
        <v>26</v>
      </c>
      <c r="D6" s="20" t="s">
        <v>27</v>
      </c>
      <c r="E6" s="20" t="s">
        <v>28</v>
      </c>
      <c r="F6" s="20" t="s">
        <v>29</v>
      </c>
    </row>
    <row r="7" spans="2:6">
      <c r="B7" s="28" t="s">
        <v>30</v>
      </c>
      <c r="C7" s="28" t="s">
        <v>31</v>
      </c>
      <c r="D7" s="29" t="n">
        <v>0.716000000000000014</v>
      </c>
      <c r="E7" s="30" t="n">
        <v>1</v>
      </c>
      <c r="F7" s="31">
        <f>D7*E7</f>
        <v>0.716000000000000014</v>
      </c>
    </row>
    <row r="8" spans="2:6">
      <c r="B8" s="28" t="s">
        <v>32</v>
      </c>
      <c r="C8" s="28" t="s">
        <v>33</v>
      </c>
      <c r="D8" s="29" t="n">
        <v>0.00700000000000000089</v>
      </c>
      <c r="E8" s="30" t="n">
        <v>0</v>
      </c>
      <c r="F8" s="31">
        <f>D8*E8</f>
        <v>0</v>
      </c>
    </row>
    <row r="9" spans="2:6">
      <c r="B9" s="28" t="s">
        <v>34</v>
      </c>
      <c r="C9" s="28" t="s">
        <v>35</v>
      </c>
      <c r="D9" s="29" t="n">
        <v>0</v>
      </c>
      <c r="E9" s="30" t="n">
        <v>0</v>
      </c>
      <c r="F9" s="31">
        <f>D9*E9</f>
        <v>0</v>
      </c>
    </row>
    <row r="10" spans="2:6">
      <c r="B10" s="28" t="s">
        <v>36</v>
      </c>
      <c r="C10" s="28" t="s">
        <v>37</v>
      </c>
      <c r="D10" s="29"/>
      <c r="E10" s="30" t="n">
        <v>0</v>
      </c>
      <c r="F10" s="31">
        <f>D10*E10</f>
        <v>0</v>
      </c>
    </row>
    <row r="11" spans="2:6">
      <c r="B11" s="28" t="s">
        <v>38</v>
      </c>
      <c r="C11" s="28" t="s">
        <v>39</v>
      </c>
      <c r="D11" s="29"/>
      <c r="E11" s="30" t="n">
        <v>0</v>
      </c>
      <c r="F11" s="31">
        <f>D11*E11</f>
        <v>0</v>
      </c>
    </row>
    <row r="12" spans="2:6">
      <c r="B12" s="28" t="s">
        <v>40</v>
      </c>
      <c r="C12" s="28" t="s">
        <v>41</v>
      </c>
      <c r="D12" s="29"/>
      <c r="E12" s="30" t="n">
        <v>0</v>
      </c>
      <c r="F12" s="31">
        <f>D12*E12</f>
        <v>0</v>
      </c>
    </row>
    <row r="13" spans="2:6">
      <c r="B13" s="28" t="s">
        <v>42</v>
      </c>
      <c r="C13" s="28" t="s">
        <v>43</v>
      </c>
      <c r="D13" s="29"/>
      <c r="E13" s="30" t="n">
        <v>0</v>
      </c>
      <c r="F13" s="31">
        <f>D13*E13</f>
        <v>0</v>
      </c>
    </row>
    <row r="14" spans="2:6">
      <c r="B14" s="28" t="s">
        <v>44</v>
      </c>
      <c r="C14" s="28" t="s">
        <v>45</v>
      </c>
      <c r="D14" s="29"/>
      <c r="E14" s="30" t="n">
        <v>1</v>
      </c>
      <c r="F14" s="31">
        <f>D14*E14</f>
        <v>0</v>
      </c>
    </row>
    <row r="15" spans="2:6">
      <c r="B15" s="28" t="s">
        <v>46</v>
      </c>
      <c r="C15" s="28" t="s">
        <v>47</v>
      </c>
      <c r="D15" s="29" t="n">
        <v>93.2999999999999972</v>
      </c>
      <c r="E15" s="30" t="n">
        <v>1</v>
      </c>
      <c r="F15" s="31">
        <f>D15*E15</f>
        <v>93.2999999999999972</v>
      </c>
    </row>
    <row r="16" spans="2:6">
      <c r="B16" s="28" t="s">
        <v>48</v>
      </c>
      <c r="C16" s="28" t="s">
        <v>49</v>
      </c>
      <c r="D16" s="29" t="n">
        <v>1.49000000000000004</v>
      </c>
      <c r="E16" s="30" t="n">
        <v>2</v>
      </c>
      <c r="F16" s="31">
        <f>D16*E16</f>
        <v>2.98000000000000007</v>
      </c>
    </row>
    <row r="17" spans="2:6">
      <c r="B17" s="28" t="s">
        <v>50</v>
      </c>
      <c r="C17" s="28" t="s">
        <v>51</v>
      </c>
      <c r="D17" s="29" t="n">
        <v>0.540000000000000036</v>
      </c>
      <c r="E17" s="30" t="n">
        <v>3</v>
      </c>
      <c r="F17" s="31">
        <f>D17*E17</f>
        <v>1.62000000000000011</v>
      </c>
    </row>
    <row r="18" spans="2:6">
      <c r="B18" s="28" t="s">
        <v>52</v>
      </c>
      <c r="C18" s="28" t="s">
        <v>53</v>
      </c>
      <c r="D18" s="29" t="n">
        <v>0.09</v>
      </c>
      <c r="E18" s="30" t="n">
        <v>4</v>
      </c>
      <c r="F18" s="31">
        <f>D18*E18</f>
        <v>0.359999999999999964</v>
      </c>
    </row>
    <row r="19" spans="2:6">
      <c r="B19" s="28" t="s">
        <v>54</v>
      </c>
      <c r="C19" s="28" t="s">
        <v>55</v>
      </c>
      <c r="D19" s="29" t="n">
        <v>0.220999999999999996</v>
      </c>
      <c r="E19" s="30" t="n">
        <v>4</v>
      </c>
      <c r="F19" s="31">
        <f>D19*E19</f>
        <v>0.883999999999999986</v>
      </c>
    </row>
    <row r="20" spans="2:6">
      <c r="B20" s="28" t="s">
        <v>56</v>
      </c>
      <c r="C20" s="28" t="s">
        <v>57</v>
      </c>
      <c r="D20" s="29" t="n">
        <v>0.0670000000000000018</v>
      </c>
      <c r="E20" s="30" t="n">
        <v>5</v>
      </c>
      <c r="F20" s="31">
        <f>D20*E20</f>
        <v>0.335000000000000009</v>
      </c>
    </row>
    <row r="21" spans="2:6">
      <c r="B21" s="28" t="s">
        <v>58</v>
      </c>
      <c r="C21" s="28" t="s">
        <v>59</v>
      </c>
      <c r="D21" s="29" t="n">
        <v>0.08</v>
      </c>
      <c r="E21" s="30" t="n">
        <v>5</v>
      </c>
      <c r="F21" s="31">
        <f>D21*E21</f>
        <v>0.4</v>
      </c>
    </row>
    <row r="22" spans="2:6">
      <c r="B22" s="28" t="s">
        <v>60</v>
      </c>
      <c r="C22" s="28" t="s">
        <v>61</v>
      </c>
      <c r="D22" s="29" t="n">
        <v>0.101000000000000001</v>
      </c>
      <c r="E22" s="30" t="n">
        <v>6</v>
      </c>
      <c r="F22" s="31">
        <f>D22*E22</f>
        <v>0.605999999999999961</v>
      </c>
    </row>
    <row r="23" spans="2:6">
      <c r="B23" s="28" t="s">
        <v>62</v>
      </c>
      <c r="C23" s="28" t="s">
        <v>63</v>
      </c>
      <c r="D23" s="29"/>
      <c r="E23" s="30" t="n">
        <v>7</v>
      </c>
      <c r="F23" s="31">
        <f>D23*E23</f>
        <v>0</v>
      </c>
    </row>
    <row r="24" spans="2:6">
      <c r="B24" s="28" t="s">
        <v>64</v>
      </c>
      <c r="C24" s="28" t="s">
        <v>65</v>
      </c>
      <c r="D24" s="29"/>
      <c r="E24" s="30" t="n">
        <v>8</v>
      </c>
      <c r="F24" s="31">
        <f>D24*E24</f>
        <v>0</v>
      </c>
    </row>
    <row r="25" spans="2:6">
      <c r="B25" s="28" t="s">
        <v>66</v>
      </c>
      <c r="C25" s="28" t="s">
        <v>67</v>
      </c>
      <c r="D25" s="29"/>
      <c r="E25" s="30" t="n">
        <v>9</v>
      </c>
      <c r="F25" s="31">
        <f>D25*E25</f>
        <v>0</v>
      </c>
    </row>
    <row r="26" spans="2:6">
      <c r="B26" s="28" t="s">
        <v>68</v>
      </c>
      <c r="C26" s="28" t="s">
        <v>69</v>
      </c>
      <c r="D26" s="29"/>
      <c r="E26" s="30" t="n">
        <v>10</v>
      </c>
      <c r="F26" s="31">
        <f>D26*E26</f>
        <v>0</v>
      </c>
    </row>
    <row r="27" spans="2:6">
      <c r="B27" s="16" t="s">
        <v>70</v>
      </c>
      <c r="C27" s="28" t="s">
        <v>49</v>
      </c>
      <c r="D27" s="29"/>
      <c r="E27" s="30" t="n">
        <v>2</v>
      </c>
      <c r="F27" s="31">
        <f>D27*E27</f>
        <v>0</v>
      </c>
    </row>
    <row r="28" spans="2:6">
      <c r="B28" s="26" t="s">
        <v>21</v>
      </c>
      <c r="C28" s="26"/>
      <c r="D28" s="32">
        <f>SUM(D7:D27)</f>
        <v>96.6119999999999948</v>
      </c>
      <c r="E28" s="32"/>
      <c r="F28" s="33">
        <f>SUM(F7:F27)</f>
        <v>101.200999999999993</v>
      </c>
    </row>
    <row r="30" spans="2:3">
      <c r="B30" s="11" t="s">
        <v>71</v>
      </c>
      <c r="C30" s="21" t="n">
        <v>1.83929999999999989</v>
      </c>
    </row>
    <row r="31" spans="2:3">
      <c r="B31" s="10"/>
      <c r="C31" s="13"/>
    </row>
    <row r="32" spans="2:3">
      <c r="B32" s="11" t="s">
        <v>72</v>
      </c>
      <c r="C32" s="21">
        <f>ROUND(F28*C30/100,4)</f>
        <v>1.8613999999999999</v>
      </c>
    </row>
    <row r="34" spans="2:7">
      <c r="B34" s="15"/>
      <c r="C34" s="15"/>
      <c r="D34" s="15"/>
      <c r="E34" s="15"/>
      <c r="F34" s="15"/>
      <c r="G34" s="15"/>
    </row>
    <row r="35" spans="2:3">
      <c r="B35" s="6" t="s">
        <v>73</v>
      </c>
      <c r="C35" t="n">
        <v>1.39531999999999989</v>
      </c>
    </row>
    <row r="36" spans="2:3">
      <c r="B36" s="6" t="s">
        <v>74</v>
      </c>
      <c r="C36" s="34">
        <f>C35*$C$32</f>
        <v>2.59724864799999988</v>
      </c>
    </row>
    <row r="37" spans="2:3">
      <c r="B37" s="22" t="s">
        <v>75</v>
      </c>
      <c r="C37" s="22">
        <f>ROUND(C36/2.482,3)</f>
        <v>1.04600000000000004</v>
      </c>
    </row>
    <row r="39" spans="2:7">
      <c r="B39" s="15"/>
      <c r="C39" s="15"/>
      <c r="D39" s="15"/>
      <c r="E39" s="15"/>
      <c r="F39" s="15"/>
      <c r="G39" s="15"/>
    </row>
    <row r="40" spans="2:3">
      <c r="B40" s="6" t="s">
        <v>73</v>
      </c>
      <c r="C40" t="n">
        <v>30466.0360000000001</v>
      </c>
    </row>
    <row r="41" spans="2:3">
      <c r="B41" s="6" t="s">
        <v>74</v>
      </c>
      <c r="C41" s="34">
        <f>C40*$C$32</f>
        <v>56709.479410400003</v>
      </c>
    </row>
    <row r="42" spans="2:3">
      <c r="B42" s="6" t="s">
        <v>76</v>
      </c>
      <c r="C42" s="34" t="n">
        <v>214908.478999999992</v>
      </c>
    </row>
    <row r="43" spans="2:3">
      <c r="B43" s="22" t="s">
        <v>77</v>
      </c>
      <c r="C43" s="22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3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394" l="56" r="56" t="56" b="56" borderId="0" fillId="0" vertical="0"/>
        <pm:footer xmlns:pm="smNativeData" id="1695467394" l="56" r="56" t="56" b="56" borderId="0" fillId="0" vertical="2"/>
      </ext>
    </extLst>
  </headerFooter>
  <extLst>
    <ext uri="smNativeData">
      <pm:sheetPrefs xmlns:pm="smNativeData" day="16954673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2013-07-02T10:22:26Z</cp:lastPrinted>
  <dcterms:created xsi:type="dcterms:W3CDTF">1996-10-08T23:32:33Z</dcterms:created>
  <dcterms:modified xsi:type="dcterms:W3CDTF">2023-09-23T11:09:54Z</dcterms:modified>
</cp:coreProperties>
</file>