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фугитивные выбросы" sheetId="2" r:id="rId5"/>
  </sheets>
  <calcPr/>
  <extLst>
    <ext uri="smNativeData">
      <pm:revision xmlns:pm="smNativeData" day="1695467670" val="1064" rev="124" rev64="64" revOS="3" revMin="124" revMax="0"/>
      <pm:docPrefs xmlns:pm="smNativeData" id="1695467670" fixedDigits="0" showNotice="1" showFrameBounds="1" autoChart="1" recalcOnPrint="1" recalcOnCopy="1" finalRounding="1" compatTextArt="1" tab="567" useDefinedPrintRange="1" printArea="currentSheet"/>
      <pm:compatibility xmlns:pm="smNativeData" id="1695467670" overlapCells="1"/>
      <pm:defCurrency xmlns:pm="smNativeData" id="1695467670"/>
    </ext>
  </extLst>
</workbook>
</file>

<file path=xl/sharedStrings.xml><?xml version="1.0" encoding="utf-8"?>
<sst xmlns="http://schemas.openxmlformats.org/spreadsheetml/2006/main" count="89" uniqueCount="77">
  <si>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</si>
  <si>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</si>
  <si>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</si>
  <si>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</si>
  <si>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</si>
  <si>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</si>
  <si>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670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</si>
  <si>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</si>
  <si>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</si>
  <si>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</si>
  <si>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</si>
  <si>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</si>
  <si>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</si>
  <si>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</si>
  <si>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</si>
  <si>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</si>
  <si>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</si>
  <si>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</si>
  <si>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</si>
  <si>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</si>
  <si>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</si>
  <si>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</si>
  <si>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</si>
  <si>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</si>
  <si>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</si>
  <si>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</si>
  <si>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</si>
  <si>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</si>
  <si>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</si>
  <si>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</si>
  <si>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</si>
  <si>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</si>
  <si>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</si>
  <si>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</si>
  <si>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</si>
  <si>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</si>
  <si>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</si>
  <si>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</si>
  <si>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</si>
  <si>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</si>
  <si>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</si>
  <si>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</si>
  <si>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</si>
  <si>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</si>
  <si>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</si>
  <si>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</si>
  <si>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</si>
  <si>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</si>
  <si>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</si>
  <si>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</si>
  <si>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</si>
  <si>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670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670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670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</si>
  <si>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</si>
  <si>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</si>
  <si>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</si>
  <si>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</si>
  <si>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</si>
  <si>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</si>
  <si>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</si>
  <si>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№ источника (по ПДВ)</t>
  </si>
  <si>
    <t>Название источника</t>
  </si>
  <si>
    <t>Название цеха/ промплощадки (номер технологической линии)</t>
  </si>
  <si>
    <t>Вид ГВС</t>
  </si>
  <si>
    <r>
      <t xml:space="preserve">Расход j-УВС на технологические операции (объем отведения без сжигания)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>FCj,y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>, тыс.м3</t>
    </r>
  </si>
  <si>
    <r>
      <t xml:space="preserve">Содержание i-парникового газа в j-УВС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>Wi,j,y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 xml:space="preserve">, % об. 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</si>
  <si>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 weight="bold"/>
              <pm:ea weight="bold"/>
            </pm:charSpec>
          </ext>
        </extLst>
      </rPr>
      <t xml:space="preserve">Плотность i-парникового газа,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467670">
              <pm:latin face="Calibri" sz="200" weight="bold" i="0"/>
              <pm:cs weight="bold"/>
              <pm:ea weight="bold"/>
            </pm:charSpec>
          </ext>
        </extLst>
      </rPr>
      <t xml:space="preserve">ρi,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 weight="bold"/>
              <pm:ea weight="bold"/>
            </pm:charSpec>
          </ext>
        </extLst>
      </rPr>
      <t>кг/м3</t>
    </r>
  </si>
  <si>
    <t>Фугитивные выбросы i-парникового газа за период у, Ei,y=FCj,y × Wi,j,y × ρi × 10^(-2), т*</t>
  </si>
  <si>
    <t>Потенциал глобального потепления (GWPi )</t>
  </si>
  <si>
    <t>Фугитивные выбросы i-парникового газа за период у, т СО2-экв*</t>
  </si>
  <si>
    <r>
      <t xml:space="preserve">Фугитивные выбросы газа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670">
              <pm:latin face="Arial" sz="200" weight="bold" i="0"/>
              <pm:cs/>
              <pm:ea/>
            </pm:charSpec>
          </ext>
        </extLst>
      </rPr>
      <t>Ey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670">
              <pm:latin face="Arial" sz="200" weight="normal" i="0"/>
              <pm:cs/>
              <pm:ea/>
            </pm:charSpec>
          </ext>
        </extLst>
      </rPr>
      <t>, 
т CО2-экв*</t>
    </r>
  </si>
  <si>
    <t>Условия измерений</t>
  </si>
  <si>
    <t>СО2</t>
  </si>
  <si>
    <t>СН4</t>
  </si>
  <si>
    <t>Технологические потери</t>
  </si>
  <si>
    <t>Месторождения все</t>
  </si>
  <si>
    <t>Попутный нефтяной газ</t>
  </si>
  <si>
    <t>293,15 К (20°С); 101,325 кПа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</si>
</sst>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4" formatCode="#,##0.00"/>
    <numFmt numFmtId="49" formatCode="@"/>
    <numFmt numFmtId="2" formatCode="0.00"/>
    <numFmt numFmtId="1" formatCode="0"/>
    <numFmt numFmtId="168" formatCode="#,##0.0000"/>
    <numFmt numFmtId="3" formatCode="#,##0"/>
  </numFmts>
  <fonts count="11">
    <font>
      <name val="Arial"/>
      <family val="2"/>
      <color rgb="FF000000"/>
      <sz val="10"/>
      <extLst>
        <ext uri="smNativeData">
          <pm:charSpec xmlns:pm="smNativeData" id="169546767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6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67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670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6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670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670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670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670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95467670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7670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670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670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670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5E5FF"/>
        <bgColor rgb="FFFFFFFF"/>
        <extLst>
          <ext uri="smNativeData">
            <pm:shade xmlns:pm="smNativeData" id="1695467670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670" type="1" fgLvl="100" fgClr="00D8D8D8" bgLvl="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670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670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67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67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67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67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67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670">
            <pm:line position="bottom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9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0" fontId="5" fillId="4" borderId="3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11" borderId="10" xfId="0" applyFill="1" applyAlignment="1">
      <alignment horizontal="left" vertical="top" wrapText="1"/>
    </xf>
    <xf numFmtId="0" fontId="2" fillId="11" borderId="1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11" borderId="10" xfId="0" applyFill="1" applyAlignment="1">
      <alignment horizontal="left" vertical="top"/>
    </xf>
    <xf numFmtId="0" fontId="0" fillId="12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22" borderId="21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 wrapText="1"/>
    </xf>
    <xf numFmtId="0" fontId="2" fillId="18" borderId="17" xfId="0" applyFont="1" applyFill="1" applyBorder="1" applyAlignment="1">
      <alignment horizontal="center" vertical="center" wrapText="1"/>
    </xf>
    <xf numFmtId="0" fontId="2" fillId="23" borderId="22" xfId="0" applyFont="1" applyFill="1" applyBorder="1" applyAlignment="1">
      <alignment horizontal="center" vertical="center" wrapText="1"/>
    </xf>
    <xf numFmtId="0" fontId="2" fillId="19" borderId="18" xfId="0" applyFont="1" applyFill="1" applyBorder="1" applyAlignment="1">
      <alignment horizontal="center" vertical="center" wrapText="1"/>
    </xf>
    <xf numFmtId="0" fontId="0" fillId="20" borderId="19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7" fontId="0" fillId="0" borderId="4" xfId="0" applyNumberFormat="1" applyFill="1" applyBorder="1" applyAlignment="1">
      <alignment horizontal="left" vertical="top" wrapText="1"/>
    </xf>
    <xf numFmtId="2" fontId="0" fillId="0" borderId="4" xfId="0" applyNumberFormat="1" applyFill="1" applyBorder="1" applyAlignment="1">
      <alignment horizontal="left" vertical="top" wrapText="1"/>
    </xf>
    <xf numFmtId="166" fontId="0" fillId="0" borderId="4" xfId="0" applyNumberFormat="1" applyFill="1" applyBorder="1" applyAlignment="1">
      <alignment horizontal="left" vertical="top" wrapText="1"/>
    </xf>
    <xf numFmtId="1" fontId="0" fillId="0" borderId="4" xfId="0" applyNumberFormat="1" applyFill="1" applyBorder="1" applyAlignment="1">
      <alignment horizontal="left" vertical="top" wrapText="1"/>
    </xf>
    <xf numFmtId="1" fontId="0" fillId="0" borderId="8" xfId="0" applyNumberForma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68" fontId="2" fillId="0" borderId="6" xfId="0" applyNumberFormat="1" applyFont="1" applyFill="1" applyBorder="1" applyAlignment="1">
      <alignment horizontal="left" vertical="top" wrapText="1"/>
    </xf>
    <xf numFmtId="166" fontId="2" fillId="0" borderId="6" xfId="0" applyNumberFormat="1" applyFont="1" applyFill="1" applyBorder="1"/>
    <xf numFmtId="1" fontId="2" fillId="0" borderId="6" xfId="0" applyNumberFormat="1" applyFont="1" applyFill="1" applyBorder="1" applyAlignment="1">
      <alignment horizontal="left" vertical="top" wrapText="1"/>
    </xf>
    <xf numFmtId="1" fontId="2" fillId="0" borderId="9" xfId="0" applyNumberFormat="1" applyFont="1" applyFill="1" applyBorder="1" applyAlignment="1">
      <alignment horizontal="left" vertical="top" wrapText="1"/>
    </xf>
    <xf numFmtId="0" fontId="0" fillId="0" borderId="0" xfId="0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670" count="1">
        <pm:charStyle name="Normal" fontId="0" Id="1"/>
      </pm:charStyles>
      <pm:colors xmlns:pm="smNativeData" id="1695467670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6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670" l="56" r="56" t="56" b="56" borderId="0" fillId="0" vertical="0"/>
        <pm:footer xmlns:pm="smNativeData" id="1695467670" l="56" r="56" t="56" b="56" borderId="0" fillId="0" vertical="2"/>
      </ext>
    </extLst>
  </headerFooter>
  <extLst>
    <ext uri="smNativeData">
      <pm:sheetPrefs xmlns:pm="smNativeData" day="1695467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Q13"/>
  <sheetViews>
    <sheetView tabSelected="1" view="normal" zoomScale="70" workbookViewId="0">
      <selection activeCell="H21" sqref="H21"/>
    </sheetView>
  </sheetViews>
  <sheetFormatPr defaultRowHeight="13.45"/>
  <cols>
    <col min="1" max="1" width="7.000000" customWidth="1" style="58"/>
    <col min="2" max="3" width="17.855856" customWidth="1" style="58"/>
    <col min="4" max="4" width="18.855856" customWidth="1" style="58"/>
    <col min="5" max="17" width="17.855856" customWidth="1" style="58"/>
    <col min="18" max="16384" width="9.144144" style="58"/>
  </cols>
  <sheetData>
    <row r="2" spans="1:11">
      <c r="A2" s="25" t="str">
        <f>UPPER("Количественное определение фугитивных ВПГ")</f>
        <v>КОЛИЧЕСТВЕННОЕ ОПРЕДЕЛЕНИЕ ФУГИТИВНЫХ ВПГ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9" ht="5.10" customHeight="1">
      <c r="A3" s="26"/>
      <c r="B3" s="26"/>
      <c r="C3" s="26"/>
      <c r="D3" s="26"/>
      <c r="E3" s="26"/>
      <c r="F3" s="26"/>
      <c r="G3" s="26"/>
      <c r="H3" s="26"/>
      <c r="I3" s="26"/>
    </row>
    <row r="4" spans="1:11" ht="21" customHeight="1">
      <c r="A4" s="27" t="s">
        <v>57</v>
      </c>
      <c r="B4" s="27"/>
      <c r="C4" s="28"/>
      <c r="D4" s="28"/>
      <c r="E4" s="28"/>
      <c r="F4" s="28"/>
      <c r="G4" s="28"/>
      <c r="H4" s="28"/>
      <c r="I4" s="28"/>
      <c r="J4" s="28"/>
      <c r="K4" s="28"/>
    </row>
    <row r="5" spans="1:11" ht="5.10" customHeight="1">
      <c r="A5" s="29"/>
      <c r="B5" s="29"/>
      <c r="C5" s="26"/>
      <c r="D5" s="26"/>
      <c r="E5" s="26"/>
      <c r="F5" s="26"/>
      <c r="G5" s="26"/>
      <c r="H5" s="26"/>
      <c r="I5" s="26"/>
      <c r="J5" s="26"/>
      <c r="K5" s="26"/>
    </row>
    <row r="6" spans="1:11" ht="15.60" customHeight="1">
      <c r="A6" s="27" t="s">
        <v>58</v>
      </c>
      <c r="B6" s="27"/>
      <c r="C6" s="30"/>
      <c r="D6" s="30"/>
      <c r="E6" s="30"/>
      <c r="F6" s="30"/>
      <c r="G6" s="30"/>
      <c r="H6" s="30"/>
      <c r="I6" s="30"/>
      <c r="J6" s="30"/>
      <c r="K6" s="30"/>
    </row>
    <row r="8" spans="1:17" ht="54.60" customHeight="1">
      <c r="A8" s="31" t="s">
        <v>59</v>
      </c>
      <c r="B8" s="31" t="s">
        <v>60</v>
      </c>
      <c r="C8" s="31" t="s">
        <v>61</v>
      </c>
      <c r="D8" s="31" t="s">
        <v>62</v>
      </c>
      <c r="E8" s="31" t="s">
        <v>63</v>
      </c>
      <c r="F8" s="32" t="s">
        <v>64</v>
      </c>
      <c r="G8" s="33"/>
      <c r="H8" s="34" t="s">
        <v>65</v>
      </c>
      <c r="I8" s="35"/>
      <c r="J8" s="36"/>
      <c r="K8" s="32" t="s">
        <v>66</v>
      </c>
      <c r="L8" s="33"/>
      <c r="M8" s="32" t="s">
        <v>67</v>
      </c>
      <c r="N8" s="33"/>
      <c r="O8" s="32" t="s">
        <v>68</v>
      </c>
      <c r="P8" s="33"/>
      <c r="Q8" s="31" t="s">
        <v>69</v>
      </c>
    </row>
    <row r="9" spans="1:17" ht="20.25" customHeight="1">
      <c r="A9" s="37"/>
      <c r="B9" s="37"/>
      <c r="C9" s="37"/>
      <c r="D9" s="37"/>
      <c r="E9" s="37"/>
      <c r="F9" s="38"/>
      <c r="G9" s="39"/>
      <c r="H9" s="40"/>
      <c r="I9" s="41"/>
      <c r="J9" s="42"/>
      <c r="K9" s="38"/>
      <c r="L9" s="39"/>
      <c r="M9" s="38"/>
      <c r="N9" s="39"/>
      <c r="O9" s="38"/>
      <c r="P9" s="39"/>
      <c r="Q9" s="37"/>
    </row>
    <row r="10" spans="1:17" ht="29.25" customHeight="1">
      <c r="A10" s="37"/>
      <c r="B10" s="37"/>
      <c r="C10" s="43"/>
      <c r="D10" s="43"/>
      <c r="E10" s="43"/>
      <c r="F10" s="44" t="s">
        <v>9</v>
      </c>
      <c r="G10" s="44" t="s">
        <v>25</v>
      </c>
      <c r="H10" s="44" t="s">
        <v>70</v>
      </c>
      <c r="I10" s="44" t="s">
        <v>9</v>
      </c>
      <c r="J10" s="44" t="s">
        <v>25</v>
      </c>
      <c r="K10" s="44" t="s">
        <v>9</v>
      </c>
      <c r="L10" s="44" t="s">
        <v>25</v>
      </c>
      <c r="M10" s="44" t="s">
        <v>71</v>
      </c>
      <c r="N10" s="45" t="s">
        <v>72</v>
      </c>
      <c r="O10" s="44" t="s">
        <v>71</v>
      </c>
      <c r="P10" s="45" t="s">
        <v>72</v>
      </c>
      <c r="Q10" s="43"/>
    </row>
    <row r="11" spans="1:17">
      <c r="A11" s="46"/>
      <c r="B11" s="46" t="s">
        <v>73</v>
      </c>
      <c r="C11" s="47" t="s">
        <v>74</v>
      </c>
      <c r="D11" s="47" t="s">
        <v>75</v>
      </c>
      <c r="E11" s="48" t="n">
        <v>10</v>
      </c>
      <c r="F11" s="49" t="n">
        <v>8.40000000000000036</v>
      </c>
      <c r="G11" s="49" t="n">
        <v>89.7999999999999972</v>
      </c>
      <c r="H11" s="49" t="s">
        <v>76</v>
      </c>
      <c r="I11" s="50" t="n">
        <v>1.83929999999999989</v>
      </c>
      <c r="J11" s="50" t="n">
        <v>0.66800000000000006</v>
      </c>
      <c r="K11" s="51">
        <f>ROUND('фугитивные выбросы'!$E11*'фугитивные выбросы'!$F11*'фугитивные выбросы'!$I11/100,0)</f>
        <v>2</v>
      </c>
      <c r="L11" s="51">
        <f>ROUND('фугитивные выбросы'!$E11*'фугитивные выбросы'!$G11*'фугитивные выбросы'!$J11/100,0)</f>
        <v>6</v>
      </c>
      <c r="M11" s="51" t="n">
        <v>1</v>
      </c>
      <c r="N11" s="51" t="n">
        <v>25</v>
      </c>
      <c r="O11" s="51">
        <f>ROUND('фугитивные выбросы'!$K11*'фугитивные выбросы'!$M11,0)</f>
        <v>2</v>
      </c>
      <c r="P11" s="51">
        <f>ROUND('фугитивные выбросы'!$L11*'фугитивные выбросы'!$N11,0)</f>
        <v>150</v>
      </c>
      <c r="Q11" s="52">
        <f>'фугитивные выбросы'!$O11+'фугитивные выбросы'!$P11</f>
        <v>152</v>
      </c>
    </row>
    <row r="12" spans="1:17">
      <c r="A12" s="53" t="s">
        <v>49</v>
      </c>
      <c r="B12" s="53"/>
      <c r="C12" s="53"/>
      <c r="D12" s="53"/>
      <c r="E12" s="54">
        <f>SUBTOTAL(109,'фугитивные выбросы'!$E$11)</f>
        <v>10</v>
      </c>
      <c r="F12" s="53"/>
      <c r="G12" s="53"/>
      <c r="H12" s="53"/>
      <c r="I12" s="55"/>
      <c r="J12" s="53"/>
      <c r="K12" s="56">
        <f>SUBTOTAL(109,'фугитивные выбросы'!$K$11)</f>
        <v>2</v>
      </c>
      <c r="L12" s="56">
        <f>SUBTOTAL(109,'фугитивные выбросы'!$L$11)</f>
        <v>6</v>
      </c>
      <c r="M12" s="56"/>
      <c r="N12" s="56"/>
      <c r="O12" s="56">
        <f>SUBTOTAL(109,'фугитивные выбросы'!$O$11)</f>
        <v>2</v>
      </c>
      <c r="P12" s="56">
        <f>SUBTOTAL(109,'фугитивные выбросы'!$P$11)</f>
        <v>150</v>
      </c>
      <c r="Q12" s="57">
        <f>SUBTOTAL(109,'фугитивные выбросы'!$Q$11)</f>
        <v>152</v>
      </c>
    </row>
    <row r="13" spans="1:9">
      <c r="A13" s="29"/>
      <c r="B13" s="29"/>
      <c r="C13" s="29"/>
      <c r="D13" s="29"/>
      <c r="E13" s="29"/>
      <c r="F13" s="29"/>
      <c r="G13" s="29"/>
      <c r="H13" s="29"/>
      <c r="I13"/>
    </row>
  </sheetData>
  <mergeCells count="15">
    <mergeCell ref="A2:I2"/>
    <mergeCell ref="J2:K2"/>
    <mergeCell ref="A4:K4"/>
    <mergeCell ref="A6:K6"/>
    <mergeCell ref="F8:G9"/>
    <mergeCell ref="H8:J9"/>
    <mergeCell ref="K8:L9"/>
    <mergeCell ref="M8:N9"/>
    <mergeCell ref="O8:P9"/>
    <mergeCell ref="A8:A10"/>
    <mergeCell ref="B8:B10"/>
    <mergeCell ref="C8:C10"/>
    <mergeCell ref="D8:D10"/>
    <mergeCell ref="E8:E10"/>
    <mergeCell ref="Q8:Q10"/>
  </mergeCells>
  <dataValidations count="1">
    <dataValidation sqref="E11:G11" type="decimal" operator="greaterThan" errorStyle="stop" allowBlank="1" showInputMessage="1" showErrorMessage="1" error="Данные вводятся в числовом формате (&gt;0)." view="0">
      <formula1>0</formula1>
      <formula2/>
    </dataValidation>
  </dataValidations>
  <printOptions>
    <extLst>
      <ext uri="smNativeData">
        <pm:pageFlags xmlns:pm="smNativeData" id="16954676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670" l="56" r="56" t="56" b="56" borderId="0" fillId="0" vertical="0"/>
        <pm:footer xmlns:pm="smNativeData" id="1695467670" l="56" r="56" t="56" b="56" borderId="0" fillId="0" vertical="2"/>
      </ext>
    </extLst>
  </headerFooter>
  <extLst>
    <ext uri="smNativeData">
      <pm:sheetPrefs xmlns:pm="smNativeData" day="1695467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2013-07-02T07:22:26Z</cp:lastPrinted>
  <dcterms:created xsi:type="dcterms:W3CDTF">1996-10-08T23:32:33Z</dcterms:created>
  <dcterms:modified xsi:type="dcterms:W3CDTF">2023-09-23T11:14:30Z</dcterms:modified>
</cp:coreProperties>
</file>