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\Desktop\"/>
    </mc:Choice>
  </mc:AlternateContent>
  <xr:revisionPtr revIDLastSave="0" documentId="13_ncr:1_{2D5A191E-66B9-485B-BD0A-ADC3D5473AE3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698" i="1" l="1"/>
  <c r="J1698" i="1"/>
  <c r="I1698" i="1"/>
  <c r="H1698" i="1"/>
  <c r="K1688" i="1"/>
  <c r="J1688" i="1"/>
  <c r="I1688" i="1"/>
  <c r="H1688" i="1"/>
  <c r="K1677" i="1"/>
  <c r="J1677" i="1"/>
  <c r="I1677" i="1"/>
  <c r="H1677" i="1"/>
  <c r="F1659" i="1"/>
  <c r="E1659" i="1"/>
  <c r="D1659" i="1"/>
  <c r="C1659" i="1"/>
  <c r="F1658" i="1"/>
  <c r="E1658" i="1"/>
  <c r="D1658" i="1"/>
  <c r="C1658" i="1"/>
  <c r="F1657" i="1"/>
  <c r="E1657" i="1"/>
  <c r="D1657" i="1"/>
  <c r="C1657" i="1"/>
  <c r="F1656" i="1"/>
  <c r="E1656" i="1"/>
  <c r="D1656" i="1"/>
  <c r="C1656" i="1"/>
  <c r="F1655" i="1"/>
  <c r="E1655" i="1"/>
  <c r="D1655" i="1"/>
  <c r="C1655" i="1"/>
  <c r="F1654" i="1"/>
  <c r="E1654" i="1"/>
  <c r="D1654" i="1"/>
  <c r="C1654" i="1"/>
  <c r="K1653" i="1"/>
  <c r="J1653" i="1"/>
  <c r="I1653" i="1"/>
  <c r="H1653" i="1"/>
  <c r="F1653" i="1"/>
  <c r="E1653" i="1"/>
  <c r="D1653" i="1"/>
  <c r="C1653" i="1"/>
  <c r="F1652" i="1"/>
  <c r="E1652" i="1"/>
  <c r="D1652" i="1"/>
  <c r="C1652" i="1"/>
  <c r="F1651" i="1"/>
  <c r="E1651" i="1"/>
  <c r="D1651" i="1"/>
  <c r="C1651" i="1"/>
  <c r="F1650" i="1"/>
  <c r="E1650" i="1"/>
  <c r="D1650" i="1"/>
  <c r="C1650" i="1"/>
  <c r="F1649" i="1"/>
  <c r="E1649" i="1"/>
  <c r="D1649" i="1"/>
  <c r="C1649" i="1"/>
  <c r="F1648" i="1"/>
  <c r="E1648" i="1"/>
  <c r="D1648" i="1"/>
  <c r="C1648" i="1"/>
  <c r="F1647" i="1"/>
  <c r="E1647" i="1"/>
  <c r="D1647" i="1"/>
  <c r="C1647" i="1"/>
  <c r="F1646" i="1"/>
  <c r="E1646" i="1"/>
  <c r="D1646" i="1"/>
  <c r="C1646" i="1"/>
  <c r="F1645" i="1"/>
  <c r="E1645" i="1"/>
  <c r="D1645" i="1"/>
  <c r="C1645" i="1"/>
  <c r="K1644" i="1"/>
  <c r="J1644" i="1"/>
  <c r="I1644" i="1"/>
  <c r="H1644" i="1"/>
  <c r="F1644" i="1"/>
  <c r="E1644" i="1"/>
  <c r="D1644" i="1"/>
  <c r="C1644" i="1"/>
  <c r="F1643" i="1"/>
  <c r="E1643" i="1"/>
  <c r="D1643" i="1"/>
  <c r="C1643" i="1"/>
  <c r="F1642" i="1"/>
  <c r="E1642" i="1"/>
  <c r="D1642" i="1"/>
  <c r="C1642" i="1"/>
  <c r="F1641" i="1"/>
  <c r="E1641" i="1"/>
  <c r="D1641" i="1"/>
  <c r="C1641" i="1"/>
  <c r="F1640" i="1"/>
  <c r="E1640" i="1"/>
  <c r="D1640" i="1"/>
  <c r="C1640" i="1"/>
  <c r="F1639" i="1"/>
  <c r="E1639" i="1"/>
  <c r="D1639" i="1"/>
  <c r="C1639" i="1"/>
  <c r="F1638" i="1"/>
  <c r="E1638" i="1"/>
  <c r="D1638" i="1"/>
  <c r="C1638" i="1"/>
  <c r="F1637" i="1"/>
  <c r="E1637" i="1"/>
  <c r="D1637" i="1"/>
  <c r="C1637" i="1"/>
  <c r="F1636" i="1"/>
  <c r="E1636" i="1"/>
  <c r="D1636" i="1"/>
  <c r="C1636" i="1"/>
  <c r="F1635" i="1"/>
  <c r="E1635" i="1"/>
  <c r="D1635" i="1"/>
  <c r="C1635" i="1"/>
  <c r="F1634" i="1"/>
  <c r="E1634" i="1"/>
  <c r="D1634" i="1"/>
  <c r="C1634" i="1"/>
  <c r="F1633" i="1"/>
  <c r="E1633" i="1"/>
  <c r="D1633" i="1"/>
  <c r="C1633" i="1"/>
  <c r="F1632" i="1"/>
  <c r="E1632" i="1"/>
  <c r="D1632" i="1"/>
  <c r="C1632" i="1"/>
  <c r="F1631" i="1"/>
  <c r="E1631" i="1"/>
  <c r="D1631" i="1"/>
  <c r="C1631" i="1"/>
  <c r="F1630" i="1"/>
  <c r="E1630" i="1"/>
  <c r="D1630" i="1"/>
  <c r="C1630" i="1"/>
  <c r="F1629" i="1"/>
  <c r="E1629" i="1"/>
  <c r="D1629" i="1"/>
  <c r="C1629" i="1"/>
  <c r="F1628" i="1"/>
  <c r="E1628" i="1"/>
  <c r="D1628" i="1"/>
  <c r="C1628" i="1"/>
  <c r="F1627" i="1"/>
  <c r="E1627" i="1"/>
  <c r="D1627" i="1"/>
  <c r="C1627" i="1"/>
  <c r="F1626" i="1"/>
  <c r="E1626" i="1"/>
  <c r="D1626" i="1"/>
  <c r="C1626" i="1"/>
  <c r="F1625" i="1"/>
  <c r="E1625" i="1"/>
  <c r="D1625" i="1"/>
  <c r="C1625" i="1"/>
  <c r="F1624" i="1"/>
  <c r="E1624" i="1"/>
  <c r="D1624" i="1"/>
  <c r="C1624" i="1"/>
  <c r="F1623" i="1"/>
  <c r="E1623" i="1"/>
  <c r="D1623" i="1"/>
  <c r="C1623" i="1"/>
  <c r="K1622" i="1"/>
  <c r="J1622" i="1"/>
  <c r="I1622" i="1"/>
  <c r="H1622" i="1"/>
  <c r="F1622" i="1"/>
  <c r="E1622" i="1"/>
  <c r="D1622" i="1"/>
  <c r="C1622" i="1"/>
  <c r="F1621" i="1"/>
  <c r="E1621" i="1"/>
  <c r="D1621" i="1"/>
  <c r="C1621" i="1"/>
  <c r="F1620" i="1"/>
  <c r="E1620" i="1"/>
  <c r="D1620" i="1"/>
  <c r="C1620" i="1"/>
  <c r="F1619" i="1"/>
  <c r="E1619" i="1"/>
  <c r="D1619" i="1"/>
  <c r="C1619" i="1"/>
  <c r="F1618" i="1"/>
  <c r="E1618" i="1"/>
  <c r="D1618" i="1"/>
  <c r="C1618" i="1"/>
  <c r="F1617" i="1"/>
  <c r="E1617" i="1"/>
  <c r="D1617" i="1"/>
  <c r="C1617" i="1"/>
  <c r="F1616" i="1"/>
  <c r="E1616" i="1"/>
  <c r="D1616" i="1"/>
  <c r="C1616" i="1"/>
  <c r="F1615" i="1"/>
  <c r="E1615" i="1"/>
  <c r="D1615" i="1"/>
  <c r="C1615" i="1"/>
  <c r="F1614" i="1"/>
  <c r="E1614" i="1"/>
  <c r="D1614" i="1"/>
  <c r="C1614" i="1"/>
  <c r="F1613" i="1"/>
  <c r="E1613" i="1"/>
  <c r="D1613" i="1"/>
  <c r="C1613" i="1"/>
  <c r="F1612" i="1"/>
  <c r="E1612" i="1"/>
  <c r="D1612" i="1"/>
  <c r="C1612" i="1"/>
  <c r="F1611" i="1"/>
  <c r="E1611" i="1"/>
  <c r="D1611" i="1"/>
  <c r="C1611" i="1"/>
  <c r="K1601" i="1"/>
  <c r="J1601" i="1"/>
  <c r="I1601" i="1"/>
  <c r="H1601" i="1"/>
  <c r="K1575" i="1"/>
  <c r="J1575" i="1"/>
  <c r="I1575" i="1"/>
  <c r="H1575" i="1"/>
  <c r="K1565" i="1"/>
  <c r="J1565" i="1"/>
  <c r="I1565" i="1"/>
  <c r="H1565" i="1"/>
  <c r="K1545" i="1"/>
  <c r="J1545" i="1"/>
  <c r="I1545" i="1"/>
  <c r="H1545" i="1"/>
  <c r="K1540" i="1"/>
  <c r="J1540" i="1"/>
  <c r="I1540" i="1"/>
  <c r="H1540" i="1"/>
  <c r="K1535" i="1"/>
  <c r="J1535" i="1"/>
  <c r="I1535" i="1"/>
  <c r="H1535" i="1"/>
  <c r="H1496" i="1"/>
  <c r="K1484" i="1"/>
  <c r="J1484" i="1"/>
  <c r="I1484" i="1"/>
  <c r="H1484" i="1"/>
  <c r="K1456" i="1"/>
  <c r="J1456" i="1"/>
  <c r="I1456" i="1"/>
  <c r="H1456" i="1"/>
  <c r="K1453" i="1"/>
  <c r="J1453" i="1"/>
  <c r="I1453" i="1"/>
  <c r="H1453" i="1"/>
  <c r="K1444" i="1"/>
  <c r="J1444" i="1"/>
  <c r="I1444" i="1"/>
  <c r="H1444" i="1"/>
  <c r="K1443" i="1"/>
  <c r="J1443" i="1"/>
  <c r="I1443" i="1"/>
  <c r="H1443" i="1"/>
  <c r="K1425" i="1"/>
  <c r="J1425" i="1"/>
  <c r="I1425" i="1"/>
  <c r="H1425" i="1"/>
  <c r="K1414" i="1"/>
  <c r="J1414" i="1"/>
  <c r="I1414" i="1"/>
  <c r="H1414" i="1"/>
  <c r="K1410" i="1"/>
  <c r="J1410" i="1"/>
  <c r="I1410" i="1"/>
  <c r="H1410" i="1"/>
  <c r="K1371" i="1"/>
  <c r="J1371" i="1"/>
  <c r="I1371" i="1"/>
  <c r="H1371" i="1"/>
  <c r="K1333" i="1"/>
  <c r="J1333" i="1"/>
  <c r="I1333" i="1"/>
  <c r="H1333" i="1"/>
  <c r="K1327" i="1"/>
  <c r="J1327" i="1"/>
  <c r="I1327" i="1"/>
  <c r="H1327" i="1"/>
  <c r="K1319" i="1"/>
  <c r="J1319" i="1"/>
  <c r="I1319" i="1"/>
  <c r="H1319" i="1"/>
  <c r="K1302" i="1"/>
  <c r="J1302" i="1"/>
  <c r="I1302" i="1"/>
  <c r="H1302" i="1"/>
  <c r="K1276" i="1"/>
  <c r="J1276" i="1"/>
  <c r="I1276" i="1"/>
  <c r="H1276" i="1"/>
  <c r="K1270" i="1"/>
  <c r="J1270" i="1"/>
  <c r="I1270" i="1"/>
  <c r="H1270" i="1"/>
  <c r="K1237" i="1"/>
  <c r="J1237" i="1"/>
  <c r="I1237" i="1"/>
  <c r="H1237" i="1"/>
  <c r="J1203" i="1"/>
  <c r="H1173" i="1"/>
  <c r="K1172" i="1"/>
  <c r="J1172" i="1"/>
  <c r="I1172" i="1"/>
  <c r="H1172" i="1"/>
  <c r="K1155" i="1"/>
  <c r="J1155" i="1"/>
  <c r="I1155" i="1"/>
  <c r="H1155" i="1"/>
  <c r="K1149" i="1"/>
  <c r="J1149" i="1"/>
  <c r="I1149" i="1"/>
  <c r="H1149" i="1"/>
  <c r="I1130" i="1"/>
  <c r="I1114" i="1"/>
  <c r="K1113" i="1"/>
  <c r="J1113" i="1"/>
  <c r="I1113" i="1"/>
  <c r="H1113" i="1"/>
  <c r="K1095" i="1"/>
  <c r="J1095" i="1"/>
  <c r="I1095" i="1"/>
  <c r="H1095" i="1"/>
  <c r="J1081" i="1"/>
  <c r="K1077" i="1"/>
  <c r="J1077" i="1"/>
  <c r="I1077" i="1"/>
  <c r="H1077" i="1"/>
  <c r="K1069" i="1"/>
  <c r="J1069" i="1"/>
  <c r="I1069" i="1"/>
  <c r="H1069" i="1"/>
  <c r="K1063" i="1"/>
  <c r="J1063" i="1"/>
  <c r="I1063" i="1"/>
  <c r="H1063" i="1"/>
  <c r="K1059" i="1"/>
  <c r="J1059" i="1"/>
  <c r="I1059" i="1"/>
  <c r="H1059" i="1"/>
  <c r="K1044" i="1"/>
  <c r="J1044" i="1"/>
  <c r="I1044" i="1"/>
  <c r="H1044" i="1"/>
  <c r="K1041" i="1"/>
  <c r="J1041" i="1"/>
  <c r="I1041" i="1"/>
  <c r="H1041" i="1"/>
  <c r="K1037" i="1"/>
  <c r="J1037" i="1"/>
  <c r="I1037" i="1"/>
  <c r="H1037" i="1"/>
  <c r="H1015" i="1"/>
  <c r="K987" i="1"/>
  <c r="J987" i="1"/>
  <c r="I987" i="1"/>
  <c r="H987" i="1"/>
  <c r="H950" i="1"/>
  <c r="C950" i="1"/>
  <c r="K926" i="1"/>
  <c r="J926" i="1"/>
  <c r="I926" i="1"/>
  <c r="H926" i="1"/>
  <c r="K923" i="1"/>
  <c r="J923" i="1"/>
  <c r="I923" i="1"/>
  <c r="H923" i="1"/>
  <c r="K888" i="1"/>
  <c r="J888" i="1"/>
  <c r="I888" i="1"/>
  <c r="H888" i="1"/>
  <c r="H868" i="1"/>
  <c r="K857" i="1"/>
  <c r="J857" i="1"/>
  <c r="I857" i="1"/>
  <c r="H857" i="1"/>
  <c r="K853" i="1"/>
  <c r="J853" i="1"/>
  <c r="I853" i="1"/>
  <c r="H853" i="1"/>
  <c r="K825" i="1"/>
  <c r="J825" i="1"/>
  <c r="I825" i="1"/>
  <c r="H825" i="1"/>
  <c r="K821" i="1"/>
  <c r="J821" i="1"/>
  <c r="I821" i="1"/>
  <c r="H821" i="1"/>
  <c r="K816" i="1"/>
  <c r="K799" i="1"/>
  <c r="J799" i="1"/>
  <c r="I799" i="1"/>
  <c r="H799" i="1"/>
  <c r="K772" i="1"/>
  <c r="J772" i="1"/>
  <c r="I772" i="1"/>
  <c r="H772" i="1"/>
  <c r="I769" i="1"/>
  <c r="K758" i="1"/>
  <c r="J758" i="1"/>
  <c r="I758" i="1"/>
  <c r="H758" i="1"/>
  <c r="K722" i="1"/>
  <c r="J722" i="1"/>
  <c r="I722" i="1"/>
  <c r="H722" i="1"/>
  <c r="K709" i="1"/>
  <c r="J709" i="1"/>
  <c r="I709" i="1"/>
  <c r="H709" i="1"/>
  <c r="K697" i="1"/>
  <c r="J697" i="1"/>
  <c r="I697" i="1"/>
  <c r="H697" i="1"/>
  <c r="K689" i="1"/>
  <c r="J689" i="1"/>
  <c r="I689" i="1"/>
  <c r="H689" i="1"/>
  <c r="K681" i="1"/>
  <c r="J681" i="1"/>
  <c r="I681" i="1"/>
  <c r="H681" i="1"/>
  <c r="J677" i="1"/>
  <c r="K657" i="1"/>
  <c r="J657" i="1"/>
  <c r="I657" i="1"/>
  <c r="H657" i="1"/>
  <c r="K649" i="1"/>
  <c r="J649" i="1"/>
  <c r="I649" i="1"/>
  <c r="H649" i="1"/>
  <c r="J608" i="1"/>
  <c r="K601" i="1"/>
  <c r="J601" i="1"/>
  <c r="I601" i="1"/>
  <c r="H601" i="1"/>
  <c r="K593" i="1"/>
  <c r="H580" i="1"/>
  <c r="K571" i="1"/>
  <c r="J571" i="1"/>
  <c r="I571" i="1"/>
  <c r="H571" i="1"/>
  <c r="H551" i="1"/>
  <c r="K533" i="1"/>
  <c r="J533" i="1"/>
  <c r="I533" i="1"/>
  <c r="H533" i="1"/>
  <c r="K507" i="1"/>
  <c r="J507" i="1"/>
  <c r="I507" i="1"/>
  <c r="H507" i="1"/>
  <c r="K492" i="1"/>
  <c r="J492" i="1"/>
  <c r="I492" i="1"/>
  <c r="H492" i="1"/>
  <c r="K462" i="1"/>
  <c r="J462" i="1"/>
  <c r="I462" i="1"/>
  <c r="H462" i="1"/>
  <c r="K450" i="1"/>
  <c r="J450" i="1"/>
  <c r="I450" i="1"/>
  <c r="H450" i="1"/>
  <c r="K437" i="1"/>
  <c r="J437" i="1"/>
  <c r="I437" i="1"/>
  <c r="H437" i="1"/>
  <c r="K412" i="1"/>
  <c r="J412" i="1"/>
  <c r="I412" i="1"/>
  <c r="H412" i="1"/>
  <c r="K407" i="1"/>
  <c r="K405" i="1"/>
  <c r="K400" i="1"/>
  <c r="J400" i="1"/>
  <c r="I400" i="1"/>
  <c r="H400" i="1"/>
  <c r="H360" i="1"/>
  <c r="H358" i="1"/>
  <c r="K352" i="1"/>
  <c r="J352" i="1"/>
  <c r="I352" i="1"/>
  <c r="H352" i="1"/>
  <c r="H337" i="1"/>
  <c r="K310" i="1"/>
  <c r="J310" i="1"/>
  <c r="I310" i="1"/>
  <c r="H310" i="1"/>
  <c r="H300" i="1"/>
  <c r="K292" i="1"/>
  <c r="J292" i="1"/>
  <c r="I292" i="1"/>
  <c r="H292" i="1"/>
  <c r="K286" i="1"/>
  <c r="J286" i="1"/>
  <c r="I286" i="1"/>
  <c r="H286" i="1"/>
  <c r="H272" i="1"/>
  <c r="K250" i="1"/>
  <c r="J250" i="1"/>
  <c r="I250" i="1"/>
  <c r="H250" i="1"/>
  <c r="K244" i="1"/>
  <c r="J244" i="1"/>
  <c r="I244" i="1"/>
  <c r="H244" i="1"/>
  <c r="K237" i="1"/>
  <c r="J237" i="1"/>
  <c r="I237" i="1"/>
  <c r="H237" i="1"/>
  <c r="K230" i="1"/>
  <c r="J230" i="1"/>
  <c r="I230" i="1"/>
  <c r="H230" i="1"/>
  <c r="K221" i="1"/>
  <c r="J221" i="1"/>
  <c r="I221" i="1"/>
  <c r="H221" i="1"/>
  <c r="F221" i="1"/>
  <c r="E221" i="1"/>
  <c r="D221" i="1"/>
  <c r="C221" i="1"/>
  <c r="F220" i="1"/>
  <c r="E220" i="1"/>
  <c r="D220" i="1"/>
  <c r="C220" i="1"/>
  <c r="F219" i="1"/>
  <c r="E219" i="1"/>
  <c r="D219" i="1"/>
  <c r="C219" i="1"/>
  <c r="F218" i="1"/>
  <c r="E218" i="1"/>
  <c r="D218" i="1"/>
  <c r="C218" i="1"/>
  <c r="F217" i="1"/>
  <c r="E217" i="1"/>
  <c r="D217" i="1"/>
  <c r="C217" i="1"/>
  <c r="F216" i="1"/>
  <c r="E216" i="1"/>
  <c r="D216" i="1"/>
  <c r="C216" i="1"/>
  <c r="F215" i="1"/>
  <c r="E215" i="1"/>
  <c r="D215" i="1"/>
  <c r="C215" i="1"/>
  <c r="F214" i="1"/>
  <c r="E214" i="1"/>
  <c r="D214" i="1"/>
  <c r="C214" i="1"/>
  <c r="F213" i="1"/>
  <c r="E213" i="1"/>
  <c r="D213" i="1"/>
  <c r="C213" i="1"/>
  <c r="F212" i="1"/>
  <c r="E212" i="1"/>
  <c r="D212" i="1"/>
  <c r="C212" i="1"/>
  <c r="F211" i="1"/>
  <c r="E211" i="1"/>
  <c r="D211" i="1"/>
  <c r="C211" i="1"/>
  <c r="F210" i="1"/>
  <c r="E210" i="1"/>
  <c r="D210" i="1"/>
  <c r="C210" i="1"/>
  <c r="F209" i="1"/>
  <c r="E209" i="1"/>
  <c r="D209" i="1"/>
  <c r="C209" i="1"/>
  <c r="F208" i="1"/>
  <c r="E208" i="1"/>
  <c r="D208" i="1"/>
  <c r="C208" i="1"/>
  <c r="F207" i="1"/>
  <c r="E207" i="1"/>
  <c r="D207" i="1"/>
  <c r="C207" i="1"/>
  <c r="F206" i="1"/>
  <c r="E206" i="1"/>
  <c r="D206" i="1"/>
  <c r="C206" i="1"/>
  <c r="F205" i="1"/>
  <c r="E205" i="1"/>
  <c r="D205" i="1"/>
  <c r="C205" i="1"/>
  <c r="F204" i="1"/>
  <c r="E204" i="1"/>
  <c r="D204" i="1"/>
  <c r="C204" i="1"/>
  <c r="F203" i="1"/>
  <c r="E203" i="1"/>
  <c r="D203" i="1"/>
  <c r="C203" i="1"/>
  <c r="F202" i="1"/>
  <c r="E202" i="1"/>
  <c r="D202" i="1"/>
  <c r="C202" i="1"/>
  <c r="F201" i="1"/>
  <c r="E201" i="1"/>
  <c r="D201" i="1"/>
  <c r="C201" i="1"/>
  <c r="F200" i="1"/>
  <c r="E200" i="1"/>
  <c r="D200" i="1"/>
  <c r="C200" i="1"/>
  <c r="I191" i="1"/>
  <c r="K150" i="1"/>
  <c r="J150" i="1"/>
  <c r="K147" i="1"/>
  <c r="J147" i="1"/>
  <c r="I147" i="1"/>
  <c r="H147" i="1"/>
  <c r="K122" i="1"/>
  <c r="J122" i="1"/>
  <c r="I122" i="1"/>
  <c r="H122" i="1"/>
  <c r="J95" i="1"/>
  <c r="J83" i="1"/>
  <c r="H83" i="1"/>
  <c r="K75" i="1"/>
  <c r="J75" i="1"/>
  <c r="I75" i="1"/>
  <c r="H75" i="1"/>
  <c r="F34" i="1"/>
  <c r="E34" i="1"/>
  <c r="D34" i="1"/>
  <c r="C34" i="1"/>
  <c r="F33" i="1"/>
  <c r="E33" i="1"/>
  <c r="D33" i="1"/>
  <c r="C33" i="1"/>
  <c r="K32" i="1"/>
  <c r="J32" i="1"/>
  <c r="I32" i="1"/>
  <c r="H32" i="1"/>
  <c r="F32" i="1"/>
  <c r="E32" i="1"/>
  <c r="D32" i="1"/>
  <c r="C32" i="1"/>
  <c r="F31" i="1"/>
  <c r="E31" i="1"/>
  <c r="D31" i="1"/>
  <c r="C31" i="1"/>
  <c r="F30" i="1"/>
  <c r="E30" i="1"/>
  <c r="D30" i="1"/>
  <c r="C30" i="1"/>
  <c r="K29" i="1"/>
  <c r="J29" i="1"/>
  <c r="I29" i="1"/>
  <c r="H29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K9" i="1"/>
  <c r="K8" i="1"/>
  <c r="J8" i="1"/>
  <c r="I8" i="1"/>
  <c r="H8" i="1"/>
</calcChain>
</file>

<file path=xl/sharedStrings.xml><?xml version="1.0" encoding="utf-8"?>
<sst xmlns="http://schemas.openxmlformats.org/spreadsheetml/2006/main" count="4166" uniqueCount="201">
  <si>
    <t>Angola</t>
  </si>
  <si>
    <t>Portugal</t>
  </si>
  <si>
    <t>United Kingdom</t>
  </si>
  <si>
    <t>South Africa</t>
  </si>
  <si>
    <t>United Arab Emirates</t>
  </si>
  <si>
    <t>Namibia</t>
  </si>
  <si>
    <t>Argentina</t>
  </si>
  <si>
    <t>Nigeria</t>
  </si>
  <si>
    <t>United States of America</t>
  </si>
  <si>
    <t>Aruba</t>
  </si>
  <si>
    <t>Colombia</t>
  </si>
  <si>
    <t>Australia</t>
  </si>
  <si>
    <t>Algeria</t>
  </si>
  <si>
    <t>Azerbaijan</t>
  </si>
  <si>
    <t>Brunei Darussalam</t>
  </si>
  <si>
    <t>Congo</t>
  </si>
  <si>
    <t>Gabon</t>
  </si>
  <si>
    <t>Indonesia</t>
  </si>
  <si>
    <t>Israel</t>
  </si>
  <si>
    <t>Korea, Republic of</t>
  </si>
  <si>
    <t>Libya, State of</t>
  </si>
  <si>
    <t>Malaysia</t>
  </si>
  <si>
    <t>New Zealand</t>
  </si>
  <si>
    <t>Pakistan</t>
  </si>
  <si>
    <t>Papua New Guinea</t>
  </si>
  <si>
    <t>Russian Federation</t>
  </si>
  <si>
    <t>Singapore</t>
  </si>
  <si>
    <t>Thailand</t>
  </si>
  <si>
    <t>Viet Nam</t>
  </si>
  <si>
    <t>Yemen</t>
  </si>
  <si>
    <t>Netherlands</t>
  </si>
  <si>
    <t>Austria</t>
  </si>
  <si>
    <t>Brazil</t>
  </si>
  <si>
    <t>Canada</t>
  </si>
  <si>
    <t>Czech Republic</t>
  </si>
  <si>
    <t>France</t>
  </si>
  <si>
    <t>Germany</t>
  </si>
  <si>
    <t>Guyana</t>
  </si>
  <si>
    <t>Iran, Islamic Republic of</t>
  </si>
  <si>
    <t>Iraq</t>
  </si>
  <si>
    <t>Kazakhstan</t>
  </si>
  <si>
    <t>Kuwait</t>
  </si>
  <si>
    <t>Norway</t>
  </si>
  <si>
    <t>Saudi Arabia</t>
  </si>
  <si>
    <t>Slovakia</t>
  </si>
  <si>
    <t>Tunisia</t>
  </si>
  <si>
    <t>Türkiye</t>
  </si>
  <si>
    <t>Turkmenistan</t>
  </si>
  <si>
    <t>Bahamas</t>
  </si>
  <si>
    <t>Belize</t>
  </si>
  <si>
    <t>Chile</t>
  </si>
  <si>
    <t>Ecuador</t>
  </si>
  <si>
    <t>Trinidad and Tobago</t>
  </si>
  <si>
    <t>Bahrain</t>
  </si>
  <si>
    <t>Special categories</t>
  </si>
  <si>
    <t>Bangladesh</t>
  </si>
  <si>
    <t>Barbados</t>
  </si>
  <si>
    <t>Jamaica</t>
  </si>
  <si>
    <t>Belarus</t>
  </si>
  <si>
    <t>Lithuania</t>
  </si>
  <si>
    <t>Ukraine</t>
  </si>
  <si>
    <t>Belgium</t>
  </si>
  <si>
    <t>Area Nes</t>
  </si>
  <si>
    <t>Bonaire, Sint Eustatius and Saba</t>
  </si>
  <si>
    <t>Cuba</t>
  </si>
  <si>
    <t>Denmark</t>
  </si>
  <si>
    <t>Finland</t>
  </si>
  <si>
    <t>Mexico</t>
  </si>
  <si>
    <t>Poland</t>
  </si>
  <si>
    <t>Spain</t>
  </si>
  <si>
    <t>Venezuela, Bolivarian Republic of</t>
  </si>
  <si>
    <t>Senegal</t>
  </si>
  <si>
    <t>Benin</t>
  </si>
  <si>
    <t>China</t>
  </si>
  <si>
    <t xml:space="preserve">Bosnia and Herzegovina </t>
  </si>
  <si>
    <t>Hungary</t>
  </si>
  <si>
    <t>Romania</t>
  </si>
  <si>
    <t>Slovenia</t>
  </si>
  <si>
    <t>Serbia</t>
  </si>
  <si>
    <t>Botswana</t>
  </si>
  <si>
    <t>Bolivia, Plurinational State of</t>
  </si>
  <si>
    <t>Peru</t>
  </si>
  <si>
    <t>British Indian Ocean Territory</t>
  </si>
  <si>
    <t>Equatorial Guinea</t>
  </si>
  <si>
    <t>Greece</t>
  </si>
  <si>
    <t>Japan</t>
  </si>
  <si>
    <t>Philippines</t>
  </si>
  <si>
    <t>Qatar</t>
  </si>
  <si>
    <t>Bulgaria</t>
  </si>
  <si>
    <t>Croatia</t>
  </si>
  <si>
    <t>Cyprus</t>
  </si>
  <si>
    <t>Egypt</t>
  </si>
  <si>
    <t>Georgia</t>
  </si>
  <si>
    <t>Italy</t>
  </si>
  <si>
    <t>Malta</t>
  </si>
  <si>
    <t>Cambodia</t>
  </si>
  <si>
    <t>Taipei, Chinese</t>
  </si>
  <si>
    <t>Congo, Democratic Republic of the</t>
  </si>
  <si>
    <t>Cameroon</t>
  </si>
  <si>
    <t>Côte d'Ivoire</t>
  </si>
  <si>
    <t>Oman</t>
  </si>
  <si>
    <t>Ghana</t>
  </si>
  <si>
    <t xml:space="preserve">Central African Republic </t>
  </si>
  <si>
    <t>Chad</t>
  </si>
  <si>
    <t xml:space="preserve"> Chile </t>
  </si>
  <si>
    <t>Ethiopia</t>
  </si>
  <si>
    <t>Mongolia</t>
  </si>
  <si>
    <t>South Sudan</t>
  </si>
  <si>
    <t>Sudan</t>
  </si>
  <si>
    <t>Timor-Leste</t>
  </si>
  <si>
    <t>Sweden</t>
  </si>
  <si>
    <t>Free Zones</t>
  </si>
  <si>
    <t>Panama</t>
  </si>
  <si>
    <t>Comoros</t>
  </si>
  <si>
    <t>Rwanda</t>
  </si>
  <si>
    <t>Tanzania, United Republic of</t>
  </si>
  <si>
    <t>Uganda</t>
  </si>
  <si>
    <t>Costa Rica</t>
  </si>
  <si>
    <t>Curaçao</t>
  </si>
  <si>
    <t xml:space="preserve"> Czech Republic </t>
  </si>
  <si>
    <t>Niger</t>
  </si>
  <si>
    <t>Liberia</t>
  </si>
  <si>
    <t>Estonia</t>
  </si>
  <si>
    <t>Djibouti</t>
  </si>
  <si>
    <t>Dominica</t>
  </si>
  <si>
    <t>Dominican Republic</t>
  </si>
  <si>
    <t>Morocco</t>
  </si>
  <si>
    <t>El Salvador</t>
  </si>
  <si>
    <t>Guatemala</t>
  </si>
  <si>
    <t>India</t>
  </si>
  <si>
    <t>Europe Othr. Nes</t>
  </si>
  <si>
    <t>Latvia</t>
  </si>
  <si>
    <t>Switzerland</t>
  </si>
  <si>
    <t>Eswatini</t>
  </si>
  <si>
    <t>Fiji</t>
  </si>
  <si>
    <t>Hong Kong, China</t>
  </si>
  <si>
    <t>New Caledonia</t>
  </si>
  <si>
    <t>Albania</t>
  </si>
  <si>
    <t>Gambia</t>
  </si>
  <si>
    <t>Gibraltar</t>
  </si>
  <si>
    <t>Ireland</t>
  </si>
  <si>
    <t>Guinea</t>
  </si>
  <si>
    <t>Guinea-Bissau</t>
  </si>
  <si>
    <t>Hong Kong</t>
  </si>
  <si>
    <t>Togo</t>
  </si>
  <si>
    <t>Uruguay</t>
  </si>
  <si>
    <t>Ship stores and bunkers</t>
  </si>
  <si>
    <t>Afghanistan</t>
  </si>
  <si>
    <t>Mauritania</t>
  </si>
  <si>
    <t>Mozambique</t>
  </si>
  <si>
    <t>Jordan</t>
  </si>
  <si>
    <t>Kyrgyzstan</t>
  </si>
  <si>
    <t>Kiribati</t>
  </si>
  <si>
    <t>Korea, Democratic People's Republic of</t>
  </si>
  <si>
    <t xml:space="preserve">Korea, Republic of </t>
  </si>
  <si>
    <t>Lao People's Democratic Republic</t>
  </si>
  <si>
    <t>Lesotho</t>
  </si>
  <si>
    <t>Luxembourg</t>
  </si>
  <si>
    <t>North Macedonia</t>
  </si>
  <si>
    <t>Myanmar</t>
  </si>
  <si>
    <t>Mali</t>
  </si>
  <si>
    <t>Marshall Islands</t>
  </si>
  <si>
    <t>Micronesia</t>
  </si>
  <si>
    <t>Moldova</t>
  </si>
  <si>
    <t>Montenegro</t>
  </si>
  <si>
    <t>Nepal</t>
  </si>
  <si>
    <t>Netharlands</t>
  </si>
  <si>
    <t>Nicaragua</t>
  </si>
  <si>
    <t>Belgium </t>
  </si>
  <si>
    <t>European Union Nes</t>
  </si>
  <si>
    <t>Paraguay</t>
  </si>
  <si>
    <t>Saint Lucia</t>
  </si>
  <si>
    <t>Pitcairn</t>
  </si>
  <si>
    <t>Moldova, Republic of</t>
  </si>
  <si>
    <t>Bosnia and Herzegovina</t>
  </si>
  <si>
    <t>Samoa</t>
  </si>
  <si>
    <t>American Samoa</t>
  </si>
  <si>
    <t>Seychelles</t>
  </si>
  <si>
    <t>Lebanon</t>
  </si>
  <si>
    <t>South Africa </t>
  </si>
  <si>
    <t>Zambia</t>
  </si>
  <si>
    <t>Zimbabwe</t>
  </si>
  <si>
    <t>Sri Lanka</t>
  </si>
  <si>
    <t>Central African Republic</t>
  </si>
  <si>
    <t>Tajikistan</t>
  </si>
  <si>
    <t>Tokelau </t>
  </si>
  <si>
    <t>Tuvalu</t>
  </si>
  <si>
    <t>Kenya</t>
  </si>
  <si>
    <t> United Kingdom</t>
  </si>
  <si>
    <t>United States Minor Outlying Islands</t>
  </si>
  <si>
    <t>Uzbekistan</t>
  </si>
  <si>
    <t>Vanuatu</t>
  </si>
  <si>
    <t> Wallis and Futuna Islands</t>
  </si>
  <si>
    <t>Malawi</t>
  </si>
  <si>
    <t>Importer</t>
  </si>
  <si>
    <t>Exporter</t>
  </si>
  <si>
    <t>ExporterM</t>
  </si>
  <si>
    <t>2018 M</t>
  </si>
  <si>
    <t>2019 M</t>
  </si>
  <si>
    <t>2020 M</t>
  </si>
  <si>
    <t>2021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</si>
</sst>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sz val="8"/>
      <color rgb="FF002B54"/>
      <name val="Calibri"/>
      <family val="2"/>
      <charset val="204"/>
      <scheme val="minor"/>
    </font>
    <font>
      <sz val="8"/>
      <color rgb="FF3CB371"/>
      <name val="Calibri"/>
      <family val="2"/>
      <charset val="204"/>
      <scheme val="minor"/>
    </font>
    <font>
      <sz val="8"/>
      <color rgb="FF008000"/>
      <name val="Calibri"/>
      <family val="2"/>
      <charset val="204"/>
      <scheme val="minor"/>
    </font>
    <font>
      <sz val="9"/>
      <color rgb="FF002B54"/>
      <name val="Arial"/>
      <family val="2"/>
      <charset val="204"/>
    </font>
    <font>
      <sz val="9"/>
      <color rgb="FF002B54"/>
      <name val="Calibri"/>
      <family val="2"/>
      <charset val="204"/>
      <scheme val="minor"/>
    </font>
    <font>
      <sz val="9"/>
      <color rgb="FF3CB37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rgb="FFF5F5F5"/>
        <bgColor indexed="64"/>
      </patternFill>
    </fill>
  </fills>
  <borders count="12">
    <border>
      <left/>
      <right/>
      <top/>
      <bottom/>
      <diagonal/>
    </border>
    <border>
      <left style="thin">
        <color rgb="FF002B5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2B54"/>
      </right>
      <top style="thin">
        <color rgb="FF000000"/>
      </top>
      <bottom style="thin">
        <color rgb="FF000000"/>
      </bottom>
      <diagonal/>
    </border>
    <border>
      <left style="thin">
        <color rgb="FF002B54"/>
      </left>
      <right style="thin">
        <color rgb="FF002B54"/>
      </right>
      <top style="thin">
        <color rgb="FF002B54"/>
      </top>
      <bottom style="thin">
        <color rgb="FF002B54"/>
      </bottom>
      <diagonal/>
    </border>
    <border>
      <left style="thin">
        <color rgb="FF002B54"/>
      </left>
      <right style="thin">
        <color rgb="FF000000"/>
      </right>
      <top style="thin">
        <color rgb="FF000000"/>
      </top>
      <bottom style="thin">
        <color rgb="FF002B5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2B54"/>
      </bottom>
      <diagonal/>
    </border>
    <border>
      <left style="thin">
        <color rgb="FF000000"/>
      </left>
      <right style="thin">
        <color rgb="FF002B54"/>
      </right>
      <top style="thin">
        <color rgb="FF000000"/>
      </top>
      <bottom style="thin">
        <color rgb="FF002B54"/>
      </bottom>
      <diagonal/>
    </border>
    <border>
      <left style="thin">
        <color rgb="FF000000"/>
      </left>
      <right style="thin">
        <color rgb="FF000000"/>
      </right>
      <top style="thin">
        <color rgb="FF002B54"/>
      </top>
      <bottom style="thin">
        <color rgb="FF000000"/>
      </bottom>
      <diagonal/>
    </border>
    <border>
      <left style="medium">
        <color rgb="FF002B54"/>
      </left>
      <right style="medium">
        <color rgb="FF002B54"/>
      </right>
      <top style="medium">
        <color rgb="FF002B54"/>
      </top>
      <bottom style="medium">
        <color rgb="FF002B54"/>
      </bottom>
      <diagonal/>
    </border>
    <border>
      <left style="medium">
        <color rgb="FF002B54"/>
      </left>
      <right style="medium">
        <color rgb="FF002B54"/>
      </right>
      <top style="medium">
        <color rgb="FF002B54"/>
      </top>
      <bottom style="thin">
        <color rgb="FF002B54"/>
      </bottom>
      <diagonal/>
    </border>
    <border>
      <left/>
      <right style="thin">
        <color rgb="FF002B54"/>
      </right>
      <top style="thin">
        <color rgb="FF002B5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right" wrapText="1"/>
    </xf>
    <xf numFmtId="0" fontId="3" fillId="2" borderId="3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right" wrapText="1"/>
    </xf>
    <xf numFmtId="0" fontId="3" fillId="3" borderId="3" xfId="0" applyFont="1" applyFill="1" applyBorder="1" applyAlignment="1">
      <alignment horizontal="right" wrapText="1"/>
    </xf>
    <xf numFmtId="0" fontId="4" fillId="3" borderId="4" xfId="0" applyFont="1" applyFill="1" applyBorder="1" applyAlignment="1">
      <alignment horizontal="right" wrapText="1"/>
    </xf>
    <xf numFmtId="0" fontId="2" fillId="3" borderId="5" xfId="0" applyFont="1" applyFill="1" applyBorder="1" applyAlignment="1">
      <alignment horizontal="left" wrapText="1"/>
    </xf>
    <xf numFmtId="0" fontId="3" fillId="3" borderId="6" xfId="0" applyFont="1" applyFill="1" applyBorder="1" applyAlignment="1">
      <alignment horizontal="right" wrapText="1"/>
    </xf>
    <xf numFmtId="0" fontId="3" fillId="3" borderId="7" xfId="0" applyFont="1" applyFill="1" applyBorder="1" applyAlignment="1">
      <alignment horizontal="right" wrapText="1"/>
    </xf>
    <xf numFmtId="0" fontId="2" fillId="2" borderId="5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right" wrapText="1"/>
    </xf>
    <xf numFmtId="0" fontId="3" fillId="2" borderId="6" xfId="0" applyFont="1" applyFill="1" applyBorder="1" applyAlignment="1">
      <alignment horizontal="right" wrapText="1"/>
    </xf>
    <xf numFmtId="0" fontId="3" fillId="2" borderId="7" xfId="0" applyFont="1" applyFill="1" applyBorder="1" applyAlignment="1">
      <alignment horizontal="right" wrapText="1"/>
    </xf>
    <xf numFmtId="0" fontId="2" fillId="3" borderId="0" xfId="0" applyFont="1" applyFill="1" applyAlignment="1">
      <alignment horizontal="left" wrapText="1"/>
    </xf>
    <xf numFmtId="0" fontId="5" fillId="2" borderId="4" xfId="0" applyFont="1" applyFill="1" applyBorder="1" applyAlignment="1">
      <alignment horizontal="right" wrapText="1"/>
    </xf>
    <xf numFmtId="0" fontId="6" fillId="0" borderId="0" xfId="0" applyFont="1"/>
    <xf numFmtId="0" fontId="5" fillId="3" borderId="4" xfId="0" applyFont="1" applyFill="1" applyBorder="1" applyAlignment="1">
      <alignment horizontal="right" wrapText="1"/>
    </xf>
    <xf numFmtId="0" fontId="2" fillId="0" borderId="0" xfId="0" applyFont="1" applyAlignment="1">
      <alignment horizontal="center" vertical="center" wrapText="1"/>
    </xf>
    <xf numFmtId="0" fontId="2" fillId="2" borderId="8" xfId="1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right" vertical="center" wrapText="1"/>
    </xf>
    <xf numFmtId="0" fontId="2" fillId="3" borderId="2" xfId="1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right" vertical="center" wrapText="1"/>
    </xf>
    <xf numFmtId="0" fontId="2" fillId="2" borderId="2" xfId="1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right" vertical="center" wrapText="1"/>
    </xf>
    <xf numFmtId="0" fontId="7" fillId="3" borderId="2" xfId="0" applyFont="1" applyFill="1" applyBorder="1" applyAlignment="1">
      <alignment horizontal="right" vertical="center" wrapText="1"/>
    </xf>
    <xf numFmtId="0" fontId="2" fillId="2" borderId="9" xfId="1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right" vertical="center" wrapText="1"/>
    </xf>
    <xf numFmtId="0" fontId="2" fillId="3" borderId="9" xfId="1" applyFont="1" applyFill="1" applyBorder="1" applyAlignment="1">
      <alignment horizontal="left" vertical="center" wrapText="1"/>
    </xf>
    <xf numFmtId="0" fontId="6" fillId="3" borderId="9" xfId="0" applyFont="1" applyFill="1" applyBorder="1" applyAlignment="1">
      <alignment horizontal="right" vertical="center" wrapText="1"/>
    </xf>
    <xf numFmtId="0" fontId="8" fillId="3" borderId="9" xfId="0" applyFont="1" applyFill="1" applyBorder="1" applyAlignment="1">
      <alignment horizontal="right" vertical="center" wrapText="1"/>
    </xf>
    <xf numFmtId="0" fontId="2" fillId="2" borderId="10" xfId="1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left"/>
    </xf>
    <xf numFmtId="0" fontId="0" fillId="4" borderId="11" xfId="0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javascript:ShowPopup('LINKED','PARTNER_CD','','826','ROW');" TargetMode="External"/><Relationship Id="rId2" Type="http://schemas.openxmlformats.org/officeDocument/2006/relationships/image" Target="../media/image1.png"/><Relationship Id="rId1" Type="http://schemas.openxmlformats.org/officeDocument/2006/relationships/hyperlink" Target="javascript:ShowPopup('LINKED','PARTNER_CD','','056','ROW');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1063</xdr:row>
      <xdr:rowOff>0</xdr:rowOff>
    </xdr:from>
    <xdr:to>
      <xdr:col>6</xdr:col>
      <xdr:colOff>57150</xdr:colOff>
      <xdr:row>1063</xdr:row>
      <xdr:rowOff>114300</xdr:rowOff>
    </xdr:to>
    <xdr:pic>
      <xdr:nvPicPr>
        <xdr:cNvPr id="4" name="Рисунок 3" descr="Metada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6302A1-B3B9-493B-9F36-3825BB4EA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372999000"/>
          <a:ext cx="571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1064</xdr:row>
      <xdr:rowOff>0</xdr:rowOff>
    </xdr:from>
    <xdr:to>
      <xdr:col>6</xdr:col>
      <xdr:colOff>57150</xdr:colOff>
      <xdr:row>1064</xdr:row>
      <xdr:rowOff>114300</xdr:rowOff>
    </xdr:to>
    <xdr:pic>
      <xdr:nvPicPr>
        <xdr:cNvPr id="5" name="Рисунок 4" descr="Metadat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5B7D66A-D283-402C-8A79-8E0F4BE39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373189500"/>
          <a:ext cx="571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__doPostBack('ctl00$PageContent$MyGridView1$ctl06$LinkButton_Country','')" TargetMode="External"/><Relationship Id="rId13" Type="http://schemas.openxmlformats.org/officeDocument/2006/relationships/hyperlink" Target="javascript:__doPostBack('ctl00$PageContent$MyGridView1$ctl11$LinkButton_Country','')" TargetMode="External"/><Relationship Id="rId3" Type="http://schemas.openxmlformats.org/officeDocument/2006/relationships/hyperlink" Target="javascript:__doPostBack('ctl00$PageContent$MyGridView1$ctl06$LinkButton_Country','')" TargetMode="External"/><Relationship Id="rId7" Type="http://schemas.openxmlformats.org/officeDocument/2006/relationships/hyperlink" Target="javascript:__doPostBack('ctl00$PageContent$MyGridView1$ctl05$LinkButton_Country','')" TargetMode="External"/><Relationship Id="rId12" Type="http://schemas.openxmlformats.org/officeDocument/2006/relationships/hyperlink" Target="javascript:__doPostBack('ctl00$PageContent$MyGridView1$ctl10$LinkButton_Country','')" TargetMode="External"/><Relationship Id="rId2" Type="http://schemas.openxmlformats.org/officeDocument/2006/relationships/hyperlink" Target="javascript:__doPostBack('ctl00$PageContent$MyGridView1$ctl05$LinkButton_Country','')" TargetMode="External"/><Relationship Id="rId1" Type="http://schemas.openxmlformats.org/officeDocument/2006/relationships/hyperlink" Target="javascript:__doPostBack('ctl00$PageContent$MyGridView1$ctl04$LinkButton_Country','')" TargetMode="External"/><Relationship Id="rId6" Type="http://schemas.openxmlformats.org/officeDocument/2006/relationships/hyperlink" Target="javascript:__doPostBack('ctl00$PageContent$MyGridView1$ctl04$LinkButton_Country','')" TargetMode="External"/><Relationship Id="rId11" Type="http://schemas.openxmlformats.org/officeDocument/2006/relationships/hyperlink" Target="javascript:__doPostBack('ctl00$PageContent$MyGridView1$ctl09$LinkButton_Country','')" TargetMode="External"/><Relationship Id="rId5" Type="http://schemas.openxmlformats.org/officeDocument/2006/relationships/hyperlink" Target="javascript:__doPostBack('ctl00$PageContent$MyGridView1$ctl08$LinkButton_Country','')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javascript:__doPostBack('ctl00$PageContent$MyGridView1$ctl08$LinkButton_Country','')" TargetMode="External"/><Relationship Id="rId4" Type="http://schemas.openxmlformats.org/officeDocument/2006/relationships/hyperlink" Target="javascript:__doPostBack('ctl00$PageContent$MyGridView1$ctl07$LinkButton_Country','')" TargetMode="External"/><Relationship Id="rId9" Type="http://schemas.openxmlformats.org/officeDocument/2006/relationships/hyperlink" Target="javascript:__doPostBack('ctl00$PageContent$MyGridView1$ctl07$LinkButton_Country','')" TargetMode="External"/><Relationship Id="rId14" Type="http://schemas.openxmlformats.org/officeDocument/2006/relationships/hyperlink" Target="javascript:__doPostBack('ctl00$PageContent$MyGridView1$ctl12$LinkButton_Country','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713"/>
  <sheetViews>
    <sheetView tabSelected="1" zoomScale="85" zoomScaleNormal="85" workbookViewId="0">
      <selection activeCell="M3" sqref="M3"/>
    </sheetView>
  </sheetViews>
  <sheetFormatPr defaultRowHeight="15" x14ac:dyDescent="0.25"/>
  <sheetData>
    <row r="1" spans="1:17" x14ac:dyDescent="0.25">
      <c r="A1" t="s">
        <v>194</v>
      </c>
      <c r="B1" t="s">
        <v>195</v>
      </c>
      <c r="C1">
        <v>2018</v>
      </c>
      <c r="D1">
        <v>2019</v>
      </c>
      <c r="E1">
        <v>2020</v>
      </c>
      <c r="F1">
        <v>2021</v>
      </c>
      <c r="G1" t="s">
        <v>196</v>
      </c>
      <c r="H1" t="s">
        <v>197</v>
      </c>
      <c r="I1" t="s">
        <v>198</v>
      </c>
      <c r="J1" t="s">
        <v>199</v>
      </c>
      <c r="K1" t="s">
        <v>200</v>
      </c>
    </row>
    <row r="2" spans="1:17" x14ac:dyDescent="0.25">
      <c r="A2" s="1" t="s">
        <v>0</v>
      </c>
      <c r="B2" s="2" t="s">
        <v>1</v>
      </c>
      <c r="C2" s="3">
        <v>0</v>
      </c>
      <c r="D2" s="3"/>
      <c r="E2" s="3">
        <v>2</v>
      </c>
      <c r="F2" s="4">
        <v>0</v>
      </c>
    </row>
    <row r="3" spans="1:17" ht="43.5" x14ac:dyDescent="0.25">
      <c r="A3" s="1" t="s">
        <v>0</v>
      </c>
      <c r="B3" s="5" t="s">
        <v>2</v>
      </c>
      <c r="C3" s="6">
        <v>0</v>
      </c>
      <c r="D3" s="6">
        <v>2</v>
      </c>
      <c r="E3" s="6"/>
      <c r="F3" s="7">
        <v>0</v>
      </c>
      <c r="G3" s="5" t="s">
        <v>2</v>
      </c>
      <c r="H3" s="6"/>
      <c r="I3" s="6"/>
      <c r="J3" s="8">
        <v>0</v>
      </c>
      <c r="K3" s="7"/>
    </row>
    <row r="4" spans="1:17" ht="29.25" x14ac:dyDescent="0.25">
      <c r="A4" s="1" t="s">
        <v>0</v>
      </c>
      <c r="B4" s="5" t="s">
        <v>3</v>
      </c>
      <c r="C4" s="6"/>
      <c r="D4" s="6"/>
      <c r="E4" s="6">
        <v>1</v>
      </c>
      <c r="F4" s="7"/>
      <c r="G4" s="5" t="s">
        <v>3</v>
      </c>
      <c r="H4" s="6"/>
      <c r="I4" s="6">
        <v>0</v>
      </c>
      <c r="J4" s="6">
        <v>0</v>
      </c>
      <c r="K4" s="7">
        <v>1</v>
      </c>
    </row>
    <row r="5" spans="1:17" ht="57.75" x14ac:dyDescent="0.25">
      <c r="A5" s="1" t="s">
        <v>0</v>
      </c>
      <c r="B5" s="9" t="s">
        <v>4</v>
      </c>
      <c r="C5" s="10">
        <v>0</v>
      </c>
      <c r="D5" s="10"/>
      <c r="E5" s="10"/>
      <c r="F5" s="11"/>
      <c r="G5" s="2" t="s">
        <v>4</v>
      </c>
      <c r="H5" s="3"/>
      <c r="I5" s="3"/>
      <c r="J5" s="3">
        <v>367</v>
      </c>
      <c r="K5" s="4">
        <v>236</v>
      </c>
    </row>
    <row r="6" spans="1:17" x14ac:dyDescent="0.25">
      <c r="A6" s="1" t="s">
        <v>0</v>
      </c>
      <c r="B6" s="1"/>
      <c r="G6" s="12" t="s">
        <v>5</v>
      </c>
      <c r="H6" s="13">
        <v>2</v>
      </c>
      <c r="I6" s="14">
        <v>1</v>
      </c>
      <c r="J6" s="14">
        <v>1</v>
      </c>
      <c r="K6" s="15"/>
    </row>
    <row r="7" spans="1:17" ht="29.25" x14ac:dyDescent="0.25">
      <c r="A7" s="16" t="s">
        <v>6</v>
      </c>
      <c r="B7" s="2" t="s">
        <v>7</v>
      </c>
      <c r="C7" s="3">
        <v>250994</v>
      </c>
      <c r="D7" s="3"/>
      <c r="E7" s="3"/>
      <c r="F7" s="4"/>
      <c r="G7" s="9" t="s">
        <v>7</v>
      </c>
      <c r="H7" s="10">
        <v>182284</v>
      </c>
      <c r="I7" s="10"/>
      <c r="J7" s="10"/>
      <c r="K7" s="11"/>
    </row>
    <row r="8" spans="1:17" ht="43.5" x14ac:dyDescent="0.25">
      <c r="A8" s="16" t="s">
        <v>6</v>
      </c>
      <c r="B8" s="9" t="s">
        <v>8</v>
      </c>
      <c r="C8" s="10">
        <v>125268</v>
      </c>
      <c r="D8" s="10"/>
      <c r="E8" s="10">
        <v>0</v>
      </c>
      <c r="F8" s="11"/>
      <c r="G8" s="2" t="s">
        <v>8</v>
      </c>
      <c r="H8" s="3">
        <f>N8*0.86</f>
        <v>104117.62</v>
      </c>
      <c r="I8" s="3">
        <f>O8*0.86</f>
        <v>1812.02</v>
      </c>
      <c r="J8" s="3">
        <f>P8*0.86</f>
        <v>0</v>
      </c>
      <c r="K8" s="3">
        <f>Q8*0.86</f>
        <v>1149.82</v>
      </c>
      <c r="N8" s="3">
        <v>121067</v>
      </c>
      <c r="O8" s="3">
        <v>2107</v>
      </c>
      <c r="P8" s="3"/>
      <c r="Q8" s="4">
        <v>1337</v>
      </c>
    </row>
    <row r="9" spans="1:17" ht="43.5" x14ac:dyDescent="0.25">
      <c r="A9" s="1" t="s">
        <v>9</v>
      </c>
      <c r="B9" s="1"/>
      <c r="G9" s="2" t="s">
        <v>8</v>
      </c>
      <c r="H9" s="3"/>
      <c r="I9" s="3"/>
      <c r="J9" s="3"/>
      <c r="K9" s="4">
        <f>136740*0.86</f>
        <v>117596.4</v>
      </c>
    </row>
    <row r="10" spans="1:17" ht="29.25" x14ac:dyDescent="0.25">
      <c r="A10" s="1" t="s">
        <v>9</v>
      </c>
      <c r="B10" s="1"/>
      <c r="G10" s="9" t="s">
        <v>10</v>
      </c>
      <c r="H10" s="10">
        <v>378193</v>
      </c>
      <c r="I10" s="10">
        <v>73106</v>
      </c>
      <c r="J10" s="10">
        <v>72972</v>
      </c>
      <c r="K10" s="11"/>
    </row>
    <row r="11" spans="1:17" x14ac:dyDescent="0.25">
      <c r="A11" s="1" t="s">
        <v>11</v>
      </c>
      <c r="B11" s="2" t="s">
        <v>12</v>
      </c>
      <c r="C11" s="3">
        <f t="shared" ref="C11:F34" si="0">N11*0.86</f>
        <v>1018450.7</v>
      </c>
      <c r="D11" s="3">
        <f t="shared" si="0"/>
        <v>1225563.6399999999</v>
      </c>
      <c r="E11" s="3">
        <f t="shared" si="0"/>
        <v>259283.12</v>
      </c>
      <c r="F11" s="3">
        <f t="shared" si="0"/>
        <v>295537.27999999997</v>
      </c>
      <c r="G11" s="1"/>
      <c r="N11" s="3">
        <v>1184245</v>
      </c>
      <c r="O11" s="3">
        <v>1425074</v>
      </c>
      <c r="P11" s="3">
        <v>301492</v>
      </c>
      <c r="Q11" s="4">
        <v>343648</v>
      </c>
    </row>
    <row r="12" spans="1:17" x14ac:dyDescent="0.25">
      <c r="A12" s="1" t="s">
        <v>11</v>
      </c>
      <c r="B12" s="5" t="s">
        <v>0</v>
      </c>
      <c r="C12" s="3">
        <f t="shared" si="0"/>
        <v>41203.46</v>
      </c>
      <c r="D12" s="3">
        <f t="shared" si="0"/>
        <v>0</v>
      </c>
      <c r="E12" s="3">
        <f t="shared" si="0"/>
        <v>0</v>
      </c>
      <c r="F12" s="3">
        <f t="shared" si="0"/>
        <v>0</v>
      </c>
      <c r="G12" s="2" t="s">
        <v>0</v>
      </c>
      <c r="H12" s="3">
        <v>0</v>
      </c>
      <c r="I12" s="3"/>
      <c r="J12" s="3"/>
      <c r="K12" s="17">
        <v>5556</v>
      </c>
      <c r="N12" s="6">
        <v>47911</v>
      </c>
      <c r="O12" s="6"/>
      <c r="P12" s="6"/>
      <c r="Q12" s="7"/>
    </row>
    <row r="13" spans="1:17" ht="29.25" x14ac:dyDescent="0.25">
      <c r="A13" s="1" t="s">
        <v>11</v>
      </c>
      <c r="B13" s="2" t="s">
        <v>11</v>
      </c>
      <c r="C13" s="3">
        <f t="shared" si="0"/>
        <v>29025.86</v>
      </c>
      <c r="D13" s="3">
        <f t="shared" si="0"/>
        <v>160104.48000000001</v>
      </c>
      <c r="E13" s="3">
        <f t="shared" si="0"/>
        <v>301295.83999999997</v>
      </c>
      <c r="F13" s="3">
        <f t="shared" si="0"/>
        <v>120731.09999999999</v>
      </c>
      <c r="G13" s="1"/>
      <c r="N13" s="3">
        <v>33751</v>
      </c>
      <c r="O13" s="3">
        <v>186168</v>
      </c>
      <c r="P13" s="3">
        <v>350344</v>
      </c>
      <c r="Q13" s="4">
        <v>140385</v>
      </c>
    </row>
    <row r="14" spans="1:17" ht="29.25" x14ac:dyDescent="0.25">
      <c r="A14" s="1" t="s">
        <v>11</v>
      </c>
      <c r="B14" s="5" t="s">
        <v>13</v>
      </c>
      <c r="C14" s="3">
        <f t="shared" si="0"/>
        <v>79679</v>
      </c>
      <c r="D14" s="3">
        <f t="shared" si="0"/>
        <v>0</v>
      </c>
      <c r="E14" s="3">
        <f t="shared" si="0"/>
        <v>252084.06</v>
      </c>
      <c r="F14" s="3">
        <f t="shared" si="0"/>
        <v>56799.56</v>
      </c>
      <c r="G14" s="5" t="s">
        <v>13</v>
      </c>
      <c r="H14" s="6"/>
      <c r="I14" s="6">
        <v>77154</v>
      </c>
      <c r="J14" s="6">
        <v>179789</v>
      </c>
      <c r="K14" s="6">
        <v>54976</v>
      </c>
      <c r="N14" s="6">
        <v>92650</v>
      </c>
      <c r="O14" s="6"/>
      <c r="P14" s="6">
        <v>293121</v>
      </c>
      <c r="Q14" s="7">
        <v>66046</v>
      </c>
    </row>
    <row r="15" spans="1:17" ht="43.5" x14ac:dyDescent="0.25">
      <c r="A15" s="1" t="s">
        <v>11</v>
      </c>
      <c r="B15" s="2" t="s">
        <v>14</v>
      </c>
      <c r="C15" s="3">
        <f t="shared" si="0"/>
        <v>1015601.52</v>
      </c>
      <c r="D15" s="3">
        <f t="shared" si="0"/>
        <v>1506806</v>
      </c>
      <c r="E15" s="3">
        <f t="shared" si="0"/>
        <v>627214.34</v>
      </c>
      <c r="F15" s="3">
        <f t="shared" si="0"/>
        <v>1207355.72</v>
      </c>
      <c r="G15" s="2" t="s">
        <v>14</v>
      </c>
      <c r="H15" s="3">
        <v>1063360</v>
      </c>
      <c r="I15" s="3">
        <v>1329561</v>
      </c>
      <c r="J15" s="3">
        <v>430796</v>
      </c>
      <c r="K15" s="3">
        <v>1288858</v>
      </c>
      <c r="N15" s="3">
        <v>1180932</v>
      </c>
      <c r="O15" s="3">
        <v>1752100</v>
      </c>
      <c r="P15" s="3">
        <v>729319</v>
      </c>
      <c r="Q15" s="4">
        <v>1403902</v>
      </c>
    </row>
    <row r="16" spans="1:17" x14ac:dyDescent="0.25">
      <c r="A16" s="1" t="s">
        <v>11</v>
      </c>
      <c r="B16" s="5" t="s">
        <v>15</v>
      </c>
      <c r="C16" s="3">
        <f t="shared" si="0"/>
        <v>731217.58</v>
      </c>
      <c r="D16" s="3">
        <f t="shared" si="0"/>
        <v>253667.32</v>
      </c>
      <c r="E16" s="3">
        <f t="shared" si="0"/>
        <v>25965.119999999999</v>
      </c>
      <c r="F16" s="3">
        <f t="shared" si="0"/>
        <v>389804.46</v>
      </c>
      <c r="G16" s="5" t="s">
        <v>15</v>
      </c>
      <c r="H16" s="6">
        <v>239336</v>
      </c>
      <c r="I16" s="6">
        <v>205677</v>
      </c>
      <c r="J16" s="6">
        <v>28757</v>
      </c>
      <c r="K16" s="6">
        <v>122271</v>
      </c>
      <c r="N16" s="6">
        <v>850253</v>
      </c>
      <c r="O16" s="6">
        <v>294962</v>
      </c>
      <c r="P16" s="6">
        <v>30192</v>
      </c>
      <c r="Q16" s="7">
        <v>453261</v>
      </c>
    </row>
    <row r="17" spans="1:22" x14ac:dyDescent="0.25">
      <c r="A17" s="1" t="s">
        <v>11</v>
      </c>
      <c r="B17" s="2" t="s">
        <v>16</v>
      </c>
      <c r="C17" s="3">
        <f t="shared" si="0"/>
        <v>646035.43999999994</v>
      </c>
      <c r="D17" s="3">
        <f t="shared" si="0"/>
        <v>333323.96000000002</v>
      </c>
      <c r="E17" s="3">
        <f t="shared" si="0"/>
        <v>407121.42</v>
      </c>
      <c r="F17" s="3">
        <f t="shared" si="0"/>
        <v>335006.12</v>
      </c>
      <c r="G17" s="2" t="s">
        <v>16</v>
      </c>
      <c r="H17" s="3">
        <v>589875</v>
      </c>
      <c r="I17" s="3">
        <v>245489</v>
      </c>
      <c r="J17" s="3">
        <v>893629</v>
      </c>
      <c r="K17" s="3">
        <v>458848</v>
      </c>
      <c r="N17" s="3">
        <v>751204</v>
      </c>
      <c r="O17" s="3">
        <v>387586</v>
      </c>
      <c r="P17" s="3">
        <v>473397</v>
      </c>
      <c r="Q17" s="4">
        <v>389542</v>
      </c>
    </row>
    <row r="18" spans="1:22" ht="29.25" x14ac:dyDescent="0.25">
      <c r="A18" s="1" t="s">
        <v>11</v>
      </c>
      <c r="B18" s="5" t="s">
        <v>17</v>
      </c>
      <c r="C18" s="3">
        <f t="shared" si="0"/>
        <v>1475024.7</v>
      </c>
      <c r="D18" s="3">
        <f t="shared" si="0"/>
        <v>782323.08</v>
      </c>
      <c r="E18" s="3">
        <f t="shared" si="0"/>
        <v>372724</v>
      </c>
      <c r="F18" s="3">
        <f t="shared" si="0"/>
        <v>515640.52</v>
      </c>
      <c r="G18" s="5" t="s">
        <v>17</v>
      </c>
      <c r="H18" s="6">
        <v>1102169</v>
      </c>
      <c r="I18" s="6">
        <v>345131</v>
      </c>
      <c r="J18" s="6">
        <v>242148</v>
      </c>
      <c r="K18" s="6">
        <v>474849</v>
      </c>
      <c r="N18" s="6">
        <v>1715145</v>
      </c>
      <c r="O18" s="6">
        <v>909678</v>
      </c>
      <c r="P18" s="6">
        <v>433400</v>
      </c>
      <c r="Q18" s="7">
        <v>599582</v>
      </c>
    </row>
    <row r="19" spans="1:22" x14ac:dyDescent="0.25">
      <c r="A19" s="1" t="s">
        <v>11</v>
      </c>
      <c r="B19" s="2" t="s">
        <v>18</v>
      </c>
      <c r="C19" s="3">
        <f t="shared" si="0"/>
        <v>0</v>
      </c>
      <c r="D19" s="3">
        <f t="shared" si="0"/>
        <v>0</v>
      </c>
      <c r="E19" s="3">
        <f t="shared" si="0"/>
        <v>0</v>
      </c>
      <c r="F19" s="3">
        <f t="shared" si="0"/>
        <v>6.88</v>
      </c>
      <c r="G19" s="1"/>
      <c r="N19" s="3"/>
      <c r="O19" s="3"/>
      <c r="P19" s="3"/>
      <c r="Q19" s="4">
        <v>8</v>
      </c>
    </row>
    <row r="20" spans="1:22" ht="43.5" x14ac:dyDescent="0.25">
      <c r="A20" s="1" t="s">
        <v>11</v>
      </c>
      <c r="B20" s="5" t="s">
        <v>19</v>
      </c>
      <c r="C20" s="3">
        <f t="shared" si="0"/>
        <v>0</v>
      </c>
      <c r="D20" s="3">
        <f t="shared" si="0"/>
        <v>0</v>
      </c>
      <c r="E20" s="3">
        <f t="shared" si="0"/>
        <v>0</v>
      </c>
      <c r="F20" s="3">
        <f t="shared" si="0"/>
        <v>22560.38</v>
      </c>
      <c r="G20" s="1"/>
      <c r="N20" s="6"/>
      <c r="O20" s="6"/>
      <c r="P20" s="6"/>
      <c r="Q20" s="7">
        <v>26233</v>
      </c>
    </row>
    <row r="21" spans="1:22" ht="29.25" x14ac:dyDescent="0.25">
      <c r="A21" s="1" t="s">
        <v>11</v>
      </c>
      <c r="B21" s="2" t="s">
        <v>20</v>
      </c>
      <c r="C21" s="3">
        <f t="shared" si="0"/>
        <v>991476.79999999993</v>
      </c>
      <c r="D21" s="3">
        <f t="shared" si="0"/>
        <v>1316795.8799999999</v>
      </c>
      <c r="E21" s="3">
        <f t="shared" si="0"/>
        <v>325365.52</v>
      </c>
      <c r="F21" s="3">
        <f t="shared" si="0"/>
        <v>544095.34</v>
      </c>
      <c r="G21" s="2" t="s">
        <v>20</v>
      </c>
      <c r="H21" s="3"/>
      <c r="I21" s="3">
        <v>1179115</v>
      </c>
      <c r="J21" s="3"/>
      <c r="K21" s="3"/>
      <c r="N21" s="3">
        <v>1152880</v>
      </c>
      <c r="O21" s="3">
        <v>1531158</v>
      </c>
      <c r="P21" s="3">
        <v>378332</v>
      </c>
      <c r="Q21" s="4">
        <v>632669</v>
      </c>
    </row>
    <row r="22" spans="1:22" ht="29.25" x14ac:dyDescent="0.25">
      <c r="A22" s="1" t="s">
        <v>11</v>
      </c>
      <c r="B22" s="5" t="s">
        <v>21</v>
      </c>
      <c r="C22" s="3">
        <f t="shared" si="0"/>
        <v>6484857.5199999996</v>
      </c>
      <c r="D22" s="3">
        <f t="shared" si="0"/>
        <v>4200258.92</v>
      </c>
      <c r="E22" s="3">
        <f t="shared" si="0"/>
        <v>3754532.96</v>
      </c>
      <c r="F22" s="3">
        <f t="shared" si="0"/>
        <v>4432052.1399999997</v>
      </c>
      <c r="G22" s="5" t="s">
        <v>21</v>
      </c>
      <c r="H22" s="6">
        <v>5004563</v>
      </c>
      <c r="I22" s="6">
        <v>3406362</v>
      </c>
      <c r="J22" s="6">
        <v>3280338</v>
      </c>
      <c r="K22" s="6">
        <v>3160264</v>
      </c>
      <c r="N22" s="6">
        <v>7540532</v>
      </c>
      <c r="O22" s="6">
        <v>4884022</v>
      </c>
      <c r="P22" s="6">
        <v>4365736</v>
      </c>
      <c r="Q22" s="7">
        <v>5153549</v>
      </c>
    </row>
    <row r="23" spans="1:22" ht="29.25" x14ac:dyDescent="0.25">
      <c r="A23" s="1" t="s">
        <v>11</v>
      </c>
      <c r="B23" s="2" t="s">
        <v>22</v>
      </c>
      <c r="C23" s="3">
        <f t="shared" si="0"/>
        <v>838191.26</v>
      </c>
      <c r="D23" s="3">
        <f t="shared" si="0"/>
        <v>798121.28</v>
      </c>
      <c r="E23" s="3">
        <f t="shared" si="0"/>
        <v>767364.24</v>
      </c>
      <c r="F23" s="3">
        <f t="shared" si="0"/>
        <v>664923.62</v>
      </c>
      <c r="G23" s="5" t="s">
        <v>22</v>
      </c>
      <c r="H23" s="6">
        <v>356341</v>
      </c>
      <c r="I23" s="6">
        <v>740594</v>
      </c>
      <c r="J23" s="6">
        <v>783514</v>
      </c>
      <c r="K23" s="6">
        <v>493253</v>
      </c>
      <c r="N23" s="3">
        <v>974641</v>
      </c>
      <c r="O23" s="3">
        <v>928048</v>
      </c>
      <c r="P23" s="3">
        <v>892284</v>
      </c>
      <c r="Q23" s="4">
        <v>773167</v>
      </c>
    </row>
    <row r="24" spans="1:22" x14ac:dyDescent="0.25">
      <c r="A24" s="1" t="s">
        <v>11</v>
      </c>
      <c r="B24" s="5" t="s">
        <v>7</v>
      </c>
      <c r="C24" s="3">
        <f t="shared" si="0"/>
        <v>944368.58</v>
      </c>
      <c r="D24" s="3">
        <f t="shared" si="0"/>
        <v>953210.24</v>
      </c>
      <c r="E24" s="3">
        <f t="shared" si="0"/>
        <v>597454.04</v>
      </c>
      <c r="F24" s="3">
        <f t="shared" si="0"/>
        <v>133206.26</v>
      </c>
      <c r="G24" s="2" t="s">
        <v>7</v>
      </c>
      <c r="H24" s="3">
        <v>474</v>
      </c>
      <c r="I24" s="3">
        <v>877</v>
      </c>
      <c r="J24" s="3">
        <v>785</v>
      </c>
      <c r="K24" s="3">
        <v>133</v>
      </c>
      <c r="N24" s="6">
        <v>1098103</v>
      </c>
      <c r="O24" s="6">
        <v>1108384</v>
      </c>
      <c r="P24" s="6">
        <v>694714</v>
      </c>
      <c r="Q24" s="7">
        <v>154891</v>
      </c>
    </row>
    <row r="25" spans="1:22" x14ac:dyDescent="0.25">
      <c r="A25" s="1" t="s">
        <v>11</v>
      </c>
      <c r="B25" s="2" t="s">
        <v>23</v>
      </c>
      <c r="C25" s="3">
        <f t="shared" si="0"/>
        <v>44017.38</v>
      </c>
      <c r="D25" s="3">
        <f t="shared" si="0"/>
        <v>52951.92</v>
      </c>
      <c r="E25" s="3">
        <f t="shared" si="0"/>
        <v>0</v>
      </c>
      <c r="F25" s="3">
        <f t="shared" si="0"/>
        <v>0</v>
      </c>
      <c r="G25" s="5" t="s">
        <v>23</v>
      </c>
      <c r="H25" s="6">
        <v>91164</v>
      </c>
      <c r="I25" s="6"/>
      <c r="J25" s="6"/>
      <c r="K25" s="6"/>
      <c r="N25" s="3">
        <v>51183</v>
      </c>
      <c r="O25" s="3">
        <v>61572</v>
      </c>
      <c r="P25" s="3"/>
      <c r="Q25" s="4"/>
    </row>
    <row r="26" spans="1:22" ht="43.5" x14ac:dyDescent="0.25">
      <c r="A26" s="1" t="s">
        <v>11</v>
      </c>
      <c r="B26" s="5" t="s">
        <v>24</v>
      </c>
      <c r="C26" s="3">
        <f t="shared" si="0"/>
        <v>769519.4</v>
      </c>
      <c r="D26" s="3">
        <f t="shared" si="0"/>
        <v>508223.88</v>
      </c>
      <c r="E26" s="3">
        <f t="shared" si="0"/>
        <v>260095.82</v>
      </c>
      <c r="F26" s="3">
        <f t="shared" si="0"/>
        <v>84650.66</v>
      </c>
      <c r="G26" s="1"/>
      <c r="N26" s="6">
        <v>894790</v>
      </c>
      <c r="O26" s="6">
        <v>590958</v>
      </c>
      <c r="P26" s="6">
        <v>302437</v>
      </c>
      <c r="Q26" s="7">
        <v>98431</v>
      </c>
    </row>
    <row r="27" spans="1:22" ht="43.5" x14ac:dyDescent="0.25">
      <c r="A27" s="1" t="s">
        <v>11</v>
      </c>
      <c r="B27" s="2" t="s">
        <v>25</v>
      </c>
      <c r="C27" s="3">
        <f t="shared" si="0"/>
        <v>0</v>
      </c>
      <c r="D27" s="3">
        <f t="shared" si="0"/>
        <v>273633.94</v>
      </c>
      <c r="E27" s="3">
        <f t="shared" si="0"/>
        <v>58310.58</v>
      </c>
      <c r="F27" s="3">
        <f t="shared" si="0"/>
        <v>104841.74</v>
      </c>
      <c r="G27" s="1"/>
      <c r="N27" s="3"/>
      <c r="O27" s="3">
        <v>318179</v>
      </c>
      <c r="P27" s="3">
        <v>67803</v>
      </c>
      <c r="Q27" s="4">
        <v>121909</v>
      </c>
    </row>
    <row r="28" spans="1:22" ht="29.25" x14ac:dyDescent="0.25">
      <c r="A28" s="1" t="s">
        <v>11</v>
      </c>
      <c r="B28" s="5" t="s">
        <v>26</v>
      </c>
      <c r="C28" s="3">
        <f t="shared" si="0"/>
        <v>93457.919999999998</v>
      </c>
      <c r="D28" s="3">
        <f t="shared" si="0"/>
        <v>158914.23999999999</v>
      </c>
      <c r="E28" s="3">
        <f t="shared" si="0"/>
        <v>356087.3</v>
      </c>
      <c r="F28" s="3">
        <f t="shared" si="0"/>
        <v>402053.44</v>
      </c>
      <c r="G28" s="2" t="s">
        <v>26</v>
      </c>
      <c r="H28" s="3">
        <v>0</v>
      </c>
      <c r="I28" s="3">
        <v>0</v>
      </c>
      <c r="J28" s="3">
        <v>0</v>
      </c>
      <c r="K28" s="3">
        <v>79876</v>
      </c>
      <c r="N28" s="6">
        <v>108672</v>
      </c>
      <c r="O28" s="6">
        <v>184784</v>
      </c>
      <c r="P28" s="6">
        <v>414055</v>
      </c>
      <c r="Q28" s="7">
        <v>467504</v>
      </c>
      <c r="S28" s="3">
        <v>46470</v>
      </c>
      <c r="T28" s="3">
        <v>42245</v>
      </c>
      <c r="U28" s="3">
        <v>0</v>
      </c>
      <c r="V28" s="3">
        <v>48271</v>
      </c>
    </row>
    <row r="29" spans="1:22" x14ac:dyDescent="0.25">
      <c r="A29" s="1" t="s">
        <v>11</v>
      </c>
      <c r="B29" s="2" t="s">
        <v>27</v>
      </c>
      <c r="C29" s="3">
        <f t="shared" si="0"/>
        <v>35905</v>
      </c>
      <c r="D29" s="3">
        <f t="shared" si="0"/>
        <v>32630.12</v>
      </c>
      <c r="E29" s="3">
        <f t="shared" si="0"/>
        <v>0</v>
      </c>
      <c r="F29" s="3">
        <f t="shared" si="0"/>
        <v>39663.199999999997</v>
      </c>
      <c r="G29" s="2" t="s">
        <v>27</v>
      </c>
      <c r="H29" s="3">
        <f>S28*0.86</f>
        <v>39964.199999999997</v>
      </c>
      <c r="I29" s="3">
        <f>T28*0.86</f>
        <v>36330.699999999997</v>
      </c>
      <c r="J29" s="3">
        <f>U28*0.86</f>
        <v>0</v>
      </c>
      <c r="K29" s="3">
        <f>V28*0.86</f>
        <v>41513.06</v>
      </c>
      <c r="N29" s="3">
        <v>41750</v>
      </c>
      <c r="O29" s="3">
        <v>37942</v>
      </c>
      <c r="P29" s="3"/>
      <c r="Q29" s="4">
        <v>46120</v>
      </c>
    </row>
    <row r="30" spans="1:22" ht="57.75" x14ac:dyDescent="0.25">
      <c r="A30" s="1" t="s">
        <v>11</v>
      </c>
      <c r="B30" s="5" t="s">
        <v>4</v>
      </c>
      <c r="C30" s="3">
        <f t="shared" si="0"/>
        <v>2860353.12</v>
      </c>
      <c r="D30" s="3">
        <f t="shared" si="0"/>
        <v>2570542.58</v>
      </c>
      <c r="E30" s="3">
        <f t="shared" si="0"/>
        <v>1898895.48</v>
      </c>
      <c r="F30" s="3">
        <f t="shared" si="0"/>
        <v>95686.18</v>
      </c>
      <c r="G30" s="5" t="s">
        <v>4</v>
      </c>
      <c r="H30" s="6"/>
      <c r="I30" s="6"/>
      <c r="J30" s="6">
        <v>0</v>
      </c>
      <c r="K30" s="6"/>
      <c r="N30" s="6">
        <v>3325992</v>
      </c>
      <c r="O30" s="6">
        <v>2989003</v>
      </c>
      <c r="P30" s="6">
        <v>2208018</v>
      </c>
      <c r="Q30" s="7">
        <v>111263</v>
      </c>
    </row>
    <row r="31" spans="1:22" ht="43.5" x14ac:dyDescent="0.25">
      <c r="A31" s="1" t="s">
        <v>11</v>
      </c>
      <c r="B31" s="2" t="s">
        <v>2</v>
      </c>
      <c r="C31" s="3">
        <f t="shared" si="0"/>
        <v>0</v>
      </c>
      <c r="D31" s="3">
        <f t="shared" si="0"/>
        <v>0</v>
      </c>
      <c r="E31" s="3">
        <f t="shared" si="0"/>
        <v>0</v>
      </c>
      <c r="F31" s="3">
        <f t="shared" si="0"/>
        <v>0</v>
      </c>
      <c r="G31" s="2" t="s">
        <v>2</v>
      </c>
      <c r="H31" s="3"/>
      <c r="I31" s="3"/>
      <c r="J31" s="13">
        <v>0</v>
      </c>
      <c r="K31" s="3">
        <v>0</v>
      </c>
      <c r="N31" s="3"/>
      <c r="O31" s="3">
        <v>0</v>
      </c>
      <c r="P31" s="3">
        <v>0</v>
      </c>
      <c r="Q31" s="4"/>
    </row>
    <row r="32" spans="1:22" ht="43.5" x14ac:dyDescent="0.25">
      <c r="A32" s="1" t="s">
        <v>11</v>
      </c>
      <c r="B32" s="5" t="s">
        <v>8</v>
      </c>
      <c r="C32" s="3">
        <f t="shared" si="0"/>
        <v>253419.63999999998</v>
      </c>
      <c r="D32" s="3">
        <f t="shared" si="0"/>
        <v>2106239.7599999998</v>
      </c>
      <c r="E32" s="3">
        <f t="shared" si="0"/>
        <v>1868319.9</v>
      </c>
      <c r="F32" s="3">
        <f t="shared" si="0"/>
        <v>760161.74</v>
      </c>
      <c r="G32" s="5" t="s">
        <v>8</v>
      </c>
      <c r="H32" s="6">
        <f>S32*0.86</f>
        <v>20.64</v>
      </c>
      <c r="I32" s="6">
        <f>T32*0.86</f>
        <v>1803334</v>
      </c>
      <c r="J32" s="6">
        <f>U32*0.86</f>
        <v>1469475.98</v>
      </c>
      <c r="K32" s="6">
        <f>V32*0.86</f>
        <v>631596.9</v>
      </c>
      <c r="N32" s="6">
        <v>294674</v>
      </c>
      <c r="O32" s="6">
        <v>2449116</v>
      </c>
      <c r="P32" s="6">
        <v>2172465</v>
      </c>
      <c r="Q32" s="7">
        <v>883909</v>
      </c>
      <c r="S32" s="6">
        <v>24</v>
      </c>
      <c r="T32" s="6">
        <v>2096900</v>
      </c>
      <c r="U32" s="6">
        <v>1708693</v>
      </c>
      <c r="V32" s="6">
        <v>734415</v>
      </c>
    </row>
    <row r="33" spans="1:17" ht="29.25" x14ac:dyDescent="0.25">
      <c r="A33" s="1" t="s">
        <v>11</v>
      </c>
      <c r="B33" s="2" t="s">
        <v>28</v>
      </c>
      <c r="C33" s="3">
        <f t="shared" si="0"/>
        <v>956452.44</v>
      </c>
      <c r="D33" s="3">
        <f t="shared" si="0"/>
        <v>284729.65999999997</v>
      </c>
      <c r="E33" s="3">
        <f t="shared" si="0"/>
        <v>427917.94</v>
      </c>
      <c r="F33" s="3">
        <f t="shared" si="0"/>
        <v>513696.06</v>
      </c>
      <c r="G33" s="12" t="s">
        <v>28</v>
      </c>
      <c r="H33" s="13">
        <v>1173416</v>
      </c>
      <c r="I33" s="14">
        <v>206213</v>
      </c>
      <c r="J33" s="14">
        <v>335655</v>
      </c>
      <c r="K33" s="14">
        <v>0</v>
      </c>
      <c r="N33" s="3">
        <v>1112154</v>
      </c>
      <c r="O33" s="3">
        <v>331081</v>
      </c>
      <c r="P33" s="3">
        <v>497579</v>
      </c>
      <c r="Q33" s="4">
        <v>597321</v>
      </c>
    </row>
    <row r="34" spans="1:17" x14ac:dyDescent="0.25">
      <c r="A34" s="1" t="s">
        <v>11</v>
      </c>
      <c r="B34" s="9" t="s">
        <v>29</v>
      </c>
      <c r="C34" s="3">
        <f t="shared" si="0"/>
        <v>0</v>
      </c>
      <c r="D34" s="3">
        <f t="shared" si="0"/>
        <v>158567.66</v>
      </c>
      <c r="E34" s="3">
        <f t="shared" si="0"/>
        <v>0</v>
      </c>
      <c r="F34" s="3">
        <f t="shared" si="0"/>
        <v>0</v>
      </c>
      <c r="G34" s="1"/>
      <c r="N34" s="10"/>
      <c r="O34" s="10">
        <v>184381</v>
      </c>
      <c r="P34" s="10"/>
      <c r="Q34" s="11"/>
    </row>
    <row r="35" spans="1:17" ht="29.25" x14ac:dyDescent="0.25">
      <c r="A35" s="1" t="s">
        <v>11</v>
      </c>
      <c r="B35" s="1"/>
      <c r="G35" s="2" t="s">
        <v>30</v>
      </c>
      <c r="H35" s="3"/>
      <c r="I35" s="3">
        <v>47</v>
      </c>
      <c r="J35" s="3">
        <v>0</v>
      </c>
      <c r="K35" s="3"/>
    </row>
    <row r="36" spans="1:17" x14ac:dyDescent="0.25">
      <c r="A36" s="1" t="s">
        <v>31</v>
      </c>
      <c r="B36" s="2" t="s">
        <v>12</v>
      </c>
      <c r="C36" s="3">
        <v>168020</v>
      </c>
      <c r="D36" s="3">
        <v>277420</v>
      </c>
      <c r="E36" s="3">
        <v>715315</v>
      </c>
      <c r="F36" s="4">
        <v>206648</v>
      </c>
      <c r="G36" s="1"/>
    </row>
    <row r="37" spans="1:17" ht="29.25" x14ac:dyDescent="0.25">
      <c r="A37" s="1" t="s">
        <v>31</v>
      </c>
      <c r="B37" s="5" t="s">
        <v>13</v>
      </c>
      <c r="C37" s="6">
        <v>781720</v>
      </c>
      <c r="D37" s="6">
        <v>980362</v>
      </c>
      <c r="E37" s="6">
        <v>361800</v>
      </c>
      <c r="F37" s="7">
        <v>105889</v>
      </c>
      <c r="G37" s="2" t="s">
        <v>13</v>
      </c>
      <c r="H37" s="3">
        <v>628513</v>
      </c>
      <c r="I37" s="3">
        <v>409711</v>
      </c>
      <c r="J37" s="3">
        <v>350709</v>
      </c>
      <c r="K37" s="4">
        <v>254333</v>
      </c>
    </row>
    <row r="38" spans="1:17" x14ac:dyDescent="0.25">
      <c r="A38" s="1" t="s">
        <v>31</v>
      </c>
      <c r="B38" s="2" t="s">
        <v>32</v>
      </c>
      <c r="C38" s="3"/>
      <c r="D38" s="3"/>
      <c r="E38" s="3">
        <v>123628</v>
      </c>
      <c r="F38" s="4"/>
      <c r="G38" s="1"/>
    </row>
    <row r="39" spans="1:17" x14ac:dyDescent="0.25">
      <c r="A39" s="1" t="s">
        <v>31</v>
      </c>
      <c r="B39" s="5" t="s">
        <v>33</v>
      </c>
      <c r="C39" s="6"/>
      <c r="D39" s="6"/>
      <c r="E39" s="6">
        <v>14805</v>
      </c>
      <c r="F39" s="7"/>
      <c r="G39" s="1"/>
    </row>
    <row r="40" spans="1:17" ht="43.5" x14ac:dyDescent="0.25">
      <c r="A40" s="1" t="s">
        <v>31</v>
      </c>
      <c r="B40" s="2" t="s">
        <v>34</v>
      </c>
      <c r="C40" s="3">
        <v>22312</v>
      </c>
      <c r="D40" s="3">
        <v>199</v>
      </c>
      <c r="E40" s="3"/>
      <c r="F40" s="4"/>
      <c r="G40" s="5" t="s">
        <v>34</v>
      </c>
      <c r="H40" s="8">
        <v>22389</v>
      </c>
      <c r="I40" s="6">
        <v>400</v>
      </c>
      <c r="J40" s="6"/>
      <c r="K40" s="7"/>
    </row>
    <row r="41" spans="1:17" x14ac:dyDescent="0.25">
      <c r="A41" s="1" t="s">
        <v>31</v>
      </c>
      <c r="B41" s="5" t="s">
        <v>35</v>
      </c>
      <c r="C41" s="6">
        <v>36</v>
      </c>
      <c r="D41" s="6">
        <v>70</v>
      </c>
      <c r="E41" s="6">
        <v>82</v>
      </c>
      <c r="F41" s="7">
        <v>123</v>
      </c>
      <c r="G41" s="2" t="s">
        <v>35</v>
      </c>
      <c r="H41" s="3">
        <v>36</v>
      </c>
      <c r="I41" s="3">
        <v>48</v>
      </c>
      <c r="J41" s="3">
        <v>37</v>
      </c>
      <c r="K41" s="4">
        <v>71</v>
      </c>
    </row>
    <row r="42" spans="1:17" ht="29.25" x14ac:dyDescent="0.25">
      <c r="A42" s="1" t="s">
        <v>31</v>
      </c>
      <c r="B42" s="2" t="s">
        <v>36</v>
      </c>
      <c r="C42" s="3">
        <v>2683</v>
      </c>
      <c r="D42" s="3">
        <v>2487</v>
      </c>
      <c r="E42" s="3">
        <v>764</v>
      </c>
      <c r="F42" s="4">
        <v>387</v>
      </c>
      <c r="G42" s="5" t="s">
        <v>36</v>
      </c>
      <c r="H42" s="6">
        <v>2805</v>
      </c>
      <c r="I42" s="6">
        <v>1944</v>
      </c>
      <c r="J42" s="6">
        <v>1418</v>
      </c>
      <c r="K42" s="7">
        <v>188</v>
      </c>
    </row>
    <row r="43" spans="1:17" x14ac:dyDescent="0.25">
      <c r="A43" s="1" t="s">
        <v>31</v>
      </c>
      <c r="B43" s="5" t="s">
        <v>37</v>
      </c>
      <c r="C43" s="6"/>
      <c r="D43" s="6"/>
      <c r="E43" s="6"/>
      <c r="F43" s="7">
        <v>85128</v>
      </c>
      <c r="G43" s="1"/>
    </row>
    <row r="44" spans="1:17" ht="57.75" x14ac:dyDescent="0.25">
      <c r="A44" s="1" t="s">
        <v>31</v>
      </c>
      <c r="B44" s="2" t="s">
        <v>38</v>
      </c>
      <c r="C44" s="3">
        <v>988053</v>
      </c>
      <c r="D44" s="3"/>
      <c r="E44" s="3"/>
      <c r="F44" s="4"/>
      <c r="G44" s="1"/>
    </row>
    <row r="45" spans="1:17" x14ac:dyDescent="0.25">
      <c r="A45" s="1" t="s">
        <v>31</v>
      </c>
      <c r="B45" s="5" t="s">
        <v>39</v>
      </c>
      <c r="C45" s="6">
        <v>671014</v>
      </c>
      <c r="D45" s="6">
        <v>1346430</v>
      </c>
      <c r="E45" s="6">
        <v>1120190</v>
      </c>
      <c r="F45" s="7">
        <v>1579840</v>
      </c>
      <c r="G45" s="1"/>
    </row>
    <row r="46" spans="1:17" ht="29.25" x14ac:dyDescent="0.25">
      <c r="A46" s="1" t="s">
        <v>31</v>
      </c>
      <c r="B46" s="2" t="s">
        <v>40</v>
      </c>
      <c r="C46" s="3">
        <v>3063980</v>
      </c>
      <c r="D46" s="3">
        <v>3364100</v>
      </c>
      <c r="E46" s="3">
        <v>2728850</v>
      </c>
      <c r="F46" s="4">
        <v>2967890</v>
      </c>
      <c r="G46" s="1"/>
    </row>
    <row r="47" spans="1:17" x14ac:dyDescent="0.25">
      <c r="A47" s="1" t="s">
        <v>31</v>
      </c>
      <c r="B47" s="5" t="s">
        <v>41</v>
      </c>
      <c r="C47" s="6"/>
      <c r="D47" s="6">
        <v>1199</v>
      </c>
      <c r="E47" s="6"/>
      <c r="F47" s="7"/>
      <c r="G47" s="1"/>
    </row>
    <row r="48" spans="1:17" ht="29.25" x14ac:dyDescent="0.25">
      <c r="A48" s="1" t="s">
        <v>31</v>
      </c>
      <c r="B48" s="2" t="s">
        <v>20</v>
      </c>
      <c r="C48" s="3">
        <v>1908380</v>
      </c>
      <c r="D48" s="3">
        <v>1847430</v>
      </c>
      <c r="E48" s="3">
        <v>318468</v>
      </c>
      <c r="F48" s="4">
        <v>1690680</v>
      </c>
      <c r="G48" s="1"/>
    </row>
    <row r="49" spans="1:11" x14ac:dyDescent="0.25">
      <c r="A49" s="1" t="s">
        <v>31</v>
      </c>
      <c r="B49" s="5" t="s">
        <v>7</v>
      </c>
      <c r="C49" s="6">
        <v>412389</v>
      </c>
      <c r="D49" s="6">
        <v>270199</v>
      </c>
      <c r="E49" s="6">
        <v>348802</v>
      </c>
      <c r="F49" s="7"/>
      <c r="G49" s="1"/>
    </row>
    <row r="50" spans="1:11" x14ac:dyDescent="0.25">
      <c r="A50" s="1" t="s">
        <v>31</v>
      </c>
      <c r="B50" s="2" t="s">
        <v>42</v>
      </c>
      <c r="C50" s="3"/>
      <c r="D50" s="3"/>
      <c r="E50" s="3">
        <v>79067</v>
      </c>
      <c r="F50" s="4">
        <v>32742</v>
      </c>
      <c r="G50" s="1"/>
    </row>
    <row r="51" spans="1:11" ht="43.5" x14ac:dyDescent="0.25">
      <c r="A51" s="1" t="s">
        <v>31</v>
      </c>
      <c r="B51" s="5" t="s">
        <v>25</v>
      </c>
      <c r="C51" s="6">
        <v>210934</v>
      </c>
      <c r="D51" s="6">
        <v>266705</v>
      </c>
      <c r="E51" s="6">
        <v>739576</v>
      </c>
      <c r="F51" s="7">
        <v>596004</v>
      </c>
      <c r="G51" s="1"/>
    </row>
    <row r="52" spans="1:11" ht="29.25" x14ac:dyDescent="0.25">
      <c r="A52" s="1" t="s">
        <v>31</v>
      </c>
      <c r="B52" s="2" t="s">
        <v>43</v>
      </c>
      <c r="C52" s="3">
        <v>76486</v>
      </c>
      <c r="D52" s="3">
        <v>3994</v>
      </c>
      <c r="E52" s="3">
        <v>411578</v>
      </c>
      <c r="F52" s="4"/>
      <c r="G52" s="1"/>
    </row>
    <row r="53" spans="1:11" x14ac:dyDescent="0.25">
      <c r="A53" s="1" t="s">
        <v>31</v>
      </c>
      <c r="B53" s="5" t="s">
        <v>44</v>
      </c>
      <c r="C53" s="6">
        <v>5277</v>
      </c>
      <c r="D53" s="6">
        <v>4023</v>
      </c>
      <c r="E53" s="6">
        <v>2010</v>
      </c>
      <c r="F53" s="7">
        <v>4738</v>
      </c>
      <c r="G53" s="2" t="s">
        <v>44</v>
      </c>
      <c r="H53" s="3">
        <v>5318</v>
      </c>
      <c r="I53" s="3">
        <v>4393</v>
      </c>
      <c r="J53" s="3">
        <v>2021</v>
      </c>
      <c r="K53" s="4">
        <v>4767</v>
      </c>
    </row>
    <row r="54" spans="1:11" x14ac:dyDescent="0.25">
      <c r="A54" s="1" t="s">
        <v>31</v>
      </c>
      <c r="B54" s="2" t="s">
        <v>45</v>
      </c>
      <c r="C54" s="3"/>
      <c r="D54" s="3">
        <v>12309</v>
      </c>
      <c r="E54" s="3">
        <v>14660</v>
      </c>
      <c r="F54" s="4"/>
      <c r="G54" s="1"/>
    </row>
    <row r="55" spans="1:11" ht="57.75" x14ac:dyDescent="0.25">
      <c r="A55" s="1" t="s">
        <v>31</v>
      </c>
      <c r="B55" s="5" t="s">
        <v>4</v>
      </c>
      <c r="C55" s="6">
        <v>0</v>
      </c>
      <c r="D55" s="6"/>
      <c r="E55" s="6"/>
      <c r="F55" s="7"/>
      <c r="G55" s="1"/>
    </row>
    <row r="56" spans="1:11" ht="43.5" x14ac:dyDescent="0.25">
      <c r="A56" s="1" t="s">
        <v>31</v>
      </c>
      <c r="B56" s="2" t="s">
        <v>2</v>
      </c>
      <c r="C56" s="3"/>
      <c r="D56" s="3"/>
      <c r="E56" s="3"/>
      <c r="F56" s="4">
        <v>101457</v>
      </c>
      <c r="G56" s="1"/>
    </row>
    <row r="57" spans="1:11" ht="43.5" x14ac:dyDescent="0.25">
      <c r="A57" s="1" t="s">
        <v>31</v>
      </c>
      <c r="B57" s="5" t="s">
        <v>8</v>
      </c>
      <c r="C57" s="6"/>
      <c r="D57" s="6">
        <v>114094</v>
      </c>
      <c r="E57" s="6">
        <v>433279</v>
      </c>
      <c r="F57" s="7"/>
      <c r="G57" s="1"/>
    </row>
    <row r="58" spans="1:11" x14ac:dyDescent="0.25">
      <c r="A58" s="1" t="s">
        <v>31</v>
      </c>
      <c r="B58" s="12" t="s">
        <v>29</v>
      </c>
      <c r="C58" s="14"/>
      <c r="D58" s="14">
        <v>96443</v>
      </c>
      <c r="E58" s="14">
        <v>49961</v>
      </c>
      <c r="F58" s="15">
        <v>266142</v>
      </c>
      <c r="G58" s="1"/>
    </row>
    <row r="59" spans="1:11" ht="29.25" x14ac:dyDescent="0.25">
      <c r="A59" s="1" t="s">
        <v>13</v>
      </c>
      <c r="B59" s="2" t="s">
        <v>36</v>
      </c>
      <c r="C59" s="13">
        <v>4</v>
      </c>
      <c r="D59" s="3"/>
      <c r="E59" s="3"/>
      <c r="F59" s="4"/>
      <c r="G59" s="1"/>
    </row>
    <row r="60" spans="1:11" x14ac:dyDescent="0.25">
      <c r="A60" s="1" t="s">
        <v>13</v>
      </c>
      <c r="B60" s="5" t="s">
        <v>39</v>
      </c>
      <c r="C60" s="6"/>
      <c r="D60" s="6">
        <v>4580</v>
      </c>
      <c r="E60" s="6">
        <v>44</v>
      </c>
      <c r="F60" s="7"/>
      <c r="G60" s="1"/>
    </row>
    <row r="61" spans="1:11" ht="29.25" x14ac:dyDescent="0.25">
      <c r="A61" s="1" t="s">
        <v>13</v>
      </c>
      <c r="B61" s="2" t="s">
        <v>40</v>
      </c>
      <c r="C61" s="3">
        <v>48081</v>
      </c>
      <c r="D61" s="3"/>
      <c r="E61" s="3"/>
      <c r="F61" s="4"/>
      <c r="G61" s="2" t="s">
        <v>40</v>
      </c>
      <c r="H61" s="3">
        <v>57798</v>
      </c>
      <c r="I61" s="3"/>
      <c r="J61" s="3"/>
      <c r="K61" s="4"/>
    </row>
    <row r="62" spans="1:11" ht="43.5" x14ac:dyDescent="0.25">
      <c r="A62" s="1" t="s">
        <v>13</v>
      </c>
      <c r="B62" s="5" t="s">
        <v>25</v>
      </c>
      <c r="C62" s="6">
        <v>74320</v>
      </c>
      <c r="D62" s="6">
        <v>296067</v>
      </c>
      <c r="E62" s="6"/>
      <c r="F62" s="7"/>
      <c r="G62" s="9" t="s">
        <v>25</v>
      </c>
      <c r="H62" s="10">
        <v>64039</v>
      </c>
      <c r="I62" s="10">
        <v>268614</v>
      </c>
      <c r="J62" s="10">
        <v>64575</v>
      </c>
      <c r="K62" s="11"/>
    </row>
    <row r="63" spans="1:11" x14ac:dyDescent="0.25">
      <c r="A63" s="1" t="s">
        <v>13</v>
      </c>
      <c r="B63" s="2" t="s">
        <v>46</v>
      </c>
      <c r="C63" s="3"/>
      <c r="D63" s="3">
        <v>0</v>
      </c>
      <c r="E63" s="3"/>
      <c r="F63" s="4"/>
      <c r="G63" s="1"/>
    </row>
    <row r="64" spans="1:11" ht="29.25" x14ac:dyDescent="0.25">
      <c r="A64" s="1" t="s">
        <v>13</v>
      </c>
      <c r="B64" s="5" t="s">
        <v>47</v>
      </c>
      <c r="C64" s="6"/>
      <c r="D64" s="6">
        <v>91202</v>
      </c>
      <c r="E64" s="6">
        <v>180570</v>
      </c>
      <c r="F64" s="7">
        <v>89738</v>
      </c>
      <c r="G64" s="1"/>
    </row>
    <row r="65" spans="1:17" ht="43.5" x14ac:dyDescent="0.25">
      <c r="A65" s="1" t="s">
        <v>13</v>
      </c>
      <c r="B65" s="12" t="s">
        <v>8</v>
      </c>
      <c r="C65" s="13">
        <v>1</v>
      </c>
      <c r="D65" s="13">
        <v>0</v>
      </c>
      <c r="E65" s="14"/>
      <c r="F65" s="15"/>
      <c r="G65" s="1"/>
    </row>
    <row r="66" spans="1:17" x14ac:dyDescent="0.25">
      <c r="A66" s="1" t="s">
        <v>48</v>
      </c>
      <c r="B66" s="1"/>
      <c r="G66" s="2" t="s">
        <v>49</v>
      </c>
      <c r="H66" s="3"/>
      <c r="I66" s="3">
        <v>10228</v>
      </c>
      <c r="J66" s="3"/>
      <c r="K66" s="4"/>
    </row>
    <row r="67" spans="1:17" x14ac:dyDescent="0.25">
      <c r="A67" s="1" t="s">
        <v>48</v>
      </c>
      <c r="B67" s="1"/>
      <c r="G67" s="5" t="s">
        <v>32</v>
      </c>
      <c r="H67" s="6"/>
      <c r="I67" s="6">
        <v>70060</v>
      </c>
      <c r="J67" s="6">
        <v>141067</v>
      </c>
      <c r="K67" s="7">
        <v>339053</v>
      </c>
    </row>
    <row r="68" spans="1:17" x14ac:dyDescent="0.25">
      <c r="A68" s="1" t="s">
        <v>48</v>
      </c>
      <c r="B68" s="1"/>
      <c r="G68" s="2" t="s">
        <v>50</v>
      </c>
      <c r="H68" s="3"/>
      <c r="I68" s="3"/>
      <c r="J68" s="3">
        <v>51567</v>
      </c>
      <c r="K68" s="4"/>
    </row>
    <row r="69" spans="1:17" ht="29.25" x14ac:dyDescent="0.25">
      <c r="A69" s="1" t="s">
        <v>48</v>
      </c>
      <c r="B69" s="1"/>
      <c r="G69" s="5" t="s">
        <v>10</v>
      </c>
      <c r="H69" s="6">
        <v>885385</v>
      </c>
      <c r="I69" s="6">
        <v>474305</v>
      </c>
      <c r="J69" s="6">
        <v>412104</v>
      </c>
      <c r="K69" s="7">
        <v>141134</v>
      </c>
    </row>
    <row r="70" spans="1:17" x14ac:dyDescent="0.25">
      <c r="A70" s="1" t="s">
        <v>48</v>
      </c>
      <c r="B70" s="1"/>
      <c r="G70" s="2" t="s">
        <v>51</v>
      </c>
      <c r="H70" s="3">
        <v>89445</v>
      </c>
      <c r="I70" s="3"/>
      <c r="J70" s="3"/>
      <c r="K70" s="4"/>
    </row>
    <row r="71" spans="1:17" x14ac:dyDescent="0.25">
      <c r="A71" s="1" t="s">
        <v>48</v>
      </c>
      <c r="B71" s="1"/>
      <c r="G71" s="5" t="s">
        <v>16</v>
      </c>
      <c r="H71" s="6">
        <v>143958</v>
      </c>
      <c r="I71" s="6">
        <v>38912</v>
      </c>
      <c r="J71" s="6">
        <v>897942</v>
      </c>
      <c r="K71" s="7"/>
    </row>
    <row r="72" spans="1:17" x14ac:dyDescent="0.25">
      <c r="A72" s="1" t="s">
        <v>48</v>
      </c>
      <c r="B72" s="1"/>
      <c r="G72" s="2" t="s">
        <v>37</v>
      </c>
      <c r="H72" s="3"/>
      <c r="I72" s="3"/>
      <c r="J72" s="3">
        <v>1000000</v>
      </c>
      <c r="K72" s="4"/>
    </row>
    <row r="73" spans="1:17" ht="29.25" x14ac:dyDescent="0.25">
      <c r="A73" s="1" t="s">
        <v>48</v>
      </c>
      <c r="B73" s="1"/>
      <c r="G73" s="5" t="s">
        <v>3</v>
      </c>
      <c r="H73" s="6"/>
      <c r="I73" s="6"/>
      <c r="J73" s="6"/>
      <c r="K73" s="7">
        <v>132239</v>
      </c>
    </row>
    <row r="74" spans="1:17" ht="43.5" x14ac:dyDescent="0.25">
      <c r="A74" s="1" t="s">
        <v>48</v>
      </c>
      <c r="B74" s="1"/>
      <c r="G74" s="2" t="s">
        <v>52</v>
      </c>
      <c r="H74" s="3"/>
      <c r="I74" s="3"/>
      <c r="J74" s="3">
        <v>137</v>
      </c>
      <c r="K74" s="4"/>
    </row>
    <row r="75" spans="1:17" ht="43.5" x14ac:dyDescent="0.25">
      <c r="A75" s="1" t="s">
        <v>48</v>
      </c>
      <c r="B75" s="12" t="s">
        <v>8</v>
      </c>
      <c r="C75" s="14">
        <v>226</v>
      </c>
      <c r="D75" s="14">
        <v>37</v>
      </c>
      <c r="E75" s="15">
        <v>613</v>
      </c>
      <c r="G75" s="9" t="s">
        <v>8</v>
      </c>
      <c r="H75" s="10">
        <f>N75*0.86</f>
        <v>131289.32</v>
      </c>
      <c r="I75" s="10">
        <f>O75*0.86</f>
        <v>0</v>
      </c>
      <c r="J75" s="10">
        <f>P75*0.86</f>
        <v>920928.42</v>
      </c>
      <c r="K75" s="10">
        <f>Q75*0.86</f>
        <v>0</v>
      </c>
      <c r="N75" s="10">
        <v>152662</v>
      </c>
      <c r="O75" s="10"/>
      <c r="P75" s="10">
        <v>1070847</v>
      </c>
      <c r="Q75" s="11"/>
    </row>
    <row r="76" spans="1:17" ht="29.25" x14ac:dyDescent="0.25">
      <c r="A76" s="1" t="s">
        <v>53</v>
      </c>
      <c r="B76" s="2" t="s">
        <v>36</v>
      </c>
      <c r="C76" s="3">
        <v>2</v>
      </c>
      <c r="D76" s="3"/>
      <c r="E76" s="3"/>
      <c r="F76" s="4"/>
      <c r="G76" s="1"/>
    </row>
    <row r="77" spans="1:17" ht="29.25" x14ac:dyDescent="0.25">
      <c r="A77" s="1" t="s">
        <v>53</v>
      </c>
      <c r="B77" s="5" t="s">
        <v>30</v>
      </c>
      <c r="C77" s="6">
        <v>1</v>
      </c>
      <c r="D77" s="6">
        <v>0</v>
      </c>
      <c r="E77" s="6"/>
      <c r="F77" s="7"/>
      <c r="G77" s="1"/>
    </row>
    <row r="78" spans="1:17" ht="29.25" x14ac:dyDescent="0.25">
      <c r="A78" s="1" t="s">
        <v>53</v>
      </c>
      <c r="B78" s="2" t="s">
        <v>43</v>
      </c>
      <c r="C78" s="3">
        <v>10282539</v>
      </c>
      <c r="D78" s="3">
        <v>10643786</v>
      </c>
      <c r="E78" s="3">
        <v>8645155</v>
      </c>
      <c r="F78" s="4">
        <v>8417239</v>
      </c>
      <c r="G78" s="1"/>
    </row>
    <row r="79" spans="1:17" ht="43.5" x14ac:dyDescent="0.25">
      <c r="A79" s="1" t="s">
        <v>53</v>
      </c>
      <c r="B79" s="5" t="s">
        <v>54</v>
      </c>
      <c r="C79" s="6"/>
      <c r="D79" s="6"/>
      <c r="E79" s="6">
        <v>0</v>
      </c>
      <c r="F79" s="7"/>
      <c r="G79" s="1"/>
    </row>
    <row r="80" spans="1:17" ht="57.75" x14ac:dyDescent="0.25">
      <c r="A80" s="1" t="s">
        <v>53</v>
      </c>
      <c r="B80" s="2" t="s">
        <v>4</v>
      </c>
      <c r="C80" s="3">
        <v>415</v>
      </c>
      <c r="D80" s="3">
        <v>68</v>
      </c>
      <c r="E80" s="3"/>
      <c r="F80" s="4"/>
      <c r="G80" s="2" t="s">
        <v>4</v>
      </c>
      <c r="H80">
        <v>151</v>
      </c>
    </row>
    <row r="81" spans="1:11" ht="43.5" x14ac:dyDescent="0.25">
      <c r="A81" s="1" t="s">
        <v>53</v>
      </c>
      <c r="B81" s="5" t="s">
        <v>2</v>
      </c>
      <c r="C81" s="6">
        <v>0</v>
      </c>
      <c r="D81" s="6">
        <v>0</v>
      </c>
      <c r="E81" s="6"/>
      <c r="F81" s="7"/>
      <c r="G81" s="1"/>
    </row>
    <row r="82" spans="1:11" ht="43.5" x14ac:dyDescent="0.25">
      <c r="A82" s="1" t="s">
        <v>53</v>
      </c>
      <c r="B82" s="12" t="s">
        <v>8</v>
      </c>
      <c r="C82" s="14">
        <v>3</v>
      </c>
      <c r="D82" s="14">
        <v>2</v>
      </c>
      <c r="E82" s="14">
        <v>2</v>
      </c>
      <c r="F82" s="15"/>
      <c r="G82" s="1"/>
    </row>
    <row r="83" spans="1:11" x14ac:dyDescent="0.25">
      <c r="A83" s="1" t="s">
        <v>55</v>
      </c>
      <c r="B83" s="1"/>
      <c r="G83" s="2" t="s">
        <v>27</v>
      </c>
      <c r="H83" s="3">
        <f>25*0.86</f>
        <v>21.5</v>
      </c>
      <c r="I83" s="3"/>
      <c r="J83" s="3">
        <f>14*0.86</f>
        <v>12.04</v>
      </c>
      <c r="K83" s="4"/>
    </row>
    <row r="84" spans="1:11" ht="57.75" x14ac:dyDescent="0.25">
      <c r="A84" s="1" t="s">
        <v>55</v>
      </c>
      <c r="B84" s="1"/>
      <c r="G84" s="9" t="s">
        <v>4</v>
      </c>
      <c r="H84" s="10"/>
      <c r="I84" s="10"/>
      <c r="J84" s="10"/>
      <c r="K84" s="11">
        <v>14</v>
      </c>
    </row>
    <row r="85" spans="1:11" x14ac:dyDescent="0.25">
      <c r="A85" s="1" t="s">
        <v>56</v>
      </c>
      <c r="B85" s="1"/>
      <c r="G85" s="2" t="s">
        <v>49</v>
      </c>
      <c r="H85" s="3">
        <v>20240</v>
      </c>
      <c r="I85" s="3">
        <v>21680</v>
      </c>
      <c r="J85" s="3">
        <v>11344</v>
      </c>
      <c r="K85" s="4"/>
    </row>
    <row r="86" spans="1:11" x14ac:dyDescent="0.25">
      <c r="A86" s="1" t="s">
        <v>56</v>
      </c>
      <c r="B86" s="1"/>
      <c r="G86" s="9" t="s">
        <v>37</v>
      </c>
      <c r="H86" s="10"/>
      <c r="I86" s="10"/>
      <c r="J86" s="10">
        <v>2100210</v>
      </c>
      <c r="K86" s="11">
        <v>103256</v>
      </c>
    </row>
    <row r="87" spans="1:11" x14ac:dyDescent="0.25">
      <c r="A87" s="1" t="s">
        <v>56</v>
      </c>
      <c r="B87" s="1" t="s">
        <v>57</v>
      </c>
      <c r="F87" s="18">
        <v>3951</v>
      </c>
      <c r="G87" s="1"/>
    </row>
    <row r="88" spans="1:11" ht="29.25" x14ac:dyDescent="0.25">
      <c r="A88" s="1" t="s">
        <v>58</v>
      </c>
      <c r="B88" s="2" t="s">
        <v>13</v>
      </c>
      <c r="C88" s="3"/>
      <c r="D88" s="3"/>
      <c r="E88" s="13">
        <v>756404</v>
      </c>
      <c r="F88" s="4"/>
      <c r="G88" s="2" t="s">
        <v>13</v>
      </c>
      <c r="H88" s="3"/>
      <c r="I88" s="3"/>
      <c r="J88" s="3">
        <v>550741</v>
      </c>
      <c r="K88" s="4">
        <v>541429</v>
      </c>
    </row>
    <row r="89" spans="1:11" ht="29.25" x14ac:dyDescent="0.25">
      <c r="A89" s="1" t="s">
        <v>58</v>
      </c>
      <c r="B89" s="5" t="s">
        <v>40</v>
      </c>
      <c r="C89" s="6"/>
      <c r="D89" s="6">
        <v>107</v>
      </c>
      <c r="E89" s="8">
        <v>1165</v>
      </c>
      <c r="F89" s="7"/>
      <c r="G89" s="5" t="s">
        <v>40</v>
      </c>
      <c r="H89" s="6">
        <v>6707</v>
      </c>
      <c r="I89" s="6"/>
      <c r="J89" s="6">
        <v>1016</v>
      </c>
      <c r="K89" s="7"/>
    </row>
    <row r="90" spans="1:11" ht="29.25" x14ac:dyDescent="0.25">
      <c r="A90" s="1" t="s">
        <v>58</v>
      </c>
      <c r="B90" s="2" t="s">
        <v>59</v>
      </c>
      <c r="C90" s="3"/>
      <c r="D90" s="3"/>
      <c r="E90" s="13">
        <v>223216</v>
      </c>
      <c r="F90" s="4"/>
      <c r="G90" s="1"/>
    </row>
    <row r="91" spans="1:11" x14ac:dyDescent="0.25">
      <c r="A91" s="1" t="s">
        <v>58</v>
      </c>
      <c r="B91" s="5" t="s">
        <v>42</v>
      </c>
      <c r="C91" s="6"/>
      <c r="D91" s="6"/>
      <c r="E91" s="8">
        <v>162899</v>
      </c>
      <c r="F91" s="7"/>
      <c r="G91" s="1"/>
    </row>
    <row r="92" spans="1:11" ht="43.5" x14ac:dyDescent="0.25">
      <c r="A92" s="1" t="s">
        <v>58</v>
      </c>
      <c r="B92" s="2" t="s">
        <v>25</v>
      </c>
      <c r="C92" s="3">
        <v>18247800</v>
      </c>
      <c r="D92" s="3">
        <v>17998100</v>
      </c>
      <c r="E92" s="13">
        <v>10663007</v>
      </c>
      <c r="F92" s="4"/>
      <c r="G92" s="2" t="s">
        <v>25</v>
      </c>
      <c r="H92" s="3">
        <v>18268922</v>
      </c>
      <c r="I92" s="3">
        <v>18035466</v>
      </c>
      <c r="J92" s="3">
        <v>14745853</v>
      </c>
      <c r="K92" s="4">
        <v>15621839</v>
      </c>
    </row>
    <row r="93" spans="1:11" ht="29.25" x14ac:dyDescent="0.25">
      <c r="A93" s="1" t="s">
        <v>58</v>
      </c>
      <c r="B93" s="5" t="s">
        <v>43</v>
      </c>
      <c r="C93" s="6"/>
      <c r="D93" s="6"/>
      <c r="E93" s="8">
        <v>40737</v>
      </c>
      <c r="F93" s="7"/>
      <c r="G93" s="1"/>
    </row>
    <row r="94" spans="1:11" x14ac:dyDescent="0.25">
      <c r="A94" s="1" t="s">
        <v>58</v>
      </c>
      <c r="B94" s="2" t="s">
        <v>60</v>
      </c>
      <c r="C94" s="3"/>
      <c r="D94" s="3"/>
      <c r="E94" s="13">
        <v>49317</v>
      </c>
      <c r="F94" s="4"/>
      <c r="G94" s="5" t="s">
        <v>60</v>
      </c>
      <c r="H94" s="6"/>
      <c r="I94" s="6"/>
      <c r="J94" s="6">
        <v>80000</v>
      </c>
      <c r="K94" s="7"/>
    </row>
    <row r="95" spans="1:11" ht="43.5" x14ac:dyDescent="0.25">
      <c r="A95" s="1" t="s">
        <v>58</v>
      </c>
      <c r="B95" s="9" t="s">
        <v>8</v>
      </c>
      <c r="C95" s="10"/>
      <c r="D95" s="10"/>
      <c r="E95" s="8">
        <v>160318</v>
      </c>
      <c r="F95" s="11"/>
      <c r="G95" s="12" t="s">
        <v>8</v>
      </c>
      <c r="H95" s="14"/>
      <c r="I95" s="14"/>
      <c r="J95" s="14">
        <f>95445*0.86</f>
        <v>82082.7</v>
      </c>
      <c r="K95" s="15"/>
    </row>
    <row r="96" spans="1:11" x14ac:dyDescent="0.25">
      <c r="A96" s="1" t="s">
        <v>61</v>
      </c>
      <c r="B96" s="2" t="s">
        <v>12</v>
      </c>
      <c r="C96" s="3">
        <v>1522811</v>
      </c>
      <c r="D96" s="3">
        <v>1541837</v>
      </c>
      <c r="E96" s="3">
        <v>1404507</v>
      </c>
      <c r="F96" s="4">
        <v>750685</v>
      </c>
      <c r="G96" s="1"/>
    </row>
    <row r="97" spans="1:11" x14ac:dyDescent="0.25">
      <c r="A97" s="1" t="s">
        <v>61</v>
      </c>
      <c r="B97" s="5" t="s">
        <v>0</v>
      </c>
      <c r="C97" s="6"/>
      <c r="D97" s="6"/>
      <c r="E97" s="6"/>
      <c r="F97" s="7">
        <v>33998</v>
      </c>
      <c r="G97" s="1"/>
    </row>
    <row r="98" spans="1:11" ht="29.25" x14ac:dyDescent="0.25">
      <c r="A98" s="1" t="s">
        <v>61</v>
      </c>
      <c r="B98" s="2" t="s">
        <v>62</v>
      </c>
      <c r="C98" s="3"/>
      <c r="D98" s="3"/>
      <c r="E98" s="3"/>
      <c r="F98" s="4">
        <v>318677</v>
      </c>
      <c r="G98" s="1"/>
    </row>
    <row r="99" spans="1:11" ht="72" x14ac:dyDescent="0.25">
      <c r="A99" s="1" t="s">
        <v>61</v>
      </c>
      <c r="B99" s="5" t="s">
        <v>63</v>
      </c>
      <c r="C99" s="6">
        <v>70055</v>
      </c>
      <c r="D99" s="6"/>
      <c r="E99" s="6"/>
      <c r="F99" s="7"/>
      <c r="G99" s="1"/>
    </row>
    <row r="100" spans="1:11" x14ac:dyDescent="0.25">
      <c r="A100" s="1" t="s">
        <v>61</v>
      </c>
      <c r="B100" s="2" t="s">
        <v>32</v>
      </c>
      <c r="C100" s="3">
        <v>1105</v>
      </c>
      <c r="D100" s="3"/>
      <c r="E100" s="3"/>
      <c r="F100" s="4"/>
      <c r="G100" s="1"/>
    </row>
    <row r="101" spans="1:11" x14ac:dyDescent="0.25">
      <c r="A101" s="1" t="s">
        <v>61</v>
      </c>
      <c r="B101" s="5" t="s">
        <v>33</v>
      </c>
      <c r="C101" s="6"/>
      <c r="D101" s="6"/>
      <c r="E101" s="6"/>
      <c r="F101" s="7">
        <v>11</v>
      </c>
      <c r="G101" s="1"/>
    </row>
    <row r="102" spans="1:11" x14ac:dyDescent="0.25">
      <c r="A102" s="1" t="s">
        <v>61</v>
      </c>
      <c r="B102" s="2" t="s">
        <v>64</v>
      </c>
      <c r="C102" s="3"/>
      <c r="D102" s="3"/>
      <c r="E102" s="3">
        <v>74786</v>
      </c>
      <c r="F102" s="4">
        <v>70350</v>
      </c>
      <c r="G102" s="1"/>
    </row>
    <row r="103" spans="1:11" ht="43.5" x14ac:dyDescent="0.25">
      <c r="A103" s="1" t="s">
        <v>61</v>
      </c>
      <c r="B103" s="5" t="s">
        <v>34</v>
      </c>
      <c r="C103" s="6"/>
      <c r="D103" s="6">
        <v>1</v>
      </c>
      <c r="E103" s="6">
        <v>11</v>
      </c>
      <c r="F103" s="7">
        <v>8</v>
      </c>
      <c r="G103" s="1"/>
    </row>
    <row r="104" spans="1:11" ht="29.25" x14ac:dyDescent="0.25">
      <c r="A104" s="1" t="s">
        <v>61</v>
      </c>
      <c r="B104" s="2" t="s">
        <v>65</v>
      </c>
      <c r="C104" s="3"/>
      <c r="D104" s="3"/>
      <c r="E104" s="3">
        <v>0</v>
      </c>
      <c r="F104" s="4"/>
      <c r="G104" s="1"/>
    </row>
    <row r="105" spans="1:11" x14ac:dyDescent="0.25">
      <c r="A105" s="1" t="s">
        <v>61</v>
      </c>
      <c r="B105" s="5" t="s">
        <v>66</v>
      </c>
      <c r="C105" s="6">
        <v>7</v>
      </c>
      <c r="D105" s="6"/>
      <c r="E105" s="6"/>
      <c r="F105" s="7"/>
      <c r="G105" s="1"/>
    </row>
    <row r="106" spans="1:11" x14ac:dyDescent="0.25">
      <c r="A106" s="1" t="s">
        <v>61</v>
      </c>
      <c r="B106" s="2" t="s">
        <v>35</v>
      </c>
      <c r="C106" s="3">
        <v>19356</v>
      </c>
      <c r="D106" s="3">
        <v>4</v>
      </c>
      <c r="E106" s="3">
        <v>1</v>
      </c>
      <c r="F106" s="4">
        <v>507913</v>
      </c>
      <c r="G106" s="2" t="s">
        <v>35</v>
      </c>
      <c r="H106" s="3">
        <v>4</v>
      </c>
      <c r="I106" s="3">
        <v>2</v>
      </c>
      <c r="J106" s="3">
        <v>82052</v>
      </c>
      <c r="K106" s="3">
        <v>2546</v>
      </c>
    </row>
    <row r="107" spans="1:11" x14ac:dyDescent="0.25">
      <c r="A107" s="1" t="s">
        <v>61</v>
      </c>
      <c r="B107" s="5" t="s">
        <v>16</v>
      </c>
      <c r="C107" s="6"/>
      <c r="D107" s="6">
        <v>0</v>
      </c>
      <c r="E107" s="6"/>
      <c r="F107" s="7"/>
      <c r="G107" s="1"/>
    </row>
    <row r="108" spans="1:11" ht="29.25" x14ac:dyDescent="0.25">
      <c r="A108" s="1" t="s">
        <v>61</v>
      </c>
      <c r="B108" s="2" t="s">
        <v>36</v>
      </c>
      <c r="C108" s="3">
        <v>1496</v>
      </c>
      <c r="D108" s="3">
        <v>115</v>
      </c>
      <c r="E108" s="3">
        <v>16</v>
      </c>
      <c r="F108" s="4">
        <v>442</v>
      </c>
      <c r="G108" s="1"/>
    </row>
    <row r="109" spans="1:11" x14ac:dyDescent="0.25">
      <c r="A109" s="1" t="s">
        <v>61</v>
      </c>
      <c r="B109" s="5" t="s">
        <v>39</v>
      </c>
      <c r="C109" s="6">
        <v>19538</v>
      </c>
      <c r="D109" s="6"/>
      <c r="E109" s="6">
        <v>66961</v>
      </c>
      <c r="F109" s="7"/>
      <c r="G109" s="1"/>
    </row>
    <row r="110" spans="1:11" ht="29.25" x14ac:dyDescent="0.25">
      <c r="A110" s="1" t="s">
        <v>61</v>
      </c>
      <c r="B110" s="5" t="s">
        <v>40</v>
      </c>
      <c r="C110" s="6">
        <v>881285</v>
      </c>
      <c r="D110" s="6">
        <v>801197</v>
      </c>
      <c r="E110" s="6">
        <v>239791</v>
      </c>
      <c r="F110" s="7"/>
      <c r="G110" s="2" t="s">
        <v>40</v>
      </c>
      <c r="H110" s="3">
        <v>240980</v>
      </c>
      <c r="I110" s="3">
        <v>106456</v>
      </c>
      <c r="J110" s="3">
        <v>294536</v>
      </c>
      <c r="K110" s="3"/>
    </row>
    <row r="111" spans="1:11" ht="29.25" x14ac:dyDescent="0.25">
      <c r="A111" s="1" t="s">
        <v>61</v>
      </c>
      <c r="B111" s="2" t="s">
        <v>20</v>
      </c>
      <c r="C111" s="3"/>
      <c r="D111" s="3">
        <v>30336</v>
      </c>
      <c r="E111" s="3"/>
      <c r="F111" s="4">
        <v>29841</v>
      </c>
      <c r="G111" s="1"/>
    </row>
    <row r="112" spans="1:11" x14ac:dyDescent="0.25">
      <c r="A112" s="1" t="s">
        <v>61</v>
      </c>
      <c r="B112" s="2" t="s">
        <v>67</v>
      </c>
      <c r="C112" s="3">
        <v>247243</v>
      </c>
      <c r="D112" s="3"/>
      <c r="E112" s="3"/>
      <c r="F112" s="4"/>
      <c r="G112" s="1"/>
    </row>
    <row r="113" spans="1:17" ht="29.25" x14ac:dyDescent="0.25">
      <c r="A113" s="1" t="s">
        <v>61</v>
      </c>
      <c r="B113" s="5" t="s">
        <v>30</v>
      </c>
      <c r="C113" s="6">
        <v>31131984</v>
      </c>
      <c r="D113" s="6">
        <v>32237825</v>
      </c>
      <c r="E113" s="6">
        <v>27802625</v>
      </c>
      <c r="F113" s="7">
        <v>33860152</v>
      </c>
      <c r="G113" s="2" t="s">
        <v>30</v>
      </c>
      <c r="H113" s="3">
        <v>343</v>
      </c>
      <c r="I113" s="3">
        <v>20562</v>
      </c>
      <c r="J113" s="3">
        <v>58204</v>
      </c>
      <c r="K113" s="3">
        <v>104000</v>
      </c>
    </row>
    <row r="114" spans="1:17" x14ac:dyDescent="0.25">
      <c r="A114" s="1" t="s">
        <v>61</v>
      </c>
      <c r="B114" s="2" t="s">
        <v>7</v>
      </c>
      <c r="C114" s="3">
        <v>4038</v>
      </c>
      <c r="D114" s="3">
        <v>48352</v>
      </c>
      <c r="E114" s="3">
        <v>0</v>
      </c>
      <c r="F114" s="4">
        <v>215398</v>
      </c>
      <c r="G114" s="1"/>
    </row>
    <row r="115" spans="1:17" x14ac:dyDescent="0.25">
      <c r="A115" s="1" t="s">
        <v>61</v>
      </c>
      <c r="B115" s="5" t="s">
        <v>42</v>
      </c>
      <c r="C115" s="6">
        <v>538578</v>
      </c>
      <c r="D115" s="6">
        <v>323044</v>
      </c>
      <c r="E115" s="6">
        <v>247310</v>
      </c>
      <c r="F115" s="7">
        <v>32017</v>
      </c>
      <c r="G115" s="5" t="s">
        <v>42</v>
      </c>
      <c r="H115" s="6">
        <v>311179</v>
      </c>
      <c r="I115" s="6"/>
      <c r="J115" s="6">
        <v>147524</v>
      </c>
      <c r="K115" s="6"/>
    </row>
    <row r="116" spans="1:17" x14ac:dyDescent="0.25">
      <c r="A116" s="1" t="s">
        <v>61</v>
      </c>
      <c r="B116" s="2" t="s">
        <v>68</v>
      </c>
      <c r="C116" s="3"/>
      <c r="D116" s="3">
        <v>9</v>
      </c>
      <c r="E116" s="3"/>
      <c r="F116" s="4"/>
      <c r="G116" s="1"/>
    </row>
    <row r="117" spans="1:17" ht="43.5" x14ac:dyDescent="0.25">
      <c r="A117" s="1" t="s">
        <v>61</v>
      </c>
      <c r="B117" s="2" t="s">
        <v>25</v>
      </c>
      <c r="C117" s="3">
        <v>2742680</v>
      </c>
      <c r="D117" s="3">
        <v>2767719</v>
      </c>
      <c r="E117" s="3">
        <v>885377</v>
      </c>
      <c r="F117" s="4">
        <v>5733</v>
      </c>
      <c r="G117" s="2" t="s">
        <v>25</v>
      </c>
      <c r="H117" s="3"/>
      <c r="I117" s="3">
        <v>50112</v>
      </c>
      <c r="J117" s="3"/>
      <c r="K117" s="3">
        <v>153</v>
      </c>
    </row>
    <row r="118" spans="1:17" x14ac:dyDescent="0.25">
      <c r="A118" s="1" t="s">
        <v>61</v>
      </c>
      <c r="B118" s="5" t="s">
        <v>69</v>
      </c>
      <c r="C118" s="6"/>
      <c r="D118" s="6">
        <v>121</v>
      </c>
      <c r="E118" s="6"/>
      <c r="F118" s="7"/>
      <c r="G118" s="2" t="s">
        <v>69</v>
      </c>
      <c r="H118" s="3"/>
      <c r="I118" s="13">
        <v>1</v>
      </c>
      <c r="J118" s="3">
        <v>22911</v>
      </c>
      <c r="K118" s="3"/>
    </row>
    <row r="119" spans="1:17" ht="43.5" x14ac:dyDescent="0.25">
      <c r="A119" s="1" t="s">
        <v>61</v>
      </c>
      <c r="B119" s="2" t="s">
        <v>52</v>
      </c>
      <c r="C119" s="3"/>
      <c r="D119" s="3"/>
      <c r="E119" s="3"/>
      <c r="F119" s="4">
        <v>137922</v>
      </c>
      <c r="G119" s="1"/>
    </row>
    <row r="120" spans="1:17" x14ac:dyDescent="0.25">
      <c r="A120" s="1" t="s">
        <v>61</v>
      </c>
      <c r="B120" s="5" t="s">
        <v>46</v>
      </c>
      <c r="C120" s="6"/>
      <c r="D120" s="6"/>
      <c r="E120" s="6"/>
      <c r="F120" s="7">
        <v>4550</v>
      </c>
      <c r="G120" s="1"/>
    </row>
    <row r="121" spans="1:17" ht="43.5" x14ac:dyDescent="0.25">
      <c r="A121" s="1" t="s">
        <v>61</v>
      </c>
      <c r="B121" s="2" t="s">
        <v>2</v>
      </c>
      <c r="C121" s="3">
        <v>133426</v>
      </c>
      <c r="D121" s="3">
        <v>495984</v>
      </c>
      <c r="E121" s="3">
        <v>328845</v>
      </c>
      <c r="F121" s="4"/>
      <c r="G121" s="5" t="s">
        <v>2</v>
      </c>
      <c r="H121" s="6">
        <v>84211</v>
      </c>
      <c r="I121" s="6">
        <v>138141</v>
      </c>
      <c r="J121" s="6">
        <v>186364</v>
      </c>
      <c r="K121" s="6">
        <v>405736</v>
      </c>
    </row>
    <row r="122" spans="1:17" ht="43.5" x14ac:dyDescent="0.25">
      <c r="A122" s="1" t="s">
        <v>61</v>
      </c>
      <c r="B122" s="5" t="s">
        <v>8</v>
      </c>
      <c r="C122" s="6">
        <v>0</v>
      </c>
      <c r="D122" s="6">
        <v>100577</v>
      </c>
      <c r="E122" s="6">
        <v>110630</v>
      </c>
      <c r="F122" s="7">
        <v>6830</v>
      </c>
      <c r="G122" s="12" t="s">
        <v>8</v>
      </c>
      <c r="H122">
        <f>N122*0.86</f>
        <v>0</v>
      </c>
      <c r="I122">
        <f>O122*0.86</f>
        <v>217114.74</v>
      </c>
      <c r="J122">
        <f>P122*0.86</f>
        <v>234500.5</v>
      </c>
      <c r="K122">
        <f>Q122*0.86</f>
        <v>173256.46</v>
      </c>
      <c r="N122" s="14"/>
      <c r="O122" s="14">
        <v>252459</v>
      </c>
      <c r="P122" s="14">
        <v>272675</v>
      </c>
      <c r="Q122" s="14">
        <v>201461</v>
      </c>
    </row>
    <row r="123" spans="1:17" ht="86.25" x14ac:dyDescent="0.25">
      <c r="A123" s="1" t="s">
        <v>61</v>
      </c>
      <c r="B123" s="12" t="s">
        <v>70</v>
      </c>
      <c r="C123" s="14">
        <v>361124</v>
      </c>
      <c r="D123" s="14">
        <v>604423</v>
      </c>
      <c r="E123" s="14"/>
      <c r="F123" s="15"/>
      <c r="G123" s="1"/>
    </row>
    <row r="124" spans="1:17" x14ac:dyDescent="0.25">
      <c r="A124" s="1" t="s">
        <v>61</v>
      </c>
      <c r="B124" s="1"/>
      <c r="G124" s="5" t="s">
        <v>71</v>
      </c>
      <c r="H124" s="6"/>
      <c r="I124" s="6"/>
      <c r="J124" s="6"/>
      <c r="K124" s="6">
        <v>7999</v>
      </c>
    </row>
    <row r="125" spans="1:17" x14ac:dyDescent="0.25">
      <c r="A125" s="1" t="s">
        <v>72</v>
      </c>
      <c r="B125" s="2" t="s">
        <v>73</v>
      </c>
      <c r="C125" s="3"/>
      <c r="D125" s="3">
        <v>32</v>
      </c>
      <c r="E125" s="3"/>
      <c r="F125" s="4"/>
      <c r="G125" s="1"/>
    </row>
    <row r="126" spans="1:17" x14ac:dyDescent="0.25">
      <c r="A126" s="1" t="s">
        <v>72</v>
      </c>
      <c r="B126" s="9" t="s">
        <v>7</v>
      </c>
      <c r="C126" s="10">
        <v>527</v>
      </c>
      <c r="D126" s="10"/>
      <c r="E126" s="10">
        <v>21</v>
      </c>
      <c r="F126" s="11"/>
      <c r="G126" s="1"/>
    </row>
    <row r="127" spans="1:17" ht="29.25" x14ac:dyDescent="0.25">
      <c r="A127" s="1" t="s">
        <v>74</v>
      </c>
      <c r="B127" s="2" t="s">
        <v>62</v>
      </c>
      <c r="C127" s="3">
        <v>511</v>
      </c>
      <c r="D127" s="3">
        <v>536</v>
      </c>
      <c r="E127" s="3">
        <v>372</v>
      </c>
      <c r="F127" s="4">
        <v>355</v>
      </c>
      <c r="G127" s="1"/>
    </row>
    <row r="128" spans="1:17" x14ac:dyDescent="0.25">
      <c r="A128" s="1" t="s">
        <v>74</v>
      </c>
      <c r="B128" s="5" t="s">
        <v>75</v>
      </c>
      <c r="C128" s="6"/>
      <c r="D128" s="6"/>
      <c r="E128" s="6">
        <v>124</v>
      </c>
      <c r="F128" s="7">
        <v>24</v>
      </c>
      <c r="G128" s="2" t="s">
        <v>75</v>
      </c>
      <c r="H128" s="3">
        <v>22</v>
      </c>
      <c r="I128" s="3"/>
      <c r="J128" s="3">
        <v>146</v>
      </c>
      <c r="K128" s="4">
        <v>24</v>
      </c>
    </row>
    <row r="129" spans="1:11" ht="57.75" x14ac:dyDescent="0.25">
      <c r="A129" s="1" t="s">
        <v>74</v>
      </c>
      <c r="B129" s="2" t="s">
        <v>38</v>
      </c>
      <c r="C129" s="3">
        <v>146075</v>
      </c>
      <c r="D129" s="3"/>
      <c r="E129" s="3"/>
      <c r="F129" s="4"/>
      <c r="G129" s="1"/>
    </row>
    <row r="130" spans="1:11" x14ac:dyDescent="0.25">
      <c r="A130" s="1" t="s">
        <v>74</v>
      </c>
      <c r="B130" s="5" t="s">
        <v>76</v>
      </c>
      <c r="C130" s="6"/>
      <c r="D130" s="6"/>
      <c r="E130" s="6"/>
      <c r="F130" s="7">
        <v>24</v>
      </c>
      <c r="G130" s="5" t="s">
        <v>76</v>
      </c>
      <c r="H130" s="6"/>
      <c r="I130" s="6"/>
      <c r="J130" s="6"/>
      <c r="K130" s="7">
        <v>24</v>
      </c>
    </row>
    <row r="131" spans="1:11" ht="43.5" x14ac:dyDescent="0.25">
      <c r="A131" s="1" t="s">
        <v>74</v>
      </c>
      <c r="B131" s="2" t="s">
        <v>25</v>
      </c>
      <c r="C131" s="3">
        <v>520572</v>
      </c>
      <c r="D131" s="3"/>
      <c r="E131" s="3"/>
      <c r="F131" s="4"/>
      <c r="G131" s="1"/>
    </row>
    <row r="132" spans="1:11" x14ac:dyDescent="0.25">
      <c r="A132" s="1" t="s">
        <v>74</v>
      </c>
      <c r="B132" s="5" t="s">
        <v>77</v>
      </c>
      <c r="C132" s="6">
        <v>0</v>
      </c>
      <c r="D132" s="6">
        <v>2</v>
      </c>
      <c r="E132" s="6">
        <v>0</v>
      </c>
      <c r="F132" s="7">
        <v>1</v>
      </c>
      <c r="G132" s="9" t="s">
        <v>77</v>
      </c>
      <c r="H132" s="10">
        <v>1</v>
      </c>
      <c r="I132" s="10">
        <v>2</v>
      </c>
      <c r="J132" s="10">
        <v>0</v>
      </c>
      <c r="K132" s="19">
        <v>1</v>
      </c>
    </row>
    <row r="133" spans="1:11" x14ac:dyDescent="0.25">
      <c r="A133" s="1" t="s">
        <v>74</v>
      </c>
      <c r="B133" s="1"/>
      <c r="G133" s="2" t="s">
        <v>78</v>
      </c>
      <c r="H133" s="3">
        <v>511</v>
      </c>
      <c r="I133" s="3">
        <v>536</v>
      </c>
      <c r="J133" s="3">
        <v>372</v>
      </c>
      <c r="K133" s="4">
        <v>355</v>
      </c>
    </row>
    <row r="134" spans="1:11" ht="29.25" x14ac:dyDescent="0.25">
      <c r="A134" s="1" t="s">
        <v>79</v>
      </c>
      <c r="B134" s="2" t="s">
        <v>3</v>
      </c>
      <c r="C134" s="3">
        <v>20</v>
      </c>
      <c r="D134" s="3">
        <v>5</v>
      </c>
      <c r="E134" s="3">
        <v>7624</v>
      </c>
      <c r="F134" s="4">
        <v>6378</v>
      </c>
      <c r="G134" s="12" t="s">
        <v>3</v>
      </c>
      <c r="H134" s="14">
        <v>2</v>
      </c>
      <c r="I134" s="14">
        <v>2</v>
      </c>
      <c r="J134" s="14">
        <v>2</v>
      </c>
      <c r="K134" s="15">
        <v>3</v>
      </c>
    </row>
    <row r="135" spans="1:11" ht="57.75" x14ac:dyDescent="0.25">
      <c r="A135" s="1" t="s">
        <v>79</v>
      </c>
      <c r="B135" s="9" t="s">
        <v>4</v>
      </c>
      <c r="C135" s="10">
        <v>7</v>
      </c>
      <c r="D135" s="10"/>
      <c r="E135" s="10"/>
      <c r="F135" s="11"/>
      <c r="G135" s="1"/>
    </row>
    <row r="136" spans="1:11" x14ac:dyDescent="0.25">
      <c r="A136" s="1" t="s">
        <v>32</v>
      </c>
      <c r="B136" s="2" t="s">
        <v>12</v>
      </c>
      <c r="C136" s="3">
        <v>1660650</v>
      </c>
      <c r="D136" s="3">
        <v>2155088</v>
      </c>
      <c r="E136" s="3">
        <v>635509</v>
      </c>
      <c r="F136" s="4">
        <v>1210825</v>
      </c>
      <c r="G136" s="1"/>
    </row>
    <row r="137" spans="1:11" x14ac:dyDescent="0.25">
      <c r="A137" s="1" t="s">
        <v>32</v>
      </c>
      <c r="B137" s="5" t="s">
        <v>0</v>
      </c>
      <c r="C137" s="6"/>
      <c r="D137" s="6"/>
      <c r="E137" s="6">
        <v>34325</v>
      </c>
      <c r="F137" s="7"/>
      <c r="G137" s="1"/>
    </row>
    <row r="138" spans="1:11" ht="29.25" x14ac:dyDescent="0.25">
      <c r="A138" s="1" t="s">
        <v>32</v>
      </c>
      <c r="B138" s="2" t="s">
        <v>6</v>
      </c>
      <c r="C138" s="3"/>
      <c r="D138" s="3"/>
      <c r="E138" s="3">
        <v>61027</v>
      </c>
      <c r="F138" s="4"/>
      <c r="G138" s="2" t="s">
        <v>6</v>
      </c>
      <c r="H138" s="3"/>
      <c r="I138" s="3"/>
      <c r="J138" s="3"/>
      <c r="K138" s="3">
        <v>111774</v>
      </c>
    </row>
    <row r="139" spans="1:11" ht="57.75" x14ac:dyDescent="0.25">
      <c r="A139" s="1" t="s">
        <v>32</v>
      </c>
      <c r="B139" s="2" t="s">
        <v>80</v>
      </c>
      <c r="C139" s="3"/>
      <c r="D139" s="3"/>
      <c r="E139" s="3"/>
      <c r="F139" s="4">
        <v>544</v>
      </c>
      <c r="G139" s="5" t="s">
        <v>80</v>
      </c>
      <c r="H139" s="6"/>
      <c r="I139" s="6"/>
      <c r="J139" s="6"/>
      <c r="K139" s="6">
        <v>544</v>
      </c>
    </row>
    <row r="140" spans="1:11" x14ac:dyDescent="0.25">
      <c r="A140" s="1" t="s">
        <v>32</v>
      </c>
      <c r="B140" s="5" t="s">
        <v>39</v>
      </c>
      <c r="C140" s="6">
        <v>771359</v>
      </c>
      <c r="D140" s="6">
        <v>552647</v>
      </c>
      <c r="E140" s="6">
        <v>271860</v>
      </c>
      <c r="F140" s="7">
        <v>684793</v>
      </c>
      <c r="G140" s="1"/>
    </row>
    <row r="141" spans="1:11" ht="29.25" x14ac:dyDescent="0.25">
      <c r="A141" s="1" t="s">
        <v>32</v>
      </c>
      <c r="B141" s="5" t="s">
        <v>20</v>
      </c>
      <c r="C141" s="6">
        <v>52414</v>
      </c>
      <c r="D141" s="6">
        <v>187100</v>
      </c>
      <c r="E141" s="6">
        <v>46335</v>
      </c>
      <c r="F141" s="7"/>
      <c r="G141" s="2" t="s">
        <v>20</v>
      </c>
      <c r="H141" s="3"/>
      <c r="I141" s="3">
        <v>178062</v>
      </c>
      <c r="J141" s="3"/>
      <c r="K141" s="3"/>
    </row>
    <row r="142" spans="1:11" x14ac:dyDescent="0.25">
      <c r="A142" s="1" t="s">
        <v>32</v>
      </c>
      <c r="B142" s="2" t="s">
        <v>7</v>
      </c>
      <c r="C142" s="3">
        <v>2323366</v>
      </c>
      <c r="D142" s="3">
        <v>1339244</v>
      </c>
      <c r="E142" s="3">
        <v>671520</v>
      </c>
      <c r="F142" s="4">
        <v>1180657</v>
      </c>
      <c r="G142" s="5" t="s">
        <v>7</v>
      </c>
      <c r="H142" s="6">
        <v>3170</v>
      </c>
      <c r="I142" s="6">
        <v>1682</v>
      </c>
      <c r="J142" s="6">
        <v>37</v>
      </c>
      <c r="K142" s="6">
        <v>1060</v>
      </c>
    </row>
    <row r="143" spans="1:11" x14ac:dyDescent="0.25">
      <c r="A143" s="1" t="s">
        <v>32</v>
      </c>
      <c r="B143" s="5" t="s">
        <v>42</v>
      </c>
      <c r="C143" s="6"/>
      <c r="D143" s="6">
        <v>86837</v>
      </c>
      <c r="E143" s="6">
        <v>122683</v>
      </c>
      <c r="F143" s="7"/>
      <c r="G143" s="2" t="s">
        <v>42</v>
      </c>
      <c r="H143" s="3"/>
      <c r="I143" s="3">
        <v>122696</v>
      </c>
      <c r="J143" s="3"/>
      <c r="K143" s="3"/>
    </row>
    <row r="144" spans="1:11" x14ac:dyDescent="0.25">
      <c r="A144" s="1" t="s">
        <v>32</v>
      </c>
      <c r="B144" s="2" t="s">
        <v>81</v>
      </c>
      <c r="C144" s="3"/>
      <c r="D144" s="3"/>
      <c r="E144" s="3">
        <v>0</v>
      </c>
      <c r="F144" s="4"/>
      <c r="G144" s="5" t="s">
        <v>81</v>
      </c>
      <c r="H144" s="6"/>
      <c r="I144" s="6"/>
      <c r="J144" s="6">
        <v>15694</v>
      </c>
      <c r="K144" s="6">
        <v>138099</v>
      </c>
    </row>
    <row r="145" spans="1:17" ht="43.5" x14ac:dyDescent="0.25">
      <c r="A145" s="1" t="s">
        <v>32</v>
      </c>
      <c r="B145" s="5" t="s">
        <v>25</v>
      </c>
      <c r="C145" s="6"/>
      <c r="D145" s="6"/>
      <c r="E145" s="6"/>
      <c r="F145" s="7">
        <v>42057</v>
      </c>
      <c r="G145" s="1"/>
    </row>
    <row r="146" spans="1:17" ht="29.25" x14ac:dyDescent="0.25">
      <c r="A146" s="1" t="s">
        <v>32</v>
      </c>
      <c r="B146" s="2" t="s">
        <v>43</v>
      </c>
      <c r="C146" s="3">
        <v>3205810</v>
      </c>
      <c r="D146" s="3">
        <v>3332891</v>
      </c>
      <c r="E146" s="3">
        <v>2738678</v>
      </c>
      <c r="F146" s="4">
        <v>2991423</v>
      </c>
      <c r="G146" s="1"/>
    </row>
    <row r="147" spans="1:17" ht="43.5" x14ac:dyDescent="0.25">
      <c r="A147" s="1" t="s">
        <v>32</v>
      </c>
      <c r="B147" s="9" t="s">
        <v>8</v>
      </c>
      <c r="C147" s="10">
        <v>1232426</v>
      </c>
      <c r="D147" s="10">
        <v>1744913</v>
      </c>
      <c r="E147" s="10">
        <v>2057307</v>
      </c>
      <c r="F147" s="11">
        <v>1939698</v>
      </c>
      <c r="G147" s="9" t="s">
        <v>8</v>
      </c>
      <c r="H147">
        <f>N147*0.86</f>
        <v>1232782.48</v>
      </c>
      <c r="I147">
        <f>O147*0.86</f>
        <v>2402531.2599999998</v>
      </c>
      <c r="J147">
        <f>P147*0.86</f>
        <v>1718464.04</v>
      </c>
      <c r="K147">
        <f>Q147*0.86</f>
        <v>3012229.98</v>
      </c>
      <c r="N147" s="10">
        <v>1433468</v>
      </c>
      <c r="O147" s="10">
        <v>2793641</v>
      </c>
      <c r="P147" s="10">
        <v>1998214</v>
      </c>
      <c r="Q147" s="10">
        <v>3502593</v>
      </c>
    </row>
    <row r="148" spans="1:17" x14ac:dyDescent="0.25">
      <c r="A148" s="1" t="s">
        <v>14</v>
      </c>
      <c r="B148" s="2" t="s">
        <v>12</v>
      </c>
      <c r="C148" s="3"/>
      <c r="D148" s="3">
        <v>138</v>
      </c>
      <c r="E148" s="3"/>
      <c r="F148" s="4"/>
      <c r="G148" s="1"/>
    </row>
    <row r="149" spans="1:17" x14ac:dyDescent="0.25">
      <c r="A149" s="1" t="s">
        <v>14</v>
      </c>
      <c r="B149" s="5" t="s">
        <v>0</v>
      </c>
      <c r="C149" s="6"/>
      <c r="D149" s="6">
        <v>144</v>
      </c>
      <c r="E149" s="6"/>
      <c r="F149" s="7"/>
      <c r="G149" s="1"/>
    </row>
    <row r="150" spans="1:17" ht="29.25" x14ac:dyDescent="0.25">
      <c r="A150" s="1" t="s">
        <v>14</v>
      </c>
      <c r="B150" s="2" t="s">
        <v>11</v>
      </c>
      <c r="C150" s="3"/>
      <c r="D150" s="3"/>
      <c r="E150" s="3">
        <v>606350</v>
      </c>
      <c r="F150" s="4">
        <v>449550</v>
      </c>
      <c r="G150" s="2" t="s">
        <v>11</v>
      </c>
      <c r="H150" s="3"/>
      <c r="I150" s="3"/>
      <c r="J150" s="3">
        <f>P150*0.86</f>
        <v>129565.02</v>
      </c>
      <c r="K150" s="3">
        <f>Q150*0.86</f>
        <v>613113.78</v>
      </c>
      <c r="N150" s="3"/>
      <c r="O150" s="3"/>
      <c r="P150" s="3">
        <v>150657</v>
      </c>
      <c r="Q150" s="3">
        <v>712923</v>
      </c>
    </row>
    <row r="151" spans="1:17" ht="72" x14ac:dyDescent="0.25">
      <c r="A151" s="1" t="s">
        <v>14</v>
      </c>
      <c r="B151" s="5" t="s">
        <v>82</v>
      </c>
      <c r="C151" s="6"/>
      <c r="D151" s="6">
        <v>133044</v>
      </c>
      <c r="E151" s="6"/>
      <c r="F151" s="7"/>
      <c r="G151" s="1"/>
    </row>
    <row r="152" spans="1:17" ht="29.25" x14ac:dyDescent="0.25">
      <c r="A152" s="1" t="s">
        <v>14</v>
      </c>
      <c r="B152" s="2" t="s">
        <v>10</v>
      </c>
      <c r="C152" s="3"/>
      <c r="D152" s="3"/>
      <c r="E152" s="3">
        <v>362835</v>
      </c>
      <c r="F152" s="4">
        <v>151583</v>
      </c>
      <c r="G152" s="1"/>
    </row>
    <row r="153" spans="1:17" ht="43.5" x14ac:dyDescent="0.25">
      <c r="A153" s="1" t="s">
        <v>14</v>
      </c>
      <c r="B153" s="5" t="s">
        <v>83</v>
      </c>
      <c r="C153" s="6"/>
      <c r="D153" s="6">
        <v>139584</v>
      </c>
      <c r="E153" s="6">
        <v>59379</v>
      </c>
      <c r="F153" s="7">
        <v>71226</v>
      </c>
      <c r="G153" s="1"/>
    </row>
    <row r="154" spans="1:17" x14ac:dyDescent="0.25">
      <c r="A154" s="1" t="s">
        <v>14</v>
      </c>
      <c r="B154" s="2" t="s">
        <v>35</v>
      </c>
      <c r="C154" s="3"/>
      <c r="D154" s="3">
        <v>145</v>
      </c>
      <c r="E154" s="3"/>
      <c r="F154" s="4"/>
      <c r="G154" s="1"/>
    </row>
    <row r="155" spans="1:17" x14ac:dyDescent="0.25">
      <c r="A155" s="1" t="s">
        <v>14</v>
      </c>
      <c r="B155" s="5" t="s">
        <v>84</v>
      </c>
      <c r="C155" s="6"/>
      <c r="D155" s="6"/>
      <c r="E155" s="6"/>
      <c r="F155" s="7">
        <v>163317</v>
      </c>
      <c r="G155" s="1"/>
    </row>
    <row r="156" spans="1:17" x14ac:dyDescent="0.25">
      <c r="A156" s="1" t="s">
        <v>14</v>
      </c>
      <c r="B156" s="2" t="s">
        <v>39</v>
      </c>
      <c r="C156" s="3"/>
      <c r="D156" s="3">
        <v>135</v>
      </c>
      <c r="E156" s="3">
        <v>139421</v>
      </c>
      <c r="F156" s="4">
        <v>141419</v>
      </c>
      <c r="G156" s="1"/>
    </row>
    <row r="157" spans="1:17" x14ac:dyDescent="0.25">
      <c r="A157" s="1" t="s">
        <v>14</v>
      </c>
      <c r="B157" s="5" t="s">
        <v>85</v>
      </c>
      <c r="C157" s="6"/>
      <c r="D157" s="6"/>
      <c r="E157" s="6"/>
      <c r="F157" s="7">
        <v>272211</v>
      </c>
      <c r="G157" s="1"/>
    </row>
    <row r="158" spans="1:17" ht="29.25" x14ac:dyDescent="0.25">
      <c r="A158" s="1" t="s">
        <v>14</v>
      </c>
      <c r="B158" s="2" t="s">
        <v>40</v>
      </c>
      <c r="C158" s="3"/>
      <c r="D158" s="3">
        <v>400</v>
      </c>
      <c r="E158" s="3">
        <v>132580</v>
      </c>
      <c r="F158" s="4"/>
      <c r="G158" s="5" t="s">
        <v>40</v>
      </c>
      <c r="H158" s="6"/>
      <c r="I158" s="6">
        <v>229289</v>
      </c>
      <c r="J158" s="6">
        <v>1103120</v>
      </c>
      <c r="K158" s="6">
        <v>1690105</v>
      </c>
    </row>
    <row r="159" spans="1:17" ht="43.5" x14ac:dyDescent="0.25">
      <c r="A159" s="1" t="s">
        <v>14</v>
      </c>
      <c r="B159" s="5" t="s">
        <v>19</v>
      </c>
      <c r="C159" s="6">
        <v>0</v>
      </c>
      <c r="D159" s="6"/>
      <c r="E159" s="6">
        <v>34702</v>
      </c>
      <c r="F159" s="7">
        <v>168330</v>
      </c>
      <c r="G159" s="1"/>
    </row>
    <row r="160" spans="1:17" ht="29.25" x14ac:dyDescent="0.25">
      <c r="A160" s="1" t="s">
        <v>14</v>
      </c>
      <c r="B160" s="2" t="s">
        <v>21</v>
      </c>
      <c r="C160" s="3">
        <v>0</v>
      </c>
      <c r="D160" s="3">
        <v>1</v>
      </c>
      <c r="E160" s="3">
        <v>147912</v>
      </c>
      <c r="F160" s="4">
        <v>1614305</v>
      </c>
      <c r="G160" s="2" t="s">
        <v>21</v>
      </c>
      <c r="H160" s="3">
        <v>6457</v>
      </c>
      <c r="I160" s="3">
        <v>7222</v>
      </c>
      <c r="J160" s="3">
        <v>281748</v>
      </c>
      <c r="K160" s="3">
        <v>1094244</v>
      </c>
    </row>
    <row r="161" spans="1:11" ht="29.25" x14ac:dyDescent="0.25">
      <c r="A161" s="1" t="s">
        <v>14</v>
      </c>
      <c r="B161" s="5" t="s">
        <v>30</v>
      </c>
      <c r="C161" s="6">
        <v>0</v>
      </c>
      <c r="D161" s="6"/>
      <c r="E161" s="6"/>
      <c r="F161" s="7">
        <v>72165</v>
      </c>
      <c r="G161" s="5" t="s">
        <v>30</v>
      </c>
      <c r="H161" s="6"/>
      <c r="I161" s="6"/>
      <c r="J161" s="6"/>
      <c r="K161" s="6">
        <v>31575</v>
      </c>
    </row>
    <row r="162" spans="1:11" x14ac:dyDescent="0.25">
      <c r="A162" s="1" t="s">
        <v>14</v>
      </c>
      <c r="B162" s="2" t="s">
        <v>7</v>
      </c>
      <c r="C162" s="3"/>
      <c r="D162" s="3">
        <v>522</v>
      </c>
      <c r="E162" s="3">
        <v>161653</v>
      </c>
      <c r="F162" s="4">
        <v>187764</v>
      </c>
      <c r="G162" s="2" t="s">
        <v>7</v>
      </c>
      <c r="H162" s="3"/>
      <c r="I162" s="3"/>
      <c r="J162" s="3">
        <v>399</v>
      </c>
      <c r="K162" s="3">
        <v>264</v>
      </c>
    </row>
    <row r="163" spans="1:11" x14ac:dyDescent="0.25">
      <c r="A163" s="1" t="s">
        <v>14</v>
      </c>
      <c r="B163" s="5" t="s">
        <v>42</v>
      </c>
      <c r="C163" s="6"/>
      <c r="D163" s="6"/>
      <c r="E163" s="6"/>
      <c r="F163" s="7">
        <v>412912</v>
      </c>
      <c r="G163" s="5" t="s">
        <v>42</v>
      </c>
      <c r="H163" s="6"/>
      <c r="I163" s="6"/>
      <c r="J163" s="6"/>
      <c r="K163" s="6">
        <v>418468</v>
      </c>
    </row>
    <row r="164" spans="1:11" ht="43.5" x14ac:dyDescent="0.25">
      <c r="A164" s="1" t="s">
        <v>14</v>
      </c>
      <c r="B164" s="2" t="s">
        <v>24</v>
      </c>
      <c r="C164" s="3"/>
      <c r="D164" s="3"/>
      <c r="E164" s="3"/>
      <c r="F164" s="4">
        <v>74643</v>
      </c>
      <c r="G164" s="1"/>
    </row>
    <row r="165" spans="1:11" ht="29.25" x14ac:dyDescent="0.25">
      <c r="A165" s="1" t="s">
        <v>14</v>
      </c>
      <c r="B165" s="5" t="s">
        <v>86</v>
      </c>
      <c r="C165" s="6"/>
      <c r="D165" s="6"/>
      <c r="E165" s="6"/>
      <c r="F165" s="7">
        <v>38004</v>
      </c>
      <c r="G165" s="2" t="s">
        <v>86</v>
      </c>
      <c r="H165" s="3"/>
      <c r="I165" s="3"/>
      <c r="J165" s="3"/>
      <c r="K165" s="3">
        <v>36368</v>
      </c>
    </row>
    <row r="166" spans="1:11" x14ac:dyDescent="0.25">
      <c r="A166" s="1" t="s">
        <v>14</v>
      </c>
      <c r="B166" s="2" t="s">
        <v>87</v>
      </c>
      <c r="C166" s="3"/>
      <c r="D166" s="3">
        <v>69</v>
      </c>
      <c r="E166" s="3"/>
      <c r="F166" s="4">
        <v>129648</v>
      </c>
      <c r="G166" s="5" t="s">
        <v>87</v>
      </c>
      <c r="H166" s="6"/>
      <c r="I166" s="6">
        <v>65602</v>
      </c>
      <c r="J166" s="6">
        <v>124706</v>
      </c>
      <c r="K166" s="6">
        <v>124604</v>
      </c>
    </row>
    <row r="167" spans="1:11" ht="43.5" x14ac:dyDescent="0.25">
      <c r="A167" s="1" t="s">
        <v>14</v>
      </c>
      <c r="B167" s="5" t="s">
        <v>25</v>
      </c>
      <c r="C167" s="6"/>
      <c r="D167" s="6"/>
      <c r="E167" s="6">
        <v>515837</v>
      </c>
      <c r="F167" s="7">
        <v>1744707</v>
      </c>
      <c r="G167" s="2" t="s">
        <v>25</v>
      </c>
      <c r="H167" s="3"/>
      <c r="I167" s="3"/>
      <c r="J167" s="3">
        <v>238446</v>
      </c>
      <c r="K167" s="3"/>
    </row>
    <row r="168" spans="1:11" ht="29.25" x14ac:dyDescent="0.25">
      <c r="A168" s="1" t="s">
        <v>14</v>
      </c>
      <c r="B168" s="2" t="s">
        <v>43</v>
      </c>
      <c r="C168" s="3"/>
      <c r="D168" s="3"/>
      <c r="E168" s="3">
        <v>1927874</v>
      </c>
      <c r="F168" s="4">
        <v>291513</v>
      </c>
      <c r="G168" s="1"/>
    </row>
    <row r="169" spans="1:11" ht="29.25" x14ac:dyDescent="0.25">
      <c r="A169" s="1" t="s">
        <v>14</v>
      </c>
      <c r="B169" s="5" t="s">
        <v>26</v>
      </c>
      <c r="C169" s="6">
        <v>3</v>
      </c>
      <c r="D169" s="6">
        <v>0</v>
      </c>
      <c r="E169" s="6"/>
      <c r="F169" s="7">
        <v>419624</v>
      </c>
      <c r="G169" s="1"/>
    </row>
    <row r="170" spans="1:11" ht="29.25" x14ac:dyDescent="0.25">
      <c r="A170" s="1" t="s">
        <v>14</v>
      </c>
      <c r="B170" s="2" t="s">
        <v>3</v>
      </c>
      <c r="C170" s="3"/>
      <c r="D170" s="3"/>
      <c r="E170" s="3">
        <v>79733</v>
      </c>
      <c r="F170" s="4"/>
      <c r="G170" s="1"/>
    </row>
    <row r="171" spans="1:11" ht="57.75" x14ac:dyDescent="0.25">
      <c r="A171" s="1" t="s">
        <v>14</v>
      </c>
      <c r="B171" s="5" t="s">
        <v>4</v>
      </c>
      <c r="C171" s="6"/>
      <c r="D171" s="6">
        <v>258008</v>
      </c>
      <c r="E171" s="6">
        <v>596102</v>
      </c>
      <c r="F171" s="7">
        <v>402355</v>
      </c>
      <c r="G171" s="1"/>
    </row>
    <row r="172" spans="1:11" ht="43.5" x14ac:dyDescent="0.25">
      <c r="A172" s="1" t="s">
        <v>14</v>
      </c>
      <c r="B172" s="2" t="s">
        <v>2</v>
      </c>
      <c r="C172" s="3"/>
      <c r="D172" s="3"/>
      <c r="E172" s="3">
        <v>802665</v>
      </c>
      <c r="F172" s="4"/>
      <c r="G172" s="5" t="s">
        <v>2</v>
      </c>
      <c r="H172" s="6"/>
      <c r="I172" s="6"/>
      <c r="J172" s="6">
        <v>260526</v>
      </c>
      <c r="K172" s="6"/>
    </row>
    <row r="173" spans="1:11" ht="43.5" x14ac:dyDescent="0.25">
      <c r="A173" s="1" t="s">
        <v>14</v>
      </c>
      <c r="B173" s="5" t="s">
        <v>8</v>
      </c>
      <c r="C173" s="6">
        <v>0</v>
      </c>
      <c r="D173" s="6"/>
      <c r="E173" s="6">
        <v>71570</v>
      </c>
      <c r="F173" s="7"/>
      <c r="G173" s="1"/>
    </row>
    <row r="174" spans="1:11" ht="29.25" x14ac:dyDescent="0.25">
      <c r="A174" s="1" t="s">
        <v>14</v>
      </c>
      <c r="B174" s="12" t="s">
        <v>28</v>
      </c>
      <c r="C174" s="14"/>
      <c r="D174" s="14"/>
      <c r="E174" s="14"/>
      <c r="F174" s="15">
        <v>39833</v>
      </c>
      <c r="G174" s="12" t="s">
        <v>28</v>
      </c>
      <c r="H174" s="14"/>
      <c r="I174" s="14"/>
      <c r="J174" s="14"/>
      <c r="K174" s="14">
        <v>0</v>
      </c>
    </row>
    <row r="175" spans="1:11" ht="29.25" x14ac:dyDescent="0.25">
      <c r="A175" s="1" t="s">
        <v>88</v>
      </c>
      <c r="B175" s="1"/>
      <c r="G175" s="2" t="s">
        <v>13</v>
      </c>
      <c r="H175" s="3">
        <v>81186</v>
      </c>
      <c r="I175" s="3">
        <v>161773</v>
      </c>
      <c r="J175" s="3"/>
      <c r="K175" s="4"/>
    </row>
    <row r="176" spans="1:11" x14ac:dyDescent="0.25">
      <c r="A176" s="1" t="s">
        <v>88</v>
      </c>
      <c r="B176" s="2" t="s">
        <v>89</v>
      </c>
      <c r="C176" s="3"/>
      <c r="D176" s="3"/>
      <c r="E176" s="3">
        <v>305068</v>
      </c>
      <c r="F176" s="4">
        <v>234995</v>
      </c>
      <c r="G176" s="1"/>
    </row>
    <row r="177" spans="1:11" x14ac:dyDescent="0.25">
      <c r="A177" s="1" t="s">
        <v>88</v>
      </c>
      <c r="B177" s="5" t="s">
        <v>90</v>
      </c>
      <c r="C177" s="6">
        <v>248153</v>
      </c>
      <c r="D177" s="6">
        <v>296813</v>
      </c>
      <c r="E177" s="6">
        <v>81664</v>
      </c>
      <c r="F177" s="7">
        <v>82823</v>
      </c>
      <c r="G177" s="1"/>
    </row>
    <row r="178" spans="1:11" x14ac:dyDescent="0.25">
      <c r="A178" s="1" t="s">
        <v>88</v>
      </c>
      <c r="B178" s="2" t="s">
        <v>91</v>
      </c>
      <c r="C178" s="3">
        <v>1053448</v>
      </c>
      <c r="D178" s="3">
        <v>1614989</v>
      </c>
      <c r="E178" s="3">
        <v>929883</v>
      </c>
      <c r="F178" s="4">
        <v>321425</v>
      </c>
      <c r="G178" s="1"/>
    </row>
    <row r="179" spans="1:11" x14ac:dyDescent="0.25">
      <c r="A179" s="1" t="s">
        <v>88</v>
      </c>
      <c r="B179" s="5" t="s">
        <v>92</v>
      </c>
      <c r="C179" s="6">
        <v>81407</v>
      </c>
      <c r="D179" s="6">
        <v>82172</v>
      </c>
      <c r="E179" s="6">
        <v>77468</v>
      </c>
      <c r="F179" s="7"/>
      <c r="G179" s="1"/>
    </row>
    <row r="180" spans="1:11" x14ac:dyDescent="0.25">
      <c r="A180" s="1" t="s">
        <v>88</v>
      </c>
      <c r="B180" s="2" t="s">
        <v>84</v>
      </c>
      <c r="C180" s="3"/>
      <c r="D180" s="3">
        <v>97081</v>
      </c>
      <c r="E180" s="3">
        <v>243044</v>
      </c>
      <c r="F180" s="4">
        <v>482901</v>
      </c>
      <c r="G180" s="5" t="s">
        <v>84</v>
      </c>
      <c r="H180" s="6"/>
      <c r="I180" s="6">
        <v>126300</v>
      </c>
      <c r="J180" s="6">
        <v>29706</v>
      </c>
      <c r="K180" s="7"/>
    </row>
    <row r="181" spans="1:11" x14ac:dyDescent="0.25">
      <c r="A181" s="1" t="s">
        <v>88</v>
      </c>
      <c r="B181" s="5" t="s">
        <v>39</v>
      </c>
      <c r="C181" s="6">
        <v>152728</v>
      </c>
      <c r="D181" s="6">
        <v>67314</v>
      </c>
      <c r="E181" s="6"/>
      <c r="F181" s="7"/>
      <c r="G181" s="1"/>
    </row>
    <row r="182" spans="1:11" x14ac:dyDescent="0.25">
      <c r="A182" s="1" t="s">
        <v>88</v>
      </c>
      <c r="B182" s="2" t="s">
        <v>18</v>
      </c>
      <c r="C182" s="3"/>
      <c r="D182" s="3"/>
      <c r="E182" s="3">
        <v>73161</v>
      </c>
      <c r="F182" s="4">
        <v>327979</v>
      </c>
      <c r="G182" s="1"/>
    </row>
    <row r="183" spans="1:11" x14ac:dyDescent="0.25">
      <c r="A183" s="1" t="s">
        <v>88</v>
      </c>
      <c r="B183" s="5" t="s">
        <v>93</v>
      </c>
      <c r="C183" s="6">
        <v>28579</v>
      </c>
      <c r="D183" s="6"/>
      <c r="E183" s="6"/>
      <c r="F183" s="7"/>
      <c r="G183" s="2" t="s">
        <v>93</v>
      </c>
      <c r="H183" s="3">
        <v>28664</v>
      </c>
      <c r="I183" s="3"/>
      <c r="J183" s="3"/>
      <c r="K183" s="4"/>
    </row>
    <row r="184" spans="1:11" ht="29.25" x14ac:dyDescent="0.25">
      <c r="A184" s="1" t="s">
        <v>88</v>
      </c>
      <c r="B184" s="2" t="s">
        <v>20</v>
      </c>
      <c r="C184" s="3"/>
      <c r="D184" s="3"/>
      <c r="E184" s="3">
        <v>76078</v>
      </c>
      <c r="F184" s="4">
        <v>81292</v>
      </c>
      <c r="G184" s="1"/>
    </row>
    <row r="185" spans="1:11" x14ac:dyDescent="0.25">
      <c r="A185" s="1" t="s">
        <v>88</v>
      </c>
      <c r="B185" s="5" t="s">
        <v>94</v>
      </c>
      <c r="C185" s="6">
        <v>242104</v>
      </c>
      <c r="D185" s="6"/>
      <c r="E185" s="6"/>
      <c r="F185" s="7"/>
      <c r="G185" s="1"/>
    </row>
    <row r="186" spans="1:11" x14ac:dyDescent="0.25">
      <c r="A186" s="1" t="s">
        <v>88</v>
      </c>
      <c r="B186" s="2" t="s">
        <v>76</v>
      </c>
      <c r="C186" s="3"/>
      <c r="D186" s="3">
        <v>40143</v>
      </c>
      <c r="E186" s="3"/>
      <c r="F186" s="4">
        <v>75082</v>
      </c>
      <c r="G186" s="1"/>
    </row>
    <row r="187" spans="1:11" ht="43.5" x14ac:dyDescent="0.25">
      <c r="A187" s="1" t="s">
        <v>88</v>
      </c>
      <c r="B187" s="5" t="s">
        <v>25</v>
      </c>
      <c r="C187" s="6">
        <v>4051210</v>
      </c>
      <c r="D187" s="6">
        <v>4465132</v>
      </c>
      <c r="E187" s="6">
        <v>2993386</v>
      </c>
      <c r="F187" s="7">
        <v>2546530</v>
      </c>
      <c r="G187" s="5" t="s">
        <v>25</v>
      </c>
      <c r="H187" s="6">
        <v>3051293</v>
      </c>
      <c r="I187" s="6">
        <v>3516225</v>
      </c>
      <c r="J187" s="6">
        <v>2501997</v>
      </c>
      <c r="K187" s="7">
        <v>1665649</v>
      </c>
    </row>
    <row r="188" spans="1:11" x14ac:dyDescent="0.25">
      <c r="A188" s="1" t="s">
        <v>88</v>
      </c>
      <c r="B188" s="2" t="s">
        <v>45</v>
      </c>
      <c r="C188" s="3"/>
      <c r="D188" s="3">
        <v>22243</v>
      </c>
      <c r="E188" s="3"/>
      <c r="F188" s="4"/>
      <c r="G188" s="2" t="s">
        <v>45</v>
      </c>
      <c r="H188" s="3"/>
      <c r="I188" s="3">
        <v>22246</v>
      </c>
      <c r="J188" s="3"/>
      <c r="K188" s="4"/>
    </row>
    <row r="189" spans="1:11" x14ac:dyDescent="0.25">
      <c r="A189" s="1" t="s">
        <v>88</v>
      </c>
      <c r="B189" s="5" t="s">
        <v>46</v>
      </c>
      <c r="C189" s="6"/>
      <c r="D189" s="6">
        <v>79742</v>
      </c>
      <c r="E189" s="6"/>
      <c r="F189" s="7"/>
      <c r="G189" s="1"/>
    </row>
    <row r="190" spans="1:11" ht="43.5" x14ac:dyDescent="0.25">
      <c r="A190" s="1" t="s">
        <v>88</v>
      </c>
      <c r="B190" s="2" t="s">
        <v>2</v>
      </c>
      <c r="C190" s="3"/>
      <c r="D190" s="3"/>
      <c r="E190" s="3">
        <v>78766</v>
      </c>
      <c r="F190" s="4"/>
      <c r="G190" s="5" t="s">
        <v>2</v>
      </c>
      <c r="H190" s="6"/>
      <c r="I190" s="6"/>
      <c r="J190" s="6">
        <v>78766</v>
      </c>
      <c r="K190" s="7"/>
    </row>
    <row r="191" spans="1:11" ht="43.5" x14ac:dyDescent="0.25">
      <c r="A191" s="1" t="s">
        <v>88</v>
      </c>
      <c r="B191" s="9" t="s">
        <v>8</v>
      </c>
      <c r="C191" s="10"/>
      <c r="D191" s="10">
        <v>70739</v>
      </c>
      <c r="E191" s="10"/>
      <c r="F191" s="11"/>
      <c r="G191" s="12" t="s">
        <v>8</v>
      </c>
      <c r="H191" s="14"/>
      <c r="I191" s="14">
        <f>80407*0.86</f>
        <v>69150.02</v>
      </c>
      <c r="J191" s="14"/>
      <c r="K191" s="15"/>
    </row>
    <row r="192" spans="1:11" ht="29.25" x14ac:dyDescent="0.25">
      <c r="A192" s="1" t="s">
        <v>88</v>
      </c>
      <c r="B192" s="1"/>
      <c r="G192" s="5" t="s">
        <v>40</v>
      </c>
      <c r="H192" s="6">
        <v>316651</v>
      </c>
      <c r="I192" s="6">
        <v>555414</v>
      </c>
      <c r="J192" s="6">
        <v>517766</v>
      </c>
      <c r="K192" s="7">
        <v>619697</v>
      </c>
    </row>
    <row r="193" spans="1:17" x14ac:dyDescent="0.25">
      <c r="A193" s="1" t="s">
        <v>95</v>
      </c>
      <c r="B193" s="2" t="s">
        <v>73</v>
      </c>
      <c r="C193" s="3"/>
      <c r="D193" s="3">
        <v>9</v>
      </c>
      <c r="E193" s="3"/>
      <c r="F193" s="4"/>
      <c r="G193" s="1"/>
    </row>
    <row r="194" spans="1:17" ht="29.25" x14ac:dyDescent="0.25">
      <c r="A194" s="1" t="s">
        <v>95</v>
      </c>
      <c r="B194" s="9" t="s">
        <v>96</v>
      </c>
      <c r="C194" s="10"/>
      <c r="D194" s="10">
        <v>29</v>
      </c>
      <c r="E194" s="10"/>
      <c r="F194" s="11"/>
      <c r="G194" s="1"/>
    </row>
    <row r="195" spans="1:17" ht="72" x14ac:dyDescent="0.25">
      <c r="A195" s="1" t="s">
        <v>95</v>
      </c>
      <c r="B195" s="1"/>
      <c r="G195" s="2" t="s">
        <v>97</v>
      </c>
      <c r="H195" s="3"/>
      <c r="I195" s="3">
        <v>14</v>
      </c>
      <c r="J195" s="3"/>
      <c r="K195" s="4"/>
    </row>
    <row r="196" spans="1:17" ht="57.75" x14ac:dyDescent="0.25">
      <c r="A196" s="1" t="s">
        <v>95</v>
      </c>
      <c r="B196" s="1"/>
      <c r="G196" s="9" t="s">
        <v>4</v>
      </c>
      <c r="H196" s="10"/>
      <c r="I196" s="10"/>
      <c r="J196" s="10">
        <v>29</v>
      </c>
      <c r="K196" s="11"/>
    </row>
    <row r="197" spans="1:17" ht="43.5" x14ac:dyDescent="0.25">
      <c r="A197" s="1" t="s">
        <v>98</v>
      </c>
      <c r="B197" s="5" t="s">
        <v>83</v>
      </c>
      <c r="C197" s="7">
        <v>38157</v>
      </c>
      <c r="G197" s="1"/>
    </row>
    <row r="198" spans="1:17" x14ac:dyDescent="0.25">
      <c r="A198" s="1" t="s">
        <v>98</v>
      </c>
      <c r="B198" s="2" t="s">
        <v>7</v>
      </c>
      <c r="C198" s="4">
        <v>502697</v>
      </c>
      <c r="G198" s="9" t="s">
        <v>7</v>
      </c>
      <c r="H198" s="10">
        <v>362011</v>
      </c>
      <c r="I198" s="10">
        <v>832</v>
      </c>
      <c r="J198" s="10"/>
      <c r="K198" s="11"/>
    </row>
    <row r="199" spans="1:17" x14ac:dyDescent="0.25">
      <c r="A199" s="1" t="s">
        <v>33</v>
      </c>
      <c r="B199" s="1"/>
      <c r="G199" s="2" t="s">
        <v>0</v>
      </c>
      <c r="H199" s="3">
        <v>0</v>
      </c>
      <c r="I199" s="3"/>
      <c r="J199" s="17">
        <v>7634</v>
      </c>
      <c r="K199" s="17">
        <v>43277</v>
      </c>
    </row>
    <row r="200" spans="1:17" x14ac:dyDescent="0.25">
      <c r="A200" s="1" t="s">
        <v>33</v>
      </c>
      <c r="B200" s="2" t="s">
        <v>12</v>
      </c>
      <c r="C200">
        <f>N200*0.86</f>
        <v>478133.33999999997</v>
      </c>
      <c r="D200">
        <f t="shared" ref="D200:F215" si="1">O200*0.86</f>
        <v>0</v>
      </c>
      <c r="E200">
        <f t="shared" si="1"/>
        <v>0</v>
      </c>
      <c r="F200">
        <f t="shared" si="1"/>
        <v>0</v>
      </c>
      <c r="G200" s="1"/>
      <c r="N200" s="3">
        <v>555969</v>
      </c>
      <c r="O200" s="3"/>
      <c r="P200" s="3"/>
      <c r="Q200" s="4"/>
    </row>
    <row r="201" spans="1:17" x14ac:dyDescent="0.25">
      <c r="A201" s="1" t="s">
        <v>33</v>
      </c>
      <c r="B201" s="5" t="s">
        <v>31</v>
      </c>
      <c r="C201">
        <f t="shared" ref="C201:F221" si="2">N201*0.86</f>
        <v>0</v>
      </c>
      <c r="D201">
        <f t="shared" si="1"/>
        <v>10.32</v>
      </c>
      <c r="E201">
        <f t="shared" si="1"/>
        <v>0</v>
      </c>
      <c r="F201">
        <f t="shared" si="1"/>
        <v>0</v>
      </c>
      <c r="G201" s="1"/>
      <c r="N201" s="6"/>
      <c r="O201" s="6">
        <v>12</v>
      </c>
      <c r="P201" s="6"/>
      <c r="Q201" s="7"/>
    </row>
    <row r="202" spans="1:17" ht="29.25" x14ac:dyDescent="0.25">
      <c r="A202" s="1" t="s">
        <v>33</v>
      </c>
      <c r="B202" s="2" t="s">
        <v>13</v>
      </c>
      <c r="C202">
        <f t="shared" si="2"/>
        <v>1640081.06</v>
      </c>
      <c r="D202">
        <f t="shared" si="1"/>
        <v>417876.58</v>
      </c>
      <c r="E202">
        <f t="shared" si="1"/>
        <v>0</v>
      </c>
      <c r="F202">
        <f t="shared" si="1"/>
        <v>571691.02</v>
      </c>
      <c r="G202" s="5" t="s">
        <v>13</v>
      </c>
      <c r="H202" s="6">
        <v>1111100</v>
      </c>
      <c r="I202" s="6">
        <v>269356</v>
      </c>
      <c r="J202" s="6"/>
      <c r="K202" s="6">
        <v>416119</v>
      </c>
      <c r="N202" s="3">
        <v>1907071</v>
      </c>
      <c r="O202" s="3">
        <v>485903</v>
      </c>
      <c r="P202" s="3"/>
      <c r="Q202" s="4">
        <v>664757</v>
      </c>
    </row>
    <row r="203" spans="1:17" x14ac:dyDescent="0.25">
      <c r="A203" s="1" t="s">
        <v>33</v>
      </c>
      <c r="B203" s="5" t="s">
        <v>33</v>
      </c>
      <c r="C203">
        <f t="shared" si="2"/>
        <v>2.58</v>
      </c>
      <c r="D203">
        <f t="shared" si="1"/>
        <v>2.58</v>
      </c>
      <c r="E203">
        <f t="shared" si="1"/>
        <v>0</v>
      </c>
      <c r="F203">
        <f t="shared" si="1"/>
        <v>58123.1</v>
      </c>
      <c r="G203" s="1"/>
      <c r="N203" s="6">
        <v>3</v>
      </c>
      <c r="O203" s="6">
        <v>3</v>
      </c>
      <c r="P203" s="6"/>
      <c r="Q203" s="7">
        <v>67585</v>
      </c>
    </row>
    <row r="204" spans="1:17" x14ac:dyDescent="0.25">
      <c r="A204" s="1" t="s">
        <v>33</v>
      </c>
      <c r="B204" s="2" t="s">
        <v>73</v>
      </c>
      <c r="C204">
        <f t="shared" si="2"/>
        <v>0</v>
      </c>
      <c r="D204">
        <f t="shared" si="1"/>
        <v>0</v>
      </c>
      <c r="E204">
        <f t="shared" si="1"/>
        <v>0.86</v>
      </c>
      <c r="F204">
        <f t="shared" si="1"/>
        <v>0</v>
      </c>
      <c r="G204" s="1"/>
      <c r="N204" s="3">
        <v>0</v>
      </c>
      <c r="O204" s="3"/>
      <c r="P204" s="3">
        <v>1</v>
      </c>
      <c r="Q204" s="4">
        <v>0</v>
      </c>
    </row>
    <row r="205" spans="1:17" ht="29.25" x14ac:dyDescent="0.25">
      <c r="A205" s="1" t="s">
        <v>33</v>
      </c>
      <c r="B205" s="5" t="s">
        <v>10</v>
      </c>
      <c r="C205">
        <f t="shared" si="2"/>
        <v>346188.7</v>
      </c>
      <c r="D205">
        <f t="shared" si="1"/>
        <v>74970.5</v>
      </c>
      <c r="E205">
        <f t="shared" si="1"/>
        <v>396693.06</v>
      </c>
      <c r="F205">
        <f t="shared" si="1"/>
        <v>542574</v>
      </c>
      <c r="G205" s="2" t="s">
        <v>10</v>
      </c>
      <c r="H205" s="3">
        <v>150866</v>
      </c>
      <c r="I205" s="3"/>
      <c r="J205" s="3">
        <v>70576</v>
      </c>
      <c r="K205" s="3">
        <v>365318</v>
      </c>
      <c r="N205" s="6">
        <v>402545</v>
      </c>
      <c r="O205" s="6">
        <v>87175</v>
      </c>
      <c r="P205" s="6">
        <v>461271</v>
      </c>
      <c r="Q205" s="7">
        <v>630900</v>
      </c>
    </row>
    <row r="206" spans="1:17" x14ac:dyDescent="0.25">
      <c r="A206" s="1" t="s">
        <v>33</v>
      </c>
      <c r="B206" s="2" t="s">
        <v>15</v>
      </c>
      <c r="C206">
        <f t="shared" si="2"/>
        <v>1.72</v>
      </c>
      <c r="D206">
        <f t="shared" si="1"/>
        <v>0</v>
      </c>
      <c r="E206">
        <f t="shared" si="1"/>
        <v>0</v>
      </c>
      <c r="F206">
        <f t="shared" si="1"/>
        <v>0</v>
      </c>
      <c r="G206" s="5" t="s">
        <v>15</v>
      </c>
      <c r="H206" s="6">
        <v>360783</v>
      </c>
      <c r="I206" s="6">
        <v>9367</v>
      </c>
      <c r="J206" s="6"/>
      <c r="K206" s="6"/>
      <c r="N206" s="3">
        <v>2</v>
      </c>
      <c r="O206" s="3"/>
      <c r="P206" s="3"/>
      <c r="Q206" s="4"/>
    </row>
    <row r="207" spans="1:17" ht="29.25" x14ac:dyDescent="0.25">
      <c r="A207" s="1" t="s">
        <v>33</v>
      </c>
      <c r="B207" s="5" t="s">
        <v>99</v>
      </c>
      <c r="C207">
        <f t="shared" si="2"/>
        <v>334043.77999999997</v>
      </c>
      <c r="D207">
        <f t="shared" si="1"/>
        <v>415334.42</v>
      </c>
      <c r="E207">
        <f t="shared" si="1"/>
        <v>136761.5</v>
      </c>
      <c r="F207">
        <f t="shared" si="1"/>
        <v>0</v>
      </c>
      <c r="G207" s="2" t="s">
        <v>99</v>
      </c>
      <c r="H207" s="3">
        <v>299195</v>
      </c>
      <c r="I207" s="3">
        <v>441894</v>
      </c>
      <c r="J207" s="3">
        <v>145496</v>
      </c>
      <c r="K207" s="3"/>
      <c r="N207" s="6">
        <v>388423</v>
      </c>
      <c r="O207" s="6">
        <v>482947</v>
      </c>
      <c r="P207" s="6">
        <v>159025</v>
      </c>
      <c r="Q207" s="7"/>
    </row>
    <row r="208" spans="1:17" x14ac:dyDescent="0.25">
      <c r="A208" s="1" t="s">
        <v>33</v>
      </c>
      <c r="B208" s="2" t="s">
        <v>51</v>
      </c>
      <c r="C208">
        <f t="shared" si="2"/>
        <v>0</v>
      </c>
      <c r="D208">
        <f t="shared" si="1"/>
        <v>0</v>
      </c>
      <c r="E208">
        <f t="shared" si="1"/>
        <v>0</v>
      </c>
      <c r="F208">
        <f t="shared" si="1"/>
        <v>73830.14</v>
      </c>
      <c r="G208" s="1"/>
      <c r="N208" s="3"/>
      <c r="O208" s="3"/>
      <c r="P208" s="3"/>
      <c r="Q208" s="4">
        <v>85849</v>
      </c>
    </row>
    <row r="209" spans="1:22" x14ac:dyDescent="0.25">
      <c r="A209" s="1" t="s">
        <v>33</v>
      </c>
      <c r="B209" s="5" t="s">
        <v>91</v>
      </c>
      <c r="C209">
        <f t="shared" si="2"/>
        <v>0</v>
      </c>
      <c r="D209">
        <f t="shared" si="1"/>
        <v>0</v>
      </c>
      <c r="E209">
        <f t="shared" si="1"/>
        <v>0</v>
      </c>
      <c r="F209">
        <f t="shared" si="1"/>
        <v>136678.94</v>
      </c>
      <c r="G209" s="1"/>
      <c r="N209" s="6"/>
      <c r="O209" s="6"/>
      <c r="P209" s="6"/>
      <c r="Q209" s="7">
        <v>158929</v>
      </c>
    </row>
    <row r="210" spans="1:22" x14ac:dyDescent="0.25">
      <c r="A210" s="1" t="s">
        <v>33</v>
      </c>
      <c r="B210" s="2" t="s">
        <v>35</v>
      </c>
      <c r="C210">
        <f t="shared" si="2"/>
        <v>0.86</v>
      </c>
      <c r="D210">
        <f t="shared" si="1"/>
        <v>6.02</v>
      </c>
      <c r="E210">
        <f t="shared" si="1"/>
        <v>0</v>
      </c>
      <c r="F210">
        <f t="shared" si="1"/>
        <v>0</v>
      </c>
      <c r="G210" s="5" t="s">
        <v>35</v>
      </c>
      <c r="H210" s="6">
        <v>0</v>
      </c>
      <c r="I210" s="6">
        <v>5</v>
      </c>
      <c r="J210" s="6"/>
      <c r="K210" s="6">
        <v>0</v>
      </c>
      <c r="N210" s="3">
        <v>1</v>
      </c>
      <c r="O210" s="3">
        <v>7</v>
      </c>
      <c r="P210" s="3"/>
      <c r="Q210" s="4">
        <v>0</v>
      </c>
    </row>
    <row r="211" spans="1:22" ht="29.25" x14ac:dyDescent="0.25">
      <c r="A211" s="1" t="s">
        <v>33</v>
      </c>
      <c r="B211" s="5" t="s">
        <v>36</v>
      </c>
      <c r="C211">
        <f t="shared" si="2"/>
        <v>0.86</v>
      </c>
      <c r="D211">
        <f t="shared" si="1"/>
        <v>4.3</v>
      </c>
      <c r="E211">
        <f t="shared" si="1"/>
        <v>0</v>
      </c>
      <c r="F211">
        <f t="shared" si="1"/>
        <v>3.44</v>
      </c>
      <c r="G211" s="1"/>
      <c r="N211" s="6">
        <v>1</v>
      </c>
      <c r="O211" s="6">
        <v>5</v>
      </c>
      <c r="P211" s="6"/>
      <c r="Q211" s="7">
        <v>4</v>
      </c>
    </row>
    <row r="212" spans="1:22" ht="29.25" x14ac:dyDescent="0.25">
      <c r="A212" s="1" t="s">
        <v>33</v>
      </c>
      <c r="B212" s="2" t="s">
        <v>20</v>
      </c>
      <c r="C212">
        <f t="shared" si="2"/>
        <v>130042.31999999999</v>
      </c>
      <c r="D212">
        <f t="shared" si="1"/>
        <v>142666.26</v>
      </c>
      <c r="E212">
        <f t="shared" si="1"/>
        <v>0</v>
      </c>
      <c r="F212">
        <f t="shared" si="1"/>
        <v>0</v>
      </c>
      <c r="G212" s="2" t="s">
        <v>20</v>
      </c>
      <c r="H212" s="3">
        <v>190750</v>
      </c>
      <c r="I212" s="3">
        <v>165602</v>
      </c>
      <c r="J212" s="3"/>
      <c r="K212" s="3"/>
      <c r="N212" s="3">
        <v>151212</v>
      </c>
      <c r="O212" s="3">
        <v>165891</v>
      </c>
      <c r="P212" s="3"/>
      <c r="Q212" s="4"/>
    </row>
    <row r="213" spans="1:22" ht="29.25" x14ac:dyDescent="0.25">
      <c r="A213" s="1" t="s">
        <v>33</v>
      </c>
      <c r="B213" s="5" t="s">
        <v>30</v>
      </c>
      <c r="C213">
        <f t="shared" si="2"/>
        <v>0</v>
      </c>
      <c r="D213">
        <f t="shared" si="1"/>
        <v>0</v>
      </c>
      <c r="E213">
        <f t="shared" si="1"/>
        <v>0</v>
      </c>
      <c r="F213">
        <f t="shared" si="1"/>
        <v>0</v>
      </c>
      <c r="G213" s="5" t="s">
        <v>30</v>
      </c>
      <c r="H213" s="6">
        <v>16164</v>
      </c>
      <c r="I213" s="6"/>
      <c r="J213" s="6"/>
      <c r="K213" s="6"/>
      <c r="N213" s="6">
        <v>0</v>
      </c>
      <c r="O213" s="6">
        <v>0</v>
      </c>
      <c r="P213" s="6"/>
      <c r="Q213" s="7"/>
    </row>
    <row r="214" spans="1:22" x14ac:dyDescent="0.25">
      <c r="A214" s="1" t="s">
        <v>33</v>
      </c>
      <c r="B214" s="2" t="s">
        <v>7</v>
      </c>
      <c r="C214">
        <f t="shared" si="2"/>
        <v>695666.9</v>
      </c>
      <c r="D214">
        <f t="shared" si="1"/>
        <v>409847.62</v>
      </c>
      <c r="E214">
        <f t="shared" si="1"/>
        <v>1187365.02</v>
      </c>
      <c r="F214">
        <f t="shared" si="1"/>
        <v>3065033.12</v>
      </c>
      <c r="G214" s="2" t="s">
        <v>7</v>
      </c>
      <c r="H214" s="3">
        <v>303974</v>
      </c>
      <c r="I214" s="3">
        <v>3289</v>
      </c>
      <c r="J214" s="3">
        <v>2446</v>
      </c>
      <c r="K214" s="3">
        <v>4334</v>
      </c>
      <c r="N214" s="3">
        <v>808915</v>
      </c>
      <c r="O214" s="3">
        <v>476567</v>
      </c>
      <c r="P214" s="3">
        <v>1380657</v>
      </c>
      <c r="Q214" s="4">
        <v>3563992</v>
      </c>
    </row>
    <row r="215" spans="1:22" x14ac:dyDescent="0.25">
      <c r="A215" s="1" t="s">
        <v>33</v>
      </c>
      <c r="B215" s="5" t="s">
        <v>42</v>
      </c>
      <c r="C215">
        <f t="shared" si="2"/>
        <v>1082317.74</v>
      </c>
      <c r="D215">
        <f t="shared" si="1"/>
        <v>486506.3</v>
      </c>
      <c r="E215">
        <f t="shared" si="1"/>
        <v>802367.96</v>
      </c>
      <c r="F215">
        <f t="shared" si="1"/>
        <v>141313.48000000001</v>
      </c>
      <c r="G215" s="5" t="s">
        <v>42</v>
      </c>
      <c r="H215" s="6">
        <v>957850</v>
      </c>
      <c r="I215" s="6">
        <v>424722</v>
      </c>
      <c r="J215" s="6">
        <v>839851</v>
      </c>
      <c r="K215" s="6">
        <v>938464</v>
      </c>
      <c r="N215" s="6">
        <v>1258509</v>
      </c>
      <c r="O215" s="6">
        <v>565705</v>
      </c>
      <c r="P215" s="6">
        <v>932986</v>
      </c>
      <c r="Q215" s="7">
        <v>164318</v>
      </c>
    </row>
    <row r="216" spans="1:22" x14ac:dyDescent="0.25">
      <c r="A216" s="1" t="s">
        <v>33</v>
      </c>
      <c r="B216" s="2" t="s">
        <v>100</v>
      </c>
      <c r="C216">
        <f t="shared" si="2"/>
        <v>0.86</v>
      </c>
      <c r="D216">
        <f t="shared" si="2"/>
        <v>0</v>
      </c>
      <c r="E216">
        <f t="shared" si="2"/>
        <v>0</v>
      </c>
      <c r="F216">
        <f t="shared" si="2"/>
        <v>0</v>
      </c>
      <c r="G216" s="1"/>
      <c r="N216" s="3">
        <v>1</v>
      </c>
      <c r="O216" s="3"/>
      <c r="P216" s="3"/>
      <c r="Q216" s="4"/>
    </row>
    <row r="217" spans="1:22" ht="43.5" x14ac:dyDescent="0.25">
      <c r="A217" s="1" t="s">
        <v>33</v>
      </c>
      <c r="B217" s="5" t="s">
        <v>25</v>
      </c>
      <c r="C217">
        <f t="shared" si="2"/>
        <v>222340.1</v>
      </c>
      <c r="D217">
        <f t="shared" si="2"/>
        <v>892011.78</v>
      </c>
      <c r="E217">
        <f t="shared" si="2"/>
        <v>0</v>
      </c>
      <c r="F217">
        <f t="shared" si="2"/>
        <v>0</v>
      </c>
      <c r="G217" s="2" t="s">
        <v>25</v>
      </c>
      <c r="H217" s="3">
        <v>199924</v>
      </c>
      <c r="I217" s="3">
        <v>947014</v>
      </c>
      <c r="J217" s="3"/>
      <c r="K217" s="3"/>
      <c r="N217" s="6">
        <v>258535</v>
      </c>
      <c r="O217" s="6">
        <v>1037223</v>
      </c>
      <c r="P217" s="6"/>
      <c r="Q217" s="7"/>
    </row>
    <row r="218" spans="1:22" ht="29.25" x14ac:dyDescent="0.25">
      <c r="A218" s="1" t="s">
        <v>33</v>
      </c>
      <c r="B218" s="2" t="s">
        <v>43</v>
      </c>
      <c r="C218">
        <f t="shared" si="2"/>
        <v>5810050.7800000003</v>
      </c>
      <c r="D218">
        <f t="shared" si="2"/>
        <v>5094278.8</v>
      </c>
      <c r="E218">
        <f t="shared" si="2"/>
        <v>3683265.62</v>
      </c>
      <c r="F218">
        <f t="shared" si="2"/>
        <v>3501759.18</v>
      </c>
      <c r="G218" s="1"/>
      <c r="N218" s="3">
        <v>6755873</v>
      </c>
      <c r="O218" s="3">
        <v>5923580</v>
      </c>
      <c r="P218" s="3">
        <v>4282867</v>
      </c>
      <c r="Q218" s="4">
        <v>4071813</v>
      </c>
    </row>
    <row r="219" spans="1:22" x14ac:dyDescent="0.25">
      <c r="A219" s="1" t="s">
        <v>33</v>
      </c>
      <c r="B219" s="5" t="s">
        <v>27</v>
      </c>
      <c r="C219">
        <f t="shared" si="2"/>
        <v>0.86</v>
      </c>
      <c r="D219">
        <f t="shared" si="2"/>
        <v>0</v>
      </c>
      <c r="E219">
        <f t="shared" si="2"/>
        <v>0</v>
      </c>
      <c r="F219">
        <f t="shared" si="2"/>
        <v>0</v>
      </c>
      <c r="G219" s="1"/>
      <c r="N219" s="6">
        <v>1</v>
      </c>
      <c r="O219" s="6"/>
      <c r="P219" s="6"/>
      <c r="Q219" s="7"/>
    </row>
    <row r="220" spans="1:22" ht="43.5" x14ac:dyDescent="0.25">
      <c r="A220" s="1" t="s">
        <v>33</v>
      </c>
      <c r="B220" s="2" t="s">
        <v>2</v>
      </c>
      <c r="C220">
        <f t="shared" si="2"/>
        <v>537005.5</v>
      </c>
      <c r="D220">
        <f t="shared" si="2"/>
        <v>441907.56</v>
      </c>
      <c r="E220">
        <f t="shared" si="2"/>
        <v>100686.22</v>
      </c>
      <c r="F220">
        <f t="shared" si="2"/>
        <v>34.4</v>
      </c>
      <c r="G220" s="5" t="s">
        <v>2</v>
      </c>
      <c r="H220" s="6">
        <v>566078</v>
      </c>
      <c r="I220" s="6">
        <v>451017</v>
      </c>
      <c r="J220" s="6"/>
      <c r="K220" s="6">
        <v>745857</v>
      </c>
      <c r="N220" s="3">
        <v>624425</v>
      </c>
      <c r="O220" s="3">
        <v>513846</v>
      </c>
      <c r="P220" s="3">
        <v>117077</v>
      </c>
      <c r="Q220" s="4">
        <v>40</v>
      </c>
    </row>
    <row r="221" spans="1:22" ht="43.5" x14ac:dyDescent="0.25">
      <c r="A221" s="1" t="s">
        <v>33</v>
      </c>
      <c r="B221" s="9" t="s">
        <v>8</v>
      </c>
      <c r="C221">
        <f t="shared" si="2"/>
        <v>20352022.98</v>
      </c>
      <c r="D221">
        <f t="shared" si="2"/>
        <v>24302735.699999999</v>
      </c>
      <c r="E221">
        <f t="shared" si="2"/>
        <v>21376629.559999999</v>
      </c>
      <c r="F221">
        <f t="shared" si="2"/>
        <v>15531085.720000001</v>
      </c>
      <c r="G221" s="12" t="s">
        <v>8</v>
      </c>
      <c r="H221">
        <f>S221*0.86</f>
        <v>21567452.379999999</v>
      </c>
      <c r="I221">
        <f>T221*0.86</f>
        <v>24437728.18</v>
      </c>
      <c r="J221">
        <f>U221*0.86</f>
        <v>21001701.379999999</v>
      </c>
      <c r="K221">
        <f>V221*0.86</f>
        <v>15644590.24</v>
      </c>
      <c r="N221" s="10">
        <v>23665143</v>
      </c>
      <c r="O221" s="10">
        <v>28258995</v>
      </c>
      <c r="P221" s="10">
        <v>24856546</v>
      </c>
      <c r="Q221" s="11">
        <v>18059402</v>
      </c>
      <c r="S221" s="14">
        <v>25078433</v>
      </c>
      <c r="T221" s="14">
        <v>28415963</v>
      </c>
      <c r="U221" s="14">
        <v>24420583</v>
      </c>
      <c r="V221" s="14">
        <v>18191384</v>
      </c>
    </row>
    <row r="222" spans="1:22" x14ac:dyDescent="0.25">
      <c r="A222" s="1" t="s">
        <v>33</v>
      </c>
      <c r="B222" s="1"/>
      <c r="G222" s="5" t="s">
        <v>101</v>
      </c>
      <c r="H222" s="6">
        <v>131571</v>
      </c>
      <c r="I222" s="6">
        <v>261115</v>
      </c>
      <c r="J222" s="6"/>
      <c r="K222" s="6"/>
    </row>
    <row r="223" spans="1:22" ht="29.25" x14ac:dyDescent="0.25">
      <c r="A223" s="1" t="s">
        <v>33</v>
      </c>
      <c r="B223" s="1"/>
      <c r="G223" s="5" t="s">
        <v>26</v>
      </c>
      <c r="H223" s="6"/>
      <c r="I223" s="6">
        <v>6</v>
      </c>
      <c r="J223" s="6"/>
      <c r="K223" s="6"/>
    </row>
    <row r="224" spans="1:22" ht="29.25" x14ac:dyDescent="0.25">
      <c r="A224" s="1" t="s">
        <v>102</v>
      </c>
      <c r="B224" s="2" t="s">
        <v>98</v>
      </c>
      <c r="C224" s="3"/>
      <c r="D224" s="3"/>
      <c r="E224" s="3">
        <v>165</v>
      </c>
      <c r="F224" s="4">
        <v>908</v>
      </c>
      <c r="G224" s="1"/>
    </row>
    <row r="225" spans="1:17" x14ac:dyDescent="0.25">
      <c r="A225" s="1" t="s">
        <v>102</v>
      </c>
      <c r="B225" s="9" t="s">
        <v>73</v>
      </c>
      <c r="C225" s="10"/>
      <c r="D225" s="10"/>
      <c r="E225" s="10">
        <v>68</v>
      </c>
      <c r="F225" s="11"/>
      <c r="G225" s="1"/>
    </row>
    <row r="226" spans="1:17" x14ac:dyDescent="0.25">
      <c r="A226" s="1" t="s">
        <v>103</v>
      </c>
      <c r="B226" s="1"/>
      <c r="G226" s="12" t="s">
        <v>87</v>
      </c>
      <c r="H226" s="14">
        <v>65408</v>
      </c>
      <c r="I226" s="14"/>
      <c r="J226" s="14"/>
      <c r="K226" s="15"/>
    </row>
    <row r="227" spans="1:17" x14ac:dyDescent="0.25">
      <c r="A227" s="1" t="s">
        <v>104</v>
      </c>
      <c r="B227" s="2" t="s">
        <v>0</v>
      </c>
      <c r="C227" s="3"/>
      <c r="D227" s="3">
        <v>427606</v>
      </c>
      <c r="E227" s="3">
        <v>171011</v>
      </c>
      <c r="F227" s="4">
        <v>1107627</v>
      </c>
      <c r="G227" s="2" t="s">
        <v>0</v>
      </c>
      <c r="H227" s="3"/>
      <c r="I227" s="17">
        <v>31431</v>
      </c>
      <c r="J227" s="17">
        <v>6302</v>
      </c>
      <c r="K227" s="17">
        <v>52609</v>
      </c>
    </row>
    <row r="228" spans="1:17" ht="29.25" x14ac:dyDescent="0.25">
      <c r="A228" s="1" t="s">
        <v>104</v>
      </c>
      <c r="B228" s="5" t="s">
        <v>6</v>
      </c>
      <c r="C228" s="6">
        <v>132321</v>
      </c>
      <c r="D228" s="6">
        <v>250618</v>
      </c>
      <c r="E228" s="6">
        <v>405855</v>
      </c>
      <c r="F228" s="7">
        <v>117952</v>
      </c>
      <c r="G228" s="5" t="s">
        <v>6</v>
      </c>
      <c r="H228" s="6">
        <v>124705</v>
      </c>
      <c r="I228" s="6">
        <v>230165</v>
      </c>
      <c r="J228" s="6">
        <v>366384</v>
      </c>
      <c r="K228" s="6">
        <v>113059</v>
      </c>
    </row>
    <row r="229" spans="1:17" x14ac:dyDescent="0.25">
      <c r="A229" s="1" t="s">
        <v>104</v>
      </c>
      <c r="B229" s="2" t="s">
        <v>32</v>
      </c>
      <c r="C229" s="3">
        <v>4454914</v>
      </c>
      <c r="D229" s="3">
        <v>3762423</v>
      </c>
      <c r="E229" s="3">
        <v>3556086</v>
      </c>
      <c r="F229" s="4">
        <v>4713336</v>
      </c>
      <c r="G229" s="2" t="s">
        <v>32</v>
      </c>
      <c r="H229" s="3">
        <v>4836985</v>
      </c>
      <c r="I229" s="3">
        <v>2935979</v>
      </c>
      <c r="J229" s="3">
        <v>2261895</v>
      </c>
      <c r="K229" s="3">
        <v>4275989</v>
      </c>
    </row>
    <row r="230" spans="1:17" x14ac:dyDescent="0.25">
      <c r="A230" s="1" t="s">
        <v>104</v>
      </c>
      <c r="B230" s="5" t="s">
        <v>33</v>
      </c>
      <c r="C230" s="6">
        <v>91613</v>
      </c>
      <c r="D230" s="6"/>
      <c r="E230" s="6">
        <v>228335</v>
      </c>
      <c r="F230" s="7">
        <v>451052</v>
      </c>
      <c r="G230" s="5" t="s">
        <v>33</v>
      </c>
      <c r="H230">
        <f>N230*0.86</f>
        <v>92293.48</v>
      </c>
      <c r="I230">
        <f>O230*0.86</f>
        <v>0</v>
      </c>
      <c r="J230">
        <f>P230*0.86</f>
        <v>0</v>
      </c>
      <c r="K230">
        <f>Q230*0.86</f>
        <v>364839.52</v>
      </c>
      <c r="N230" s="6">
        <v>107318</v>
      </c>
      <c r="O230" s="6"/>
      <c r="P230" s="6"/>
      <c r="Q230" s="6">
        <v>424232</v>
      </c>
    </row>
    <row r="231" spans="1:17" ht="29.25" x14ac:dyDescent="0.25">
      <c r="A231" s="1" t="s">
        <v>104</v>
      </c>
      <c r="B231" s="2" t="s">
        <v>10</v>
      </c>
      <c r="C231" s="3">
        <v>121954</v>
      </c>
      <c r="D231" s="3">
        <v>153404</v>
      </c>
      <c r="E231" s="3">
        <v>396254</v>
      </c>
      <c r="F231" s="4"/>
      <c r="G231" s="2" t="s">
        <v>10</v>
      </c>
      <c r="H231" s="3">
        <v>94579</v>
      </c>
      <c r="I231" s="3">
        <v>10290</v>
      </c>
      <c r="J231" s="3"/>
      <c r="K231" s="3"/>
    </row>
    <row r="232" spans="1:17" x14ac:dyDescent="0.25">
      <c r="A232" s="1" t="s">
        <v>104</v>
      </c>
      <c r="B232" s="5" t="s">
        <v>51</v>
      </c>
      <c r="C232" s="6">
        <v>3010432</v>
      </c>
      <c r="D232" s="6">
        <v>3623992</v>
      </c>
      <c r="E232" s="6">
        <v>2665755</v>
      </c>
      <c r="F232" s="7">
        <v>2002875</v>
      </c>
      <c r="G232" s="5" t="s">
        <v>51</v>
      </c>
      <c r="H232" s="6">
        <v>2636151</v>
      </c>
      <c r="I232" s="6">
        <v>3028028</v>
      </c>
      <c r="J232" s="6">
        <v>2075030</v>
      </c>
      <c r="K232" s="6">
        <v>1597068</v>
      </c>
    </row>
    <row r="233" spans="1:17" ht="57.75" x14ac:dyDescent="0.25">
      <c r="A233" s="1" t="s">
        <v>104</v>
      </c>
      <c r="B233" s="2" t="s">
        <v>38</v>
      </c>
      <c r="C233" s="3">
        <v>144177</v>
      </c>
      <c r="D233" s="3"/>
      <c r="E233" s="3"/>
      <c r="F233" s="4"/>
      <c r="G233" s="1"/>
    </row>
    <row r="234" spans="1:17" x14ac:dyDescent="0.25">
      <c r="A234" s="1" t="s">
        <v>104</v>
      </c>
      <c r="B234" s="5" t="s">
        <v>7</v>
      </c>
      <c r="C234" s="6"/>
      <c r="D234" s="6"/>
      <c r="E234" s="6"/>
      <c r="F234" s="7">
        <v>137053</v>
      </c>
      <c r="G234" s="5" t="s">
        <v>7</v>
      </c>
      <c r="H234" s="6"/>
      <c r="I234" s="6"/>
      <c r="J234" s="6"/>
      <c r="K234" s="6">
        <v>130</v>
      </c>
    </row>
    <row r="235" spans="1:17" x14ac:dyDescent="0.25">
      <c r="A235" s="1" t="s">
        <v>104</v>
      </c>
      <c r="B235" s="2" t="s">
        <v>81</v>
      </c>
      <c r="C235" s="3">
        <v>201142</v>
      </c>
      <c r="D235" s="3">
        <v>253203</v>
      </c>
      <c r="E235" s="3">
        <v>253828</v>
      </c>
      <c r="F235" s="4">
        <v>104914</v>
      </c>
      <c r="G235" s="2" t="s">
        <v>81</v>
      </c>
      <c r="H235" s="3">
        <v>201713</v>
      </c>
      <c r="I235" s="3">
        <v>215185</v>
      </c>
      <c r="J235" s="3">
        <v>222258</v>
      </c>
      <c r="K235" s="3">
        <v>95937</v>
      </c>
    </row>
    <row r="236" spans="1:17" ht="43.5" x14ac:dyDescent="0.25">
      <c r="A236" s="1" t="s">
        <v>104</v>
      </c>
      <c r="B236" s="2" t="s">
        <v>2</v>
      </c>
      <c r="C236" s="3">
        <v>137325</v>
      </c>
      <c r="D236" s="3"/>
      <c r="E236" s="3"/>
      <c r="F236" s="4"/>
      <c r="G236" s="1"/>
    </row>
    <row r="237" spans="1:17" ht="43.5" x14ac:dyDescent="0.25">
      <c r="A237" s="1" t="s">
        <v>104</v>
      </c>
      <c r="B237" s="9" t="s">
        <v>8</v>
      </c>
      <c r="C237" s="10">
        <v>427464</v>
      </c>
      <c r="D237" s="10">
        <v>1740048</v>
      </c>
      <c r="E237" s="10">
        <v>1028647</v>
      </c>
      <c r="F237" s="11">
        <v>903433</v>
      </c>
      <c r="G237" s="12" t="s">
        <v>8</v>
      </c>
      <c r="H237">
        <f>N237*0.86</f>
        <v>551218.72</v>
      </c>
      <c r="I237">
        <f>O237*0.86</f>
        <v>1774818.1199999999</v>
      </c>
      <c r="J237">
        <f>P237*0.86</f>
        <v>1275960.5</v>
      </c>
      <c r="K237">
        <f>Q237*0.86</f>
        <v>814883.54</v>
      </c>
      <c r="N237" s="14">
        <v>640952</v>
      </c>
      <c r="O237" s="14">
        <v>2063742</v>
      </c>
      <c r="P237" s="14">
        <v>1483675</v>
      </c>
      <c r="Q237" s="14">
        <v>947539</v>
      </c>
    </row>
    <row r="238" spans="1:17" x14ac:dyDescent="0.25">
      <c r="A238" s="1"/>
      <c r="B238" s="1"/>
      <c r="G238" s="1"/>
    </row>
    <row r="239" spans="1:17" x14ac:dyDescent="0.25">
      <c r="A239" s="1"/>
      <c r="B239" s="1" t="s">
        <v>73</v>
      </c>
      <c r="G239" s="1"/>
    </row>
    <row r="240" spans="1:17" x14ac:dyDescent="0.25">
      <c r="A240" s="1"/>
      <c r="B240" s="1"/>
      <c r="G240" s="1"/>
    </row>
    <row r="241" spans="1:17" x14ac:dyDescent="0.25">
      <c r="A241" s="1" t="s">
        <v>73</v>
      </c>
      <c r="B241" s="5" t="s">
        <v>12</v>
      </c>
      <c r="C241" s="6">
        <v>658395</v>
      </c>
      <c r="D241" s="6">
        <v>539245</v>
      </c>
      <c r="E241" s="6">
        <v>404399</v>
      </c>
      <c r="F241" s="7">
        <v>39805</v>
      </c>
      <c r="G241" s="1"/>
    </row>
    <row r="242" spans="1:17" x14ac:dyDescent="0.25">
      <c r="A242" s="1" t="s">
        <v>73</v>
      </c>
      <c r="B242" s="2" t="s">
        <v>0</v>
      </c>
      <c r="C242" s="3">
        <v>47387584</v>
      </c>
      <c r="D242" s="3">
        <v>47341947</v>
      </c>
      <c r="E242" s="3">
        <v>41772382</v>
      </c>
      <c r="F242" s="4">
        <v>39154905</v>
      </c>
      <c r="G242" s="2" t="s">
        <v>0</v>
      </c>
      <c r="H242" s="3">
        <v>0</v>
      </c>
      <c r="I242" s="17">
        <v>3538772</v>
      </c>
      <c r="J242" s="17">
        <v>1083630</v>
      </c>
      <c r="K242" s="17">
        <v>2022204</v>
      </c>
    </row>
    <row r="243" spans="1:17" ht="29.25" x14ac:dyDescent="0.25">
      <c r="A243" s="1" t="s">
        <v>73</v>
      </c>
      <c r="B243" s="5" t="s">
        <v>6</v>
      </c>
      <c r="C243" s="6">
        <v>1087478</v>
      </c>
      <c r="D243" s="6">
        <v>457298</v>
      </c>
      <c r="E243" s="6">
        <v>364906</v>
      </c>
      <c r="F243" s="7"/>
      <c r="G243" s="5" t="s">
        <v>6</v>
      </c>
      <c r="H243" s="6">
        <v>1273494</v>
      </c>
      <c r="I243" s="6"/>
      <c r="J243" s="6"/>
      <c r="K243" s="6"/>
    </row>
    <row r="244" spans="1:17" ht="29.25" x14ac:dyDescent="0.25">
      <c r="A244" s="1" t="s">
        <v>73</v>
      </c>
      <c r="B244" s="2" t="s">
        <v>11</v>
      </c>
      <c r="C244" s="3">
        <v>1316011</v>
      </c>
      <c r="D244" s="3">
        <v>2268824</v>
      </c>
      <c r="E244" s="3">
        <v>1388349</v>
      </c>
      <c r="F244" s="4">
        <v>487185</v>
      </c>
      <c r="G244" s="2" t="s">
        <v>11</v>
      </c>
      <c r="H244">
        <f>N244*0.86</f>
        <v>929533.58</v>
      </c>
      <c r="I244">
        <f>O244*0.86</f>
        <v>1343414.6</v>
      </c>
      <c r="J244">
        <f>P244*0.86</f>
        <v>928578.98</v>
      </c>
      <c r="K244">
        <f>Q244*0.86</f>
        <v>137197.51999999999</v>
      </c>
      <c r="N244" s="3">
        <v>1080853</v>
      </c>
      <c r="O244" s="3">
        <v>1562110</v>
      </c>
      <c r="P244" s="3">
        <v>1079743</v>
      </c>
      <c r="Q244" s="3">
        <v>159532</v>
      </c>
    </row>
    <row r="245" spans="1:17" ht="29.25" x14ac:dyDescent="0.25">
      <c r="A245" s="1" t="s">
        <v>73</v>
      </c>
      <c r="B245" s="5" t="s">
        <v>13</v>
      </c>
      <c r="C245" s="6">
        <v>547206</v>
      </c>
      <c r="D245" s="6">
        <v>1489511</v>
      </c>
      <c r="E245" s="6">
        <v>2508050</v>
      </c>
      <c r="F245" s="7">
        <v>276587</v>
      </c>
      <c r="G245" s="5" t="s">
        <v>13</v>
      </c>
      <c r="H245" s="6">
        <v>137814</v>
      </c>
      <c r="I245" s="6">
        <v>1414190</v>
      </c>
      <c r="J245" s="6">
        <v>2058943</v>
      </c>
      <c r="K245" s="6">
        <v>277517</v>
      </c>
    </row>
    <row r="246" spans="1:17" ht="57.75" x14ac:dyDescent="0.25">
      <c r="A246" s="1" t="s">
        <v>73</v>
      </c>
      <c r="B246" s="2" t="s">
        <v>80</v>
      </c>
      <c r="C246" s="3"/>
      <c r="D246" s="3"/>
      <c r="E246" s="3"/>
      <c r="F246" s="4">
        <v>31415</v>
      </c>
      <c r="G246" s="1"/>
    </row>
    <row r="247" spans="1:17" x14ac:dyDescent="0.25">
      <c r="A247" s="1" t="s">
        <v>73</v>
      </c>
      <c r="B247" s="5" t="s">
        <v>32</v>
      </c>
      <c r="C247" s="6">
        <v>31622229</v>
      </c>
      <c r="D247" s="6">
        <v>40161406</v>
      </c>
      <c r="E247" s="6">
        <v>42233883</v>
      </c>
      <c r="F247" s="7">
        <v>30301484</v>
      </c>
      <c r="G247" s="2" t="s">
        <v>32</v>
      </c>
      <c r="H247" s="3">
        <v>32512586</v>
      </c>
      <c r="I247" s="3">
        <v>38513151</v>
      </c>
      <c r="J247" s="3">
        <v>40863642</v>
      </c>
      <c r="K247" s="3">
        <v>31890188</v>
      </c>
    </row>
    <row r="248" spans="1:17" ht="43.5" x14ac:dyDescent="0.25">
      <c r="A248" s="1" t="s">
        <v>73</v>
      </c>
      <c r="B248" s="2" t="s">
        <v>14</v>
      </c>
      <c r="C248" s="3"/>
      <c r="D248" s="3"/>
      <c r="E248" s="3">
        <v>117666</v>
      </c>
      <c r="F248" s="4">
        <v>78652</v>
      </c>
      <c r="G248" s="5" t="s">
        <v>14</v>
      </c>
      <c r="H248" s="6"/>
      <c r="I248" s="6"/>
      <c r="J248" s="6">
        <v>194490</v>
      </c>
      <c r="K248" s="6"/>
    </row>
    <row r="249" spans="1:17" ht="29.25" x14ac:dyDescent="0.25">
      <c r="A249" s="1" t="s">
        <v>73</v>
      </c>
      <c r="B249" s="5" t="s">
        <v>98</v>
      </c>
      <c r="C249" s="6">
        <v>1200554</v>
      </c>
      <c r="D249" s="6">
        <v>1064393</v>
      </c>
      <c r="E249" s="6">
        <v>1464143</v>
      </c>
      <c r="F249" s="7">
        <v>1596150</v>
      </c>
      <c r="G249" s="2" t="s">
        <v>98</v>
      </c>
      <c r="H249" s="3">
        <v>1212082</v>
      </c>
      <c r="I249" s="3"/>
      <c r="J249" s="3"/>
      <c r="K249" s="3"/>
    </row>
    <row r="250" spans="1:17" x14ac:dyDescent="0.25">
      <c r="A250" s="1" t="s">
        <v>73</v>
      </c>
      <c r="B250" s="2" t="s">
        <v>33</v>
      </c>
      <c r="C250" s="3">
        <v>1219520</v>
      </c>
      <c r="D250" s="3">
        <v>2150160</v>
      </c>
      <c r="E250" s="3">
        <v>3222186</v>
      </c>
      <c r="F250" s="4">
        <v>3898673</v>
      </c>
      <c r="G250" s="5" t="s">
        <v>33</v>
      </c>
      <c r="H250">
        <f>N250*0.86</f>
        <v>999296.78</v>
      </c>
      <c r="I250">
        <f>O250*0.86</f>
        <v>482094.5</v>
      </c>
      <c r="J250">
        <f>P250*0.86</f>
        <v>914294.38</v>
      </c>
      <c r="K250">
        <f>Q250*0.86</f>
        <v>230805.08</v>
      </c>
      <c r="N250" s="6">
        <v>1161973</v>
      </c>
      <c r="O250" s="6">
        <v>560575</v>
      </c>
      <c r="P250" s="6">
        <v>1063133</v>
      </c>
      <c r="Q250" s="6">
        <v>268378</v>
      </c>
    </row>
    <row r="251" spans="1:17" x14ac:dyDescent="0.25">
      <c r="A251" s="1" t="s">
        <v>73</v>
      </c>
      <c r="B251" s="5" t="s">
        <v>103</v>
      </c>
      <c r="C251" s="6">
        <v>194207</v>
      </c>
      <c r="D251" s="6">
        <v>940017</v>
      </c>
      <c r="E251" s="6">
        <v>1393416</v>
      </c>
      <c r="F251" s="7">
        <v>403179</v>
      </c>
      <c r="G251" s="1"/>
    </row>
    <row r="252" spans="1:17" ht="29.25" x14ac:dyDescent="0.25">
      <c r="A252" s="1" t="s">
        <v>73</v>
      </c>
      <c r="B252" s="2" t="s">
        <v>10</v>
      </c>
      <c r="C252" s="3">
        <v>10768491</v>
      </c>
      <c r="D252" s="3">
        <v>13113197</v>
      </c>
      <c r="E252" s="3">
        <v>12380266</v>
      </c>
      <c r="F252" s="4">
        <v>9461824</v>
      </c>
      <c r="G252" s="2" t="s">
        <v>10</v>
      </c>
      <c r="H252" s="3">
        <v>7305100</v>
      </c>
      <c r="I252" s="3">
        <v>10032229</v>
      </c>
      <c r="J252" s="3">
        <v>8798447</v>
      </c>
      <c r="K252" s="3">
        <v>5953533</v>
      </c>
    </row>
    <row r="253" spans="1:17" x14ac:dyDescent="0.25">
      <c r="A253" s="1" t="s">
        <v>73</v>
      </c>
      <c r="B253" s="5" t="s">
        <v>15</v>
      </c>
      <c r="C253" s="6">
        <v>12580546</v>
      </c>
      <c r="D253" s="6">
        <v>11957789</v>
      </c>
      <c r="E253" s="6">
        <v>9244011</v>
      </c>
      <c r="F253" s="7">
        <v>8928017</v>
      </c>
      <c r="G253" s="5" t="s">
        <v>15</v>
      </c>
      <c r="H253" s="6">
        <v>11449015</v>
      </c>
      <c r="I253" s="6">
        <v>6434964</v>
      </c>
      <c r="J253" s="6">
        <v>7368756</v>
      </c>
      <c r="K253" s="6">
        <v>1853842</v>
      </c>
    </row>
    <row r="254" spans="1:17" ht="72" x14ac:dyDescent="0.25">
      <c r="A254" s="1" t="s">
        <v>73</v>
      </c>
      <c r="B254" s="2" t="s">
        <v>97</v>
      </c>
      <c r="C254" s="3">
        <v>453958</v>
      </c>
      <c r="D254" s="3">
        <v>823020</v>
      </c>
      <c r="E254" s="3">
        <v>616689</v>
      </c>
      <c r="F254" s="4">
        <v>987315</v>
      </c>
      <c r="G254" s="1"/>
    </row>
    <row r="255" spans="1:17" ht="29.25" x14ac:dyDescent="0.25">
      <c r="A255" s="1" t="s">
        <v>73</v>
      </c>
      <c r="B255" s="5" t="s">
        <v>99</v>
      </c>
      <c r="C255" s="6"/>
      <c r="D255" s="6">
        <v>138431</v>
      </c>
      <c r="E255" s="6">
        <v>263323</v>
      </c>
      <c r="F255" s="7">
        <v>276895</v>
      </c>
      <c r="G255" s="2" t="s">
        <v>99</v>
      </c>
      <c r="H255" s="3"/>
      <c r="I255" s="3">
        <v>138431</v>
      </c>
      <c r="J255" s="3">
        <v>263323</v>
      </c>
      <c r="K255" s="3"/>
    </row>
    <row r="256" spans="1:17" ht="29.25" x14ac:dyDescent="0.25">
      <c r="A256" s="1" t="s">
        <v>73</v>
      </c>
      <c r="B256" s="2" t="s">
        <v>65</v>
      </c>
      <c r="C256" s="3"/>
      <c r="D256" s="3"/>
      <c r="E256" s="3">
        <v>97539</v>
      </c>
      <c r="F256" s="4"/>
      <c r="G256" s="5" t="s">
        <v>65</v>
      </c>
      <c r="H256" s="6"/>
      <c r="I256" s="6"/>
      <c r="J256" s="6">
        <v>97639</v>
      </c>
      <c r="K256" s="6"/>
    </row>
    <row r="257" spans="1:11" x14ac:dyDescent="0.25">
      <c r="A257" s="1" t="s">
        <v>73</v>
      </c>
      <c r="B257" s="5" t="s">
        <v>51</v>
      </c>
      <c r="C257" s="6">
        <v>1872429</v>
      </c>
      <c r="D257" s="6">
        <v>2050902</v>
      </c>
      <c r="E257" s="6">
        <v>4712028</v>
      </c>
      <c r="F257" s="7">
        <v>4243477</v>
      </c>
      <c r="G257" s="2" t="s">
        <v>51</v>
      </c>
      <c r="H257" s="3">
        <v>1118466</v>
      </c>
      <c r="I257" s="3">
        <v>671416</v>
      </c>
      <c r="J257" s="3">
        <v>1535690</v>
      </c>
      <c r="K257" s="3">
        <v>970675</v>
      </c>
    </row>
    <row r="258" spans="1:11" x14ac:dyDescent="0.25">
      <c r="A258" s="1" t="s">
        <v>73</v>
      </c>
      <c r="B258" s="2" t="s">
        <v>91</v>
      </c>
      <c r="C258" s="3">
        <v>2087082</v>
      </c>
      <c r="D258" s="3">
        <v>795188</v>
      </c>
      <c r="E258" s="3">
        <v>1323324</v>
      </c>
      <c r="F258" s="4">
        <v>490031</v>
      </c>
      <c r="G258" s="5" t="s">
        <v>91</v>
      </c>
      <c r="H258" s="6">
        <v>1191000</v>
      </c>
      <c r="I258" s="6">
        <v>252000</v>
      </c>
      <c r="J258" s="8">
        <v>600364</v>
      </c>
      <c r="K258" s="8">
        <v>149536</v>
      </c>
    </row>
    <row r="259" spans="1:11" ht="43.5" x14ac:dyDescent="0.25">
      <c r="A259" s="1" t="s">
        <v>73</v>
      </c>
      <c r="B259" s="5" t="s">
        <v>83</v>
      </c>
      <c r="C259" s="6">
        <v>2479774</v>
      </c>
      <c r="D259" s="6">
        <v>2492177</v>
      </c>
      <c r="E259" s="6">
        <v>3148295</v>
      </c>
      <c r="F259" s="7">
        <v>1637996</v>
      </c>
      <c r="G259" s="1"/>
    </row>
    <row r="260" spans="1:11" x14ac:dyDescent="0.25">
      <c r="A260" s="1" t="s">
        <v>73</v>
      </c>
      <c r="B260" s="2" t="s">
        <v>105</v>
      </c>
      <c r="C260" s="3">
        <v>0</v>
      </c>
      <c r="D260" s="3"/>
      <c r="E260" s="3"/>
      <c r="F260" s="4"/>
      <c r="G260" s="1"/>
    </row>
    <row r="261" spans="1:11" x14ac:dyDescent="0.25">
      <c r="A261" s="1" t="s">
        <v>73</v>
      </c>
      <c r="B261" s="5" t="s">
        <v>16</v>
      </c>
      <c r="C261" s="6">
        <v>3624931</v>
      </c>
      <c r="D261" s="6">
        <v>6933954</v>
      </c>
      <c r="E261" s="6">
        <v>5853068</v>
      </c>
      <c r="F261" s="7">
        <v>2849967</v>
      </c>
      <c r="G261" s="2" t="s">
        <v>16</v>
      </c>
      <c r="H261" s="3">
        <v>2631566</v>
      </c>
      <c r="I261" s="3">
        <v>6308618</v>
      </c>
      <c r="J261" s="3">
        <v>5933497</v>
      </c>
      <c r="K261" s="3">
        <v>2757570</v>
      </c>
    </row>
    <row r="262" spans="1:11" x14ac:dyDescent="0.25">
      <c r="A262" s="1" t="s">
        <v>73</v>
      </c>
      <c r="B262" s="2" t="s">
        <v>101</v>
      </c>
      <c r="C262" s="3">
        <v>3355999</v>
      </c>
      <c r="D262" s="3">
        <v>3595805</v>
      </c>
      <c r="E262" s="3">
        <v>4110681</v>
      </c>
      <c r="F262" s="4">
        <v>1945712</v>
      </c>
      <c r="G262" s="5" t="s">
        <v>101</v>
      </c>
      <c r="H262" s="6">
        <v>1745080</v>
      </c>
      <c r="I262" s="6">
        <v>2498227</v>
      </c>
      <c r="J262" s="6"/>
      <c r="K262" s="6"/>
    </row>
    <row r="263" spans="1:11" x14ac:dyDescent="0.25">
      <c r="A263" s="1" t="s">
        <v>73</v>
      </c>
      <c r="B263" s="5" t="s">
        <v>37</v>
      </c>
      <c r="C263" s="6"/>
      <c r="D263" s="6"/>
      <c r="E263" s="6">
        <v>908517</v>
      </c>
      <c r="F263" s="7">
        <v>551749</v>
      </c>
      <c r="G263" s="2" t="s">
        <v>37</v>
      </c>
      <c r="H263" s="3"/>
      <c r="I263" s="3"/>
      <c r="J263" s="3">
        <v>3905</v>
      </c>
      <c r="K263" s="3"/>
    </row>
    <row r="264" spans="1:11" ht="29.25" x14ac:dyDescent="0.25">
      <c r="A264" s="1" t="s">
        <v>73</v>
      </c>
      <c r="B264" s="2" t="s">
        <v>17</v>
      </c>
      <c r="C264" s="3">
        <v>459947</v>
      </c>
      <c r="D264" s="3">
        <v>280437</v>
      </c>
      <c r="E264" s="3">
        <v>1513044</v>
      </c>
      <c r="F264" s="4">
        <v>971376</v>
      </c>
      <c r="G264" s="5" t="s">
        <v>17</v>
      </c>
      <c r="H264" s="6">
        <v>442389</v>
      </c>
      <c r="I264" s="6">
        <v>209383</v>
      </c>
      <c r="J264" s="6">
        <v>599427</v>
      </c>
      <c r="K264" s="6">
        <v>407822</v>
      </c>
    </row>
    <row r="265" spans="1:11" ht="57.75" x14ac:dyDescent="0.25">
      <c r="A265" s="1" t="s">
        <v>73</v>
      </c>
      <c r="B265" s="5" t="s">
        <v>38</v>
      </c>
      <c r="C265" s="6">
        <v>29272656</v>
      </c>
      <c r="D265" s="6">
        <v>14770559</v>
      </c>
      <c r="E265" s="6">
        <v>3918975</v>
      </c>
      <c r="F265" s="7">
        <v>260312</v>
      </c>
      <c r="G265" s="2" t="s">
        <v>38</v>
      </c>
      <c r="H265" s="3">
        <v>883224</v>
      </c>
      <c r="I265" s="3">
        <v>14940123</v>
      </c>
      <c r="J265" s="3">
        <v>3930669</v>
      </c>
      <c r="K265" s="3">
        <v>11770256</v>
      </c>
    </row>
    <row r="266" spans="1:11" x14ac:dyDescent="0.25">
      <c r="A266" s="1" t="s">
        <v>73</v>
      </c>
      <c r="B266" s="2" t="s">
        <v>39</v>
      </c>
      <c r="C266" s="3">
        <v>45044468</v>
      </c>
      <c r="D266" s="3">
        <v>51798043</v>
      </c>
      <c r="E266" s="3">
        <v>60114056</v>
      </c>
      <c r="F266" s="4">
        <v>54079431</v>
      </c>
      <c r="G266" s="1"/>
    </row>
    <row r="267" spans="1:11" ht="29.25" x14ac:dyDescent="0.25">
      <c r="A267" s="1" t="s">
        <v>73</v>
      </c>
      <c r="B267" s="5" t="s">
        <v>40</v>
      </c>
      <c r="C267" s="6">
        <v>2287402</v>
      </c>
      <c r="D267" s="6">
        <v>2742886</v>
      </c>
      <c r="E267" s="6">
        <v>3644568</v>
      </c>
      <c r="F267" s="7">
        <v>4492671</v>
      </c>
      <c r="G267" s="5" t="s">
        <v>40</v>
      </c>
      <c r="H267" s="6">
        <v>1646992</v>
      </c>
      <c r="I267" s="6">
        <v>2460428</v>
      </c>
      <c r="J267" s="6">
        <v>3824308</v>
      </c>
      <c r="K267" s="6">
        <v>3616627</v>
      </c>
    </row>
    <row r="268" spans="1:11" ht="43.5" x14ac:dyDescent="0.25">
      <c r="A268" s="1" t="s">
        <v>73</v>
      </c>
      <c r="B268" s="2" t="s">
        <v>19</v>
      </c>
      <c r="C268" s="3"/>
      <c r="D268" s="3"/>
      <c r="E268" s="3">
        <v>129956</v>
      </c>
      <c r="F268" s="4"/>
      <c r="G268" s="1"/>
    </row>
    <row r="269" spans="1:11" x14ac:dyDescent="0.25">
      <c r="A269" s="1" t="s">
        <v>73</v>
      </c>
      <c r="B269" s="5" t="s">
        <v>41</v>
      </c>
      <c r="C269" s="6">
        <v>23212383</v>
      </c>
      <c r="D269" s="6">
        <v>22688739</v>
      </c>
      <c r="E269" s="6">
        <v>27497493</v>
      </c>
      <c r="F269" s="7">
        <v>30163415</v>
      </c>
      <c r="G269" s="1"/>
    </row>
    <row r="270" spans="1:11" ht="29.25" x14ac:dyDescent="0.25">
      <c r="A270" s="1" t="s">
        <v>73</v>
      </c>
      <c r="B270" s="2" t="s">
        <v>20</v>
      </c>
      <c r="C270" s="3">
        <v>8570213</v>
      </c>
      <c r="D270" s="3">
        <v>9400963</v>
      </c>
      <c r="E270" s="3">
        <v>1696829</v>
      </c>
      <c r="F270" s="4">
        <v>6137688</v>
      </c>
      <c r="G270" s="2" t="s">
        <v>20</v>
      </c>
      <c r="H270" s="3">
        <v>9347766</v>
      </c>
      <c r="I270" s="3">
        <v>13287011</v>
      </c>
      <c r="J270" s="3"/>
      <c r="K270" s="3"/>
    </row>
    <row r="271" spans="1:11" ht="29.25" x14ac:dyDescent="0.25">
      <c r="A271" s="1" t="s">
        <v>73</v>
      </c>
      <c r="B271" s="5" t="s">
        <v>21</v>
      </c>
      <c r="C271" s="6">
        <v>8882712</v>
      </c>
      <c r="D271" s="6">
        <v>12033641</v>
      </c>
      <c r="E271" s="6">
        <v>12463025</v>
      </c>
      <c r="F271" s="7">
        <v>18534783</v>
      </c>
      <c r="G271" s="5" t="s">
        <v>21</v>
      </c>
      <c r="H271" s="6">
        <v>332098</v>
      </c>
      <c r="I271" s="6">
        <v>105263</v>
      </c>
      <c r="J271" s="6">
        <v>852349</v>
      </c>
      <c r="K271" s="6">
        <v>265342</v>
      </c>
    </row>
    <row r="272" spans="1:11" x14ac:dyDescent="0.25">
      <c r="A272" s="1" t="s">
        <v>73</v>
      </c>
      <c r="B272" s="2" t="s">
        <v>67</v>
      </c>
      <c r="C272" s="3">
        <v>713799</v>
      </c>
      <c r="D272" s="3">
        <v>479888</v>
      </c>
      <c r="E272" s="3">
        <v>354013</v>
      </c>
      <c r="F272" s="4">
        <v>394043</v>
      </c>
      <c r="G272" s="2" t="s">
        <v>67</v>
      </c>
      <c r="H272" s="3">
        <f>78723*0.86</f>
        <v>67701.78</v>
      </c>
      <c r="I272" s="3"/>
      <c r="J272" s="3"/>
      <c r="K272" s="3"/>
    </row>
    <row r="273" spans="1:17" ht="29.25" x14ac:dyDescent="0.25">
      <c r="A273" s="1" t="s">
        <v>73</v>
      </c>
      <c r="B273" s="5" t="s">
        <v>106</v>
      </c>
      <c r="C273" s="6">
        <v>826191</v>
      </c>
      <c r="D273" s="6">
        <v>894533</v>
      </c>
      <c r="E273" s="6">
        <v>482778</v>
      </c>
      <c r="F273" s="7">
        <v>670927</v>
      </c>
      <c r="G273" s="5" t="s">
        <v>106</v>
      </c>
      <c r="H273" s="6">
        <v>839148</v>
      </c>
      <c r="I273" s="6">
        <v>887502</v>
      </c>
      <c r="J273" s="6">
        <v>554024</v>
      </c>
      <c r="K273" s="6">
        <v>591454</v>
      </c>
    </row>
    <row r="274" spans="1:17" ht="29.25" x14ac:dyDescent="0.25">
      <c r="A274" s="1" t="s">
        <v>73</v>
      </c>
      <c r="B274" s="1"/>
      <c r="G274" s="5" t="s">
        <v>30</v>
      </c>
      <c r="H274" s="6"/>
      <c r="I274" s="6">
        <v>36267</v>
      </c>
      <c r="J274" s="6"/>
      <c r="K274" s="6">
        <v>85932</v>
      </c>
    </row>
    <row r="275" spans="1:17" x14ac:dyDescent="0.25">
      <c r="A275" s="1" t="s">
        <v>73</v>
      </c>
      <c r="B275" s="5" t="s">
        <v>7</v>
      </c>
      <c r="C275" s="6">
        <v>464743</v>
      </c>
      <c r="D275" s="6">
        <v>2436080</v>
      </c>
      <c r="E275" s="6">
        <v>3933269</v>
      </c>
      <c r="F275" s="7">
        <v>2127089</v>
      </c>
      <c r="G275" s="2" t="s">
        <v>7</v>
      </c>
      <c r="H275" s="3">
        <v>268</v>
      </c>
      <c r="I275" s="3">
        <v>2381</v>
      </c>
      <c r="J275" s="3">
        <v>4075</v>
      </c>
      <c r="K275" s="3">
        <v>1317</v>
      </c>
    </row>
    <row r="276" spans="1:17" x14ac:dyDescent="0.25">
      <c r="A276" s="1" t="s">
        <v>73</v>
      </c>
      <c r="B276" s="2" t="s">
        <v>42</v>
      </c>
      <c r="C276" s="3">
        <v>895108</v>
      </c>
      <c r="D276" s="3">
        <v>1018180</v>
      </c>
      <c r="E276" s="3">
        <v>12716028</v>
      </c>
      <c r="F276" s="4">
        <v>13189938</v>
      </c>
      <c r="G276" s="5" t="s">
        <v>42</v>
      </c>
      <c r="H276" s="6">
        <v>275765</v>
      </c>
      <c r="I276" s="6">
        <v>2950474</v>
      </c>
      <c r="J276" s="6">
        <v>13527666</v>
      </c>
      <c r="K276" s="6">
        <v>11863538</v>
      </c>
    </row>
    <row r="277" spans="1:17" x14ac:dyDescent="0.25">
      <c r="A277" s="1" t="s">
        <v>73</v>
      </c>
      <c r="B277" s="5" t="s">
        <v>100</v>
      </c>
      <c r="C277" s="6">
        <v>32909748</v>
      </c>
      <c r="D277" s="6">
        <v>33866380</v>
      </c>
      <c r="E277" s="6">
        <v>37877686</v>
      </c>
      <c r="F277" s="7">
        <v>44815401</v>
      </c>
      <c r="G277" s="1"/>
    </row>
    <row r="278" spans="1:17" ht="43.5" x14ac:dyDescent="0.25">
      <c r="A278" s="1" t="s">
        <v>73</v>
      </c>
      <c r="B278" s="2" t="s">
        <v>24</v>
      </c>
      <c r="C278" s="3"/>
      <c r="D278" s="3"/>
      <c r="E278" s="3">
        <v>116794</v>
      </c>
      <c r="F278" s="4"/>
      <c r="G278" s="1"/>
    </row>
    <row r="279" spans="1:17" ht="29.25" x14ac:dyDescent="0.25">
      <c r="A279" s="1" t="s">
        <v>73</v>
      </c>
      <c r="B279" s="5" t="s">
        <v>86</v>
      </c>
      <c r="C279" s="6"/>
      <c r="D279" s="6">
        <v>34049</v>
      </c>
      <c r="E279" s="6">
        <v>28700</v>
      </c>
      <c r="F279" s="7"/>
      <c r="G279" s="2" t="s">
        <v>86</v>
      </c>
      <c r="H279" s="3"/>
      <c r="I279" s="3">
        <v>36368</v>
      </c>
      <c r="J279" s="3">
        <v>30715</v>
      </c>
      <c r="K279" s="3"/>
    </row>
    <row r="280" spans="1:17" x14ac:dyDescent="0.25">
      <c r="A280" s="1" t="s">
        <v>73</v>
      </c>
      <c r="B280" s="2" t="s">
        <v>87</v>
      </c>
      <c r="C280" s="3">
        <v>1347731</v>
      </c>
      <c r="D280" s="3">
        <v>858309</v>
      </c>
      <c r="E280" s="3">
        <v>6199141</v>
      </c>
      <c r="F280" s="4">
        <v>7850060</v>
      </c>
      <c r="G280" s="5" t="s">
        <v>87</v>
      </c>
      <c r="H280" s="6">
        <v>491093</v>
      </c>
      <c r="I280" s="6">
        <v>717510</v>
      </c>
      <c r="J280" s="6">
        <v>4380286</v>
      </c>
      <c r="K280" s="6">
        <v>4085890</v>
      </c>
    </row>
    <row r="281" spans="1:17" ht="43.5" x14ac:dyDescent="0.25">
      <c r="A281" s="1" t="s">
        <v>73</v>
      </c>
      <c r="B281" s="5" t="s">
        <v>25</v>
      </c>
      <c r="C281" s="6">
        <v>71494428</v>
      </c>
      <c r="D281" s="6">
        <v>77642408</v>
      </c>
      <c r="E281" s="6">
        <v>83444446</v>
      </c>
      <c r="F281" s="7">
        <v>79642076</v>
      </c>
      <c r="G281" s="2" t="s">
        <v>25</v>
      </c>
      <c r="H281" s="3">
        <v>66957523</v>
      </c>
      <c r="I281" s="3">
        <v>69647399</v>
      </c>
      <c r="J281" s="3">
        <v>75265880</v>
      </c>
      <c r="K281" s="3">
        <v>71018805</v>
      </c>
    </row>
    <row r="282" spans="1:17" ht="29.25" x14ac:dyDescent="0.25">
      <c r="A282" s="1" t="s">
        <v>73</v>
      </c>
      <c r="B282" s="2" t="s">
        <v>43</v>
      </c>
      <c r="C282" s="3">
        <v>56733916</v>
      </c>
      <c r="D282" s="3">
        <v>83329562</v>
      </c>
      <c r="E282" s="3">
        <v>84928568</v>
      </c>
      <c r="F282" s="4">
        <v>87567606</v>
      </c>
      <c r="G282" s="1"/>
    </row>
    <row r="283" spans="1:17" ht="29.25" x14ac:dyDescent="0.25">
      <c r="A283" s="1" t="s">
        <v>73</v>
      </c>
      <c r="B283" s="5" t="s">
        <v>3</v>
      </c>
      <c r="C283" s="6">
        <v>524020</v>
      </c>
      <c r="D283" s="6"/>
      <c r="E283" s="6"/>
      <c r="F283" s="7">
        <v>138478</v>
      </c>
      <c r="G283" s="2" t="s">
        <v>3</v>
      </c>
      <c r="H283" s="3"/>
      <c r="I283" s="3"/>
      <c r="J283" s="3"/>
      <c r="K283" s="3">
        <v>1051674</v>
      </c>
    </row>
    <row r="284" spans="1:17" ht="29.25" x14ac:dyDescent="0.25">
      <c r="A284" s="1" t="s">
        <v>73</v>
      </c>
      <c r="B284" s="2" t="s">
        <v>107</v>
      </c>
      <c r="C284" s="3">
        <v>3391045</v>
      </c>
      <c r="D284" s="3">
        <v>3235624</v>
      </c>
      <c r="E284" s="3">
        <v>1935619</v>
      </c>
      <c r="F284" s="4">
        <v>571894</v>
      </c>
      <c r="G284" s="1"/>
    </row>
    <row r="285" spans="1:17" x14ac:dyDescent="0.25">
      <c r="A285" s="1" t="s">
        <v>73</v>
      </c>
      <c r="B285" s="5" t="s">
        <v>108</v>
      </c>
      <c r="C285" s="6">
        <v>444205</v>
      </c>
      <c r="D285" s="6">
        <v>631195</v>
      </c>
      <c r="E285" s="6">
        <v>159951</v>
      </c>
      <c r="F285" s="7"/>
      <c r="G285" s="5" t="s">
        <v>108</v>
      </c>
      <c r="H285" s="6">
        <v>337863</v>
      </c>
      <c r="I285" s="6"/>
      <c r="J285" s="6"/>
      <c r="K285" s="6"/>
    </row>
    <row r="286" spans="1:17" x14ac:dyDescent="0.25">
      <c r="A286" s="1" t="s">
        <v>73</v>
      </c>
      <c r="B286" s="2" t="s">
        <v>27</v>
      </c>
      <c r="C286" s="3">
        <v>668591</v>
      </c>
      <c r="D286" s="3">
        <v>731780</v>
      </c>
      <c r="E286" s="3">
        <v>642374</v>
      </c>
      <c r="F286" s="4">
        <v>450201</v>
      </c>
      <c r="G286" s="5" t="s">
        <v>27</v>
      </c>
      <c r="H286">
        <f>N286*0.86</f>
        <v>652428.67999999993</v>
      </c>
      <c r="I286">
        <f>O286*0.86</f>
        <v>646849.86</v>
      </c>
      <c r="J286">
        <f>P286*0.86</f>
        <v>871063.04000000004</v>
      </c>
      <c r="K286">
        <f>Q286*0.86</f>
        <v>719220.58</v>
      </c>
      <c r="N286" s="6">
        <v>758638</v>
      </c>
      <c r="O286" s="6">
        <v>752151</v>
      </c>
      <c r="P286" s="6">
        <v>1012864</v>
      </c>
      <c r="Q286" s="6">
        <v>836303</v>
      </c>
    </row>
    <row r="287" spans="1:17" ht="29.25" x14ac:dyDescent="0.25">
      <c r="A287" s="1" t="s">
        <v>73</v>
      </c>
      <c r="B287" s="5" t="s">
        <v>109</v>
      </c>
      <c r="C287" s="6"/>
      <c r="D287" s="6"/>
      <c r="E287" s="6"/>
      <c r="F287" s="7">
        <v>156366</v>
      </c>
      <c r="G287" s="1"/>
    </row>
    <row r="288" spans="1:17" x14ac:dyDescent="0.25">
      <c r="A288" s="1" t="s">
        <v>73</v>
      </c>
      <c r="B288" s="2" t="s">
        <v>46</v>
      </c>
      <c r="C288" s="3"/>
      <c r="D288" s="3"/>
      <c r="E288" s="3">
        <v>132408</v>
      </c>
      <c r="F288" s="4"/>
      <c r="G288" s="1"/>
    </row>
    <row r="289" spans="1:17" ht="29.25" x14ac:dyDescent="0.25">
      <c r="A289" s="1" t="s">
        <v>73</v>
      </c>
      <c r="B289" s="5" t="s">
        <v>47</v>
      </c>
      <c r="C289" s="6"/>
      <c r="D289" s="6"/>
      <c r="E289" s="6">
        <v>108496</v>
      </c>
      <c r="F289" s="7"/>
      <c r="G289" s="1"/>
    </row>
    <row r="290" spans="1:17" ht="57.75" x14ac:dyDescent="0.25">
      <c r="A290" s="1" t="s">
        <v>73</v>
      </c>
      <c r="B290" s="2" t="s">
        <v>4</v>
      </c>
      <c r="C290" s="3">
        <v>12199161</v>
      </c>
      <c r="D290" s="3">
        <v>15279580</v>
      </c>
      <c r="E290" s="3">
        <v>31155319</v>
      </c>
      <c r="F290" s="4">
        <v>31937527</v>
      </c>
      <c r="G290" s="5" t="s">
        <v>4</v>
      </c>
      <c r="H290" s="6"/>
      <c r="I290" s="6">
        <v>56875</v>
      </c>
      <c r="J290" s="6"/>
      <c r="K290" s="6">
        <v>3</v>
      </c>
    </row>
    <row r="291" spans="1:17" ht="43.5" x14ac:dyDescent="0.25">
      <c r="A291" s="1" t="s">
        <v>73</v>
      </c>
      <c r="B291" s="5" t="s">
        <v>2</v>
      </c>
      <c r="C291" s="6">
        <v>7725501</v>
      </c>
      <c r="D291" s="6">
        <v>12543602</v>
      </c>
      <c r="E291" s="6">
        <v>5896435</v>
      </c>
      <c r="F291" s="7">
        <v>7966848</v>
      </c>
      <c r="G291" s="2" t="s">
        <v>2</v>
      </c>
      <c r="H291" s="3">
        <v>8601717</v>
      </c>
      <c r="I291" s="3">
        <v>10752832</v>
      </c>
      <c r="J291" s="3">
        <v>6384000</v>
      </c>
      <c r="K291" s="3">
        <v>5288110</v>
      </c>
    </row>
    <row r="292" spans="1:17" ht="43.5" x14ac:dyDescent="0.25">
      <c r="A292" s="1" t="s">
        <v>73</v>
      </c>
      <c r="B292" s="2" t="s">
        <v>8</v>
      </c>
      <c r="C292" s="3">
        <v>12281297</v>
      </c>
      <c r="D292" s="3">
        <v>6348671</v>
      </c>
      <c r="E292" s="3">
        <v>19756299</v>
      </c>
      <c r="F292" s="4">
        <v>11472692</v>
      </c>
      <c r="G292" s="5" t="s">
        <v>8</v>
      </c>
      <c r="H292">
        <f>N292*0.86</f>
        <v>11405175.52</v>
      </c>
      <c r="I292">
        <f>O292*0.86</f>
        <v>6836590.6399999997</v>
      </c>
      <c r="J292">
        <f>P292*0.86</f>
        <v>24067443.140000001</v>
      </c>
      <c r="K292">
        <f>Q292*0.86</f>
        <v>12677830.18</v>
      </c>
      <c r="N292" s="6">
        <v>13261832</v>
      </c>
      <c r="O292" s="6">
        <v>7949524</v>
      </c>
      <c r="P292" s="6">
        <v>27985399</v>
      </c>
      <c r="Q292" s="6">
        <v>14741663</v>
      </c>
    </row>
    <row r="293" spans="1:17" ht="86.25" x14ac:dyDescent="0.25">
      <c r="A293" s="1" t="s">
        <v>73</v>
      </c>
      <c r="B293" s="5" t="s">
        <v>70</v>
      </c>
      <c r="C293" s="6">
        <v>16634552</v>
      </c>
      <c r="D293" s="6">
        <v>11384987</v>
      </c>
      <c r="E293" s="6"/>
      <c r="F293" s="7"/>
      <c r="G293" s="1"/>
    </row>
    <row r="294" spans="1:17" ht="29.25" x14ac:dyDescent="0.25">
      <c r="A294" s="1" t="s">
        <v>73</v>
      </c>
      <c r="B294" s="2" t="s">
        <v>28</v>
      </c>
      <c r="C294" s="3">
        <v>1222108</v>
      </c>
      <c r="D294" s="3">
        <v>1177458</v>
      </c>
      <c r="E294" s="3">
        <v>1808233</v>
      </c>
      <c r="F294" s="4">
        <v>789681</v>
      </c>
      <c r="G294" s="12" t="s">
        <v>28</v>
      </c>
      <c r="H294" s="13">
        <v>1252757</v>
      </c>
      <c r="I294" s="14">
        <v>1140422</v>
      </c>
      <c r="J294" s="13">
        <v>1859061</v>
      </c>
      <c r="K294" s="14">
        <v>0</v>
      </c>
    </row>
    <row r="295" spans="1:17" x14ac:dyDescent="0.25">
      <c r="A295" s="1" t="s">
        <v>73</v>
      </c>
      <c r="B295" s="9" t="s">
        <v>29</v>
      </c>
      <c r="C295" s="10">
        <v>1245492</v>
      </c>
      <c r="D295" s="10">
        <v>1755221</v>
      </c>
      <c r="E295" s="10">
        <v>1825070</v>
      </c>
      <c r="F295" s="11">
        <v>943407</v>
      </c>
      <c r="G295" s="1"/>
    </row>
    <row r="296" spans="1:17" ht="29.25" x14ac:dyDescent="0.25">
      <c r="A296" s="1" t="s">
        <v>73</v>
      </c>
      <c r="B296" s="1"/>
      <c r="G296" s="5" t="s">
        <v>26</v>
      </c>
      <c r="H296" s="6">
        <v>89098</v>
      </c>
      <c r="I296" s="6">
        <v>0</v>
      </c>
      <c r="J296" s="6"/>
      <c r="K296" s="6"/>
    </row>
    <row r="297" spans="1:17" x14ac:dyDescent="0.25">
      <c r="A297" s="1" t="s">
        <v>73</v>
      </c>
      <c r="B297" s="1"/>
      <c r="G297" s="2" t="s">
        <v>110</v>
      </c>
      <c r="H297" s="3"/>
      <c r="I297" s="3"/>
      <c r="J297" s="3"/>
      <c r="K297" s="13">
        <v>138285</v>
      </c>
    </row>
    <row r="298" spans="1:17" x14ac:dyDescent="0.25">
      <c r="A298" s="1" t="s">
        <v>73</v>
      </c>
      <c r="B298" s="1"/>
      <c r="G298" s="2" t="s">
        <v>45</v>
      </c>
      <c r="H298" s="3">
        <v>157610</v>
      </c>
      <c r="I298" s="3"/>
      <c r="J298" s="3"/>
      <c r="K298" s="3">
        <v>37027</v>
      </c>
    </row>
    <row r="299" spans="1:17" x14ac:dyDescent="0.25">
      <c r="A299" s="1" t="s">
        <v>10</v>
      </c>
      <c r="B299" s="1"/>
      <c r="G299" s="2" t="s">
        <v>32</v>
      </c>
      <c r="H299" s="3">
        <v>69775</v>
      </c>
      <c r="I299" s="3"/>
      <c r="J299" s="3"/>
      <c r="K299" s="3"/>
    </row>
    <row r="300" spans="1:17" x14ac:dyDescent="0.25">
      <c r="A300" s="1" t="s">
        <v>10</v>
      </c>
      <c r="B300" s="1"/>
      <c r="G300" s="5" t="s">
        <v>33</v>
      </c>
      <c r="H300" s="6">
        <f>157894*0.86</f>
        <v>135788.84</v>
      </c>
      <c r="I300" s="6"/>
      <c r="J300" s="6"/>
      <c r="K300" s="6"/>
    </row>
    <row r="301" spans="1:17" ht="29.25" x14ac:dyDescent="0.25">
      <c r="A301" s="1" t="s">
        <v>10</v>
      </c>
      <c r="B301" s="5" t="s">
        <v>10</v>
      </c>
      <c r="C301" s="6"/>
      <c r="D301" s="6"/>
      <c r="E301" s="6">
        <v>243</v>
      </c>
      <c r="F301" s="7"/>
      <c r="G301" s="1"/>
    </row>
    <row r="302" spans="1:17" ht="29.25" x14ac:dyDescent="0.25">
      <c r="A302" s="1" t="s">
        <v>10</v>
      </c>
      <c r="B302" s="5" t="s">
        <v>111</v>
      </c>
      <c r="C302" s="6">
        <v>5000</v>
      </c>
      <c r="D302" s="6">
        <v>7000</v>
      </c>
      <c r="E302" s="6"/>
      <c r="F302" s="7"/>
      <c r="G302" s="1"/>
    </row>
    <row r="303" spans="1:17" ht="29.25" x14ac:dyDescent="0.25">
      <c r="A303" s="1" t="s">
        <v>10</v>
      </c>
      <c r="B303" s="2" t="s">
        <v>30</v>
      </c>
      <c r="C303" s="3"/>
      <c r="D303" s="3">
        <v>0</v>
      </c>
      <c r="E303" s="3">
        <v>0</v>
      </c>
      <c r="F303" s="4">
        <v>0</v>
      </c>
      <c r="G303" s="1"/>
    </row>
    <row r="304" spans="1:17" x14ac:dyDescent="0.25">
      <c r="A304" s="1" t="s">
        <v>10</v>
      </c>
      <c r="B304" s="5" t="s">
        <v>42</v>
      </c>
      <c r="C304" s="6"/>
      <c r="D304" s="6">
        <v>0</v>
      </c>
      <c r="E304" s="6"/>
      <c r="F304" s="7"/>
      <c r="G304" s="1"/>
    </row>
    <row r="305" spans="1:17" x14ac:dyDescent="0.25">
      <c r="A305" s="1" t="s">
        <v>10</v>
      </c>
      <c r="B305" s="2" t="s">
        <v>112</v>
      </c>
      <c r="C305" s="3">
        <v>0</v>
      </c>
      <c r="D305" s="3">
        <v>1835</v>
      </c>
      <c r="E305" s="3">
        <v>9226</v>
      </c>
      <c r="F305" s="4">
        <v>1497</v>
      </c>
      <c r="G305" s="1"/>
    </row>
    <row r="306" spans="1:17" ht="43.5" x14ac:dyDescent="0.25">
      <c r="A306" s="1" t="s">
        <v>10</v>
      </c>
      <c r="B306" s="1"/>
      <c r="G306" s="5" t="s">
        <v>25</v>
      </c>
      <c r="H306" s="6">
        <v>206914</v>
      </c>
      <c r="I306" s="6">
        <v>54958</v>
      </c>
      <c r="J306" s="6"/>
      <c r="K306" s="6"/>
    </row>
    <row r="307" spans="1:17" ht="29.25" x14ac:dyDescent="0.25">
      <c r="A307" s="1" t="s">
        <v>10</v>
      </c>
      <c r="B307" s="2" t="s">
        <v>26</v>
      </c>
      <c r="C307" s="3">
        <v>922</v>
      </c>
      <c r="D307" s="3"/>
      <c r="E307" s="3"/>
      <c r="F307" s="4"/>
      <c r="G307" s="1"/>
    </row>
    <row r="308" spans="1:17" x14ac:dyDescent="0.25">
      <c r="A308" s="1" t="s">
        <v>10</v>
      </c>
      <c r="B308" s="5" t="s">
        <v>69</v>
      </c>
      <c r="C308" s="6">
        <v>0</v>
      </c>
      <c r="D308" s="6">
        <v>886</v>
      </c>
      <c r="E308" s="6"/>
      <c r="F308" s="7"/>
      <c r="G308" s="2" t="s">
        <v>69</v>
      </c>
      <c r="H308" s="3">
        <v>4</v>
      </c>
      <c r="I308" s="3">
        <v>5</v>
      </c>
      <c r="J308" s="3">
        <v>5</v>
      </c>
      <c r="K308" s="3">
        <v>8</v>
      </c>
    </row>
    <row r="309" spans="1:17" ht="43.5" x14ac:dyDescent="0.25">
      <c r="A309" s="1" t="s">
        <v>10</v>
      </c>
      <c r="B309" s="2" t="s">
        <v>52</v>
      </c>
      <c r="C309" s="3"/>
      <c r="D309" s="3">
        <v>0</v>
      </c>
      <c r="E309" s="3"/>
      <c r="F309" s="4">
        <v>202597</v>
      </c>
      <c r="G309" s="2" t="s">
        <v>52</v>
      </c>
      <c r="H309" s="3"/>
      <c r="I309" s="3"/>
      <c r="J309" s="3"/>
      <c r="K309" s="3">
        <v>52222</v>
      </c>
    </row>
    <row r="310" spans="1:17" ht="43.5" x14ac:dyDescent="0.25">
      <c r="A310" s="1" t="s">
        <v>10</v>
      </c>
      <c r="B310" s="9" t="s">
        <v>8</v>
      </c>
      <c r="C310" s="10">
        <v>131060</v>
      </c>
      <c r="D310" s="10">
        <v>291401</v>
      </c>
      <c r="E310" s="10">
        <v>86853</v>
      </c>
      <c r="F310" s="11">
        <v>103460</v>
      </c>
      <c r="G310" s="9" t="s">
        <v>8</v>
      </c>
      <c r="H310" s="10">
        <f>N310*0.86</f>
        <v>1198303.3599999999</v>
      </c>
      <c r="I310" s="10">
        <f>O310*0.86</f>
        <v>904376</v>
      </c>
      <c r="J310" s="10">
        <f>P310*0.86</f>
        <v>766446.62</v>
      </c>
      <c r="K310" s="10">
        <f>Q310*0.86</f>
        <v>878342.08</v>
      </c>
      <c r="N310" s="10">
        <v>1393376</v>
      </c>
      <c r="O310" s="10">
        <v>1051600</v>
      </c>
      <c r="P310" s="10">
        <v>891217</v>
      </c>
      <c r="Q310" s="10">
        <v>1021328</v>
      </c>
    </row>
    <row r="311" spans="1:17" ht="57.75" x14ac:dyDescent="0.25">
      <c r="A311" s="1" t="s">
        <v>113</v>
      </c>
      <c r="B311" s="2" t="s">
        <v>4</v>
      </c>
      <c r="C311" s="3">
        <v>20</v>
      </c>
      <c r="D311" s="3">
        <v>14</v>
      </c>
      <c r="E311" s="3"/>
      <c r="F311" s="4">
        <v>0</v>
      </c>
      <c r="G311" s="1"/>
    </row>
    <row r="312" spans="1:17" x14ac:dyDescent="0.25">
      <c r="A312" s="1" t="s">
        <v>113</v>
      </c>
      <c r="B312" s="9" t="s">
        <v>35</v>
      </c>
      <c r="C312" s="10">
        <v>13</v>
      </c>
      <c r="D312" s="10"/>
      <c r="E312" s="10"/>
      <c r="F312" s="11"/>
      <c r="G312" s="1"/>
    </row>
    <row r="313" spans="1:17" x14ac:dyDescent="0.25">
      <c r="A313" s="1" t="s">
        <v>15</v>
      </c>
      <c r="B313" s="12" t="s">
        <v>35</v>
      </c>
      <c r="C313" s="14">
        <v>52371</v>
      </c>
      <c r="D313" s="14"/>
      <c r="E313" s="14"/>
      <c r="F313" s="15">
        <v>8</v>
      </c>
      <c r="G313" s="1"/>
    </row>
    <row r="314" spans="1:17" ht="29.25" x14ac:dyDescent="0.25">
      <c r="A314" s="1" t="s">
        <v>15</v>
      </c>
      <c r="B314" s="1"/>
      <c r="G314" s="2" t="s">
        <v>3</v>
      </c>
      <c r="H314" s="3"/>
      <c r="I314" s="3"/>
      <c r="J314" s="3"/>
      <c r="K314" s="4">
        <v>0</v>
      </c>
    </row>
    <row r="315" spans="1:17" ht="57.75" x14ac:dyDescent="0.25">
      <c r="A315" s="1" t="s">
        <v>15</v>
      </c>
      <c r="B315" s="1"/>
      <c r="G315" s="5" t="s">
        <v>4</v>
      </c>
      <c r="H315" s="6"/>
      <c r="I315" s="6"/>
      <c r="J315" s="6">
        <v>13</v>
      </c>
      <c r="K315" s="7"/>
    </row>
    <row r="316" spans="1:17" ht="71.25" x14ac:dyDescent="0.25">
      <c r="A316" s="20" t="s">
        <v>97</v>
      </c>
      <c r="B316" s="2" t="s">
        <v>3</v>
      </c>
      <c r="C316" s="3"/>
      <c r="D316" s="3"/>
      <c r="E316" s="3"/>
      <c r="F316" s="4">
        <v>68</v>
      </c>
      <c r="G316" s="5" t="s">
        <v>3</v>
      </c>
      <c r="H316" s="6">
        <v>0</v>
      </c>
      <c r="I316" s="6">
        <v>1</v>
      </c>
      <c r="J316" s="6">
        <v>3</v>
      </c>
      <c r="K316" s="7">
        <v>0</v>
      </c>
    </row>
    <row r="317" spans="1:17" ht="71.25" x14ac:dyDescent="0.25">
      <c r="A317" s="20" t="s">
        <v>97</v>
      </c>
      <c r="B317" s="5" t="s">
        <v>0</v>
      </c>
      <c r="C317" s="6"/>
      <c r="D317" s="6"/>
      <c r="E317" s="6"/>
      <c r="F317" s="7">
        <v>13</v>
      </c>
      <c r="G317" s="1"/>
    </row>
    <row r="318" spans="1:17" ht="71.25" x14ac:dyDescent="0.25">
      <c r="A318" s="20" t="s">
        <v>97</v>
      </c>
      <c r="B318" s="12" t="s">
        <v>4</v>
      </c>
      <c r="C318" s="14">
        <v>6</v>
      </c>
      <c r="D318" s="14">
        <v>13</v>
      </c>
      <c r="E318" s="14"/>
      <c r="F318" s="15">
        <v>9</v>
      </c>
      <c r="G318" s="12" t="s">
        <v>4</v>
      </c>
      <c r="H318" s="14"/>
      <c r="I318" s="14"/>
      <c r="J318" s="14"/>
      <c r="K318" s="15">
        <v>12</v>
      </c>
    </row>
    <row r="319" spans="1:17" ht="71.25" x14ac:dyDescent="0.25">
      <c r="A319" s="20" t="s">
        <v>97</v>
      </c>
      <c r="B319" s="1"/>
      <c r="G319" s="2" t="s">
        <v>35</v>
      </c>
      <c r="H319" s="3"/>
      <c r="I319" s="3"/>
      <c r="J319" s="3">
        <v>0</v>
      </c>
      <c r="K319" s="4"/>
    </row>
    <row r="320" spans="1:17" ht="71.25" x14ac:dyDescent="0.25">
      <c r="A320" s="20" t="s">
        <v>97</v>
      </c>
      <c r="B320" s="1"/>
      <c r="G320" s="5" t="s">
        <v>5</v>
      </c>
      <c r="H320" s="8">
        <v>1654</v>
      </c>
      <c r="I320" s="6"/>
      <c r="J320" s="6">
        <v>3</v>
      </c>
      <c r="K320" s="7"/>
    </row>
    <row r="321" spans="1:11" ht="71.25" x14ac:dyDescent="0.25">
      <c r="A321" s="20" t="s">
        <v>97</v>
      </c>
      <c r="B321" s="1"/>
      <c r="G321" s="2" t="s">
        <v>114</v>
      </c>
      <c r="H321" s="3"/>
      <c r="I321" s="3"/>
      <c r="J321" s="3"/>
      <c r="K321" s="4">
        <v>6</v>
      </c>
    </row>
    <row r="322" spans="1:11" ht="71.25" x14ac:dyDescent="0.25">
      <c r="A322" s="20" t="s">
        <v>97</v>
      </c>
      <c r="B322" s="1"/>
      <c r="G322" s="2" t="s">
        <v>115</v>
      </c>
      <c r="H322" s="3">
        <v>31</v>
      </c>
      <c r="I322" s="3"/>
      <c r="J322" s="3"/>
      <c r="K322" s="4"/>
    </row>
    <row r="323" spans="1:11" ht="71.25" x14ac:dyDescent="0.25">
      <c r="A323" s="20" t="s">
        <v>97</v>
      </c>
      <c r="B323" s="1"/>
      <c r="G323" s="5" t="s">
        <v>116</v>
      </c>
      <c r="H323" s="6"/>
      <c r="I323" s="6">
        <v>1</v>
      </c>
      <c r="J323" s="6"/>
      <c r="K323" s="7">
        <v>7</v>
      </c>
    </row>
    <row r="324" spans="1:11" x14ac:dyDescent="0.25">
      <c r="A324" s="1" t="s">
        <v>117</v>
      </c>
      <c r="B324" s="2" t="s">
        <v>73</v>
      </c>
      <c r="C324" s="3">
        <v>1</v>
      </c>
      <c r="D324" s="3">
        <v>0</v>
      </c>
      <c r="E324" s="3">
        <v>0</v>
      </c>
      <c r="F324" s="4">
        <v>1</v>
      </c>
      <c r="G324" s="1"/>
    </row>
    <row r="325" spans="1:11" ht="43.5" x14ac:dyDescent="0.25">
      <c r="A325" s="1" t="s">
        <v>117</v>
      </c>
      <c r="B325" s="5" t="s">
        <v>8</v>
      </c>
      <c r="C325" s="6">
        <v>1</v>
      </c>
      <c r="D325" s="6">
        <v>0</v>
      </c>
      <c r="E325" s="6">
        <v>0</v>
      </c>
      <c r="F325" s="7">
        <v>1</v>
      </c>
      <c r="G325" s="1"/>
    </row>
    <row r="326" spans="1:11" x14ac:dyDescent="0.25">
      <c r="A326" s="1" t="s">
        <v>117</v>
      </c>
      <c r="B326" s="2" t="s">
        <v>112</v>
      </c>
      <c r="C326" s="3">
        <v>0</v>
      </c>
      <c r="D326" s="3">
        <v>1</v>
      </c>
      <c r="E326" s="3"/>
      <c r="F326" s="4"/>
      <c r="G326" s="1"/>
    </row>
    <row r="327" spans="1:11" x14ac:dyDescent="0.25">
      <c r="A327" s="1" t="s">
        <v>117</v>
      </c>
      <c r="B327" s="9" t="s">
        <v>69</v>
      </c>
      <c r="C327" s="10">
        <v>3</v>
      </c>
      <c r="D327" s="10"/>
      <c r="E327" s="10">
        <v>0</v>
      </c>
      <c r="F327" s="11"/>
      <c r="G327" s="12" t="s">
        <v>69</v>
      </c>
      <c r="H327" s="14">
        <v>3</v>
      </c>
      <c r="I327" s="14"/>
      <c r="J327" s="14">
        <v>1</v>
      </c>
      <c r="K327" s="15"/>
    </row>
    <row r="328" spans="1:11" ht="28.5" x14ac:dyDescent="0.25">
      <c r="A328" s="20" t="s">
        <v>99</v>
      </c>
      <c r="B328" s="1"/>
      <c r="G328" s="2" t="s">
        <v>61</v>
      </c>
      <c r="H328" s="3"/>
      <c r="I328" s="3">
        <v>2</v>
      </c>
      <c r="J328" s="3"/>
      <c r="K328" s="4"/>
    </row>
    <row r="329" spans="1:11" ht="29.25" x14ac:dyDescent="0.25">
      <c r="A329" s="20" t="s">
        <v>99</v>
      </c>
      <c r="B329" s="2" t="s">
        <v>98</v>
      </c>
      <c r="C329" s="3"/>
      <c r="D329" s="3"/>
      <c r="E329" s="3"/>
      <c r="F329" s="4">
        <v>14827</v>
      </c>
      <c r="G329" s="1"/>
    </row>
    <row r="330" spans="1:11" ht="29.25" x14ac:dyDescent="0.25">
      <c r="A330" s="20" t="s">
        <v>99</v>
      </c>
      <c r="B330" s="5" t="s">
        <v>10</v>
      </c>
      <c r="C330" s="6"/>
      <c r="D330" s="6">
        <v>618388</v>
      </c>
      <c r="E330" s="6">
        <v>318365</v>
      </c>
      <c r="F330" s="7">
        <v>219042</v>
      </c>
      <c r="G330" s="2" t="s">
        <v>10</v>
      </c>
      <c r="H330" s="3">
        <v>209656</v>
      </c>
      <c r="I330" s="3">
        <v>314152</v>
      </c>
      <c r="J330" s="3">
        <v>206079</v>
      </c>
      <c r="K330" s="4">
        <v>235175</v>
      </c>
    </row>
    <row r="331" spans="1:11" ht="28.5" x14ac:dyDescent="0.25">
      <c r="A331" s="20" t="s">
        <v>99</v>
      </c>
      <c r="B331" s="2" t="s">
        <v>51</v>
      </c>
      <c r="C331" s="3"/>
      <c r="D331" s="3"/>
      <c r="E331" s="3"/>
      <c r="F331" s="4">
        <v>149715</v>
      </c>
      <c r="G331" s="5" t="s">
        <v>51</v>
      </c>
      <c r="H331" s="6"/>
      <c r="I331" s="6"/>
      <c r="J331" s="6">
        <v>138394</v>
      </c>
      <c r="K331" s="7">
        <v>166196</v>
      </c>
    </row>
    <row r="332" spans="1:11" ht="28.5" x14ac:dyDescent="0.25">
      <c r="A332" s="20" t="s">
        <v>99</v>
      </c>
      <c r="B332" s="5" t="s">
        <v>35</v>
      </c>
      <c r="C332" s="6">
        <v>0</v>
      </c>
      <c r="D332" s="6">
        <v>0</v>
      </c>
      <c r="E332" s="6">
        <v>0</v>
      </c>
      <c r="F332" s="7"/>
      <c r="G332" s="2" t="s">
        <v>35</v>
      </c>
      <c r="H332" s="3"/>
      <c r="I332" s="3">
        <v>2</v>
      </c>
      <c r="J332" s="3">
        <v>0</v>
      </c>
      <c r="K332" s="4">
        <v>0</v>
      </c>
    </row>
    <row r="333" spans="1:11" ht="28.5" x14ac:dyDescent="0.25">
      <c r="A333" s="20" t="s">
        <v>99</v>
      </c>
      <c r="B333" s="2" t="s">
        <v>7</v>
      </c>
      <c r="C333" s="3">
        <v>1946073</v>
      </c>
      <c r="D333" s="3">
        <v>2337407</v>
      </c>
      <c r="E333" s="3">
        <v>2505831</v>
      </c>
      <c r="F333" s="4">
        <v>3087369</v>
      </c>
      <c r="G333" s="2" t="s">
        <v>7</v>
      </c>
      <c r="H333" s="3">
        <v>262610</v>
      </c>
      <c r="I333" s="3">
        <v>2787</v>
      </c>
      <c r="J333" s="3">
        <v>2817</v>
      </c>
      <c r="K333" s="4">
        <v>2751</v>
      </c>
    </row>
    <row r="334" spans="1:11" ht="28.5" x14ac:dyDescent="0.25">
      <c r="A334" s="20" t="s">
        <v>99</v>
      </c>
      <c r="B334" s="1"/>
      <c r="G334" s="5" t="s">
        <v>71</v>
      </c>
      <c r="H334" s="6">
        <v>3</v>
      </c>
      <c r="I334" s="6"/>
      <c r="J334" s="6"/>
      <c r="K334" s="7"/>
    </row>
    <row r="335" spans="1:11" ht="28.5" x14ac:dyDescent="0.25">
      <c r="A335" s="20" t="s">
        <v>99</v>
      </c>
      <c r="B335" s="1"/>
      <c r="G335" s="5" t="s">
        <v>18</v>
      </c>
      <c r="H335" s="8">
        <v>228</v>
      </c>
      <c r="I335" s="8">
        <v>197</v>
      </c>
      <c r="J335" s="6"/>
      <c r="K335" s="7"/>
    </row>
    <row r="336" spans="1:11" ht="29.25" x14ac:dyDescent="0.25">
      <c r="A336" s="1" t="s">
        <v>89</v>
      </c>
      <c r="B336" s="2" t="s">
        <v>13</v>
      </c>
      <c r="C336" s="3">
        <v>708805</v>
      </c>
      <c r="D336" s="3">
        <v>889094</v>
      </c>
      <c r="E336" s="3">
        <v>1667610</v>
      </c>
      <c r="F336" s="4">
        <v>1426785</v>
      </c>
      <c r="G336" s="2" t="s">
        <v>13</v>
      </c>
      <c r="H336" s="3">
        <v>453572</v>
      </c>
      <c r="I336" s="3">
        <v>889402</v>
      </c>
      <c r="J336" s="3">
        <v>1644246</v>
      </c>
      <c r="K336" s="4">
        <v>1530609</v>
      </c>
    </row>
    <row r="337" spans="1:17" x14ac:dyDescent="0.25">
      <c r="A337" s="1" t="s">
        <v>89</v>
      </c>
      <c r="B337" s="5" t="s">
        <v>33</v>
      </c>
      <c r="C337" s="6">
        <v>91472</v>
      </c>
      <c r="D337" s="6"/>
      <c r="E337" s="6"/>
      <c r="F337" s="7"/>
      <c r="G337" s="5" t="s">
        <v>33</v>
      </c>
      <c r="H337" s="6">
        <f>213673*0.86</f>
        <v>183758.78</v>
      </c>
      <c r="I337" s="6"/>
      <c r="J337" s="6"/>
      <c r="K337" s="7"/>
    </row>
    <row r="338" spans="1:17" x14ac:dyDescent="0.25">
      <c r="A338" s="1" t="s">
        <v>89</v>
      </c>
      <c r="B338" s="2" t="s">
        <v>91</v>
      </c>
      <c r="C338" s="3"/>
      <c r="D338" s="3"/>
      <c r="E338" s="3"/>
      <c r="F338" s="4">
        <v>53866</v>
      </c>
      <c r="G338" s="1"/>
    </row>
    <row r="339" spans="1:17" x14ac:dyDescent="0.25">
      <c r="A339" s="1" t="s">
        <v>89</v>
      </c>
      <c r="B339" s="5" t="s">
        <v>75</v>
      </c>
      <c r="C339" s="6"/>
      <c r="D339" s="6">
        <v>3319</v>
      </c>
      <c r="E339" s="6"/>
      <c r="F339" s="7"/>
      <c r="G339" s="2" t="s">
        <v>75</v>
      </c>
      <c r="H339" s="3"/>
      <c r="I339" s="3">
        <v>3335</v>
      </c>
      <c r="J339" s="3">
        <v>138309</v>
      </c>
      <c r="K339" s="4">
        <v>75000</v>
      </c>
    </row>
    <row r="340" spans="1:17" ht="57.75" x14ac:dyDescent="0.25">
      <c r="A340" s="1" t="s">
        <v>89</v>
      </c>
      <c r="B340" s="2" t="s">
        <v>38</v>
      </c>
      <c r="C340" s="3">
        <v>152209</v>
      </c>
      <c r="D340" s="3"/>
      <c r="E340" s="3"/>
      <c r="F340" s="4"/>
      <c r="G340" s="1"/>
    </row>
    <row r="341" spans="1:17" x14ac:dyDescent="0.25">
      <c r="A341" s="1" t="s">
        <v>89</v>
      </c>
      <c r="B341" s="5" t="s">
        <v>39</v>
      </c>
      <c r="C341" s="6">
        <v>971417</v>
      </c>
      <c r="D341" s="6">
        <v>338258</v>
      </c>
      <c r="E341" s="6"/>
      <c r="F341" s="7"/>
      <c r="G341" s="1"/>
    </row>
    <row r="342" spans="1:17" x14ac:dyDescent="0.25">
      <c r="A342" s="1" t="s">
        <v>89</v>
      </c>
      <c r="B342" s="2" t="s">
        <v>93</v>
      </c>
      <c r="C342" s="3">
        <v>695</v>
      </c>
      <c r="D342" s="3">
        <v>1164</v>
      </c>
      <c r="E342" s="3">
        <v>3658</v>
      </c>
      <c r="F342" s="4">
        <v>3128</v>
      </c>
      <c r="G342" s="5" t="s">
        <v>93</v>
      </c>
      <c r="H342" s="6">
        <v>1284</v>
      </c>
      <c r="I342" s="6">
        <v>1753</v>
      </c>
      <c r="J342" s="6">
        <v>2331</v>
      </c>
      <c r="K342" s="7">
        <v>3243</v>
      </c>
    </row>
    <row r="343" spans="1:17" ht="29.25" x14ac:dyDescent="0.25">
      <c r="A343" s="1" t="s">
        <v>89</v>
      </c>
      <c r="B343" s="5" t="s">
        <v>40</v>
      </c>
      <c r="C343" s="6">
        <v>135560</v>
      </c>
      <c r="D343" s="6">
        <v>15879</v>
      </c>
      <c r="E343" s="6">
        <v>55000</v>
      </c>
      <c r="F343" s="7">
        <v>81588</v>
      </c>
      <c r="G343" s="2" t="s">
        <v>40</v>
      </c>
      <c r="H343" s="3">
        <v>593694</v>
      </c>
      <c r="I343" s="3">
        <v>227253</v>
      </c>
      <c r="J343" s="3">
        <v>831583</v>
      </c>
      <c r="K343" s="4">
        <v>1126531</v>
      </c>
    </row>
    <row r="344" spans="1:17" ht="29.25" x14ac:dyDescent="0.25">
      <c r="A344" s="1" t="s">
        <v>89</v>
      </c>
      <c r="B344" s="2" t="s">
        <v>20</v>
      </c>
      <c r="C344" s="3">
        <v>167359</v>
      </c>
      <c r="D344" s="3">
        <v>296887</v>
      </c>
      <c r="E344" s="3"/>
      <c r="F344" s="4">
        <v>35457</v>
      </c>
      <c r="G344" s="5" t="s">
        <v>20</v>
      </c>
      <c r="H344" s="6">
        <v>295287</v>
      </c>
      <c r="I344" s="6">
        <v>189640</v>
      </c>
      <c r="J344" s="6"/>
      <c r="K344" s="7"/>
    </row>
    <row r="345" spans="1:17" x14ac:dyDescent="0.25">
      <c r="A345" s="1" t="s">
        <v>89</v>
      </c>
      <c r="B345" s="5" t="s">
        <v>7</v>
      </c>
      <c r="C345" s="6"/>
      <c r="D345" s="6">
        <v>49193</v>
      </c>
      <c r="E345" s="6">
        <v>43902</v>
      </c>
      <c r="F345" s="7">
        <v>171101</v>
      </c>
      <c r="G345" s="5" t="s">
        <v>7</v>
      </c>
      <c r="H345" s="6"/>
      <c r="I345" s="6">
        <v>72</v>
      </c>
      <c r="J345" s="6"/>
      <c r="K345" s="7"/>
    </row>
    <row r="346" spans="1:17" x14ac:dyDescent="0.25">
      <c r="A346" s="1" t="s">
        <v>89</v>
      </c>
      <c r="B346" s="2" t="s">
        <v>42</v>
      </c>
      <c r="C346" s="3">
        <v>92354</v>
      </c>
      <c r="D346" s="3"/>
      <c r="E346" s="3"/>
      <c r="F346" s="4"/>
      <c r="G346" s="2" t="s">
        <v>42</v>
      </c>
      <c r="H346" s="3">
        <v>92420</v>
      </c>
      <c r="I346" s="3"/>
      <c r="J346" s="3"/>
      <c r="K346" s="4">
        <v>88240</v>
      </c>
    </row>
    <row r="347" spans="1:17" ht="43.5" x14ac:dyDescent="0.25">
      <c r="A347" s="1" t="s">
        <v>89</v>
      </c>
      <c r="B347" s="5" t="s">
        <v>25</v>
      </c>
      <c r="C347" s="6">
        <v>446088</v>
      </c>
      <c r="D347" s="6">
        <v>160160</v>
      </c>
      <c r="E347" s="6"/>
      <c r="F347" s="7"/>
      <c r="G347" s="5" t="s">
        <v>25</v>
      </c>
      <c r="H347" s="6">
        <v>2034825</v>
      </c>
      <c r="I347" s="6">
        <v>1552231</v>
      </c>
      <c r="J347" s="6">
        <v>807614</v>
      </c>
      <c r="K347" s="7">
        <v>679923</v>
      </c>
    </row>
    <row r="348" spans="1:17" ht="29.25" x14ac:dyDescent="0.25">
      <c r="A348" s="1" t="s">
        <v>89</v>
      </c>
      <c r="B348" s="2" t="s">
        <v>43</v>
      </c>
      <c r="C348" s="3">
        <v>63121</v>
      </c>
      <c r="D348" s="3">
        <v>170627</v>
      </c>
      <c r="E348" s="3"/>
      <c r="F348" s="4"/>
      <c r="G348" s="1"/>
    </row>
    <row r="349" spans="1:17" x14ac:dyDescent="0.25">
      <c r="A349" s="1" t="s">
        <v>89</v>
      </c>
      <c r="B349" s="5" t="s">
        <v>45</v>
      </c>
      <c r="C349" s="6"/>
      <c r="D349" s="6"/>
      <c r="E349" s="6">
        <v>79477</v>
      </c>
      <c r="F349" s="7"/>
      <c r="G349" s="2" t="s">
        <v>45</v>
      </c>
      <c r="H349" s="3"/>
      <c r="I349" s="3"/>
      <c r="J349" s="3">
        <v>79598</v>
      </c>
      <c r="K349" s="4"/>
    </row>
    <row r="350" spans="1:17" ht="29.25" x14ac:dyDescent="0.25">
      <c r="A350" s="1" t="s">
        <v>89</v>
      </c>
      <c r="B350" s="2" t="s">
        <v>47</v>
      </c>
      <c r="C350" s="3"/>
      <c r="D350" s="3">
        <v>83755</v>
      </c>
      <c r="E350" s="3"/>
      <c r="F350" s="4"/>
      <c r="G350" s="1"/>
    </row>
    <row r="351" spans="1:17" ht="43.5" x14ac:dyDescent="0.25">
      <c r="A351" s="1" t="s">
        <v>89</v>
      </c>
      <c r="B351" s="5" t="s">
        <v>2</v>
      </c>
      <c r="C351" s="6">
        <v>83931</v>
      </c>
      <c r="D351" s="6"/>
      <c r="E351" s="6"/>
      <c r="F351" s="7"/>
      <c r="G351" s="5" t="s">
        <v>2</v>
      </c>
      <c r="H351" s="6">
        <v>83834</v>
      </c>
      <c r="I351" s="6"/>
      <c r="J351" s="6"/>
      <c r="K351" s="7"/>
    </row>
    <row r="352" spans="1:17" ht="43.5" x14ac:dyDescent="0.25">
      <c r="A352" s="1" t="s">
        <v>89</v>
      </c>
      <c r="B352" s="12" t="s">
        <v>8</v>
      </c>
      <c r="C352" s="14"/>
      <c r="D352" s="14"/>
      <c r="E352" s="14">
        <v>98521</v>
      </c>
      <c r="F352" s="13">
        <v>0</v>
      </c>
      <c r="G352" s="12" t="s">
        <v>8</v>
      </c>
      <c r="H352">
        <f>N352*0.86</f>
        <v>173318.38</v>
      </c>
      <c r="I352">
        <f>O352*0.86</f>
        <v>223418.54</v>
      </c>
      <c r="J352">
        <f>P352*0.86</f>
        <v>105228.74</v>
      </c>
      <c r="K352">
        <f>Q352*0.86</f>
        <v>0</v>
      </c>
      <c r="N352" s="14">
        <v>201533</v>
      </c>
      <c r="O352" s="14">
        <v>259789</v>
      </c>
      <c r="P352" s="14">
        <v>122359</v>
      </c>
      <c r="Q352" s="15"/>
    </row>
    <row r="353" spans="1:11" x14ac:dyDescent="0.25">
      <c r="A353" s="1" t="s">
        <v>64</v>
      </c>
      <c r="B353" s="2" t="s">
        <v>12</v>
      </c>
      <c r="C353" s="3">
        <v>218846</v>
      </c>
      <c r="G353" s="1"/>
    </row>
    <row r="354" spans="1:11" ht="29.25" x14ac:dyDescent="0.25">
      <c r="A354" s="1" t="s">
        <v>64</v>
      </c>
      <c r="B354" s="1"/>
      <c r="G354" s="2" t="s">
        <v>10</v>
      </c>
      <c r="H354" s="3"/>
      <c r="I354" s="3"/>
      <c r="J354" s="3"/>
      <c r="K354" s="4">
        <v>153016</v>
      </c>
    </row>
    <row r="355" spans="1:11" x14ac:dyDescent="0.25">
      <c r="A355" s="1" t="s">
        <v>64</v>
      </c>
      <c r="B355" s="1"/>
      <c r="G355" s="5" t="s">
        <v>69</v>
      </c>
      <c r="H355" s="6">
        <v>0</v>
      </c>
      <c r="I355" s="6">
        <v>18</v>
      </c>
      <c r="J355" s="6"/>
      <c r="K355" s="7">
        <v>2</v>
      </c>
    </row>
    <row r="356" spans="1:11" ht="43.5" x14ac:dyDescent="0.25">
      <c r="A356" s="1" t="s">
        <v>64</v>
      </c>
      <c r="B356" s="1"/>
      <c r="G356" s="12" t="s">
        <v>25</v>
      </c>
      <c r="H356" s="14">
        <v>99937</v>
      </c>
      <c r="I356" s="14"/>
      <c r="J356" s="14"/>
      <c r="K356" s="15"/>
    </row>
    <row r="357" spans="1:11" x14ac:dyDescent="0.25">
      <c r="A357" s="1" t="s">
        <v>118</v>
      </c>
      <c r="B357" s="1"/>
      <c r="G357" s="2" t="s">
        <v>32</v>
      </c>
      <c r="H357" s="3"/>
      <c r="I357" s="3"/>
      <c r="J357" s="3"/>
      <c r="K357" s="4">
        <v>137396</v>
      </c>
    </row>
    <row r="358" spans="1:11" x14ac:dyDescent="0.25">
      <c r="A358" s="1" t="s">
        <v>118</v>
      </c>
      <c r="B358" s="1"/>
      <c r="G358" s="5" t="s">
        <v>33</v>
      </c>
      <c r="H358" s="6">
        <f>154851*0.86</f>
        <v>133171.85999999999</v>
      </c>
      <c r="I358" s="6"/>
      <c r="J358" s="6"/>
      <c r="K358" s="7"/>
    </row>
    <row r="359" spans="1:11" ht="43.5" x14ac:dyDescent="0.25">
      <c r="A359" s="1" t="s">
        <v>118</v>
      </c>
      <c r="B359" s="1"/>
      <c r="G359" s="2" t="s">
        <v>25</v>
      </c>
      <c r="H359" s="3">
        <v>1081413</v>
      </c>
      <c r="I359" s="3">
        <v>100115</v>
      </c>
      <c r="J359" s="3"/>
      <c r="K359" s="4"/>
    </row>
    <row r="360" spans="1:11" ht="43.5" x14ac:dyDescent="0.25">
      <c r="A360" s="1" t="s">
        <v>118</v>
      </c>
      <c r="B360" s="1"/>
      <c r="G360" s="9" t="s">
        <v>8</v>
      </c>
      <c r="H360" s="10">
        <f>420343*0.86</f>
        <v>361494.98</v>
      </c>
      <c r="I360" s="10"/>
      <c r="J360" s="10"/>
      <c r="K360" s="11"/>
    </row>
    <row r="361" spans="1:11" x14ac:dyDescent="0.25">
      <c r="A361" s="1" t="s">
        <v>90</v>
      </c>
      <c r="B361" s="1"/>
      <c r="G361" s="2" t="s">
        <v>18</v>
      </c>
      <c r="H361" s="13">
        <v>45</v>
      </c>
      <c r="I361" s="3"/>
      <c r="J361" s="3"/>
      <c r="K361" s="4"/>
    </row>
    <row r="362" spans="1:11" x14ac:dyDescent="0.25">
      <c r="A362" s="1" t="s">
        <v>90</v>
      </c>
      <c r="B362" s="1"/>
      <c r="G362" s="5" t="s">
        <v>5</v>
      </c>
      <c r="H362" s="8">
        <v>18</v>
      </c>
      <c r="I362" s="6"/>
      <c r="J362" s="6">
        <v>4</v>
      </c>
      <c r="K362" s="7"/>
    </row>
    <row r="363" spans="1:11" ht="29.25" x14ac:dyDescent="0.25">
      <c r="A363" s="1" t="s">
        <v>90</v>
      </c>
      <c r="B363" s="1"/>
      <c r="G363" s="2" t="s">
        <v>30</v>
      </c>
      <c r="H363" s="3">
        <v>0</v>
      </c>
      <c r="I363" s="3"/>
      <c r="J363" s="3"/>
      <c r="K363" s="4"/>
    </row>
    <row r="364" spans="1:11" x14ac:dyDescent="0.25">
      <c r="A364" s="1" t="s">
        <v>90</v>
      </c>
      <c r="B364" s="1"/>
      <c r="G364" s="9" t="s">
        <v>45</v>
      </c>
      <c r="H364" s="10">
        <v>17829</v>
      </c>
      <c r="I364" s="10"/>
      <c r="J364" s="10">
        <v>4998</v>
      </c>
      <c r="K364" s="11">
        <v>2750</v>
      </c>
    </row>
    <row r="365" spans="1:11" x14ac:dyDescent="0.25">
      <c r="A365" s="1" t="s">
        <v>119</v>
      </c>
      <c r="B365" s="2" t="s">
        <v>12</v>
      </c>
      <c r="C365" s="3">
        <v>81739</v>
      </c>
      <c r="D365" s="3">
        <v>81821</v>
      </c>
      <c r="E365" s="3">
        <v>26202</v>
      </c>
      <c r="F365" s="4"/>
      <c r="G365" s="1"/>
    </row>
    <row r="366" spans="1:11" ht="29.25" x14ac:dyDescent="0.25">
      <c r="A366" s="1" t="s">
        <v>119</v>
      </c>
      <c r="B366" s="5" t="s">
        <v>13</v>
      </c>
      <c r="C366" s="6">
        <v>2182780</v>
      </c>
      <c r="D366" s="6">
        <v>2193740</v>
      </c>
      <c r="E366" s="6">
        <v>1426240</v>
      </c>
      <c r="F366" s="7">
        <v>1095870</v>
      </c>
      <c r="G366" s="2" t="s">
        <v>13</v>
      </c>
      <c r="H366" s="3">
        <v>1769440</v>
      </c>
      <c r="I366" s="3">
        <v>1336960</v>
      </c>
      <c r="J366" s="3">
        <v>614880</v>
      </c>
      <c r="K366" s="4">
        <v>479515</v>
      </c>
    </row>
    <row r="367" spans="1:11" x14ac:dyDescent="0.25">
      <c r="A367" s="1" t="s">
        <v>119</v>
      </c>
      <c r="B367" s="2" t="s">
        <v>61</v>
      </c>
      <c r="C367" s="3"/>
      <c r="D367" s="3"/>
      <c r="E367" s="3">
        <v>0</v>
      </c>
      <c r="F367" s="4"/>
      <c r="G367" s="5" t="s">
        <v>61</v>
      </c>
      <c r="H367" s="6"/>
      <c r="I367" s="6">
        <v>8350</v>
      </c>
      <c r="J367" s="6">
        <v>0</v>
      </c>
      <c r="K367" s="7"/>
    </row>
    <row r="368" spans="1:11" ht="29.25" x14ac:dyDescent="0.25">
      <c r="A368" s="1" t="s">
        <v>119</v>
      </c>
      <c r="B368" s="5" t="s">
        <v>65</v>
      </c>
      <c r="C368" s="6"/>
      <c r="D368" s="6"/>
      <c r="E368" s="8">
        <v>0</v>
      </c>
      <c r="F368" s="7"/>
      <c r="G368" s="1"/>
    </row>
    <row r="369" spans="1:11" x14ac:dyDescent="0.25">
      <c r="A369" s="1" t="s">
        <v>119</v>
      </c>
      <c r="B369" s="2" t="s">
        <v>35</v>
      </c>
      <c r="C369" s="3">
        <v>0</v>
      </c>
      <c r="D369" s="3">
        <v>1</v>
      </c>
      <c r="E369" s="3">
        <v>1</v>
      </c>
      <c r="F369" s="4">
        <v>1</v>
      </c>
      <c r="G369" s="1"/>
    </row>
    <row r="370" spans="1:11" ht="29.25" x14ac:dyDescent="0.25">
      <c r="A370" s="1" t="s">
        <v>119</v>
      </c>
      <c r="B370" s="5" t="s">
        <v>36</v>
      </c>
      <c r="C370" s="6">
        <v>0</v>
      </c>
      <c r="D370" s="8">
        <v>0</v>
      </c>
      <c r="E370" s="6">
        <v>0</v>
      </c>
      <c r="F370" s="7">
        <v>0</v>
      </c>
      <c r="G370" s="1"/>
    </row>
    <row r="371" spans="1:11" x14ac:dyDescent="0.25">
      <c r="A371" s="1" t="s">
        <v>119</v>
      </c>
      <c r="B371" s="2" t="s">
        <v>75</v>
      </c>
      <c r="C371" s="3">
        <v>8409</v>
      </c>
      <c r="D371" s="3">
        <v>8253</v>
      </c>
      <c r="E371" s="3"/>
      <c r="F371" s="4"/>
      <c r="G371" s="2" t="s">
        <v>75</v>
      </c>
      <c r="H371" s="3">
        <v>10583</v>
      </c>
      <c r="I371" s="3">
        <v>9166</v>
      </c>
      <c r="J371" s="3">
        <v>25</v>
      </c>
      <c r="K371" s="4">
        <v>23</v>
      </c>
    </row>
    <row r="372" spans="1:11" x14ac:dyDescent="0.25">
      <c r="A372" s="1" t="s">
        <v>119</v>
      </c>
      <c r="B372" s="5" t="s">
        <v>93</v>
      </c>
      <c r="C372" s="8">
        <v>9</v>
      </c>
      <c r="D372" s="8">
        <v>0</v>
      </c>
      <c r="E372" s="8">
        <v>0</v>
      </c>
      <c r="F372" s="7">
        <v>0</v>
      </c>
      <c r="G372" s="1"/>
    </row>
    <row r="373" spans="1:11" ht="29.25" x14ac:dyDescent="0.25">
      <c r="A373" s="1" t="s">
        <v>119</v>
      </c>
      <c r="B373" s="2" t="s">
        <v>40</v>
      </c>
      <c r="C373" s="3">
        <v>985799</v>
      </c>
      <c r="D373" s="3">
        <v>990397</v>
      </c>
      <c r="E373" s="3">
        <v>566730</v>
      </c>
      <c r="F373" s="4">
        <v>1239270</v>
      </c>
      <c r="G373" s="1"/>
    </row>
    <row r="374" spans="1:11" ht="29.25" x14ac:dyDescent="0.25">
      <c r="A374" s="1" t="s">
        <v>119</v>
      </c>
      <c r="B374" s="5" t="s">
        <v>20</v>
      </c>
      <c r="C374" s="6">
        <v>79675</v>
      </c>
      <c r="D374" s="6">
        <v>83465</v>
      </c>
      <c r="E374" s="6"/>
      <c r="F374" s="7">
        <v>158180</v>
      </c>
      <c r="G374" s="1"/>
    </row>
    <row r="375" spans="1:11" ht="29.25" x14ac:dyDescent="0.25">
      <c r="A375" s="1" t="s">
        <v>119</v>
      </c>
      <c r="B375" s="2" t="s">
        <v>30</v>
      </c>
      <c r="C375" s="13">
        <v>3</v>
      </c>
      <c r="D375" s="3"/>
      <c r="E375" s="3"/>
      <c r="F375" s="4"/>
      <c r="G375" s="5" t="s">
        <v>30</v>
      </c>
      <c r="H375" s="6">
        <v>3</v>
      </c>
      <c r="I375" s="6"/>
      <c r="J375" s="6"/>
      <c r="K375" s="7"/>
    </row>
    <row r="376" spans="1:11" x14ac:dyDescent="0.25">
      <c r="A376" s="1" t="s">
        <v>119</v>
      </c>
      <c r="B376" s="5" t="s">
        <v>120</v>
      </c>
      <c r="C376" s="6"/>
      <c r="D376" s="6"/>
      <c r="E376" s="6">
        <v>34547</v>
      </c>
      <c r="F376" s="7"/>
      <c r="G376" s="1"/>
    </row>
    <row r="377" spans="1:11" x14ac:dyDescent="0.25">
      <c r="A377" s="1" t="s">
        <v>119</v>
      </c>
      <c r="B377" s="2" t="s">
        <v>7</v>
      </c>
      <c r="C377" s="3"/>
      <c r="D377" s="3">
        <v>178164</v>
      </c>
      <c r="E377" s="3">
        <v>59041</v>
      </c>
      <c r="F377" s="4">
        <v>45179</v>
      </c>
      <c r="G377" s="1"/>
    </row>
    <row r="378" spans="1:11" x14ac:dyDescent="0.25">
      <c r="A378" s="1" t="s">
        <v>119</v>
      </c>
      <c r="B378" s="5" t="s">
        <v>42</v>
      </c>
      <c r="C378" s="6"/>
      <c r="D378" s="6"/>
      <c r="E378" s="6">
        <v>88510</v>
      </c>
      <c r="F378" s="7">
        <v>80924</v>
      </c>
      <c r="G378" s="1"/>
    </row>
    <row r="379" spans="1:11" x14ac:dyDescent="0.25">
      <c r="A379" s="1" t="s">
        <v>119</v>
      </c>
      <c r="B379" s="2" t="s">
        <v>68</v>
      </c>
      <c r="C379" s="13">
        <v>0</v>
      </c>
      <c r="D379" s="3">
        <v>0</v>
      </c>
      <c r="E379" s="3">
        <v>0</v>
      </c>
      <c r="F379" s="4">
        <v>0</v>
      </c>
      <c r="G379" s="2" t="s">
        <v>68</v>
      </c>
      <c r="H379" s="3">
        <v>1</v>
      </c>
      <c r="I379" s="3"/>
      <c r="J379" s="3"/>
      <c r="K379" s="4"/>
    </row>
    <row r="380" spans="1:11" ht="43.5" x14ac:dyDescent="0.25">
      <c r="A380" s="1" t="s">
        <v>119</v>
      </c>
      <c r="B380" s="5" t="s">
        <v>25</v>
      </c>
      <c r="C380" s="6">
        <v>4002670</v>
      </c>
      <c r="D380" s="6">
        <v>3820950</v>
      </c>
      <c r="E380" s="6">
        <v>3013490</v>
      </c>
      <c r="F380" s="7">
        <v>3417360</v>
      </c>
      <c r="G380" s="5" t="s">
        <v>25</v>
      </c>
      <c r="H380" s="6">
        <v>4008984</v>
      </c>
      <c r="I380" s="6">
        <v>3822206</v>
      </c>
      <c r="J380" s="6">
        <v>3024758</v>
      </c>
      <c r="K380" s="7">
        <v>3370486</v>
      </c>
    </row>
    <row r="381" spans="1:11" ht="29.25" x14ac:dyDescent="0.25">
      <c r="A381" s="1" t="s">
        <v>119</v>
      </c>
      <c r="B381" s="2" t="s">
        <v>43</v>
      </c>
      <c r="C381" s="3">
        <v>98463</v>
      </c>
      <c r="D381" s="3">
        <v>104377</v>
      </c>
      <c r="E381" s="3">
        <v>103748</v>
      </c>
      <c r="F381" s="4">
        <v>0</v>
      </c>
      <c r="G381" s="1"/>
    </row>
    <row r="382" spans="1:11" x14ac:dyDescent="0.25">
      <c r="A382" s="1" t="s">
        <v>119</v>
      </c>
      <c r="B382" s="5" t="s">
        <v>44</v>
      </c>
      <c r="C382" s="8">
        <v>1</v>
      </c>
      <c r="D382" s="6"/>
      <c r="E382" s="6"/>
      <c r="F382" s="7"/>
      <c r="G382" s="12" t="s">
        <v>44</v>
      </c>
      <c r="H382" s="14"/>
      <c r="I382" s="14">
        <v>0</v>
      </c>
      <c r="J382" s="14"/>
      <c r="K382" s="15"/>
    </row>
    <row r="383" spans="1:11" ht="43.5" x14ac:dyDescent="0.25">
      <c r="A383" s="1" t="s">
        <v>119</v>
      </c>
      <c r="B383" s="2" t="s">
        <v>2</v>
      </c>
      <c r="C383" s="3"/>
      <c r="D383" s="3"/>
      <c r="E383" s="3">
        <v>127550</v>
      </c>
      <c r="F383" s="4">
        <v>0</v>
      </c>
      <c r="G383" s="1"/>
    </row>
    <row r="384" spans="1:11" ht="43.5" x14ac:dyDescent="0.25">
      <c r="A384" s="1" t="s">
        <v>119</v>
      </c>
      <c r="B384" s="9" t="s">
        <v>8</v>
      </c>
      <c r="C384" s="10"/>
      <c r="D384" s="10">
        <v>276608</v>
      </c>
      <c r="E384" s="10">
        <v>728358</v>
      </c>
      <c r="F384" s="11">
        <v>0</v>
      </c>
      <c r="G384" s="1"/>
    </row>
    <row r="385" spans="1:17" ht="29.25" x14ac:dyDescent="0.25">
      <c r="A385" s="1" t="s">
        <v>65</v>
      </c>
      <c r="B385" s="2" t="s">
        <v>62</v>
      </c>
      <c r="C385" s="3"/>
      <c r="D385" s="3">
        <v>61176</v>
      </c>
      <c r="E385" s="3">
        <v>194575</v>
      </c>
      <c r="F385" s="4">
        <v>2799394</v>
      </c>
      <c r="G385" s="1"/>
    </row>
    <row r="386" spans="1:17" ht="29.25" x14ac:dyDescent="0.25">
      <c r="A386" s="1" t="s">
        <v>65</v>
      </c>
      <c r="B386" s="5" t="s">
        <v>13</v>
      </c>
      <c r="C386" s="6"/>
      <c r="D386" s="6"/>
      <c r="E386" s="6">
        <v>99496</v>
      </c>
      <c r="F386" s="7"/>
      <c r="G386" s="2" t="s">
        <v>13</v>
      </c>
      <c r="H386" s="3"/>
      <c r="I386" s="3"/>
      <c r="J386" s="3">
        <v>190826</v>
      </c>
      <c r="K386" s="3"/>
    </row>
    <row r="387" spans="1:17" x14ac:dyDescent="0.25">
      <c r="A387" s="1" t="s">
        <v>65</v>
      </c>
      <c r="B387" s="2" t="s">
        <v>61</v>
      </c>
      <c r="C387" s="3"/>
      <c r="D387" s="3"/>
      <c r="E387" s="3"/>
      <c r="F387" s="4">
        <v>17</v>
      </c>
      <c r="G387" s="5" t="s">
        <v>61</v>
      </c>
      <c r="H387" s="6"/>
      <c r="I387" s="6">
        <v>0</v>
      </c>
      <c r="J387" s="6">
        <v>0</v>
      </c>
      <c r="K387" s="6">
        <v>0</v>
      </c>
    </row>
    <row r="388" spans="1:17" ht="29.25" x14ac:dyDescent="0.25">
      <c r="A388" s="1" t="s">
        <v>65</v>
      </c>
      <c r="B388" s="5" t="s">
        <v>36</v>
      </c>
      <c r="C388" s="6">
        <v>1</v>
      </c>
      <c r="D388" s="6"/>
      <c r="E388" s="6"/>
      <c r="F388" s="7"/>
      <c r="G388" s="1"/>
    </row>
    <row r="389" spans="1:17" x14ac:dyDescent="0.25">
      <c r="A389" s="1" t="s">
        <v>65</v>
      </c>
      <c r="B389" s="2" t="s">
        <v>121</v>
      </c>
      <c r="C389" s="3"/>
      <c r="D389" s="3">
        <v>77401</v>
      </c>
      <c r="E389" s="3"/>
      <c r="F389" s="4"/>
      <c r="G389" s="1"/>
    </row>
    <row r="390" spans="1:17" ht="29.25" x14ac:dyDescent="0.25">
      <c r="A390" s="1" t="s">
        <v>65</v>
      </c>
      <c r="B390" s="5" t="s">
        <v>20</v>
      </c>
      <c r="C390" s="6">
        <v>77527</v>
      </c>
      <c r="D390" s="6"/>
      <c r="E390" s="6">
        <v>81302</v>
      </c>
      <c r="F390" s="7">
        <v>432622</v>
      </c>
      <c r="G390" s="2" t="s">
        <v>20</v>
      </c>
      <c r="H390" s="3">
        <v>757136</v>
      </c>
      <c r="I390" s="3">
        <v>1536810</v>
      </c>
      <c r="J390" s="3"/>
      <c r="K390" s="3"/>
    </row>
    <row r="391" spans="1:17" ht="29.25" x14ac:dyDescent="0.25">
      <c r="A391" s="1" t="s">
        <v>65</v>
      </c>
      <c r="B391" s="2" t="s">
        <v>30</v>
      </c>
      <c r="C391" s="3">
        <v>68728</v>
      </c>
      <c r="D391" s="3">
        <v>3990</v>
      </c>
      <c r="E391" s="3"/>
      <c r="F391" s="4">
        <v>13</v>
      </c>
      <c r="G391" s="2" t="s">
        <v>30</v>
      </c>
      <c r="H391" s="3">
        <v>13</v>
      </c>
      <c r="I391" s="3">
        <v>4002</v>
      </c>
      <c r="J391" s="3"/>
      <c r="K391" s="3"/>
    </row>
    <row r="392" spans="1:17" x14ac:dyDescent="0.25">
      <c r="A392" s="1" t="s">
        <v>65</v>
      </c>
      <c r="B392" s="5" t="s">
        <v>7</v>
      </c>
      <c r="C392" s="6">
        <v>174967</v>
      </c>
      <c r="D392" s="6">
        <v>449325</v>
      </c>
      <c r="E392" s="6">
        <v>834150</v>
      </c>
      <c r="F392" s="7">
        <v>448356</v>
      </c>
      <c r="G392" s="5" t="s">
        <v>7</v>
      </c>
      <c r="H392" s="6"/>
      <c r="I392" s="6">
        <v>403</v>
      </c>
      <c r="J392" s="6">
        <v>468</v>
      </c>
      <c r="K392" s="6">
        <v>384</v>
      </c>
    </row>
    <row r="393" spans="1:17" x14ac:dyDescent="0.25">
      <c r="A393" s="1" t="s">
        <v>65</v>
      </c>
      <c r="B393" s="2" t="s">
        <v>42</v>
      </c>
      <c r="C393" s="3">
        <v>3127448</v>
      </c>
      <c r="D393" s="3">
        <v>2045628</v>
      </c>
      <c r="E393" s="3">
        <v>1393471</v>
      </c>
      <c r="F393" s="13">
        <v>945895</v>
      </c>
      <c r="G393" s="2" t="s">
        <v>42</v>
      </c>
      <c r="H393" s="3">
        <v>3096959</v>
      </c>
      <c r="I393" s="3">
        <v>2078385</v>
      </c>
      <c r="J393" s="3">
        <v>1378390</v>
      </c>
      <c r="K393" s="3">
        <v>823724</v>
      </c>
    </row>
    <row r="394" spans="1:17" x14ac:dyDescent="0.25">
      <c r="A394" s="1" t="s">
        <v>65</v>
      </c>
      <c r="B394" s="5" t="s">
        <v>1</v>
      </c>
      <c r="C394" s="6">
        <v>1</v>
      </c>
      <c r="D394" s="6"/>
      <c r="E394" s="6"/>
      <c r="F394" s="7"/>
      <c r="G394" s="1"/>
    </row>
    <row r="395" spans="1:17" ht="43.5" x14ac:dyDescent="0.25">
      <c r="A395" s="1" t="s">
        <v>65</v>
      </c>
      <c r="B395" s="2" t="s">
        <v>25</v>
      </c>
      <c r="C395" s="3">
        <v>332119</v>
      </c>
      <c r="D395" s="3">
        <v>353959</v>
      </c>
      <c r="E395" s="3">
        <v>523073</v>
      </c>
      <c r="F395" s="4">
        <v>948427</v>
      </c>
      <c r="G395" s="2" t="s">
        <v>25</v>
      </c>
      <c r="H395" s="3">
        <v>609919</v>
      </c>
      <c r="I395" s="3">
        <v>552383</v>
      </c>
      <c r="J395" s="3">
        <v>1593814</v>
      </c>
      <c r="K395" s="3">
        <v>1081268</v>
      </c>
    </row>
    <row r="396" spans="1:17" ht="29.25" x14ac:dyDescent="0.25">
      <c r="A396" s="1" t="s">
        <v>65</v>
      </c>
      <c r="B396" s="5" t="s">
        <v>26</v>
      </c>
      <c r="C396" s="6">
        <v>83365</v>
      </c>
      <c r="D396" s="6"/>
      <c r="E396" s="6"/>
      <c r="F396" s="7"/>
      <c r="G396" s="1"/>
    </row>
    <row r="397" spans="1:17" x14ac:dyDescent="0.25">
      <c r="A397" s="1" t="s">
        <v>65</v>
      </c>
      <c r="B397" s="2" t="s">
        <v>110</v>
      </c>
      <c r="C397" s="3"/>
      <c r="D397" s="3"/>
      <c r="E397" s="3"/>
      <c r="F397" s="4">
        <v>0</v>
      </c>
      <c r="G397" s="2" t="s">
        <v>110</v>
      </c>
      <c r="H397" s="3">
        <v>1</v>
      </c>
      <c r="I397" s="3">
        <v>2</v>
      </c>
      <c r="J397" s="3"/>
      <c r="K397" s="3">
        <v>82003</v>
      </c>
    </row>
    <row r="398" spans="1:17" ht="29.25" x14ac:dyDescent="0.25">
      <c r="A398" s="1" t="s">
        <v>65</v>
      </c>
      <c r="B398" s="5" t="s">
        <v>47</v>
      </c>
      <c r="C398" s="6"/>
      <c r="D398" s="6"/>
      <c r="E398" s="6">
        <v>0</v>
      </c>
      <c r="F398" s="7"/>
      <c r="G398" s="1"/>
    </row>
    <row r="399" spans="1:17" ht="43.5" x14ac:dyDescent="0.25">
      <c r="A399" s="1" t="s">
        <v>65</v>
      </c>
      <c r="B399" s="2" t="s">
        <v>2</v>
      </c>
      <c r="C399" s="3">
        <v>101801</v>
      </c>
      <c r="D399" s="3">
        <v>188632</v>
      </c>
      <c r="E399" s="3"/>
      <c r="F399" s="4">
        <v>419405</v>
      </c>
      <c r="G399" s="5" t="s">
        <v>2</v>
      </c>
      <c r="H399" s="6">
        <v>149951</v>
      </c>
      <c r="I399" s="6">
        <v>203722</v>
      </c>
      <c r="J399" s="6">
        <v>26486</v>
      </c>
      <c r="K399" s="6">
        <v>302489</v>
      </c>
    </row>
    <row r="400" spans="1:17" ht="43.5" x14ac:dyDescent="0.25">
      <c r="A400" s="1" t="s">
        <v>65</v>
      </c>
      <c r="B400" s="9" t="s">
        <v>8</v>
      </c>
      <c r="C400" s="10">
        <v>718521</v>
      </c>
      <c r="D400" s="10">
        <v>1648207</v>
      </c>
      <c r="E400" s="10">
        <v>1544331</v>
      </c>
      <c r="F400" s="11">
        <v>2045735</v>
      </c>
      <c r="G400" s="12" t="s">
        <v>8</v>
      </c>
      <c r="H400">
        <f>N400*0.86</f>
        <v>859477.98</v>
      </c>
      <c r="I400">
        <f>O400*0.86</f>
        <v>1764904.04</v>
      </c>
      <c r="J400">
        <f>P400*0.86</f>
        <v>1536746.9</v>
      </c>
      <c r="K400">
        <f>Q400*0.86</f>
        <v>1664894.64</v>
      </c>
      <c r="N400" s="14">
        <v>999393</v>
      </c>
      <c r="O400" s="14">
        <v>2052214</v>
      </c>
      <c r="P400" s="14">
        <v>1786915</v>
      </c>
      <c r="Q400" s="14">
        <v>1935924</v>
      </c>
    </row>
    <row r="401" spans="1:17" x14ac:dyDescent="0.25">
      <c r="A401" s="1" t="s">
        <v>65</v>
      </c>
      <c r="B401" s="1"/>
      <c r="G401" s="2" t="s">
        <v>122</v>
      </c>
      <c r="H401" s="3"/>
      <c r="I401" s="3"/>
      <c r="J401" s="3">
        <v>7199</v>
      </c>
      <c r="K401" s="3">
        <v>22096</v>
      </c>
    </row>
    <row r="402" spans="1:17" ht="29.25" x14ac:dyDescent="0.25">
      <c r="A402" s="1" t="s">
        <v>65</v>
      </c>
      <c r="B402" s="1"/>
      <c r="G402" s="5" t="s">
        <v>40</v>
      </c>
      <c r="H402" s="6"/>
      <c r="I402" s="6">
        <v>15029</v>
      </c>
      <c r="J402" s="6"/>
      <c r="K402" s="6"/>
    </row>
    <row r="403" spans="1:17" x14ac:dyDescent="0.25">
      <c r="A403" s="1" t="s">
        <v>65</v>
      </c>
      <c r="B403" s="1"/>
      <c r="G403" s="5" t="s">
        <v>5</v>
      </c>
      <c r="H403" s="8">
        <v>8</v>
      </c>
      <c r="I403" s="6"/>
      <c r="J403" s="6"/>
      <c r="K403" s="6"/>
    </row>
    <row r="404" spans="1:17" x14ac:dyDescent="0.25">
      <c r="A404" s="1" t="s">
        <v>65</v>
      </c>
      <c r="B404" s="1"/>
      <c r="G404" s="5" t="s">
        <v>69</v>
      </c>
      <c r="H404" s="6"/>
      <c r="I404" s="6"/>
      <c r="J404" s="6">
        <v>15181</v>
      </c>
      <c r="K404" s="6"/>
    </row>
    <row r="405" spans="1:17" x14ac:dyDescent="0.25">
      <c r="A405" s="1" t="s">
        <v>123</v>
      </c>
      <c r="B405" s="1"/>
      <c r="G405" s="2" t="s">
        <v>33</v>
      </c>
      <c r="H405" s="3"/>
      <c r="I405" s="3"/>
      <c r="J405" s="3"/>
      <c r="K405" s="3">
        <f>697*0.86</f>
        <v>599.41999999999996</v>
      </c>
    </row>
    <row r="406" spans="1:17" ht="57.75" x14ac:dyDescent="0.25">
      <c r="A406" s="1" t="s">
        <v>123</v>
      </c>
      <c r="B406" s="1"/>
      <c r="G406" s="9" t="s">
        <v>4</v>
      </c>
      <c r="H406" s="10">
        <v>365</v>
      </c>
      <c r="I406" s="10"/>
      <c r="J406" s="10"/>
      <c r="K406" s="10">
        <v>12</v>
      </c>
    </row>
    <row r="407" spans="1:17" x14ac:dyDescent="0.25">
      <c r="A407" s="1" t="s">
        <v>124</v>
      </c>
      <c r="B407" s="1"/>
      <c r="G407" s="1" t="s">
        <v>8</v>
      </c>
      <c r="K407">
        <f>155445*0.86</f>
        <v>133682.70000000001</v>
      </c>
    </row>
    <row r="408" spans="1:17" x14ac:dyDescent="0.25">
      <c r="A408" s="1" t="s">
        <v>124</v>
      </c>
      <c r="B408" s="1"/>
      <c r="G408" s="1" t="s">
        <v>7</v>
      </c>
      <c r="I408">
        <v>136</v>
      </c>
    </row>
    <row r="409" spans="1:17" ht="29.25" x14ac:dyDescent="0.25">
      <c r="A409" s="1" t="s">
        <v>125</v>
      </c>
      <c r="B409" s="2" t="s">
        <v>48</v>
      </c>
      <c r="C409" s="3"/>
      <c r="D409" s="3">
        <v>29862</v>
      </c>
      <c r="E409" s="3"/>
      <c r="F409" s="4"/>
      <c r="G409" s="1"/>
    </row>
    <row r="410" spans="1:17" x14ac:dyDescent="0.25">
      <c r="A410" s="1" t="s">
        <v>125</v>
      </c>
      <c r="B410" s="5" t="s">
        <v>7</v>
      </c>
      <c r="C410" s="6">
        <v>751241</v>
      </c>
      <c r="D410" s="6">
        <v>326208</v>
      </c>
      <c r="E410" s="6"/>
      <c r="F410" s="7"/>
      <c r="G410" s="9" t="s">
        <v>7</v>
      </c>
      <c r="H410" s="10">
        <v>278489</v>
      </c>
      <c r="I410" s="10">
        <v>140</v>
      </c>
      <c r="J410" s="10"/>
      <c r="K410" s="11"/>
    </row>
    <row r="411" spans="1:17" x14ac:dyDescent="0.25">
      <c r="A411" s="1" t="s">
        <v>125</v>
      </c>
      <c r="B411" s="2" t="s">
        <v>69</v>
      </c>
      <c r="C411" s="3">
        <v>1</v>
      </c>
      <c r="D411" s="3"/>
      <c r="E411" s="3"/>
      <c r="F411" s="4"/>
      <c r="G411" s="1"/>
    </row>
    <row r="412" spans="1:17" ht="43.5" x14ac:dyDescent="0.25">
      <c r="A412" s="1" t="s">
        <v>125</v>
      </c>
      <c r="B412" s="9" t="s">
        <v>8</v>
      </c>
      <c r="C412" s="10">
        <v>470679</v>
      </c>
      <c r="D412" s="10">
        <v>800969</v>
      </c>
      <c r="E412" s="10">
        <v>455703</v>
      </c>
      <c r="F412" s="11">
        <v>1176977</v>
      </c>
      <c r="G412" s="2" t="s">
        <v>8</v>
      </c>
      <c r="H412">
        <f>N412*0.86</f>
        <v>489258.3</v>
      </c>
      <c r="I412">
        <f>O412*0.86</f>
        <v>771800.98</v>
      </c>
      <c r="J412">
        <f>P412*0.86</f>
        <v>480023.62</v>
      </c>
      <c r="K412">
        <f>Q412*0.86</f>
        <v>964308.54</v>
      </c>
      <c r="N412" s="3">
        <v>568905</v>
      </c>
      <c r="O412" s="3">
        <v>897443</v>
      </c>
      <c r="P412" s="3">
        <v>558167</v>
      </c>
      <c r="Q412" s="4">
        <v>1121289</v>
      </c>
    </row>
    <row r="413" spans="1:17" ht="29.25" x14ac:dyDescent="0.25">
      <c r="A413" s="1" t="s">
        <v>51</v>
      </c>
      <c r="B413" s="2" t="s">
        <v>10</v>
      </c>
      <c r="C413" s="3">
        <v>78386</v>
      </c>
      <c r="D413" s="3">
        <v>1898</v>
      </c>
      <c r="E413" s="3">
        <v>5781</v>
      </c>
      <c r="F413" s="4"/>
      <c r="G413" s="2" t="s">
        <v>10</v>
      </c>
      <c r="H413" s="3">
        <v>481455</v>
      </c>
      <c r="I413" s="3">
        <v>631346</v>
      </c>
      <c r="J413" s="3">
        <v>434170</v>
      </c>
      <c r="K413" s="4">
        <v>220093</v>
      </c>
    </row>
    <row r="414" spans="1:17" x14ac:dyDescent="0.25">
      <c r="A414" s="1" t="s">
        <v>51</v>
      </c>
      <c r="B414" s="5" t="s">
        <v>69</v>
      </c>
      <c r="C414" s="6"/>
      <c r="D414" s="6">
        <v>1</v>
      </c>
      <c r="E414" s="6"/>
      <c r="F414" s="7">
        <v>2</v>
      </c>
      <c r="G414" s="9" t="s">
        <v>69</v>
      </c>
      <c r="H414" s="10"/>
      <c r="I414" s="10">
        <v>3</v>
      </c>
      <c r="J414" s="10"/>
      <c r="K414" s="11">
        <v>2</v>
      </c>
    </row>
    <row r="415" spans="1:17" x14ac:dyDescent="0.25">
      <c r="A415" s="1" t="s">
        <v>91</v>
      </c>
      <c r="B415" s="2" t="s">
        <v>12</v>
      </c>
      <c r="C415" s="3">
        <v>294000</v>
      </c>
      <c r="D415" s="3"/>
      <c r="E415" s="3"/>
      <c r="F415" s="4"/>
      <c r="G415" s="1"/>
    </row>
    <row r="416" spans="1:17" ht="29.25" x14ac:dyDescent="0.25">
      <c r="A416" s="1" t="s">
        <v>91</v>
      </c>
      <c r="B416" s="5" t="s">
        <v>62</v>
      </c>
      <c r="C416" s="6"/>
      <c r="D416" s="6"/>
      <c r="E416" s="6"/>
      <c r="F416" s="8">
        <v>431346</v>
      </c>
      <c r="G416" s="1"/>
    </row>
    <row r="417" spans="1:11" x14ac:dyDescent="0.25">
      <c r="A417" s="1" t="s">
        <v>91</v>
      </c>
      <c r="B417" s="2" t="s">
        <v>39</v>
      </c>
      <c r="C417" s="3">
        <v>2472600</v>
      </c>
      <c r="D417" s="3">
        <v>289280</v>
      </c>
      <c r="E417" s="13">
        <v>1002644</v>
      </c>
      <c r="F417" s="13">
        <v>633976</v>
      </c>
      <c r="G417" s="1"/>
    </row>
    <row r="418" spans="1:11" x14ac:dyDescent="0.25">
      <c r="A418" s="1" t="s">
        <v>91</v>
      </c>
      <c r="B418" s="5" t="s">
        <v>41</v>
      </c>
      <c r="C418" s="6">
        <v>3504000</v>
      </c>
      <c r="D418" s="6">
        <v>3483000</v>
      </c>
      <c r="E418" s="8">
        <v>5168477</v>
      </c>
      <c r="F418" s="8">
        <v>1740364</v>
      </c>
      <c r="G418" s="1"/>
    </row>
    <row r="419" spans="1:11" ht="29.25" x14ac:dyDescent="0.25">
      <c r="A419" s="1" t="s">
        <v>91</v>
      </c>
      <c r="B419" s="2" t="s">
        <v>20</v>
      </c>
      <c r="C419" s="3"/>
      <c r="D419" s="3">
        <v>170800</v>
      </c>
      <c r="E419" s="3"/>
      <c r="F419" s="4"/>
      <c r="G419" s="1"/>
    </row>
    <row r="420" spans="1:11" ht="29.25" x14ac:dyDescent="0.25">
      <c r="A420" s="1" t="s">
        <v>91</v>
      </c>
      <c r="B420" s="5" t="s">
        <v>126</v>
      </c>
      <c r="C420" s="6"/>
      <c r="D420" s="6"/>
      <c r="E420" s="6"/>
      <c r="F420" s="8">
        <v>264177</v>
      </c>
      <c r="G420" s="1"/>
    </row>
    <row r="421" spans="1:11" ht="29.25" x14ac:dyDescent="0.25">
      <c r="A421" s="1" t="s">
        <v>91</v>
      </c>
      <c r="B421" s="12" t="s">
        <v>43</v>
      </c>
      <c r="C421" s="14">
        <v>819700</v>
      </c>
      <c r="D421" s="14">
        <v>2198830</v>
      </c>
      <c r="E421" s="13">
        <v>5624747</v>
      </c>
      <c r="F421" s="13">
        <v>4452828</v>
      </c>
      <c r="G421" s="1"/>
    </row>
    <row r="422" spans="1:11" ht="29.25" x14ac:dyDescent="0.25">
      <c r="A422" s="1" t="s">
        <v>127</v>
      </c>
      <c r="B422" s="2" t="s">
        <v>128</v>
      </c>
      <c r="C422" s="3">
        <v>57</v>
      </c>
      <c r="D422" s="3"/>
      <c r="E422" s="3"/>
      <c r="F422" s="4"/>
      <c r="G422" s="2" t="s">
        <v>128</v>
      </c>
      <c r="H422" s="3">
        <v>57</v>
      </c>
      <c r="I422" s="3"/>
      <c r="J422" s="3"/>
      <c r="K422" s="4"/>
    </row>
    <row r="423" spans="1:11" x14ac:dyDescent="0.25">
      <c r="A423" s="1" t="s">
        <v>127</v>
      </c>
      <c r="B423" s="5" t="s">
        <v>129</v>
      </c>
      <c r="C423" s="6">
        <v>36</v>
      </c>
      <c r="D423" s="6">
        <v>8</v>
      </c>
      <c r="E423" s="6">
        <v>9</v>
      </c>
      <c r="F423" s="7">
        <v>36</v>
      </c>
      <c r="G423" s="1"/>
    </row>
    <row r="424" spans="1:11" x14ac:dyDescent="0.25">
      <c r="A424" s="1" t="s">
        <v>122</v>
      </c>
      <c r="B424" s="1"/>
      <c r="G424" s="2" t="s">
        <v>61</v>
      </c>
      <c r="H424" s="3"/>
      <c r="I424" s="3">
        <v>0</v>
      </c>
      <c r="J424" s="3"/>
      <c r="K424" s="4">
        <v>0</v>
      </c>
    </row>
    <row r="425" spans="1:11" x14ac:dyDescent="0.25">
      <c r="A425" s="1" t="s">
        <v>122</v>
      </c>
      <c r="B425" s="1"/>
      <c r="G425" s="5" t="s">
        <v>51</v>
      </c>
      <c r="H425" s="6">
        <v>41958</v>
      </c>
      <c r="I425" s="6"/>
      <c r="J425" s="6"/>
      <c r="K425" s="7"/>
    </row>
    <row r="426" spans="1:11" ht="43.5" x14ac:dyDescent="0.25">
      <c r="A426" s="1" t="s">
        <v>122</v>
      </c>
      <c r="B426" s="2" t="s">
        <v>130</v>
      </c>
      <c r="C426" s="3"/>
      <c r="D426" s="3">
        <v>79</v>
      </c>
      <c r="E426" s="3"/>
      <c r="F426" s="4"/>
      <c r="G426" s="1"/>
    </row>
    <row r="427" spans="1:11" x14ac:dyDescent="0.25">
      <c r="A427" s="1" t="s">
        <v>122</v>
      </c>
      <c r="B427" s="5" t="s">
        <v>66</v>
      </c>
      <c r="C427" s="6">
        <v>2569</v>
      </c>
      <c r="D427" s="6">
        <v>903</v>
      </c>
      <c r="E427" s="6"/>
      <c r="F427" s="7">
        <v>4</v>
      </c>
      <c r="G427" s="2" t="s">
        <v>66</v>
      </c>
      <c r="H427" s="3">
        <v>173</v>
      </c>
      <c r="I427" s="13">
        <v>347</v>
      </c>
      <c r="J427" s="13">
        <v>8</v>
      </c>
      <c r="K427" s="4"/>
    </row>
    <row r="428" spans="1:11" x14ac:dyDescent="0.25">
      <c r="A428" s="1" t="s">
        <v>122</v>
      </c>
      <c r="B428" s="2" t="s">
        <v>131</v>
      </c>
      <c r="C428" s="3">
        <v>4</v>
      </c>
      <c r="D428" s="3"/>
      <c r="E428" s="3"/>
      <c r="F428" s="4"/>
      <c r="G428" s="5" t="s">
        <v>131</v>
      </c>
      <c r="H428" s="6">
        <v>144</v>
      </c>
      <c r="I428" s="6">
        <v>172</v>
      </c>
      <c r="J428" s="6"/>
      <c r="K428" s="7">
        <v>3331</v>
      </c>
    </row>
    <row r="429" spans="1:11" ht="29.25" x14ac:dyDescent="0.25">
      <c r="A429" s="1" t="s">
        <v>122</v>
      </c>
      <c r="B429" s="5" t="s">
        <v>20</v>
      </c>
      <c r="C429" s="6"/>
      <c r="D429" s="6"/>
      <c r="E429" s="6"/>
      <c r="F429" s="7">
        <v>82742</v>
      </c>
      <c r="G429" s="1"/>
    </row>
    <row r="430" spans="1:11" ht="29.25" x14ac:dyDescent="0.25">
      <c r="A430" s="1" t="s">
        <v>122</v>
      </c>
      <c r="B430" s="2" t="s">
        <v>59</v>
      </c>
      <c r="C430" s="3">
        <v>1318</v>
      </c>
      <c r="D430" s="3"/>
      <c r="E430" s="3"/>
      <c r="F430" s="4"/>
      <c r="G430" s="2" t="s">
        <v>59</v>
      </c>
      <c r="H430" s="3">
        <v>1281</v>
      </c>
      <c r="I430" s="3"/>
      <c r="J430" s="3"/>
      <c r="K430" s="4"/>
    </row>
    <row r="431" spans="1:11" ht="43.5" x14ac:dyDescent="0.25">
      <c r="A431" s="1" t="s">
        <v>122</v>
      </c>
      <c r="B431" s="5" t="s">
        <v>25</v>
      </c>
      <c r="C431" s="6">
        <v>1591</v>
      </c>
      <c r="D431" s="6">
        <v>146</v>
      </c>
      <c r="E431" s="6">
        <v>42504</v>
      </c>
      <c r="F431" s="7"/>
      <c r="G431" s="5" t="s">
        <v>25</v>
      </c>
      <c r="H431" s="6">
        <v>1843</v>
      </c>
      <c r="I431" s="6">
        <v>434</v>
      </c>
      <c r="J431" s="6"/>
      <c r="K431" s="7">
        <v>49060</v>
      </c>
    </row>
    <row r="432" spans="1:11" ht="29.25" x14ac:dyDescent="0.25">
      <c r="A432" s="1" t="s">
        <v>122</v>
      </c>
      <c r="B432" s="1"/>
      <c r="G432" s="12" t="s">
        <v>132</v>
      </c>
      <c r="H432" s="14">
        <v>1</v>
      </c>
      <c r="I432" s="14"/>
      <c r="J432" s="14"/>
      <c r="K432" s="15"/>
    </row>
    <row r="433" spans="1:17" ht="29.25" x14ac:dyDescent="0.25">
      <c r="A433" s="1" t="s">
        <v>133</v>
      </c>
      <c r="B433" s="12" t="s">
        <v>3</v>
      </c>
      <c r="C433" s="14">
        <v>3</v>
      </c>
      <c r="D433" s="14">
        <v>12</v>
      </c>
      <c r="E433" s="14">
        <v>3</v>
      </c>
      <c r="F433" s="15">
        <v>2</v>
      </c>
      <c r="G433" s="12" t="s">
        <v>3</v>
      </c>
      <c r="H433" s="14">
        <v>3</v>
      </c>
      <c r="I433" s="14">
        <v>12</v>
      </c>
      <c r="J433" s="14">
        <v>3</v>
      </c>
      <c r="K433" s="15">
        <v>0</v>
      </c>
    </row>
    <row r="434" spans="1:17" x14ac:dyDescent="0.25">
      <c r="A434" s="1" t="s">
        <v>105</v>
      </c>
      <c r="B434" s="2" t="s">
        <v>129</v>
      </c>
      <c r="C434" s="3">
        <v>30</v>
      </c>
      <c r="D434" s="3"/>
      <c r="E434" s="3"/>
      <c r="F434" s="4"/>
      <c r="G434" s="1"/>
    </row>
    <row r="435" spans="1:17" ht="29.25" x14ac:dyDescent="0.25">
      <c r="A435" s="1" t="s">
        <v>105</v>
      </c>
      <c r="B435" s="2" t="s">
        <v>43</v>
      </c>
      <c r="C435" s="3"/>
      <c r="D435" s="3">
        <v>16</v>
      </c>
      <c r="E435" s="3"/>
      <c r="F435" s="4"/>
      <c r="G435" s="1"/>
    </row>
    <row r="436" spans="1:17" ht="57.75" x14ac:dyDescent="0.25">
      <c r="A436" s="1" t="s">
        <v>105</v>
      </c>
      <c r="B436" s="5" t="s">
        <v>4</v>
      </c>
      <c r="C436" s="6">
        <v>103</v>
      </c>
      <c r="D436" s="6"/>
      <c r="E436" s="6">
        <v>36</v>
      </c>
      <c r="F436" s="7">
        <v>177</v>
      </c>
      <c r="G436" s="2" t="s">
        <v>4</v>
      </c>
      <c r="H436" s="3"/>
      <c r="I436" s="3">
        <v>255</v>
      </c>
      <c r="J436" s="3">
        <v>375</v>
      </c>
      <c r="K436" s="4">
        <v>230</v>
      </c>
    </row>
    <row r="437" spans="1:17" ht="29.25" x14ac:dyDescent="0.25">
      <c r="A437" s="1" t="s">
        <v>134</v>
      </c>
      <c r="B437" s="2" t="s">
        <v>11</v>
      </c>
      <c r="C437" s="3"/>
      <c r="D437" s="3">
        <v>0</v>
      </c>
      <c r="E437" s="3"/>
      <c r="F437" s="4">
        <v>0</v>
      </c>
      <c r="G437" s="12" t="s">
        <v>11</v>
      </c>
      <c r="H437">
        <f>N437*0.86</f>
        <v>0.86</v>
      </c>
      <c r="I437">
        <f>O437*0.86</f>
        <v>4.3</v>
      </c>
      <c r="J437">
        <f>P437*0.86</f>
        <v>2.58</v>
      </c>
      <c r="K437">
        <f>Q437*0.86</f>
        <v>4.3</v>
      </c>
      <c r="N437" s="14">
        <v>1</v>
      </c>
      <c r="O437" s="14">
        <v>5</v>
      </c>
      <c r="P437" s="14">
        <v>3</v>
      </c>
      <c r="Q437" s="15">
        <v>5</v>
      </c>
    </row>
    <row r="438" spans="1:17" ht="43.5" x14ac:dyDescent="0.25">
      <c r="A438" s="1" t="s">
        <v>134</v>
      </c>
      <c r="B438" s="5" t="s">
        <v>135</v>
      </c>
      <c r="C438" s="6"/>
      <c r="D438" s="6">
        <v>78</v>
      </c>
      <c r="E438" s="6"/>
      <c r="F438" s="7"/>
      <c r="G438" s="1"/>
    </row>
    <row r="439" spans="1:17" ht="43.5" x14ac:dyDescent="0.25">
      <c r="A439" s="1" t="s">
        <v>134</v>
      </c>
      <c r="B439" s="2" t="s">
        <v>136</v>
      </c>
      <c r="C439" s="3">
        <v>1</v>
      </c>
      <c r="D439" s="3"/>
      <c r="E439" s="3"/>
      <c r="F439" s="4"/>
      <c r="G439" s="1"/>
    </row>
    <row r="440" spans="1:17" ht="29.25" x14ac:dyDescent="0.25">
      <c r="A440" s="1" t="s">
        <v>134</v>
      </c>
      <c r="B440" s="2" t="s">
        <v>26</v>
      </c>
      <c r="C440" s="3">
        <v>760</v>
      </c>
      <c r="D440" s="3">
        <v>378</v>
      </c>
      <c r="E440" s="3">
        <v>64</v>
      </c>
      <c r="F440" s="4"/>
      <c r="G440" s="1"/>
    </row>
    <row r="441" spans="1:17" x14ac:dyDescent="0.25">
      <c r="A441" s="1" t="s">
        <v>134</v>
      </c>
      <c r="B441" s="5" t="s">
        <v>27</v>
      </c>
      <c r="C441" s="6">
        <v>21</v>
      </c>
      <c r="D441" s="6">
        <v>29</v>
      </c>
      <c r="E441" s="6">
        <v>14</v>
      </c>
      <c r="F441" s="7"/>
      <c r="G441" s="1"/>
    </row>
    <row r="442" spans="1:17" ht="57.75" x14ac:dyDescent="0.25">
      <c r="A442" s="1" t="s">
        <v>134</v>
      </c>
      <c r="B442" s="12" t="s">
        <v>4</v>
      </c>
      <c r="C442" s="14"/>
      <c r="D442" s="14">
        <v>143</v>
      </c>
      <c r="E442" s="14"/>
      <c r="F442" s="15"/>
      <c r="G442" s="1"/>
    </row>
    <row r="443" spans="1:17" ht="29.25" x14ac:dyDescent="0.25">
      <c r="A443" s="1" t="s">
        <v>66</v>
      </c>
      <c r="B443" s="5" t="s">
        <v>65</v>
      </c>
      <c r="C443" s="6">
        <v>231508</v>
      </c>
      <c r="D443" s="8">
        <v>0</v>
      </c>
      <c r="E443" s="8">
        <v>0</v>
      </c>
      <c r="F443" s="8">
        <v>0</v>
      </c>
      <c r="G443" s="2" t="s">
        <v>65</v>
      </c>
      <c r="H443" s="3">
        <v>101737</v>
      </c>
      <c r="I443" s="3">
        <v>166787</v>
      </c>
      <c r="J443" s="3">
        <v>28545</v>
      </c>
      <c r="K443" s="3">
        <v>82817</v>
      </c>
    </row>
    <row r="444" spans="1:17" ht="29.25" x14ac:dyDescent="0.25">
      <c r="A444" s="1" t="s">
        <v>66</v>
      </c>
      <c r="B444" s="2" t="s">
        <v>36</v>
      </c>
      <c r="C444" s="3"/>
      <c r="D444" s="13">
        <v>7</v>
      </c>
      <c r="E444" s="3"/>
      <c r="F444" s="4"/>
      <c r="G444" s="1"/>
    </row>
    <row r="445" spans="1:17" ht="29.25" x14ac:dyDescent="0.25">
      <c r="A445" s="1" t="s">
        <v>66</v>
      </c>
      <c r="B445" s="5" t="s">
        <v>40</v>
      </c>
      <c r="C445" s="6">
        <v>203850</v>
      </c>
      <c r="D445" s="6"/>
      <c r="E445" s="6"/>
      <c r="F445" s="7"/>
      <c r="G445" s="2" t="s">
        <v>40</v>
      </c>
      <c r="H445" s="3">
        <v>206066</v>
      </c>
      <c r="I445" s="3">
        <v>409499</v>
      </c>
      <c r="J445" s="3">
        <v>670947</v>
      </c>
      <c r="K445" s="3">
        <v>382982</v>
      </c>
    </row>
    <row r="446" spans="1:17" x14ac:dyDescent="0.25">
      <c r="A446" s="1" t="s">
        <v>66</v>
      </c>
      <c r="B446" s="2" t="s">
        <v>42</v>
      </c>
      <c r="C446" s="3">
        <v>1936257</v>
      </c>
      <c r="D446" s="13">
        <v>1379385</v>
      </c>
      <c r="E446" s="13">
        <v>1970468</v>
      </c>
      <c r="F446" s="13">
        <v>1576992</v>
      </c>
      <c r="G446" s="2" t="s">
        <v>42</v>
      </c>
      <c r="H446" s="3">
        <v>1835882</v>
      </c>
      <c r="I446" s="3">
        <v>1234825</v>
      </c>
      <c r="J446" s="3">
        <v>1487915</v>
      </c>
      <c r="K446" s="3">
        <v>1074322</v>
      </c>
    </row>
    <row r="447" spans="1:17" ht="43.5" x14ac:dyDescent="0.25">
      <c r="A447" s="1" t="s">
        <v>66</v>
      </c>
      <c r="B447" s="5" t="s">
        <v>25</v>
      </c>
      <c r="C447" s="6">
        <v>10334198</v>
      </c>
      <c r="D447" s="8">
        <v>10480616</v>
      </c>
      <c r="E447" s="8">
        <v>0</v>
      </c>
      <c r="F447" s="8">
        <v>6883727</v>
      </c>
      <c r="G447" s="5" t="s">
        <v>25</v>
      </c>
      <c r="H447" s="6">
        <v>10178506</v>
      </c>
      <c r="I447" s="6">
        <v>9851686</v>
      </c>
      <c r="J447" s="6">
        <v>9228739</v>
      </c>
      <c r="K447" s="6">
        <v>6292061</v>
      </c>
    </row>
    <row r="448" spans="1:17" x14ac:dyDescent="0.25">
      <c r="A448" s="1" t="s">
        <v>66</v>
      </c>
      <c r="B448" s="2" t="s">
        <v>110</v>
      </c>
      <c r="C448" s="3">
        <v>2</v>
      </c>
      <c r="D448" s="3"/>
      <c r="E448" s="3"/>
      <c r="F448" s="13">
        <v>55</v>
      </c>
      <c r="G448" s="2" t="s">
        <v>110</v>
      </c>
      <c r="H448" s="13">
        <v>0</v>
      </c>
      <c r="I448" s="3">
        <v>2</v>
      </c>
      <c r="J448" s="3"/>
      <c r="K448" s="3"/>
    </row>
    <row r="449" spans="1:17" ht="43.5" x14ac:dyDescent="0.25">
      <c r="A449" s="1" t="s">
        <v>66</v>
      </c>
      <c r="B449" s="5" t="s">
        <v>2</v>
      </c>
      <c r="C449" s="6"/>
      <c r="D449" s="8">
        <v>0</v>
      </c>
      <c r="E449" s="8">
        <v>317061</v>
      </c>
      <c r="F449" s="8">
        <v>7</v>
      </c>
      <c r="G449" s="5" t="s">
        <v>2</v>
      </c>
      <c r="H449" s="6">
        <v>161331</v>
      </c>
      <c r="I449" s="6">
        <v>169438</v>
      </c>
      <c r="J449" s="6">
        <v>226813</v>
      </c>
      <c r="K449" s="6"/>
    </row>
    <row r="450" spans="1:17" ht="43.5" x14ac:dyDescent="0.25">
      <c r="A450" s="1" t="s">
        <v>66</v>
      </c>
      <c r="B450" s="12" t="s">
        <v>8</v>
      </c>
      <c r="C450" s="14">
        <v>0</v>
      </c>
      <c r="D450" s="13">
        <v>1</v>
      </c>
      <c r="E450" s="14"/>
      <c r="F450" s="13">
        <v>80913</v>
      </c>
      <c r="G450" s="12" t="s">
        <v>8</v>
      </c>
      <c r="H450">
        <f>N450*0.86</f>
        <v>0</v>
      </c>
      <c r="I450">
        <f>O450*0.86</f>
        <v>0</v>
      </c>
      <c r="J450">
        <f>P450*0.86</f>
        <v>101279.62</v>
      </c>
      <c r="K450">
        <f>Q450*0.86</f>
        <v>201.24</v>
      </c>
      <c r="N450" s="14"/>
      <c r="O450" s="14"/>
      <c r="P450" s="14">
        <v>117767</v>
      </c>
      <c r="Q450" s="14">
        <v>234</v>
      </c>
    </row>
    <row r="451" spans="1:17" x14ac:dyDescent="0.25">
      <c r="A451" s="1" t="s">
        <v>66</v>
      </c>
      <c r="B451" s="1"/>
      <c r="G451" s="5" t="s">
        <v>122</v>
      </c>
      <c r="H451" s="6"/>
      <c r="I451" s="6"/>
      <c r="J451" s="6"/>
      <c r="K451" s="6">
        <v>87</v>
      </c>
    </row>
    <row r="452" spans="1:17" x14ac:dyDescent="0.25">
      <c r="A452" s="1" t="s">
        <v>35</v>
      </c>
      <c r="B452" s="2" t="s">
        <v>137</v>
      </c>
      <c r="C452" s="3">
        <v>2</v>
      </c>
      <c r="D452" s="3">
        <v>2</v>
      </c>
      <c r="E452" s="3"/>
      <c r="F452" s="4"/>
      <c r="G452" s="1"/>
    </row>
    <row r="453" spans="1:17" x14ac:dyDescent="0.25">
      <c r="A453" s="1" t="s">
        <v>35</v>
      </c>
      <c r="B453" s="5" t="s">
        <v>12</v>
      </c>
      <c r="C453" s="6">
        <v>5023571</v>
      </c>
      <c r="D453" s="6">
        <v>5319754</v>
      </c>
      <c r="E453" s="6">
        <v>3648864</v>
      </c>
      <c r="F453" s="7">
        <v>3809160</v>
      </c>
      <c r="G453" s="1"/>
    </row>
    <row r="454" spans="1:17" x14ac:dyDescent="0.25">
      <c r="A454" s="1" t="s">
        <v>35</v>
      </c>
      <c r="B454" s="2" t="s">
        <v>0</v>
      </c>
      <c r="C454" s="3">
        <v>1123634</v>
      </c>
      <c r="D454" s="3">
        <v>898959</v>
      </c>
      <c r="E454" s="3">
        <v>1348316</v>
      </c>
      <c r="F454" s="4">
        <v>403588</v>
      </c>
      <c r="G454" s="2" t="s">
        <v>0</v>
      </c>
      <c r="H454" s="3">
        <v>0</v>
      </c>
      <c r="I454" s="3">
        <v>7538</v>
      </c>
      <c r="J454" s="17">
        <v>30269</v>
      </c>
      <c r="K454" s="17">
        <v>14206</v>
      </c>
    </row>
    <row r="455" spans="1:17" ht="29.25" x14ac:dyDescent="0.25">
      <c r="A455" s="1" t="s">
        <v>35</v>
      </c>
      <c r="B455" s="5" t="s">
        <v>62</v>
      </c>
      <c r="C455" s="6"/>
      <c r="D455" s="6">
        <v>47349</v>
      </c>
      <c r="E455" s="6">
        <v>30834</v>
      </c>
      <c r="F455" s="7">
        <v>0</v>
      </c>
      <c r="G455" s="1"/>
    </row>
    <row r="456" spans="1:17" ht="29.25" x14ac:dyDescent="0.25">
      <c r="A456" s="1" t="s">
        <v>35</v>
      </c>
      <c r="B456" s="2" t="s">
        <v>6</v>
      </c>
      <c r="C456" s="3"/>
      <c r="D456" s="3"/>
      <c r="E456" s="3">
        <v>110595</v>
      </c>
      <c r="F456" s="4"/>
      <c r="G456" s="5" t="s">
        <v>6</v>
      </c>
      <c r="H456" s="6"/>
      <c r="I456" s="6"/>
      <c r="J456" s="6">
        <v>110678</v>
      </c>
      <c r="K456" s="6"/>
    </row>
    <row r="457" spans="1:17" ht="29.25" x14ac:dyDescent="0.25">
      <c r="A457" s="1" t="s">
        <v>35</v>
      </c>
      <c r="B457" s="5" t="s">
        <v>13</v>
      </c>
      <c r="C457" s="6">
        <v>1087059</v>
      </c>
      <c r="D457" s="6">
        <v>1409583</v>
      </c>
      <c r="E457" s="6">
        <v>361422</v>
      </c>
      <c r="F457" s="7">
        <v>179315</v>
      </c>
      <c r="G457" s="2" t="s">
        <v>13</v>
      </c>
      <c r="H457" s="3">
        <v>810451</v>
      </c>
      <c r="I457" s="3">
        <v>1078090</v>
      </c>
      <c r="J457" s="3">
        <v>355017</v>
      </c>
      <c r="K457" s="3">
        <v>118184</v>
      </c>
    </row>
    <row r="458" spans="1:17" x14ac:dyDescent="0.25">
      <c r="A458" s="1" t="s">
        <v>35</v>
      </c>
      <c r="B458" s="2" t="s">
        <v>53</v>
      </c>
      <c r="C458" s="3"/>
      <c r="D458" s="3">
        <v>74000</v>
      </c>
      <c r="E458" s="3"/>
      <c r="F458" s="4"/>
      <c r="G458" s="1"/>
    </row>
    <row r="459" spans="1:17" x14ac:dyDescent="0.25">
      <c r="A459" s="1" t="s">
        <v>35</v>
      </c>
      <c r="B459" s="5" t="s">
        <v>61</v>
      </c>
      <c r="C459" s="6">
        <v>3091</v>
      </c>
      <c r="D459" s="6">
        <v>2568</v>
      </c>
      <c r="E459" s="6">
        <v>2378</v>
      </c>
      <c r="F459" s="7">
        <v>2031</v>
      </c>
      <c r="G459" s="5" t="s">
        <v>61</v>
      </c>
      <c r="H459" s="6">
        <v>10160</v>
      </c>
      <c r="I459" s="6">
        <v>1</v>
      </c>
      <c r="J459" s="6">
        <v>0</v>
      </c>
      <c r="K459" s="6">
        <v>0</v>
      </c>
    </row>
    <row r="460" spans="1:17" x14ac:dyDescent="0.25">
      <c r="A460" s="1" t="s">
        <v>35</v>
      </c>
      <c r="B460" s="5" t="s">
        <v>32</v>
      </c>
      <c r="C460" s="6"/>
      <c r="D460" s="6">
        <v>317351</v>
      </c>
      <c r="E460" s="6">
        <v>252557</v>
      </c>
      <c r="F460" s="7">
        <v>138374</v>
      </c>
      <c r="G460" s="2" t="s">
        <v>32</v>
      </c>
      <c r="H460" s="3"/>
      <c r="I460" s="3">
        <v>312202</v>
      </c>
      <c r="J460" s="3">
        <v>341478</v>
      </c>
      <c r="K460" s="3">
        <v>138812</v>
      </c>
    </row>
    <row r="461" spans="1:17" ht="29.25" x14ac:dyDescent="0.25">
      <c r="A461" s="1" t="s">
        <v>35</v>
      </c>
      <c r="B461" s="2" t="s">
        <v>98</v>
      </c>
      <c r="C461" s="3">
        <v>282542</v>
      </c>
      <c r="D461" s="3">
        <v>0</v>
      </c>
      <c r="E461" s="3">
        <v>0</v>
      </c>
      <c r="F461" s="4">
        <v>97066</v>
      </c>
      <c r="G461" s="5" t="s">
        <v>98</v>
      </c>
      <c r="H461" s="6">
        <v>284182</v>
      </c>
      <c r="I461" s="6"/>
      <c r="J461" s="6"/>
      <c r="K461" s="6"/>
    </row>
    <row r="462" spans="1:17" x14ac:dyDescent="0.25">
      <c r="A462" s="1" t="s">
        <v>35</v>
      </c>
      <c r="B462" s="5" t="s">
        <v>33</v>
      </c>
      <c r="C462" s="6">
        <v>95078</v>
      </c>
      <c r="D462" s="6"/>
      <c r="E462" s="6"/>
      <c r="F462" s="7">
        <v>380464</v>
      </c>
      <c r="G462" s="2" t="s">
        <v>33</v>
      </c>
      <c r="H462">
        <f>N462*0.86</f>
        <v>87800.84</v>
      </c>
      <c r="I462">
        <f>O462*0.86</f>
        <v>30.96</v>
      </c>
      <c r="J462">
        <f>P462*0.86</f>
        <v>13.76</v>
      </c>
      <c r="K462">
        <f>Q462*0.86</f>
        <v>385411.58</v>
      </c>
      <c r="N462" s="3">
        <v>102094</v>
      </c>
      <c r="O462" s="3">
        <v>36</v>
      </c>
      <c r="P462" s="3">
        <v>16</v>
      </c>
      <c r="Q462" s="3">
        <v>448153</v>
      </c>
    </row>
    <row r="463" spans="1:17" x14ac:dyDescent="0.25">
      <c r="A463" s="1" t="s">
        <v>35</v>
      </c>
      <c r="B463" s="2" t="s">
        <v>103</v>
      </c>
      <c r="C463" s="3">
        <v>104792</v>
      </c>
      <c r="D463" s="3">
        <v>159930</v>
      </c>
      <c r="E463" s="3">
        <v>943393</v>
      </c>
      <c r="F463" s="4">
        <v>395915</v>
      </c>
      <c r="G463" s="1"/>
    </row>
    <row r="464" spans="1:17" x14ac:dyDescent="0.25">
      <c r="A464" s="1" t="s">
        <v>35</v>
      </c>
      <c r="B464" s="5" t="s">
        <v>73</v>
      </c>
      <c r="C464" s="6"/>
      <c r="D464" s="6"/>
      <c r="E464" s="6">
        <v>4</v>
      </c>
      <c r="F464" s="7">
        <v>4</v>
      </c>
      <c r="G464" s="1"/>
    </row>
    <row r="465" spans="1:11" x14ac:dyDescent="0.25">
      <c r="A465" s="1" t="s">
        <v>35</v>
      </c>
      <c r="B465" s="2" t="s">
        <v>15</v>
      </c>
      <c r="C465" s="3">
        <v>0</v>
      </c>
      <c r="D465" s="3">
        <v>1</v>
      </c>
      <c r="E465" s="3">
        <v>0</v>
      </c>
      <c r="F465" s="4">
        <v>0</v>
      </c>
      <c r="G465" s="5" t="s">
        <v>15</v>
      </c>
      <c r="H465" s="6">
        <v>136194</v>
      </c>
      <c r="I465" s="6"/>
      <c r="J465" s="6"/>
      <c r="K465" s="6"/>
    </row>
    <row r="466" spans="1:11" ht="29.25" x14ac:dyDescent="0.25">
      <c r="A466" s="1" t="s">
        <v>35</v>
      </c>
      <c r="B466" s="2" t="s">
        <v>99</v>
      </c>
      <c r="C466" s="3">
        <v>144778</v>
      </c>
      <c r="D466" s="3">
        <v>290327</v>
      </c>
      <c r="E466" s="3">
        <v>138150</v>
      </c>
      <c r="F466" s="4">
        <v>112449</v>
      </c>
      <c r="G466" s="2" t="s">
        <v>99</v>
      </c>
      <c r="H466" s="3">
        <v>145524</v>
      </c>
      <c r="I466" s="3">
        <v>292040</v>
      </c>
      <c r="J466" s="3">
        <v>138436</v>
      </c>
      <c r="K466" s="3"/>
    </row>
    <row r="467" spans="1:11" x14ac:dyDescent="0.25">
      <c r="A467" s="1" t="s">
        <v>35</v>
      </c>
      <c r="B467" s="5" t="s">
        <v>91</v>
      </c>
      <c r="C467" s="6">
        <v>64881</v>
      </c>
      <c r="D467" s="6">
        <v>160063</v>
      </c>
      <c r="E467" s="6">
        <v>87153</v>
      </c>
      <c r="F467" s="7"/>
      <c r="G467" s="2" t="s">
        <v>91</v>
      </c>
      <c r="H467" s="3"/>
      <c r="I467" s="3">
        <v>60000</v>
      </c>
      <c r="J467" s="3"/>
      <c r="K467" s="3"/>
    </row>
    <row r="468" spans="1:11" ht="43.5" x14ac:dyDescent="0.25">
      <c r="A468" s="1" t="s">
        <v>35</v>
      </c>
      <c r="B468" s="2" t="s">
        <v>83</v>
      </c>
      <c r="C468" s="3"/>
      <c r="D468" s="3"/>
      <c r="E468" s="3">
        <v>0</v>
      </c>
      <c r="F468" s="4">
        <v>285275</v>
      </c>
      <c r="G468" s="1"/>
    </row>
    <row r="469" spans="1:11" x14ac:dyDescent="0.25">
      <c r="A469" s="1" t="s">
        <v>35</v>
      </c>
      <c r="B469" s="5" t="s">
        <v>35</v>
      </c>
      <c r="C469" s="6">
        <v>153</v>
      </c>
      <c r="D469" s="6"/>
      <c r="E469" s="6"/>
      <c r="F469" s="7"/>
      <c r="G469" s="1"/>
    </row>
    <row r="470" spans="1:11" x14ac:dyDescent="0.25">
      <c r="A470" s="1" t="s">
        <v>35</v>
      </c>
      <c r="B470" s="2" t="s">
        <v>16</v>
      </c>
      <c r="C470" s="3">
        <v>0</v>
      </c>
      <c r="D470" s="3">
        <v>43370</v>
      </c>
      <c r="E470" s="3">
        <v>0</v>
      </c>
      <c r="F470" s="4">
        <v>84709</v>
      </c>
      <c r="G470" s="5" t="s">
        <v>16</v>
      </c>
      <c r="H470" s="6">
        <v>43373</v>
      </c>
      <c r="I470" s="6"/>
      <c r="J470" s="6">
        <v>0</v>
      </c>
      <c r="K470" s="6">
        <v>38846</v>
      </c>
    </row>
    <row r="471" spans="1:11" ht="29.25" x14ac:dyDescent="0.25">
      <c r="A471" s="1" t="s">
        <v>35</v>
      </c>
      <c r="B471" s="5" t="s">
        <v>36</v>
      </c>
      <c r="C471" s="6">
        <v>30</v>
      </c>
      <c r="D471" s="6">
        <v>11</v>
      </c>
      <c r="E471" s="6">
        <v>42</v>
      </c>
      <c r="F471" s="7">
        <v>48</v>
      </c>
      <c r="G471" s="1"/>
    </row>
    <row r="472" spans="1:11" x14ac:dyDescent="0.25">
      <c r="A472" s="1" t="s">
        <v>35</v>
      </c>
      <c r="B472" s="2" t="s">
        <v>101</v>
      </c>
      <c r="C472" s="3">
        <v>372565</v>
      </c>
      <c r="D472" s="3">
        <v>372135</v>
      </c>
      <c r="E472" s="3">
        <v>132447</v>
      </c>
      <c r="F472" s="4"/>
      <c r="G472" s="2" t="s">
        <v>101</v>
      </c>
      <c r="H472" s="3">
        <v>138293</v>
      </c>
      <c r="I472" s="3">
        <v>264242</v>
      </c>
      <c r="J472" s="3"/>
      <c r="K472" s="3"/>
    </row>
    <row r="473" spans="1:11" x14ac:dyDescent="0.25">
      <c r="A473" s="1" t="s">
        <v>35</v>
      </c>
      <c r="B473" s="5" t="s">
        <v>37</v>
      </c>
      <c r="C473" s="6"/>
      <c r="D473" s="6"/>
      <c r="E473" s="6">
        <v>137811</v>
      </c>
      <c r="F473" s="7"/>
      <c r="G473" s="1"/>
    </row>
    <row r="474" spans="1:11" ht="57.75" x14ac:dyDescent="0.25">
      <c r="A474" s="1" t="s">
        <v>35</v>
      </c>
      <c r="B474" s="5" t="s">
        <v>38</v>
      </c>
      <c r="C474" s="6">
        <v>3609840</v>
      </c>
      <c r="D474" s="6"/>
      <c r="E474" s="6"/>
      <c r="F474" s="7"/>
      <c r="G474" s="1"/>
    </row>
    <row r="475" spans="1:11" x14ac:dyDescent="0.25">
      <c r="A475" s="1" t="s">
        <v>35</v>
      </c>
      <c r="B475" s="2" t="s">
        <v>39</v>
      </c>
      <c r="C475" s="3">
        <v>1107387</v>
      </c>
      <c r="D475" s="3">
        <v>2236233</v>
      </c>
      <c r="E475" s="3">
        <v>955126</v>
      </c>
      <c r="F475" s="4">
        <v>2401102</v>
      </c>
      <c r="G475" s="1"/>
    </row>
    <row r="476" spans="1:11" x14ac:dyDescent="0.25">
      <c r="A476" s="1" t="s">
        <v>35</v>
      </c>
      <c r="B476" s="5" t="s">
        <v>93</v>
      </c>
      <c r="C476" s="6">
        <v>117618</v>
      </c>
      <c r="D476" s="6">
        <v>4</v>
      </c>
      <c r="E476" s="6">
        <v>29727</v>
      </c>
      <c r="F476" s="7">
        <v>91131</v>
      </c>
      <c r="G476" s="5" t="s">
        <v>93</v>
      </c>
      <c r="H476" s="6">
        <v>147095</v>
      </c>
      <c r="I476" s="6">
        <v>3730</v>
      </c>
      <c r="J476" s="6">
        <v>59255</v>
      </c>
      <c r="K476" s="6">
        <v>91130</v>
      </c>
    </row>
    <row r="477" spans="1:11" ht="29.25" x14ac:dyDescent="0.25">
      <c r="A477" s="1" t="s">
        <v>35</v>
      </c>
      <c r="B477" s="2" t="s">
        <v>40</v>
      </c>
      <c r="C477" s="3">
        <v>5914993</v>
      </c>
      <c r="D477" s="3">
        <v>6677943</v>
      </c>
      <c r="E477" s="3">
        <v>5125199</v>
      </c>
      <c r="F477" s="4">
        <v>4152195</v>
      </c>
      <c r="G477" s="2" t="s">
        <v>40</v>
      </c>
      <c r="H477" s="3">
        <v>6661158</v>
      </c>
      <c r="I477" s="3">
        <v>7024677</v>
      </c>
      <c r="J477" s="3">
        <v>4675461</v>
      </c>
      <c r="K477" s="3">
        <v>4565221</v>
      </c>
    </row>
    <row r="478" spans="1:11" x14ac:dyDescent="0.25">
      <c r="A478" s="1" t="s">
        <v>35</v>
      </c>
      <c r="B478" s="5" t="s">
        <v>41</v>
      </c>
      <c r="C478" s="6">
        <v>256156</v>
      </c>
      <c r="D478" s="6">
        <v>144543</v>
      </c>
      <c r="E478" s="6"/>
      <c r="F478" s="7"/>
      <c r="G478" s="1"/>
    </row>
    <row r="479" spans="1:11" ht="29.25" x14ac:dyDescent="0.25">
      <c r="A479" s="1" t="s">
        <v>35</v>
      </c>
      <c r="B479" s="2" t="s">
        <v>20</v>
      </c>
      <c r="C479" s="3">
        <v>4541791</v>
      </c>
      <c r="D479" s="3">
        <v>3121196</v>
      </c>
      <c r="E479" s="3">
        <v>1160891</v>
      </c>
      <c r="F479" s="4">
        <v>3752949</v>
      </c>
      <c r="G479" s="5" t="s">
        <v>20</v>
      </c>
      <c r="H479" s="6">
        <v>5131080</v>
      </c>
      <c r="I479" s="6">
        <v>2908303</v>
      </c>
      <c r="J479" s="6"/>
      <c r="K479" s="6"/>
    </row>
    <row r="480" spans="1:11" ht="29.25" x14ac:dyDescent="0.25">
      <c r="A480" s="1" t="s">
        <v>35</v>
      </c>
      <c r="B480" s="5" t="s">
        <v>30</v>
      </c>
      <c r="C480" s="6">
        <v>93</v>
      </c>
      <c r="D480" s="6">
        <v>80</v>
      </c>
      <c r="E480" s="6">
        <v>459</v>
      </c>
      <c r="F480" s="7">
        <v>586</v>
      </c>
      <c r="G480" s="2" t="s">
        <v>30</v>
      </c>
      <c r="H480" s="3">
        <v>0</v>
      </c>
      <c r="I480" s="3">
        <v>4563</v>
      </c>
      <c r="J480" s="3">
        <v>709</v>
      </c>
      <c r="K480" s="3"/>
    </row>
    <row r="481" spans="1:17" x14ac:dyDescent="0.25">
      <c r="A481" s="1" t="s">
        <v>35</v>
      </c>
      <c r="B481" s="2" t="s">
        <v>7</v>
      </c>
      <c r="C481" s="3">
        <v>5811865</v>
      </c>
      <c r="D481" s="3">
        <v>6849810</v>
      </c>
      <c r="E481" s="3">
        <v>3911714</v>
      </c>
      <c r="F481" s="4">
        <v>4671626</v>
      </c>
      <c r="G481" s="5" t="s">
        <v>7</v>
      </c>
      <c r="H481" s="6">
        <v>938608</v>
      </c>
      <c r="I481" s="6">
        <v>6515</v>
      </c>
      <c r="J481" s="6">
        <v>2720</v>
      </c>
      <c r="K481" s="6">
        <v>4179</v>
      </c>
    </row>
    <row r="482" spans="1:17" x14ac:dyDescent="0.25">
      <c r="A482" s="1" t="s">
        <v>35</v>
      </c>
      <c r="B482" s="5" t="s">
        <v>42</v>
      </c>
      <c r="C482" s="6">
        <v>3029945</v>
      </c>
      <c r="D482" s="6">
        <v>2847859</v>
      </c>
      <c r="E482" s="6">
        <v>3228145</v>
      </c>
      <c r="F482" s="7">
        <v>2045475</v>
      </c>
      <c r="G482" s="2" t="s">
        <v>42</v>
      </c>
      <c r="H482" s="3">
        <v>1800913</v>
      </c>
      <c r="I482" s="3">
        <v>1904511</v>
      </c>
      <c r="J482" s="3">
        <v>1890274</v>
      </c>
      <c r="K482" s="3">
        <v>1917875</v>
      </c>
    </row>
    <row r="483" spans="1:17" ht="43.5" x14ac:dyDescent="0.25">
      <c r="A483" s="1" t="s">
        <v>35</v>
      </c>
      <c r="B483" s="2" t="s">
        <v>25</v>
      </c>
      <c r="C483" s="3">
        <v>9847013</v>
      </c>
      <c r="D483" s="3">
        <v>6340131</v>
      </c>
      <c r="E483" s="3">
        <v>3161416</v>
      </c>
      <c r="F483" s="4">
        <v>3437130</v>
      </c>
      <c r="G483" s="2" t="s">
        <v>25</v>
      </c>
      <c r="H483" s="3">
        <v>1381904</v>
      </c>
      <c r="I483" s="3">
        <v>1784887</v>
      </c>
      <c r="J483" s="3">
        <v>1128408</v>
      </c>
      <c r="K483" s="3">
        <v>393128</v>
      </c>
    </row>
    <row r="484" spans="1:17" ht="29.25" x14ac:dyDescent="0.25">
      <c r="A484" s="1" t="s">
        <v>35</v>
      </c>
      <c r="B484" s="5" t="s">
        <v>43</v>
      </c>
      <c r="C484" s="6">
        <v>7676548</v>
      </c>
      <c r="D484" s="6">
        <v>8377439</v>
      </c>
      <c r="E484" s="6">
        <v>4173538</v>
      </c>
      <c r="F484" s="7">
        <v>2610288</v>
      </c>
      <c r="G484" s="1"/>
    </row>
    <row r="485" spans="1:17" ht="29.25" x14ac:dyDescent="0.25">
      <c r="A485" s="1" t="s">
        <v>35</v>
      </c>
      <c r="B485" s="5" t="s">
        <v>26</v>
      </c>
      <c r="C485" s="6"/>
      <c r="D485" s="6">
        <v>27338</v>
      </c>
      <c r="E485" s="6"/>
      <c r="F485" s="7"/>
      <c r="G485" s="1"/>
    </row>
    <row r="486" spans="1:17" x14ac:dyDescent="0.25">
      <c r="A486" s="1" t="s">
        <v>35</v>
      </c>
      <c r="B486" s="2" t="s">
        <v>77</v>
      </c>
      <c r="C486" s="3"/>
      <c r="D486" s="3">
        <v>9</v>
      </c>
      <c r="E486" s="3"/>
      <c r="F486" s="4"/>
      <c r="G486" s="1"/>
    </row>
    <row r="487" spans="1:17" ht="29.25" x14ac:dyDescent="0.25">
      <c r="A487" s="1" t="s">
        <v>35</v>
      </c>
      <c r="B487" s="5" t="s">
        <v>3</v>
      </c>
      <c r="C487" s="6"/>
      <c r="D487" s="6">
        <v>0</v>
      </c>
      <c r="E487" s="6"/>
      <c r="F487" s="7">
        <v>1</v>
      </c>
      <c r="G487" s="1"/>
    </row>
    <row r="488" spans="1:17" x14ac:dyDescent="0.25">
      <c r="A488" s="1" t="s">
        <v>35</v>
      </c>
      <c r="B488" s="2" t="s">
        <v>69</v>
      </c>
      <c r="C488" s="3">
        <v>49</v>
      </c>
      <c r="D488" s="3">
        <v>0</v>
      </c>
      <c r="E488" s="3">
        <v>1</v>
      </c>
      <c r="F488" s="4">
        <v>5</v>
      </c>
      <c r="G488" s="5" t="s">
        <v>69</v>
      </c>
      <c r="H488" s="6">
        <v>390871</v>
      </c>
      <c r="I488" s="6">
        <v>383227</v>
      </c>
      <c r="J488" s="6">
        <v>429667</v>
      </c>
      <c r="K488" s="6">
        <v>433482</v>
      </c>
    </row>
    <row r="489" spans="1:17" x14ac:dyDescent="0.25">
      <c r="A489" s="1" t="s">
        <v>35</v>
      </c>
      <c r="B489" s="2" t="s">
        <v>45</v>
      </c>
      <c r="C489" s="3">
        <v>316401</v>
      </c>
      <c r="D489" s="3">
        <v>418971</v>
      </c>
      <c r="E489" s="3">
        <v>64378</v>
      </c>
      <c r="F489" s="4">
        <v>222173</v>
      </c>
      <c r="G489" s="5" t="s">
        <v>45</v>
      </c>
      <c r="H489" s="6">
        <v>161999</v>
      </c>
      <c r="I489" s="6">
        <v>417862</v>
      </c>
      <c r="J489" s="6">
        <v>64294</v>
      </c>
      <c r="K489" s="6">
        <v>223063</v>
      </c>
    </row>
    <row r="490" spans="1:17" x14ac:dyDescent="0.25">
      <c r="A490" s="1" t="s">
        <v>35</v>
      </c>
      <c r="B490" s="5" t="s">
        <v>46</v>
      </c>
      <c r="C490" s="6"/>
      <c r="D490" s="6"/>
      <c r="E490" s="6"/>
      <c r="F490" s="7">
        <v>39675</v>
      </c>
      <c r="G490" s="1"/>
    </row>
    <row r="491" spans="1:17" ht="43.5" x14ac:dyDescent="0.25">
      <c r="A491" s="1" t="s">
        <v>35</v>
      </c>
      <c r="B491" s="2" t="s">
        <v>2</v>
      </c>
      <c r="C491" s="3">
        <v>256564</v>
      </c>
      <c r="D491" s="3">
        <v>158348</v>
      </c>
      <c r="E491" s="3">
        <v>325726</v>
      </c>
      <c r="F491" s="4">
        <v>1375968</v>
      </c>
      <c r="G491" s="5" t="s">
        <v>2</v>
      </c>
      <c r="H491" s="6">
        <v>2294287</v>
      </c>
      <c r="I491" s="6">
        <v>1608283</v>
      </c>
      <c r="J491" s="6">
        <v>1574480</v>
      </c>
      <c r="K491" s="6">
        <v>1317033</v>
      </c>
    </row>
    <row r="492" spans="1:17" ht="43.5" x14ac:dyDescent="0.25">
      <c r="A492" s="1" t="s">
        <v>35</v>
      </c>
      <c r="B492" s="9" t="s">
        <v>8</v>
      </c>
      <c r="C492" s="10">
        <v>1906764</v>
      </c>
      <c r="D492" s="10">
        <v>4165901</v>
      </c>
      <c r="E492" s="10">
        <v>5132586</v>
      </c>
      <c r="F492" s="11">
        <v>5169648</v>
      </c>
      <c r="G492" s="12" t="s">
        <v>8</v>
      </c>
      <c r="H492">
        <f>N492*0.86</f>
        <v>1205830.94</v>
      </c>
      <c r="I492">
        <f>O492*0.86</f>
        <v>4316223.9000000004</v>
      </c>
      <c r="J492">
        <f>P492*0.86</f>
        <v>4062906.6</v>
      </c>
      <c r="K492">
        <f>Q492*0.86</f>
        <v>5076417.46</v>
      </c>
      <c r="N492" s="14">
        <v>1402129</v>
      </c>
      <c r="O492" s="14">
        <v>5018865</v>
      </c>
      <c r="P492" s="14">
        <v>4724310</v>
      </c>
      <c r="Q492" s="14">
        <v>5902811</v>
      </c>
    </row>
    <row r="493" spans="1:17" x14ac:dyDescent="0.25">
      <c r="A493" s="1" t="s">
        <v>16</v>
      </c>
      <c r="B493" s="1"/>
      <c r="G493" s="2" t="s">
        <v>15</v>
      </c>
      <c r="H493" s="3">
        <v>131825</v>
      </c>
      <c r="I493" s="3"/>
      <c r="J493" s="3"/>
      <c r="K493" s="4"/>
    </row>
    <row r="494" spans="1:17" ht="57.75" x14ac:dyDescent="0.25">
      <c r="A494" s="1" t="s">
        <v>138</v>
      </c>
      <c r="B494" s="2" t="s">
        <v>4</v>
      </c>
      <c r="C494" s="3"/>
      <c r="D494" s="3"/>
      <c r="E494" s="3"/>
      <c r="F494" s="4">
        <v>25</v>
      </c>
      <c r="G494" s="2" t="s">
        <v>4</v>
      </c>
      <c r="K494">
        <v>54</v>
      </c>
    </row>
    <row r="495" spans="1:17" x14ac:dyDescent="0.25">
      <c r="A495" s="1" t="s">
        <v>138</v>
      </c>
      <c r="B495" s="9" t="s">
        <v>110</v>
      </c>
      <c r="C495" s="10"/>
      <c r="D495" s="10"/>
      <c r="E495" s="10"/>
      <c r="F495" s="11">
        <v>2</v>
      </c>
      <c r="G495" s="1"/>
    </row>
    <row r="496" spans="1:17" ht="29.25" x14ac:dyDescent="0.25">
      <c r="A496" s="1" t="s">
        <v>92</v>
      </c>
      <c r="B496" s="2" t="s">
        <v>13</v>
      </c>
      <c r="C496" s="3"/>
      <c r="D496" s="3">
        <v>8843</v>
      </c>
      <c r="E496" s="3">
        <v>4165</v>
      </c>
      <c r="F496" s="4"/>
      <c r="G496" s="1"/>
    </row>
    <row r="497" spans="1:17" x14ac:dyDescent="0.25">
      <c r="A497" s="1" t="s">
        <v>92</v>
      </c>
      <c r="B497" s="5" t="s">
        <v>39</v>
      </c>
      <c r="C497" s="6">
        <v>1978</v>
      </c>
      <c r="D497" s="6">
        <v>242</v>
      </c>
      <c r="E497" s="6"/>
      <c r="F497" s="7"/>
      <c r="G497" s="1"/>
    </row>
    <row r="498" spans="1:17" x14ac:dyDescent="0.25">
      <c r="A498" s="1" t="s">
        <v>92</v>
      </c>
      <c r="B498" s="1"/>
      <c r="G498" s="2" t="s">
        <v>16</v>
      </c>
      <c r="H498" s="3"/>
      <c r="I498" s="3"/>
      <c r="J498" s="3"/>
      <c r="K498" s="4">
        <v>87544</v>
      </c>
    </row>
    <row r="499" spans="1:17" x14ac:dyDescent="0.25">
      <c r="A499" s="1" t="s">
        <v>92</v>
      </c>
      <c r="B499" s="1"/>
      <c r="G499" s="5" t="s">
        <v>18</v>
      </c>
      <c r="H499" s="8">
        <v>64</v>
      </c>
      <c r="I499" s="6"/>
      <c r="J499" s="6"/>
      <c r="K499" s="7"/>
    </row>
    <row r="500" spans="1:17" ht="29.25" x14ac:dyDescent="0.25">
      <c r="A500" s="1" t="s">
        <v>92</v>
      </c>
      <c r="B500" s="1"/>
      <c r="G500" s="12" t="s">
        <v>40</v>
      </c>
      <c r="H500" s="14"/>
      <c r="I500" s="14"/>
      <c r="J500" s="14">
        <v>80237</v>
      </c>
      <c r="K500" s="15"/>
    </row>
    <row r="501" spans="1:17" x14ac:dyDescent="0.25">
      <c r="A501" s="1" t="s">
        <v>36</v>
      </c>
      <c r="B501" s="2" t="s">
        <v>12</v>
      </c>
      <c r="C501" s="3">
        <v>788632</v>
      </c>
      <c r="D501" s="3">
        <v>858059</v>
      </c>
      <c r="E501" s="3">
        <v>1255142</v>
      </c>
      <c r="F501" s="4">
        <v>810868</v>
      </c>
      <c r="G501" s="1"/>
    </row>
    <row r="502" spans="1:17" x14ac:dyDescent="0.25">
      <c r="A502" s="1" t="s">
        <v>36</v>
      </c>
      <c r="B502" s="5" t="s">
        <v>0</v>
      </c>
      <c r="C502" s="6">
        <v>84849</v>
      </c>
      <c r="D502" s="6"/>
      <c r="E502" s="6"/>
      <c r="F502" s="7"/>
      <c r="G502" s="1"/>
    </row>
    <row r="503" spans="1:17" ht="29.25" x14ac:dyDescent="0.25">
      <c r="A503" s="1" t="s">
        <v>36</v>
      </c>
      <c r="B503" s="2" t="s">
        <v>13</v>
      </c>
      <c r="C503" s="3">
        <v>2957672</v>
      </c>
      <c r="D503" s="3">
        <v>2976414</v>
      </c>
      <c r="E503" s="3">
        <v>2214355</v>
      </c>
      <c r="F503" s="4">
        <v>1475781</v>
      </c>
      <c r="G503" s="2" t="s">
        <v>13</v>
      </c>
      <c r="H503" s="3">
        <v>1425550</v>
      </c>
      <c r="I503" s="3">
        <v>1919970</v>
      </c>
      <c r="J503" s="3">
        <v>597372</v>
      </c>
      <c r="K503" s="3">
        <v>1164600</v>
      </c>
    </row>
    <row r="504" spans="1:17" x14ac:dyDescent="0.25">
      <c r="A504" s="1" t="s">
        <v>36</v>
      </c>
      <c r="B504" s="5" t="s">
        <v>61</v>
      </c>
      <c r="C504" s="6"/>
      <c r="D504" s="6">
        <v>40962</v>
      </c>
      <c r="E504" s="6"/>
      <c r="F504" s="7"/>
      <c r="G504" s="2" t="s">
        <v>61</v>
      </c>
      <c r="H504" s="3">
        <v>0</v>
      </c>
      <c r="I504" s="3">
        <v>0</v>
      </c>
      <c r="J504" s="3">
        <v>836</v>
      </c>
      <c r="K504" s="3">
        <v>76954</v>
      </c>
    </row>
    <row r="505" spans="1:17" x14ac:dyDescent="0.25">
      <c r="A505" s="1" t="s">
        <v>36</v>
      </c>
      <c r="B505" s="2" t="s">
        <v>32</v>
      </c>
      <c r="C505" s="3"/>
      <c r="D505" s="3"/>
      <c r="E505" s="3">
        <v>68033</v>
      </c>
      <c r="F505" s="4">
        <v>143609</v>
      </c>
      <c r="G505" s="1"/>
    </row>
    <row r="506" spans="1:17" ht="29.25" x14ac:dyDescent="0.25">
      <c r="A506" s="1" t="s">
        <v>36</v>
      </c>
      <c r="B506" s="5" t="s">
        <v>98</v>
      </c>
      <c r="C506" s="6">
        <v>98209</v>
      </c>
      <c r="D506" s="6">
        <v>78024</v>
      </c>
      <c r="E506" s="6">
        <v>19815</v>
      </c>
      <c r="F506" s="7"/>
      <c r="G506" s="5" t="s">
        <v>98</v>
      </c>
      <c r="H506" s="6">
        <v>98628</v>
      </c>
      <c r="I506" s="6"/>
      <c r="J506" s="6"/>
      <c r="K506" s="6"/>
    </row>
    <row r="507" spans="1:17" x14ac:dyDescent="0.25">
      <c r="A507" s="1" t="s">
        <v>36</v>
      </c>
      <c r="B507" s="2" t="s">
        <v>33</v>
      </c>
      <c r="C507" s="3">
        <v>237668</v>
      </c>
      <c r="D507" s="3">
        <v>114252</v>
      </c>
      <c r="E507" s="3">
        <v>484342</v>
      </c>
      <c r="F507" s="4">
        <v>288744</v>
      </c>
      <c r="G507" s="2" t="s">
        <v>33</v>
      </c>
      <c r="H507">
        <f>N507*0.86</f>
        <v>48184.08</v>
      </c>
      <c r="I507">
        <f>O507*0.86</f>
        <v>151667.88</v>
      </c>
      <c r="J507">
        <f>P507*0.86</f>
        <v>92249.62</v>
      </c>
      <c r="K507">
        <f>Q507*0.86</f>
        <v>7.74</v>
      </c>
      <c r="N507" s="3">
        <v>56028</v>
      </c>
      <c r="O507" s="3">
        <v>176358</v>
      </c>
      <c r="P507" s="3">
        <v>107267</v>
      </c>
      <c r="Q507" s="3">
        <v>9</v>
      </c>
    </row>
    <row r="508" spans="1:17" x14ac:dyDescent="0.25">
      <c r="A508" s="1" t="s">
        <v>36</v>
      </c>
      <c r="B508" s="5" t="s">
        <v>103</v>
      </c>
      <c r="C508" s="6"/>
      <c r="D508" s="6">
        <v>133597</v>
      </c>
      <c r="E508" s="6">
        <v>901189</v>
      </c>
      <c r="F508" s="7">
        <v>2007223</v>
      </c>
      <c r="G508" s="1"/>
    </row>
    <row r="509" spans="1:17" ht="29.25" x14ac:dyDescent="0.25">
      <c r="A509" s="1" t="s">
        <v>36</v>
      </c>
      <c r="B509" s="2" t="s">
        <v>10</v>
      </c>
      <c r="C509" s="3"/>
      <c r="D509" s="3"/>
      <c r="E509" s="3">
        <v>186850</v>
      </c>
      <c r="F509" s="4">
        <v>446985</v>
      </c>
      <c r="G509" s="2" t="s">
        <v>10</v>
      </c>
      <c r="H509" s="3"/>
      <c r="I509" s="3"/>
      <c r="J509" s="3">
        <v>180805</v>
      </c>
      <c r="K509" s="3">
        <v>356571</v>
      </c>
    </row>
    <row r="510" spans="1:17" x14ac:dyDescent="0.25">
      <c r="A510" s="1" t="s">
        <v>36</v>
      </c>
      <c r="B510" s="5" t="s">
        <v>15</v>
      </c>
      <c r="C510" s="6"/>
      <c r="D510" s="6"/>
      <c r="E510" s="6">
        <v>3375</v>
      </c>
      <c r="F510" s="7"/>
      <c r="G510" s="1"/>
    </row>
    <row r="511" spans="1:17" ht="29.25" x14ac:dyDescent="0.25">
      <c r="A511" s="1" t="s">
        <v>36</v>
      </c>
      <c r="B511" s="2" t="s">
        <v>99</v>
      </c>
      <c r="C511" s="3">
        <v>630651</v>
      </c>
      <c r="D511" s="3">
        <v>285832</v>
      </c>
      <c r="E511" s="3">
        <v>55194</v>
      </c>
      <c r="F511" s="4">
        <v>47206</v>
      </c>
      <c r="G511" s="5" t="s">
        <v>99</v>
      </c>
      <c r="H511" s="6">
        <v>495792</v>
      </c>
      <c r="I511" s="6">
        <v>286560</v>
      </c>
      <c r="J511" s="6">
        <v>89616</v>
      </c>
      <c r="K511" s="6"/>
    </row>
    <row r="512" spans="1:17" ht="29.25" x14ac:dyDescent="0.25">
      <c r="A512" s="1" t="s">
        <v>36</v>
      </c>
      <c r="B512" s="5" t="s">
        <v>65</v>
      </c>
      <c r="C512" s="6">
        <v>589475</v>
      </c>
      <c r="D512" s="6">
        <v>562143</v>
      </c>
      <c r="E512" s="6">
        <v>206992</v>
      </c>
      <c r="F512" s="7">
        <v>34629</v>
      </c>
      <c r="G512" s="5" t="s">
        <v>65</v>
      </c>
      <c r="H512" s="6">
        <v>321798</v>
      </c>
      <c r="I512" s="6">
        <v>65244</v>
      </c>
      <c r="J512" s="6">
        <v>26273</v>
      </c>
      <c r="K512" s="6"/>
    </row>
    <row r="513" spans="1:11" x14ac:dyDescent="0.25">
      <c r="A513" s="1" t="s">
        <v>36</v>
      </c>
      <c r="B513" s="2" t="s">
        <v>91</v>
      </c>
      <c r="C513" s="3">
        <v>1104315</v>
      </c>
      <c r="D513" s="3">
        <v>1620957</v>
      </c>
      <c r="E513" s="3">
        <v>1203537</v>
      </c>
      <c r="F513" s="4">
        <v>451775</v>
      </c>
      <c r="G513" s="1"/>
    </row>
    <row r="514" spans="1:11" ht="43.5" x14ac:dyDescent="0.25">
      <c r="A514" s="1" t="s">
        <v>36</v>
      </c>
      <c r="B514" s="5" t="s">
        <v>83</v>
      </c>
      <c r="C514" s="6">
        <v>112846</v>
      </c>
      <c r="D514" s="6">
        <v>132529</v>
      </c>
      <c r="E514" s="6"/>
      <c r="F514" s="7"/>
      <c r="G514" s="1"/>
    </row>
    <row r="515" spans="1:11" x14ac:dyDescent="0.25">
      <c r="A515" s="1" t="s">
        <v>36</v>
      </c>
      <c r="B515" s="2" t="s">
        <v>35</v>
      </c>
      <c r="C515" s="3">
        <v>3732</v>
      </c>
      <c r="D515" s="3">
        <v>4501</v>
      </c>
      <c r="E515" s="3">
        <v>3712</v>
      </c>
      <c r="F515" s="4">
        <v>17718</v>
      </c>
      <c r="G515" s="2" t="s">
        <v>35</v>
      </c>
      <c r="H515" s="3">
        <v>3388</v>
      </c>
      <c r="I515" s="3">
        <v>4001</v>
      </c>
      <c r="J515" s="3">
        <v>3269</v>
      </c>
      <c r="K515" s="3">
        <v>7361</v>
      </c>
    </row>
    <row r="516" spans="1:11" x14ac:dyDescent="0.25">
      <c r="A516" s="1" t="s">
        <v>36</v>
      </c>
      <c r="B516" s="5" t="s">
        <v>101</v>
      </c>
      <c r="C516" s="6">
        <v>264113</v>
      </c>
      <c r="D516" s="6">
        <v>136499</v>
      </c>
      <c r="E516" s="6">
        <v>132438</v>
      </c>
      <c r="F516" s="7"/>
      <c r="G516" s="1"/>
    </row>
    <row r="517" spans="1:11" x14ac:dyDescent="0.25">
      <c r="A517" s="1" t="s">
        <v>36</v>
      </c>
      <c r="B517" s="2" t="s">
        <v>37</v>
      </c>
      <c r="C517" s="3"/>
      <c r="D517" s="3"/>
      <c r="E517" s="3">
        <v>141000</v>
      </c>
      <c r="F517" s="4">
        <v>6738</v>
      </c>
      <c r="G517" s="1"/>
    </row>
    <row r="518" spans="1:11" ht="57.75" x14ac:dyDescent="0.25">
      <c r="A518" s="1" t="s">
        <v>36</v>
      </c>
      <c r="B518" s="5" t="s">
        <v>38</v>
      </c>
      <c r="C518" s="6">
        <v>272877</v>
      </c>
      <c r="D518" s="6"/>
      <c r="E518" s="6"/>
      <c r="F518" s="7"/>
      <c r="G518" s="1"/>
    </row>
    <row r="519" spans="1:11" x14ac:dyDescent="0.25">
      <c r="A519" s="1" t="s">
        <v>36</v>
      </c>
      <c r="B519" s="2" t="s">
        <v>39</v>
      </c>
      <c r="C519" s="3">
        <v>2483064</v>
      </c>
      <c r="D519" s="3">
        <v>1673838</v>
      </c>
      <c r="E519" s="3">
        <v>1804148</v>
      </c>
      <c r="F519" s="4">
        <v>2245874</v>
      </c>
      <c r="G519" s="1"/>
    </row>
    <row r="520" spans="1:11" x14ac:dyDescent="0.25">
      <c r="A520" s="1" t="s">
        <v>36</v>
      </c>
      <c r="B520" s="5" t="s">
        <v>93</v>
      </c>
      <c r="C520" s="6">
        <v>200830</v>
      </c>
      <c r="D520" s="6">
        <v>29530</v>
      </c>
      <c r="E520" s="6">
        <v>172468</v>
      </c>
      <c r="F520" s="7">
        <v>27891</v>
      </c>
      <c r="G520" s="2" t="s">
        <v>93</v>
      </c>
      <c r="H520" s="3">
        <v>113758</v>
      </c>
      <c r="I520" s="3">
        <v>29063</v>
      </c>
      <c r="J520" s="3">
        <v>76526</v>
      </c>
      <c r="K520" s="3">
        <v>29628</v>
      </c>
    </row>
    <row r="521" spans="1:11" ht="29.25" x14ac:dyDescent="0.25">
      <c r="A521" s="1" t="s">
        <v>36</v>
      </c>
      <c r="B521" s="2" t="s">
        <v>40</v>
      </c>
      <c r="C521" s="3">
        <v>6908025</v>
      </c>
      <c r="D521" s="3">
        <v>6479232</v>
      </c>
      <c r="E521" s="3">
        <v>7185459</v>
      </c>
      <c r="F521" s="4">
        <v>7501151</v>
      </c>
      <c r="G521" s="5" t="s">
        <v>40</v>
      </c>
      <c r="H521" s="6">
        <v>186996</v>
      </c>
      <c r="I521" s="6">
        <v>5008</v>
      </c>
      <c r="J521" s="6">
        <v>18633</v>
      </c>
      <c r="K521" s="6">
        <v>108790</v>
      </c>
    </row>
    <row r="522" spans="1:11" ht="29.25" x14ac:dyDescent="0.25">
      <c r="A522" s="1" t="s">
        <v>36</v>
      </c>
      <c r="B522" s="5" t="s">
        <v>20</v>
      </c>
      <c r="C522" s="6">
        <v>7261967</v>
      </c>
      <c r="D522" s="6">
        <v>8490815</v>
      </c>
      <c r="E522" s="6">
        <v>1816562</v>
      </c>
      <c r="F522" s="7">
        <v>6899704</v>
      </c>
      <c r="G522" s="2" t="s">
        <v>20</v>
      </c>
      <c r="H522" s="3">
        <v>377553</v>
      </c>
      <c r="I522" s="3">
        <v>794742</v>
      </c>
      <c r="J522" s="3"/>
      <c r="K522" s="3"/>
    </row>
    <row r="523" spans="1:11" x14ac:dyDescent="0.25">
      <c r="A523" s="1" t="s">
        <v>36</v>
      </c>
      <c r="B523" s="2" t="s">
        <v>67</v>
      </c>
      <c r="C523" s="3">
        <v>66421</v>
      </c>
      <c r="D523" s="3"/>
      <c r="E523" s="3"/>
      <c r="F523" s="4"/>
      <c r="G523" s="1"/>
    </row>
    <row r="524" spans="1:11" ht="29.25" x14ac:dyDescent="0.25">
      <c r="A524" s="1" t="s">
        <v>36</v>
      </c>
      <c r="B524" s="5" t="s">
        <v>30</v>
      </c>
      <c r="C524" s="6">
        <v>10025615</v>
      </c>
      <c r="D524" s="6">
        <v>9148612</v>
      </c>
      <c r="E524" s="6">
        <v>9773596</v>
      </c>
      <c r="F524" s="7">
        <v>9563486</v>
      </c>
      <c r="G524" s="5" t="s">
        <v>30</v>
      </c>
      <c r="H524" s="6">
        <v>94083</v>
      </c>
      <c r="I524" s="6">
        <v>3025</v>
      </c>
      <c r="J524" s="6">
        <v>77460</v>
      </c>
      <c r="K524" s="6">
        <v>3</v>
      </c>
    </row>
    <row r="525" spans="1:11" x14ac:dyDescent="0.25">
      <c r="A525" s="1" t="s">
        <v>36</v>
      </c>
      <c r="B525" s="2" t="s">
        <v>7</v>
      </c>
      <c r="C525" s="3">
        <v>4398267</v>
      </c>
      <c r="D525" s="3">
        <v>4332649</v>
      </c>
      <c r="E525" s="3">
        <v>4257650</v>
      </c>
      <c r="F525" s="4">
        <v>1708748</v>
      </c>
      <c r="G525" s="2" t="s">
        <v>7</v>
      </c>
      <c r="H525" s="3">
        <v>269604</v>
      </c>
      <c r="I525" s="3">
        <v>2132</v>
      </c>
      <c r="J525" s="3">
        <v>995</v>
      </c>
      <c r="K525" s="3">
        <v>1358</v>
      </c>
    </row>
    <row r="526" spans="1:11" x14ac:dyDescent="0.25">
      <c r="A526" s="1" t="s">
        <v>36</v>
      </c>
      <c r="B526" s="5" t="s">
        <v>42</v>
      </c>
      <c r="C526" s="6">
        <v>7596590</v>
      </c>
      <c r="D526" s="6">
        <v>8314234</v>
      </c>
      <c r="E526" s="6">
        <v>6399174</v>
      </c>
      <c r="F526" s="7">
        <v>5887080</v>
      </c>
      <c r="G526" s="5" t="s">
        <v>42</v>
      </c>
      <c r="H526" s="6">
        <v>5972527</v>
      </c>
      <c r="I526" s="6">
        <v>5229864</v>
      </c>
      <c r="J526" s="6">
        <v>3111414</v>
      </c>
      <c r="K526" s="6">
        <v>3262286</v>
      </c>
    </row>
    <row r="527" spans="1:11" x14ac:dyDescent="0.25">
      <c r="A527" s="1" t="s">
        <v>36</v>
      </c>
      <c r="B527" s="2" t="s">
        <v>68</v>
      </c>
      <c r="C527" s="3">
        <v>244251</v>
      </c>
      <c r="D527" s="3">
        <v>199973</v>
      </c>
      <c r="E527" s="3">
        <v>275679</v>
      </c>
      <c r="F527" s="4">
        <v>151045</v>
      </c>
      <c r="G527" s="2" t="s">
        <v>68</v>
      </c>
      <c r="H527" s="3">
        <v>241215</v>
      </c>
      <c r="I527" s="3">
        <v>242907</v>
      </c>
      <c r="J527" s="3">
        <v>188527</v>
      </c>
      <c r="K527" s="3">
        <v>180628</v>
      </c>
    </row>
    <row r="528" spans="1:11" ht="43.5" x14ac:dyDescent="0.25">
      <c r="A528" s="1" t="s">
        <v>36</v>
      </c>
      <c r="B528" s="5" t="s">
        <v>25</v>
      </c>
      <c r="C528" s="6">
        <v>29159733</v>
      </c>
      <c r="D528" s="6">
        <v>26668010</v>
      </c>
      <c r="E528" s="6">
        <v>26284505</v>
      </c>
      <c r="F528" s="7">
        <v>24220249</v>
      </c>
      <c r="G528" s="5" t="s">
        <v>25</v>
      </c>
      <c r="H528" s="6">
        <v>23341046</v>
      </c>
      <c r="I528" s="6">
        <v>18921720</v>
      </c>
      <c r="J528" s="6">
        <v>21819623</v>
      </c>
      <c r="K528" s="6">
        <v>19169903</v>
      </c>
    </row>
    <row r="529" spans="1:17" ht="29.25" x14ac:dyDescent="0.25">
      <c r="A529" s="1" t="s">
        <v>36</v>
      </c>
      <c r="B529" s="2" t="s">
        <v>43</v>
      </c>
      <c r="C529" s="3">
        <v>1443553</v>
      </c>
      <c r="D529" s="3">
        <v>1490048</v>
      </c>
      <c r="E529" s="3">
        <v>1909615</v>
      </c>
      <c r="F529" s="4">
        <v>1006362</v>
      </c>
      <c r="G529" s="1"/>
    </row>
    <row r="530" spans="1:17" ht="43.5" x14ac:dyDescent="0.25">
      <c r="A530" s="1" t="s">
        <v>36</v>
      </c>
      <c r="B530" s="5" t="s">
        <v>52</v>
      </c>
      <c r="C530" s="6"/>
      <c r="D530" s="6">
        <v>52243</v>
      </c>
      <c r="E530" s="6"/>
      <c r="F530" s="7">
        <v>51904</v>
      </c>
      <c r="G530" s="2" t="s">
        <v>52</v>
      </c>
      <c r="H530" s="3"/>
      <c r="I530" s="3">
        <v>51332</v>
      </c>
      <c r="J530" s="3"/>
      <c r="K530" s="3"/>
    </row>
    <row r="531" spans="1:17" x14ac:dyDescent="0.25">
      <c r="A531" s="1" t="s">
        <v>36</v>
      </c>
      <c r="B531" s="2" t="s">
        <v>45</v>
      </c>
      <c r="C531" s="3"/>
      <c r="D531" s="3">
        <v>94072</v>
      </c>
      <c r="E531" s="3">
        <v>65983</v>
      </c>
      <c r="F531" s="4">
        <v>72252</v>
      </c>
      <c r="G531" s="5" t="s">
        <v>45</v>
      </c>
      <c r="H531" s="6"/>
      <c r="I531" s="6">
        <v>73467</v>
      </c>
      <c r="J531" s="6"/>
      <c r="K531" s="6">
        <v>37088</v>
      </c>
    </row>
    <row r="532" spans="1:17" ht="43.5" x14ac:dyDescent="0.25">
      <c r="A532" s="1" t="s">
        <v>36</v>
      </c>
      <c r="B532" s="5" t="s">
        <v>2</v>
      </c>
      <c r="C532" s="6">
        <v>3780931</v>
      </c>
      <c r="D532" s="6">
        <v>6312037</v>
      </c>
      <c r="E532" s="6">
        <v>7673684</v>
      </c>
      <c r="F532" s="7">
        <v>5925537</v>
      </c>
      <c r="G532" s="2" t="s">
        <v>2</v>
      </c>
      <c r="H532" s="3">
        <v>5172647</v>
      </c>
      <c r="I532" s="3">
        <v>8572122</v>
      </c>
      <c r="J532" s="3">
        <v>7052450</v>
      </c>
      <c r="K532" s="3">
        <v>3214244</v>
      </c>
    </row>
    <row r="533" spans="1:17" ht="43.5" x14ac:dyDescent="0.25">
      <c r="A533" s="1" t="s">
        <v>36</v>
      </c>
      <c r="B533" s="2" t="s">
        <v>8</v>
      </c>
      <c r="C533" s="3">
        <v>3442612</v>
      </c>
      <c r="D533" s="3">
        <v>4831783</v>
      </c>
      <c r="E533" s="3">
        <v>10210391</v>
      </c>
      <c r="F533" s="4">
        <v>7688705</v>
      </c>
      <c r="G533" s="9" t="s">
        <v>8</v>
      </c>
      <c r="H533">
        <f>N533*0.86</f>
        <v>140926.48000000001</v>
      </c>
      <c r="I533">
        <f>O533*0.86</f>
        <v>1323948.5</v>
      </c>
      <c r="J533">
        <f>P533*0.86</f>
        <v>5064239.8600000003</v>
      </c>
      <c r="K533">
        <f>Q533*0.86</f>
        <v>3820244.6999999997</v>
      </c>
      <c r="N533" s="10">
        <v>163868</v>
      </c>
      <c r="O533" s="10">
        <v>1539475</v>
      </c>
      <c r="P533" s="10">
        <v>5888651</v>
      </c>
      <c r="Q533" s="10">
        <v>4442145</v>
      </c>
    </row>
    <row r="534" spans="1:17" ht="86.25" x14ac:dyDescent="0.25">
      <c r="A534" s="1" t="s">
        <v>36</v>
      </c>
      <c r="B534" s="5" t="s">
        <v>70</v>
      </c>
      <c r="C534" s="6">
        <v>679720</v>
      </c>
      <c r="D534" s="6">
        <v>746748</v>
      </c>
      <c r="E534" s="6"/>
      <c r="F534" s="7"/>
      <c r="G534" s="1"/>
    </row>
    <row r="535" spans="1:17" x14ac:dyDescent="0.25">
      <c r="A535" s="1" t="s">
        <v>36</v>
      </c>
      <c r="B535" s="12" t="s">
        <v>29</v>
      </c>
      <c r="C535" s="14"/>
      <c r="D535" s="14">
        <v>61632</v>
      </c>
      <c r="E535" s="14">
        <v>31147</v>
      </c>
      <c r="F535" s="15">
        <v>181817</v>
      </c>
      <c r="G535" s="1"/>
    </row>
    <row r="536" spans="1:17" x14ac:dyDescent="0.25">
      <c r="A536" s="1" t="s">
        <v>36</v>
      </c>
      <c r="B536" s="1"/>
      <c r="G536" s="5" t="s">
        <v>58</v>
      </c>
      <c r="H536" s="6">
        <v>1639700</v>
      </c>
      <c r="I536" s="6">
        <v>1649400</v>
      </c>
      <c r="J536" s="8">
        <v>1143476</v>
      </c>
      <c r="K536" s="6"/>
    </row>
    <row r="537" spans="1:17" x14ac:dyDescent="0.25">
      <c r="A537" s="1" t="s">
        <v>101</v>
      </c>
      <c r="B537" s="2" t="s">
        <v>61</v>
      </c>
      <c r="E537" s="13">
        <v>2</v>
      </c>
      <c r="F537" s="4"/>
      <c r="G537" s="1"/>
    </row>
    <row r="538" spans="1:17" ht="43.5" x14ac:dyDescent="0.25">
      <c r="A538" s="1" t="s">
        <v>101</v>
      </c>
      <c r="B538" s="2" t="s">
        <v>2</v>
      </c>
      <c r="E538" s="3"/>
      <c r="F538" s="4">
        <v>3</v>
      </c>
      <c r="G538" s="1"/>
    </row>
    <row r="539" spans="1:17" ht="43.5" x14ac:dyDescent="0.25">
      <c r="A539" s="1" t="s">
        <v>101</v>
      </c>
      <c r="B539" s="9" t="s">
        <v>8</v>
      </c>
      <c r="E539" s="10">
        <v>4</v>
      </c>
      <c r="F539" s="11"/>
      <c r="G539" s="1"/>
    </row>
    <row r="540" spans="1:17" x14ac:dyDescent="0.25">
      <c r="A540" s="1" t="s">
        <v>101</v>
      </c>
      <c r="B540" s="1"/>
      <c r="G540" s="2" t="s">
        <v>7</v>
      </c>
      <c r="H540" s="3">
        <v>64</v>
      </c>
      <c r="I540" s="3">
        <v>595</v>
      </c>
      <c r="J540" s="3">
        <v>671</v>
      </c>
      <c r="K540" s="4">
        <v>272</v>
      </c>
    </row>
    <row r="541" spans="1:17" x14ac:dyDescent="0.25">
      <c r="A541" s="1" t="s">
        <v>101</v>
      </c>
      <c r="B541" s="1"/>
      <c r="G541" s="5" t="s">
        <v>18</v>
      </c>
      <c r="H541" s="8">
        <v>255</v>
      </c>
      <c r="I541" s="8">
        <v>1071</v>
      </c>
      <c r="J541" s="6"/>
      <c r="K541" s="7"/>
    </row>
    <row r="542" spans="1:17" ht="57.75" x14ac:dyDescent="0.25">
      <c r="A542" s="1" t="s">
        <v>101</v>
      </c>
      <c r="B542" s="1"/>
      <c r="G542" s="12" t="s">
        <v>4</v>
      </c>
      <c r="H542" s="14"/>
      <c r="I542" s="14"/>
      <c r="J542" s="14">
        <v>51</v>
      </c>
      <c r="K542" s="15"/>
    </row>
    <row r="543" spans="1:17" x14ac:dyDescent="0.25">
      <c r="A543" s="1" t="s">
        <v>139</v>
      </c>
      <c r="B543" s="1"/>
      <c r="G543" s="2" t="s">
        <v>140</v>
      </c>
      <c r="H543" s="3"/>
      <c r="I543" s="3"/>
      <c r="J543" s="3"/>
      <c r="K543" s="4">
        <v>65437</v>
      </c>
    </row>
    <row r="544" spans="1:17" x14ac:dyDescent="0.25">
      <c r="A544" s="1" t="s">
        <v>139</v>
      </c>
      <c r="B544" s="1"/>
      <c r="G544" s="5" t="s">
        <v>0</v>
      </c>
      <c r="H544" s="6"/>
      <c r="I544" s="6"/>
      <c r="J544" s="6"/>
      <c r="K544" s="19">
        <v>7723</v>
      </c>
    </row>
    <row r="545" spans="1:11" x14ac:dyDescent="0.25">
      <c r="A545" s="1" t="s">
        <v>139</v>
      </c>
      <c r="B545" s="1"/>
      <c r="G545" s="2" t="s">
        <v>7</v>
      </c>
      <c r="H545" s="3">
        <v>261</v>
      </c>
      <c r="I545" s="3">
        <v>462</v>
      </c>
      <c r="J545" s="3">
        <v>1185</v>
      </c>
      <c r="K545" s="4">
        <v>1067</v>
      </c>
    </row>
    <row r="546" spans="1:11" ht="29.25" x14ac:dyDescent="0.25">
      <c r="A546" s="1" t="s">
        <v>139</v>
      </c>
      <c r="B546" s="1"/>
      <c r="G546" s="5" t="s">
        <v>10</v>
      </c>
      <c r="H546" s="6"/>
      <c r="I546" s="6"/>
      <c r="J546" s="6">
        <v>30240</v>
      </c>
      <c r="K546" s="7"/>
    </row>
    <row r="547" spans="1:11" x14ac:dyDescent="0.25">
      <c r="A547" s="1" t="s">
        <v>139</v>
      </c>
      <c r="B547" s="1"/>
      <c r="G547" s="2" t="s">
        <v>16</v>
      </c>
      <c r="H547" s="3"/>
      <c r="I547" s="3"/>
      <c r="J547" s="3">
        <v>50779</v>
      </c>
      <c r="K547" s="4"/>
    </row>
    <row r="548" spans="1:11" x14ac:dyDescent="0.25">
      <c r="A548" s="1" t="s">
        <v>139</v>
      </c>
      <c r="B548" s="1"/>
      <c r="G548" s="5" t="s">
        <v>93</v>
      </c>
      <c r="H548" s="6">
        <v>14857</v>
      </c>
      <c r="I548" s="6"/>
      <c r="J548" s="6">
        <v>29803</v>
      </c>
      <c r="K548" s="7"/>
    </row>
    <row r="549" spans="1:11" ht="29.25" x14ac:dyDescent="0.25">
      <c r="A549" s="1" t="s">
        <v>139</v>
      </c>
      <c r="B549" s="1"/>
      <c r="G549" s="2" t="s">
        <v>30</v>
      </c>
      <c r="H549" s="3"/>
      <c r="I549" s="3">
        <v>9378</v>
      </c>
      <c r="J549" s="3"/>
      <c r="K549" s="4"/>
    </row>
    <row r="550" spans="1:11" ht="43.5" x14ac:dyDescent="0.25">
      <c r="A550" s="1" t="s">
        <v>139</v>
      </c>
      <c r="B550" s="1"/>
      <c r="G550" s="5" t="s">
        <v>2</v>
      </c>
      <c r="H550" s="6"/>
      <c r="I550" s="6">
        <v>90668</v>
      </c>
      <c r="J550" s="6">
        <v>709428</v>
      </c>
      <c r="K550" s="7"/>
    </row>
    <row r="551" spans="1:11" ht="43.5" x14ac:dyDescent="0.25">
      <c r="A551" s="1" t="s">
        <v>139</v>
      </c>
      <c r="B551" s="1"/>
      <c r="G551" s="12" t="s">
        <v>8</v>
      </c>
      <c r="H551" s="14">
        <f>92378*0.86</f>
        <v>79445.08</v>
      </c>
      <c r="I551" s="14"/>
      <c r="J551" s="14"/>
      <c r="K551" s="15"/>
    </row>
    <row r="552" spans="1:11" x14ac:dyDescent="0.25">
      <c r="A552" s="1" t="s">
        <v>84</v>
      </c>
      <c r="B552" s="2" t="s">
        <v>12</v>
      </c>
      <c r="C552" s="3">
        <v>59463</v>
      </c>
      <c r="D552" s="3">
        <v>418032</v>
      </c>
      <c r="E552" s="3">
        <v>1679127</v>
      </c>
      <c r="F552" s="4">
        <v>953803</v>
      </c>
      <c r="G552" s="1"/>
    </row>
    <row r="553" spans="1:11" ht="29.25" x14ac:dyDescent="0.25">
      <c r="A553" s="1" t="s">
        <v>84</v>
      </c>
      <c r="B553" s="5" t="s">
        <v>62</v>
      </c>
      <c r="C553" s="6"/>
      <c r="D553" s="6"/>
      <c r="E553" s="6">
        <v>77419</v>
      </c>
      <c r="F553" s="7"/>
      <c r="G553" s="1"/>
    </row>
    <row r="554" spans="1:11" ht="29.25" x14ac:dyDescent="0.25">
      <c r="A554" s="1" t="s">
        <v>84</v>
      </c>
      <c r="B554" s="2" t="s">
        <v>13</v>
      </c>
      <c r="C554" s="3">
        <v>503317</v>
      </c>
      <c r="D554" s="3">
        <v>596746</v>
      </c>
      <c r="E554" s="3">
        <v>1249195</v>
      </c>
      <c r="F554" s="4">
        <v>224932</v>
      </c>
      <c r="G554" s="2" t="s">
        <v>13</v>
      </c>
      <c r="H554" s="3">
        <v>323968</v>
      </c>
      <c r="I554" s="3">
        <v>433454</v>
      </c>
      <c r="J554" s="3">
        <v>1410875</v>
      </c>
      <c r="K554" s="4">
        <v>89320</v>
      </c>
    </row>
    <row r="555" spans="1:11" x14ac:dyDescent="0.25">
      <c r="A555" s="1" t="s">
        <v>84</v>
      </c>
      <c r="B555" s="5" t="s">
        <v>88</v>
      </c>
      <c r="C555" s="6"/>
      <c r="D555" s="8">
        <v>3</v>
      </c>
      <c r="E555" s="6"/>
      <c r="F555" s="7"/>
      <c r="G555" s="1"/>
    </row>
    <row r="556" spans="1:11" x14ac:dyDescent="0.25">
      <c r="A556" s="1" t="s">
        <v>84</v>
      </c>
      <c r="B556" s="2" t="s">
        <v>91</v>
      </c>
      <c r="C556" s="3">
        <v>917482</v>
      </c>
      <c r="D556" s="3">
        <v>1042833</v>
      </c>
      <c r="E556" s="3">
        <v>893914</v>
      </c>
      <c r="F556" s="4">
        <v>1236312</v>
      </c>
      <c r="G556" s="5" t="s">
        <v>91</v>
      </c>
      <c r="H556" s="6">
        <v>418000</v>
      </c>
      <c r="I556" s="6">
        <v>686500</v>
      </c>
      <c r="J556" s="8">
        <v>969082</v>
      </c>
      <c r="K556" s="8">
        <v>1393334</v>
      </c>
    </row>
    <row r="557" spans="1:11" x14ac:dyDescent="0.25">
      <c r="A557" s="1" t="s">
        <v>84</v>
      </c>
      <c r="B557" s="5" t="s">
        <v>16</v>
      </c>
      <c r="C557" s="6"/>
      <c r="D557" s="6">
        <v>78781</v>
      </c>
      <c r="E557" s="6"/>
      <c r="F557" s="7"/>
      <c r="G557" s="2" t="s">
        <v>16</v>
      </c>
      <c r="H557" s="3">
        <v>125943</v>
      </c>
      <c r="I557" s="3">
        <v>34588</v>
      </c>
      <c r="J557" s="3"/>
      <c r="K557" s="4"/>
    </row>
    <row r="558" spans="1:11" ht="29.25" x14ac:dyDescent="0.25">
      <c r="A558" s="1" t="s">
        <v>84</v>
      </c>
      <c r="B558" s="2" t="s">
        <v>36</v>
      </c>
      <c r="C558" s="13">
        <v>3</v>
      </c>
      <c r="D558" s="13">
        <v>6</v>
      </c>
      <c r="E558" s="3"/>
      <c r="F558" s="4"/>
      <c r="G558" s="1"/>
    </row>
    <row r="559" spans="1:11" ht="57.75" x14ac:dyDescent="0.25">
      <c r="A559" s="1" t="s">
        <v>84</v>
      </c>
      <c r="B559" s="5" t="s">
        <v>38</v>
      </c>
      <c r="C559" s="6">
        <v>3101328</v>
      </c>
      <c r="D559" s="6"/>
      <c r="E559" s="6"/>
      <c r="F559" s="7"/>
      <c r="G559" s="1"/>
    </row>
    <row r="560" spans="1:11" x14ac:dyDescent="0.25">
      <c r="A560" s="1" t="s">
        <v>84</v>
      </c>
      <c r="B560" s="2" t="s">
        <v>39</v>
      </c>
      <c r="C560" s="3">
        <v>11314460</v>
      </c>
      <c r="D560" s="3">
        <v>11915773</v>
      </c>
      <c r="E560" s="3">
        <v>8239154</v>
      </c>
      <c r="F560" s="4">
        <v>10167340</v>
      </c>
      <c r="G560" s="1"/>
    </row>
    <row r="561" spans="1:17" ht="29.25" x14ac:dyDescent="0.25">
      <c r="A561" s="1" t="s">
        <v>84</v>
      </c>
      <c r="B561" s="5" t="s">
        <v>40</v>
      </c>
      <c r="C561" s="6">
        <v>3275181</v>
      </c>
      <c r="D561" s="6">
        <v>3232360</v>
      </c>
      <c r="E561" s="6">
        <v>4839669</v>
      </c>
      <c r="F561" s="7">
        <v>4811115</v>
      </c>
      <c r="G561" s="2" t="s">
        <v>40</v>
      </c>
      <c r="H561" s="3">
        <v>2035531</v>
      </c>
      <c r="I561" s="3">
        <v>2584368</v>
      </c>
      <c r="J561" s="3">
        <v>4008114</v>
      </c>
      <c r="K561" s="4">
        <v>2605611</v>
      </c>
    </row>
    <row r="562" spans="1:17" ht="29.25" x14ac:dyDescent="0.25">
      <c r="A562" s="1" t="s">
        <v>84</v>
      </c>
      <c r="B562" s="2" t="s">
        <v>20</v>
      </c>
      <c r="C562" s="3">
        <v>1823583</v>
      </c>
      <c r="D562" s="3">
        <v>1315333</v>
      </c>
      <c r="E562" s="3">
        <v>170275</v>
      </c>
      <c r="F562" s="4">
        <v>1873411</v>
      </c>
      <c r="G562" s="5" t="s">
        <v>20</v>
      </c>
      <c r="H562" s="6">
        <v>1773513</v>
      </c>
      <c r="I562" s="6">
        <v>1240592</v>
      </c>
      <c r="J562" s="6"/>
      <c r="K562" s="7"/>
    </row>
    <row r="563" spans="1:17" x14ac:dyDescent="0.25">
      <c r="A563" s="1" t="s">
        <v>84</v>
      </c>
      <c r="B563" s="1"/>
      <c r="G563" s="5" t="s">
        <v>18</v>
      </c>
      <c r="H563" s="8">
        <v>665</v>
      </c>
      <c r="I563" s="8">
        <v>593</v>
      </c>
      <c r="J563" s="6"/>
      <c r="K563" s="7"/>
    </row>
    <row r="564" spans="1:17" x14ac:dyDescent="0.25">
      <c r="A564" s="1" t="s">
        <v>84</v>
      </c>
      <c r="B564" s="2" t="s">
        <v>7</v>
      </c>
      <c r="C564" s="3"/>
      <c r="D564" s="3"/>
      <c r="E564" s="3"/>
      <c r="F564" s="4">
        <v>128856</v>
      </c>
      <c r="G564" s="1"/>
    </row>
    <row r="565" spans="1:17" x14ac:dyDescent="0.25">
      <c r="A565" s="1" t="s">
        <v>84</v>
      </c>
      <c r="B565" s="5" t="s">
        <v>42</v>
      </c>
      <c r="C565" s="6"/>
      <c r="D565" s="6"/>
      <c r="E565" s="6">
        <v>150346</v>
      </c>
      <c r="F565" s="7">
        <v>1016036</v>
      </c>
      <c r="G565" s="2" t="s">
        <v>42</v>
      </c>
      <c r="H565" s="3"/>
      <c r="I565" s="3"/>
      <c r="J565" s="3">
        <v>150570</v>
      </c>
      <c r="K565" s="4">
        <v>1239656</v>
      </c>
    </row>
    <row r="566" spans="1:17" ht="43.5" x14ac:dyDescent="0.25">
      <c r="A566" s="1" t="s">
        <v>84</v>
      </c>
      <c r="B566" s="2" t="s">
        <v>25</v>
      </c>
      <c r="C566" s="3">
        <v>1539408</v>
      </c>
      <c r="D566" s="3">
        <v>2133120</v>
      </c>
      <c r="E566" s="3">
        <v>2682585</v>
      </c>
      <c r="F566" s="4">
        <v>1752832</v>
      </c>
      <c r="G566" s="5" t="s">
        <v>25</v>
      </c>
      <c r="H566" s="6">
        <v>1080653</v>
      </c>
      <c r="I566" s="6">
        <v>2301210</v>
      </c>
      <c r="J566" s="6">
        <v>1782307</v>
      </c>
      <c r="K566" s="7">
        <v>1352723</v>
      </c>
    </row>
    <row r="567" spans="1:17" ht="29.25" x14ac:dyDescent="0.25">
      <c r="A567" s="1" t="s">
        <v>84</v>
      </c>
      <c r="B567" s="5" t="s">
        <v>43</v>
      </c>
      <c r="C567" s="6">
        <v>1878273</v>
      </c>
      <c r="D567" s="6">
        <v>1714677</v>
      </c>
      <c r="E567" s="6">
        <v>1676151</v>
      </c>
      <c r="F567" s="7">
        <v>1109747</v>
      </c>
      <c r="G567" s="1"/>
    </row>
    <row r="568" spans="1:17" x14ac:dyDescent="0.25">
      <c r="A568" s="1" t="s">
        <v>84</v>
      </c>
      <c r="B568" s="2" t="s">
        <v>45</v>
      </c>
      <c r="C568" s="3">
        <v>44593</v>
      </c>
      <c r="D568" s="3"/>
      <c r="E568" s="3"/>
      <c r="F568" s="4">
        <v>129718</v>
      </c>
      <c r="G568" s="5" t="s">
        <v>45</v>
      </c>
      <c r="H568" s="6"/>
      <c r="I568" s="6"/>
      <c r="J568" s="6">
        <v>77937</v>
      </c>
      <c r="K568" s="7">
        <v>57113</v>
      </c>
    </row>
    <row r="569" spans="1:17" ht="29.25" x14ac:dyDescent="0.25">
      <c r="A569" s="1" t="s">
        <v>84</v>
      </c>
      <c r="B569" s="5" t="s">
        <v>47</v>
      </c>
      <c r="C569" s="6"/>
      <c r="D569" s="6"/>
      <c r="E569" s="6">
        <v>160371</v>
      </c>
      <c r="F569" s="7">
        <v>7029</v>
      </c>
      <c r="G569" s="1"/>
    </row>
    <row r="570" spans="1:17" ht="43.5" x14ac:dyDescent="0.25">
      <c r="A570" s="1" t="s">
        <v>84</v>
      </c>
      <c r="B570" s="2" t="s">
        <v>2</v>
      </c>
      <c r="C570" s="3">
        <v>262108</v>
      </c>
      <c r="D570" s="3">
        <v>78388</v>
      </c>
      <c r="E570" s="3">
        <v>80213</v>
      </c>
      <c r="F570" s="13">
        <v>2</v>
      </c>
      <c r="G570" s="2" t="s">
        <v>2</v>
      </c>
      <c r="H570" s="3">
        <v>263163</v>
      </c>
      <c r="I570" s="3">
        <v>78628</v>
      </c>
      <c r="J570" s="3">
        <v>80622</v>
      </c>
      <c r="K570" s="4"/>
    </row>
    <row r="571" spans="1:17" ht="43.5" x14ac:dyDescent="0.25">
      <c r="A571" s="1" t="s">
        <v>84</v>
      </c>
      <c r="B571" s="5" t="s">
        <v>8</v>
      </c>
      <c r="C571" s="6">
        <v>246494</v>
      </c>
      <c r="D571" s="6">
        <v>479195</v>
      </c>
      <c r="E571" s="6">
        <v>598659</v>
      </c>
      <c r="F571" s="7"/>
      <c r="G571" s="9" t="s">
        <v>8</v>
      </c>
      <c r="H571">
        <f>N571*0.86</f>
        <v>258643.28</v>
      </c>
      <c r="I571">
        <f>O571*0.86</f>
        <v>686482.96</v>
      </c>
      <c r="J571">
        <f>P571*0.86</f>
        <v>449043.83999999997</v>
      </c>
      <c r="K571">
        <f>Q571*0.86</f>
        <v>0</v>
      </c>
      <c r="N571" s="10">
        <v>300748</v>
      </c>
      <c r="O571" s="10">
        <v>798236</v>
      </c>
      <c r="P571" s="10">
        <v>522144</v>
      </c>
      <c r="Q571" s="11"/>
    </row>
    <row r="572" spans="1:17" ht="86.25" x14ac:dyDescent="0.25">
      <c r="A572" s="1" t="s">
        <v>84</v>
      </c>
      <c r="B572" s="12" t="s">
        <v>70</v>
      </c>
      <c r="C572" s="14"/>
      <c r="D572" s="14"/>
      <c r="E572" s="14">
        <v>50041</v>
      </c>
      <c r="F572" s="15"/>
      <c r="G572" s="1"/>
    </row>
    <row r="573" spans="1:17" x14ac:dyDescent="0.25">
      <c r="A573" s="1" t="s">
        <v>128</v>
      </c>
      <c r="B573" s="2" t="s">
        <v>49</v>
      </c>
      <c r="C573" s="3"/>
      <c r="D573" s="3"/>
      <c r="E573" s="3"/>
      <c r="F573" s="4">
        <v>573</v>
      </c>
      <c r="G573" s="2" t="s">
        <v>49</v>
      </c>
      <c r="H573" s="3"/>
      <c r="I573" s="3"/>
      <c r="J573" s="3">
        <v>29</v>
      </c>
      <c r="K573" s="4">
        <v>1861</v>
      </c>
    </row>
    <row r="574" spans="1:17" ht="43.5" x14ac:dyDescent="0.25">
      <c r="A574" s="1" t="s">
        <v>128</v>
      </c>
      <c r="B574" s="2" t="s">
        <v>19</v>
      </c>
      <c r="C574" s="3">
        <v>51</v>
      </c>
      <c r="D574" s="3">
        <v>11</v>
      </c>
      <c r="E574" s="3">
        <v>17</v>
      </c>
      <c r="F574" s="4">
        <v>30</v>
      </c>
      <c r="G574" s="1"/>
    </row>
    <row r="575" spans="1:17" ht="43.5" x14ac:dyDescent="0.25">
      <c r="A575" s="1" t="s">
        <v>128</v>
      </c>
      <c r="B575" s="9" t="s">
        <v>8</v>
      </c>
      <c r="C575" s="10">
        <v>27</v>
      </c>
      <c r="D575" s="10">
        <v>52</v>
      </c>
      <c r="E575" s="10">
        <v>54</v>
      </c>
      <c r="F575" s="11">
        <v>53</v>
      </c>
      <c r="G575" s="1"/>
    </row>
    <row r="576" spans="1:17" ht="29.25" x14ac:dyDescent="0.25">
      <c r="A576" s="1"/>
      <c r="B576" s="1"/>
      <c r="G576" s="9" t="s">
        <v>127</v>
      </c>
      <c r="H576" s="10"/>
      <c r="I576" s="10">
        <v>5</v>
      </c>
      <c r="J576" s="10"/>
      <c r="K576" s="11"/>
    </row>
    <row r="577" spans="1:17" x14ac:dyDescent="0.25">
      <c r="A577" s="1" t="s">
        <v>141</v>
      </c>
      <c r="B577" s="1"/>
      <c r="G577" s="2" t="s">
        <v>61</v>
      </c>
      <c r="H577" s="3"/>
      <c r="I577" s="3"/>
      <c r="J577" s="3"/>
      <c r="K577" s="4">
        <v>3</v>
      </c>
    </row>
    <row r="578" spans="1:17" x14ac:dyDescent="0.25">
      <c r="A578" s="1" t="s">
        <v>141</v>
      </c>
      <c r="B578" s="1"/>
      <c r="G578" s="5" t="s">
        <v>23</v>
      </c>
      <c r="H578" s="6">
        <v>45753</v>
      </c>
      <c r="I578" s="6"/>
      <c r="J578" s="6"/>
      <c r="K578" s="7"/>
    </row>
    <row r="579" spans="1:17" x14ac:dyDescent="0.25">
      <c r="A579" s="1" t="s">
        <v>142</v>
      </c>
      <c r="B579" s="1"/>
      <c r="G579" s="12" t="s">
        <v>71</v>
      </c>
      <c r="H579" s="14">
        <v>527</v>
      </c>
      <c r="I579" s="14"/>
      <c r="J579" s="14"/>
      <c r="K579" s="15"/>
    </row>
    <row r="580" spans="1:17" x14ac:dyDescent="0.25">
      <c r="A580" s="1" t="s">
        <v>143</v>
      </c>
      <c r="B580" s="1"/>
      <c r="G580" s="21" t="s">
        <v>33</v>
      </c>
      <c r="H580" s="22">
        <f>N580*0.86</f>
        <v>69451.02</v>
      </c>
      <c r="I580" s="22"/>
      <c r="J580" s="22">
        <v>343.57100000000003</v>
      </c>
      <c r="K580" s="22">
        <v>358.51600000000002</v>
      </c>
      <c r="N580" s="22">
        <v>80757</v>
      </c>
      <c r="O580" s="22"/>
      <c r="P580" s="22">
        <v>343571</v>
      </c>
      <c r="Q580" s="22">
        <v>358516</v>
      </c>
    </row>
    <row r="581" spans="1:17" x14ac:dyDescent="0.25">
      <c r="A581" s="1" t="s">
        <v>143</v>
      </c>
      <c r="B581" s="1"/>
      <c r="G581" s="23" t="s">
        <v>73</v>
      </c>
      <c r="H581" s="24">
        <v>145169</v>
      </c>
    </row>
    <row r="582" spans="1:17" x14ac:dyDescent="0.25">
      <c r="A582" s="1" t="s">
        <v>143</v>
      </c>
      <c r="B582" s="1"/>
      <c r="G582" s="25" t="s">
        <v>101</v>
      </c>
      <c r="H582" s="26">
        <v>108692</v>
      </c>
      <c r="I582" s="26"/>
      <c r="J582" s="26"/>
      <c r="K582" s="26"/>
    </row>
    <row r="583" spans="1:17" x14ac:dyDescent="0.25">
      <c r="A583" s="1" t="s">
        <v>143</v>
      </c>
      <c r="B583" s="1"/>
      <c r="G583" s="23" t="s">
        <v>42</v>
      </c>
      <c r="H583" s="24"/>
      <c r="I583" s="24">
        <v>42972</v>
      </c>
      <c r="J583" s="24"/>
      <c r="K583" s="24"/>
    </row>
    <row r="584" spans="1:17" ht="42.75" x14ac:dyDescent="0.25">
      <c r="A584" s="1" t="s">
        <v>143</v>
      </c>
      <c r="B584" s="1"/>
      <c r="G584" s="25" t="s">
        <v>25</v>
      </c>
      <c r="H584" s="26"/>
      <c r="I584" s="26"/>
      <c r="J584" s="26">
        <v>18699</v>
      </c>
      <c r="K584" s="26">
        <v>2011</v>
      </c>
    </row>
    <row r="585" spans="1:17" ht="29.25" x14ac:dyDescent="0.25">
      <c r="A585" s="1" t="s">
        <v>75</v>
      </c>
      <c r="B585" s="2" t="s">
        <v>13</v>
      </c>
      <c r="C585" s="3"/>
      <c r="D585" s="3">
        <v>19788</v>
      </c>
      <c r="E585" s="3"/>
      <c r="F585" s="4"/>
      <c r="G585" s="1"/>
    </row>
    <row r="586" spans="1:17" x14ac:dyDescent="0.25">
      <c r="A586" s="1" t="s">
        <v>75</v>
      </c>
      <c r="B586" s="5" t="s">
        <v>89</v>
      </c>
      <c r="C586" s="6"/>
      <c r="D586" s="6">
        <v>122673</v>
      </c>
      <c r="E586" s="6">
        <v>576114</v>
      </c>
      <c r="F586" s="7">
        <v>1782541</v>
      </c>
      <c r="G586" s="5" t="s">
        <v>89</v>
      </c>
      <c r="H586" s="6"/>
      <c r="I586" s="6">
        <v>149196</v>
      </c>
      <c r="J586" s="6">
        <v>2012590</v>
      </c>
      <c r="K586" s="6">
        <v>1822612</v>
      </c>
    </row>
    <row r="587" spans="1:17" ht="57.75" x14ac:dyDescent="0.25">
      <c r="A587" s="1" t="s">
        <v>75</v>
      </c>
      <c r="B587" s="2" t="s">
        <v>38</v>
      </c>
      <c r="C587" s="3">
        <v>287995</v>
      </c>
      <c r="D587" s="3"/>
      <c r="E587" s="3"/>
      <c r="F587" s="4"/>
      <c r="G587" s="1"/>
    </row>
    <row r="588" spans="1:17" x14ac:dyDescent="0.25">
      <c r="A588" s="1" t="s">
        <v>75</v>
      </c>
      <c r="B588" s="5" t="s">
        <v>39</v>
      </c>
      <c r="C588" s="6">
        <v>759968</v>
      </c>
      <c r="D588" s="6">
        <v>524264</v>
      </c>
      <c r="E588" s="6">
        <v>160721</v>
      </c>
      <c r="F588" s="7"/>
      <c r="G588" s="1"/>
    </row>
    <row r="589" spans="1:17" x14ac:dyDescent="0.25">
      <c r="A589" s="1" t="s">
        <v>75</v>
      </c>
      <c r="B589" s="2" t="s">
        <v>93</v>
      </c>
      <c r="C589" s="3">
        <v>4742</v>
      </c>
      <c r="D589" s="3">
        <v>1125</v>
      </c>
      <c r="E589" s="3">
        <v>2532</v>
      </c>
      <c r="F589" s="4">
        <v>2413</v>
      </c>
      <c r="G589" s="5" t="s">
        <v>93</v>
      </c>
      <c r="H589" s="6">
        <v>4859</v>
      </c>
      <c r="I589" s="6">
        <v>1724</v>
      </c>
      <c r="J589" s="6">
        <v>2317</v>
      </c>
      <c r="K589" s="6">
        <v>1882</v>
      </c>
    </row>
    <row r="590" spans="1:17" ht="29.25" x14ac:dyDescent="0.25">
      <c r="A590" s="1" t="s">
        <v>75</v>
      </c>
      <c r="B590" s="5" t="s">
        <v>40</v>
      </c>
      <c r="C590" s="6">
        <v>925909</v>
      </c>
      <c r="D590" s="6">
        <v>630556</v>
      </c>
      <c r="E590" s="6">
        <v>371535</v>
      </c>
      <c r="F590" s="7">
        <v>416853</v>
      </c>
      <c r="G590" s="1"/>
    </row>
    <row r="591" spans="1:17" ht="29.25" x14ac:dyDescent="0.25">
      <c r="A591" s="1" t="s">
        <v>75</v>
      </c>
      <c r="B591" s="2" t="s">
        <v>20</v>
      </c>
      <c r="C591" s="3">
        <v>169537</v>
      </c>
      <c r="D591" s="3"/>
      <c r="E591" s="3"/>
      <c r="F591" s="4">
        <v>31335</v>
      </c>
      <c r="G591" s="1"/>
    </row>
    <row r="592" spans="1:17" x14ac:dyDescent="0.25">
      <c r="A592" s="1" t="s">
        <v>75</v>
      </c>
      <c r="B592" s="5" t="s">
        <v>112</v>
      </c>
      <c r="C592" s="6"/>
      <c r="D592" s="6">
        <v>99700</v>
      </c>
      <c r="E592" s="6"/>
      <c r="F592" s="7"/>
      <c r="G592" s="1"/>
    </row>
    <row r="593" spans="1:17" x14ac:dyDescent="0.25">
      <c r="A593" s="1" t="s">
        <v>75</v>
      </c>
      <c r="B593" s="1"/>
      <c r="G593" s="2" t="s">
        <v>33</v>
      </c>
      <c r="H593" s="3"/>
      <c r="I593" s="3"/>
      <c r="J593" s="3"/>
      <c r="K593" s="3">
        <f>16127*0.86</f>
        <v>13869.22</v>
      </c>
    </row>
    <row r="594" spans="1:17" ht="43.5" x14ac:dyDescent="0.25">
      <c r="A594" s="1" t="s">
        <v>75</v>
      </c>
      <c r="B594" s="5" t="s">
        <v>25</v>
      </c>
      <c r="C594" s="6">
        <v>4142082</v>
      </c>
      <c r="D594" s="6">
        <v>4431390</v>
      </c>
      <c r="E594" s="6">
        <v>4177025</v>
      </c>
      <c r="F594" s="7">
        <v>3360435</v>
      </c>
      <c r="G594" s="5" t="s">
        <v>25</v>
      </c>
      <c r="H594" s="6">
        <v>4134297</v>
      </c>
      <c r="I594" s="6">
        <v>4321508</v>
      </c>
      <c r="J594" s="6">
        <v>3830067</v>
      </c>
      <c r="K594" s="6">
        <v>3422776</v>
      </c>
    </row>
    <row r="595" spans="1:17" x14ac:dyDescent="0.25">
      <c r="A595" s="1" t="s">
        <v>75</v>
      </c>
      <c r="B595" s="2" t="s">
        <v>44</v>
      </c>
      <c r="C595" s="3"/>
      <c r="D595" s="3">
        <v>171</v>
      </c>
      <c r="E595" s="3"/>
      <c r="F595" s="4"/>
      <c r="G595" s="2" t="s">
        <v>44</v>
      </c>
      <c r="H595" s="3"/>
      <c r="I595" s="3">
        <v>80400</v>
      </c>
      <c r="J595" s="3"/>
      <c r="K595" s="3"/>
    </row>
    <row r="596" spans="1:17" x14ac:dyDescent="0.25">
      <c r="A596" s="1" t="s">
        <v>75</v>
      </c>
      <c r="B596" s="5" t="s">
        <v>77</v>
      </c>
      <c r="C596" s="6">
        <v>742</v>
      </c>
      <c r="D596" s="6">
        <v>489</v>
      </c>
      <c r="E596" s="6">
        <v>333</v>
      </c>
      <c r="F596" s="7">
        <v>329</v>
      </c>
      <c r="G596" s="9" t="s">
        <v>77</v>
      </c>
      <c r="H596" s="10">
        <v>163</v>
      </c>
      <c r="I596" s="10"/>
      <c r="J596" s="10"/>
      <c r="K596" s="10"/>
    </row>
    <row r="597" spans="1:17" ht="43.5" x14ac:dyDescent="0.25">
      <c r="A597" s="1" t="s">
        <v>75</v>
      </c>
      <c r="B597" s="12" t="s">
        <v>8</v>
      </c>
      <c r="C597" s="14">
        <v>0</v>
      </c>
      <c r="D597" s="14">
        <v>377020</v>
      </c>
      <c r="E597" s="14"/>
      <c r="F597" s="15"/>
      <c r="G597" s="1"/>
    </row>
    <row r="598" spans="1:17" x14ac:dyDescent="0.25">
      <c r="A598" s="1" t="s">
        <v>129</v>
      </c>
      <c r="B598" s="2" t="s">
        <v>12</v>
      </c>
      <c r="C598" s="3">
        <v>1637596</v>
      </c>
      <c r="D598" s="3">
        <v>2854448</v>
      </c>
      <c r="E598" s="3">
        <v>1254147</v>
      </c>
      <c r="F598" s="4">
        <v>684354</v>
      </c>
      <c r="G598" s="1"/>
    </row>
    <row r="599" spans="1:17" x14ac:dyDescent="0.25">
      <c r="A599" s="1" t="s">
        <v>129</v>
      </c>
      <c r="B599" s="5" t="s">
        <v>0</v>
      </c>
      <c r="C599" s="6">
        <v>6472928</v>
      </c>
      <c r="D599" s="6">
        <v>5779499</v>
      </c>
      <c r="E599" s="6">
        <v>4017852</v>
      </c>
      <c r="F599" s="7">
        <v>3123981</v>
      </c>
      <c r="G599" s="2" t="s">
        <v>0</v>
      </c>
      <c r="H599" s="3">
        <v>0</v>
      </c>
      <c r="I599" s="17">
        <v>461209</v>
      </c>
      <c r="J599" s="17">
        <v>95239</v>
      </c>
      <c r="K599" s="17">
        <v>198837</v>
      </c>
    </row>
    <row r="600" spans="1:17" ht="29.25" x14ac:dyDescent="0.25">
      <c r="A600" s="1" t="s">
        <v>129</v>
      </c>
      <c r="B600" s="2" t="s">
        <v>6</v>
      </c>
      <c r="C600" s="3">
        <v>89987</v>
      </c>
      <c r="D600" s="13">
        <v>2</v>
      </c>
      <c r="E600" s="3"/>
      <c r="F600" s="4"/>
      <c r="G600" s="1"/>
    </row>
    <row r="601" spans="1:17" ht="29.25" x14ac:dyDescent="0.25">
      <c r="A601" s="1" t="s">
        <v>129</v>
      </c>
      <c r="B601" s="5" t="s">
        <v>11</v>
      </c>
      <c r="C601" s="6">
        <v>277137</v>
      </c>
      <c r="D601" s="6"/>
      <c r="E601" s="8">
        <v>80321</v>
      </c>
      <c r="F601" s="7"/>
      <c r="G601" s="5" t="s">
        <v>11</v>
      </c>
      <c r="H601" s="6">
        <f>N601*0.86</f>
        <v>264039.77999999997</v>
      </c>
      <c r="I601" s="6">
        <f>O601*0.86</f>
        <v>0</v>
      </c>
      <c r="J601" s="6">
        <f>P601*0.86</f>
        <v>88874.12</v>
      </c>
      <c r="K601" s="6">
        <f>Q601*0.86</f>
        <v>0</v>
      </c>
      <c r="N601" s="6">
        <v>307023</v>
      </c>
      <c r="O601" s="6"/>
      <c r="P601" s="6">
        <v>103342</v>
      </c>
      <c r="Q601" s="6"/>
    </row>
    <row r="602" spans="1:17" ht="29.25" x14ac:dyDescent="0.25">
      <c r="A602" s="1" t="s">
        <v>129</v>
      </c>
      <c r="B602" s="2" t="s">
        <v>13</v>
      </c>
      <c r="C602" s="3">
        <v>575499</v>
      </c>
      <c r="D602" s="3">
        <v>669851</v>
      </c>
      <c r="E602" s="3">
        <v>171883</v>
      </c>
      <c r="F602" s="4">
        <v>415648</v>
      </c>
      <c r="G602" s="2" t="s">
        <v>13</v>
      </c>
      <c r="H602" s="3">
        <v>1497130</v>
      </c>
      <c r="I602" s="3">
        <v>1934860</v>
      </c>
      <c r="J602" s="3">
        <v>1328753</v>
      </c>
      <c r="K602" s="3">
        <v>1261381</v>
      </c>
    </row>
    <row r="603" spans="1:17" ht="29.25" x14ac:dyDescent="0.25">
      <c r="A603" s="1" t="s">
        <v>129</v>
      </c>
      <c r="B603" s="5" t="s">
        <v>48</v>
      </c>
      <c r="C603" s="6"/>
      <c r="D603" s="6"/>
      <c r="E603" s="6">
        <v>101885</v>
      </c>
      <c r="F603" s="7"/>
      <c r="G603" s="1"/>
    </row>
    <row r="604" spans="1:17" x14ac:dyDescent="0.25">
      <c r="A604" s="1" t="s">
        <v>129</v>
      </c>
      <c r="B604" s="2" t="s">
        <v>61</v>
      </c>
      <c r="C604" s="3"/>
      <c r="D604" s="13">
        <v>1</v>
      </c>
      <c r="E604" s="3"/>
      <c r="F604" s="4"/>
      <c r="G604" s="1"/>
    </row>
    <row r="605" spans="1:17" x14ac:dyDescent="0.25">
      <c r="A605" s="1" t="s">
        <v>129</v>
      </c>
      <c r="B605" s="5" t="s">
        <v>32</v>
      </c>
      <c r="C605" s="6">
        <v>3124400</v>
      </c>
      <c r="D605" s="6">
        <v>2206287</v>
      </c>
      <c r="E605" s="8">
        <v>3564061</v>
      </c>
      <c r="F605" s="7">
        <v>4083126</v>
      </c>
      <c r="G605" s="5" t="s">
        <v>32</v>
      </c>
      <c r="H605" s="6">
        <v>2759991</v>
      </c>
      <c r="I605" s="6">
        <v>2561643</v>
      </c>
      <c r="J605" s="6">
        <v>4049078</v>
      </c>
      <c r="K605" s="6">
        <v>5093519</v>
      </c>
    </row>
    <row r="606" spans="1:17" ht="43.5" x14ac:dyDescent="0.25">
      <c r="A606" s="1" t="s">
        <v>129</v>
      </c>
      <c r="B606" s="2" t="s">
        <v>14</v>
      </c>
      <c r="C606" s="3">
        <v>778484</v>
      </c>
      <c r="D606" s="3">
        <v>1107090</v>
      </c>
      <c r="E606" s="3">
        <v>1036244</v>
      </c>
      <c r="F606" s="4">
        <v>946668</v>
      </c>
      <c r="G606" s="2" t="s">
        <v>14</v>
      </c>
      <c r="H606" s="3">
        <v>887929</v>
      </c>
      <c r="I606" s="3">
        <v>1185305</v>
      </c>
      <c r="J606" s="3">
        <v>954395</v>
      </c>
      <c r="K606" s="3">
        <v>838153</v>
      </c>
    </row>
    <row r="607" spans="1:17" ht="29.25" x14ac:dyDescent="0.25">
      <c r="A607" s="1" t="s">
        <v>129</v>
      </c>
      <c r="B607" s="5" t="s">
        <v>98</v>
      </c>
      <c r="C607" s="6">
        <v>343353</v>
      </c>
      <c r="D607" s="8">
        <v>498162</v>
      </c>
      <c r="E607" s="6">
        <v>522880</v>
      </c>
      <c r="F607" s="7">
        <v>782618</v>
      </c>
      <c r="G607" s="5" t="s">
        <v>98</v>
      </c>
      <c r="H607" s="6">
        <v>166180</v>
      </c>
      <c r="I607" s="6"/>
      <c r="J607" s="6"/>
      <c r="K607" s="6"/>
    </row>
    <row r="608" spans="1:17" x14ac:dyDescent="0.25">
      <c r="A608" s="1" t="s">
        <v>129</v>
      </c>
      <c r="B608" s="2" t="s">
        <v>33</v>
      </c>
      <c r="C608" s="3">
        <v>461598</v>
      </c>
      <c r="D608" s="3">
        <v>882054</v>
      </c>
      <c r="E608" s="3">
        <v>965058</v>
      </c>
      <c r="F608" s="4">
        <v>596872</v>
      </c>
      <c r="G608" s="2" t="s">
        <v>33</v>
      </c>
      <c r="H608" s="3"/>
      <c r="I608" s="3"/>
      <c r="J608" s="3">
        <f>144195*0.86</f>
        <v>124007.7</v>
      </c>
      <c r="K608" s="3"/>
    </row>
    <row r="609" spans="1:11" x14ac:dyDescent="0.25">
      <c r="A609" s="1" t="s">
        <v>129</v>
      </c>
      <c r="B609" s="5" t="s">
        <v>103</v>
      </c>
      <c r="C609" s="6">
        <v>980872</v>
      </c>
      <c r="D609" s="6">
        <v>537909</v>
      </c>
      <c r="E609" s="6">
        <v>270956</v>
      </c>
      <c r="F609" s="7"/>
      <c r="G609" s="1"/>
    </row>
    <row r="610" spans="1:11" x14ac:dyDescent="0.25">
      <c r="A610" s="1" t="s">
        <v>129</v>
      </c>
      <c r="B610" s="2" t="s">
        <v>73</v>
      </c>
      <c r="C610" s="3"/>
      <c r="D610" s="3"/>
      <c r="E610" s="3"/>
      <c r="F610" s="4">
        <v>85189</v>
      </c>
      <c r="G610" s="5" t="s">
        <v>73</v>
      </c>
      <c r="H610" s="6"/>
      <c r="I610" s="6"/>
      <c r="J610" s="6">
        <v>58397</v>
      </c>
      <c r="K610" s="6">
        <v>163693</v>
      </c>
    </row>
    <row r="611" spans="1:11" ht="29.25" x14ac:dyDescent="0.25">
      <c r="A611" s="1" t="s">
        <v>129</v>
      </c>
      <c r="B611" s="5" t="s">
        <v>10</v>
      </c>
      <c r="C611" s="6">
        <v>894933</v>
      </c>
      <c r="D611" s="8">
        <v>146356</v>
      </c>
      <c r="E611" s="6">
        <v>1515735</v>
      </c>
      <c r="F611" s="7">
        <v>4394440</v>
      </c>
      <c r="G611" s="2" t="s">
        <v>10</v>
      </c>
      <c r="H611" s="3">
        <v>738889</v>
      </c>
      <c r="I611" s="3">
        <v>143085</v>
      </c>
      <c r="J611" s="3">
        <v>1920357</v>
      </c>
      <c r="K611" s="3">
        <v>2855372</v>
      </c>
    </row>
    <row r="612" spans="1:11" x14ac:dyDescent="0.25">
      <c r="A612" s="1" t="s">
        <v>129</v>
      </c>
      <c r="B612" s="2" t="s">
        <v>15</v>
      </c>
      <c r="C612" s="3">
        <v>587405</v>
      </c>
      <c r="D612" s="3">
        <v>1295136</v>
      </c>
      <c r="E612" s="3">
        <v>770821</v>
      </c>
      <c r="F612" s="4">
        <v>1282823</v>
      </c>
      <c r="G612" s="5" t="s">
        <v>15</v>
      </c>
      <c r="H612" s="6">
        <v>423646</v>
      </c>
      <c r="I612" s="6">
        <v>1408483</v>
      </c>
      <c r="J612" s="6">
        <v>178403</v>
      </c>
      <c r="K612" s="6">
        <v>129952</v>
      </c>
    </row>
    <row r="613" spans="1:11" ht="29.25" x14ac:dyDescent="0.25">
      <c r="A613" s="1" t="s">
        <v>129</v>
      </c>
      <c r="B613" s="5" t="s">
        <v>99</v>
      </c>
      <c r="C613" s="6"/>
      <c r="D613" s="6">
        <v>145283</v>
      </c>
      <c r="E613" s="6">
        <v>94777</v>
      </c>
      <c r="F613" s="7">
        <v>142359</v>
      </c>
      <c r="G613" s="2" t="s">
        <v>99</v>
      </c>
      <c r="H613" s="3"/>
      <c r="I613" s="3">
        <v>145283</v>
      </c>
      <c r="J613" s="3">
        <v>94777</v>
      </c>
      <c r="K613" s="3"/>
    </row>
    <row r="614" spans="1:11" x14ac:dyDescent="0.25">
      <c r="A614" s="1" t="s">
        <v>129</v>
      </c>
      <c r="B614" s="2" t="s">
        <v>64</v>
      </c>
      <c r="C614" s="3"/>
      <c r="D614" s="3"/>
      <c r="E614" s="3">
        <v>268630</v>
      </c>
      <c r="F614" s="4"/>
      <c r="G614" s="1"/>
    </row>
    <row r="615" spans="1:11" x14ac:dyDescent="0.25">
      <c r="A615" s="1" t="s">
        <v>129</v>
      </c>
      <c r="B615" s="5" t="s">
        <v>51</v>
      </c>
      <c r="C615" s="6">
        <v>285841</v>
      </c>
      <c r="D615" s="6">
        <v>434662</v>
      </c>
      <c r="E615" s="6">
        <v>910708</v>
      </c>
      <c r="F615" s="7">
        <v>1745057</v>
      </c>
      <c r="G615" s="5" t="s">
        <v>51</v>
      </c>
      <c r="H615" s="6">
        <v>549239</v>
      </c>
      <c r="I615" s="6">
        <v>136210</v>
      </c>
      <c r="J615" s="6">
        <v>468727</v>
      </c>
      <c r="K615" s="6">
        <v>1202313</v>
      </c>
    </row>
    <row r="616" spans="1:11" x14ac:dyDescent="0.25">
      <c r="A616" s="1" t="s">
        <v>129</v>
      </c>
      <c r="B616" s="2" t="s">
        <v>91</v>
      </c>
      <c r="C616" s="3">
        <v>2048694</v>
      </c>
      <c r="D616" s="3">
        <v>2665175</v>
      </c>
      <c r="E616" s="3">
        <v>3108593</v>
      </c>
      <c r="F616" s="4">
        <v>3186062</v>
      </c>
      <c r="G616" s="2" t="s">
        <v>91</v>
      </c>
      <c r="H616" s="3">
        <v>1296000</v>
      </c>
      <c r="I616" s="3">
        <v>2085000</v>
      </c>
      <c r="J616" s="13">
        <v>1986836</v>
      </c>
      <c r="K616" s="13">
        <v>3288233</v>
      </c>
    </row>
    <row r="617" spans="1:11" ht="43.5" x14ac:dyDescent="0.25">
      <c r="A617" s="1" t="s">
        <v>129</v>
      </c>
      <c r="B617" s="5" t="s">
        <v>83</v>
      </c>
      <c r="C617" s="6">
        <v>458833</v>
      </c>
      <c r="D617" s="6">
        <v>1496147</v>
      </c>
      <c r="E617" s="6">
        <v>634939</v>
      </c>
      <c r="F617" s="7">
        <v>1338138</v>
      </c>
      <c r="G617" s="1"/>
    </row>
    <row r="618" spans="1:11" x14ac:dyDescent="0.25">
      <c r="A618" s="1" t="s">
        <v>129</v>
      </c>
      <c r="B618" s="2" t="s">
        <v>35</v>
      </c>
      <c r="C618" s="3"/>
      <c r="D618" s="3">
        <v>138258</v>
      </c>
      <c r="E618" s="13">
        <v>2</v>
      </c>
      <c r="F618" s="4"/>
      <c r="G618" s="1"/>
    </row>
    <row r="619" spans="1:11" x14ac:dyDescent="0.25">
      <c r="A619" s="1" t="s">
        <v>129</v>
      </c>
      <c r="B619" s="5" t="s">
        <v>16</v>
      </c>
      <c r="C619" s="6">
        <v>941412</v>
      </c>
      <c r="D619" s="6"/>
      <c r="E619" s="6">
        <v>346276</v>
      </c>
      <c r="F619" s="7">
        <v>1265094</v>
      </c>
      <c r="G619" s="5" t="s">
        <v>16</v>
      </c>
      <c r="H619" s="6">
        <v>783728</v>
      </c>
      <c r="I619" s="6"/>
      <c r="J619" s="6">
        <v>351697</v>
      </c>
      <c r="K619" s="6">
        <v>1057648</v>
      </c>
    </row>
    <row r="620" spans="1:11" x14ac:dyDescent="0.25">
      <c r="A620" s="1" t="s">
        <v>129</v>
      </c>
      <c r="B620" s="2" t="s">
        <v>101</v>
      </c>
      <c r="C620" s="3">
        <v>528923</v>
      </c>
      <c r="D620" s="3">
        <v>689672</v>
      </c>
      <c r="E620" s="3">
        <v>261089</v>
      </c>
      <c r="F620" s="4">
        <v>633103</v>
      </c>
      <c r="G620" s="2" t="s">
        <v>101</v>
      </c>
      <c r="H620" s="3">
        <v>824089</v>
      </c>
      <c r="I620" s="3">
        <v>900782</v>
      </c>
      <c r="J620" s="3"/>
      <c r="K620" s="3"/>
    </row>
    <row r="621" spans="1:11" x14ac:dyDescent="0.25">
      <c r="A621" s="1" t="s">
        <v>129</v>
      </c>
      <c r="B621" s="5" t="s">
        <v>37</v>
      </c>
      <c r="C621" s="6"/>
      <c r="D621" s="6"/>
      <c r="E621" s="6"/>
      <c r="F621" s="7">
        <v>294554</v>
      </c>
      <c r="G621" s="5" t="s">
        <v>37</v>
      </c>
      <c r="H621" s="6"/>
      <c r="I621" s="6"/>
      <c r="J621" s="6"/>
      <c r="K621" s="6">
        <v>2047</v>
      </c>
    </row>
    <row r="622" spans="1:11" ht="29.25" x14ac:dyDescent="0.25">
      <c r="A622" s="1" t="s">
        <v>129</v>
      </c>
      <c r="B622" s="2" t="s">
        <v>17</v>
      </c>
      <c r="C622" s="3"/>
      <c r="D622" s="3">
        <v>171392</v>
      </c>
      <c r="E622" s="3">
        <v>502893</v>
      </c>
      <c r="F622" s="4">
        <v>588203</v>
      </c>
      <c r="G622" s="2" t="s">
        <v>17</v>
      </c>
      <c r="H622" s="3"/>
      <c r="I622" s="3">
        <v>171392</v>
      </c>
      <c r="J622" s="3">
        <v>535870</v>
      </c>
      <c r="K622" s="3">
        <v>429356</v>
      </c>
    </row>
    <row r="623" spans="1:11" ht="57.75" x14ac:dyDescent="0.25">
      <c r="A623" s="1" t="s">
        <v>129</v>
      </c>
      <c r="B623" s="5" t="s">
        <v>38</v>
      </c>
      <c r="C623" s="6">
        <v>25701598</v>
      </c>
      <c r="D623" s="6">
        <v>6126542</v>
      </c>
      <c r="E623" s="6"/>
      <c r="F623" s="7"/>
      <c r="G623" s="5" t="s">
        <v>38</v>
      </c>
      <c r="H623" s="6"/>
      <c r="I623" s="6">
        <v>4685294</v>
      </c>
      <c r="J623" s="6"/>
      <c r="K623" s="6"/>
    </row>
    <row r="624" spans="1:11" x14ac:dyDescent="0.25">
      <c r="A624" s="1" t="s">
        <v>129</v>
      </c>
      <c r="B624" s="2" t="s">
        <v>39</v>
      </c>
      <c r="C624" s="3">
        <v>47837758</v>
      </c>
      <c r="D624" s="3">
        <v>49202610</v>
      </c>
      <c r="E624" s="3">
        <v>47282660</v>
      </c>
      <c r="F624" s="4">
        <v>51882662</v>
      </c>
      <c r="G624" s="1"/>
    </row>
    <row r="625" spans="1:11" x14ac:dyDescent="0.25">
      <c r="A625" s="1" t="s">
        <v>129</v>
      </c>
      <c r="B625" s="5" t="s">
        <v>18</v>
      </c>
      <c r="C625" s="6"/>
      <c r="D625" s="6">
        <v>2</v>
      </c>
      <c r="E625" s="6"/>
      <c r="F625" s="7">
        <v>256239</v>
      </c>
      <c r="G625" s="1"/>
    </row>
    <row r="626" spans="1:11" x14ac:dyDescent="0.25">
      <c r="A626" s="1" t="s">
        <v>129</v>
      </c>
      <c r="B626" s="2" t="s">
        <v>93</v>
      </c>
      <c r="C626" s="3"/>
      <c r="D626" s="3"/>
      <c r="E626" s="3"/>
      <c r="F626" s="4">
        <v>29914</v>
      </c>
      <c r="G626" s="1"/>
    </row>
    <row r="627" spans="1:11" x14ac:dyDescent="0.25">
      <c r="A627" s="1" t="s">
        <v>129</v>
      </c>
      <c r="B627" s="5" t="s">
        <v>85</v>
      </c>
      <c r="C627" s="6"/>
      <c r="D627" s="6"/>
      <c r="E627" s="6"/>
      <c r="F627" s="7">
        <v>135322</v>
      </c>
      <c r="G627" s="1"/>
    </row>
    <row r="628" spans="1:11" ht="29.25" x14ac:dyDescent="0.25">
      <c r="A628" s="1" t="s">
        <v>129</v>
      </c>
      <c r="B628" s="2" t="s">
        <v>40</v>
      </c>
      <c r="C628" s="3">
        <v>803966</v>
      </c>
      <c r="D628" s="3">
        <v>2893947</v>
      </c>
      <c r="E628" s="3">
        <v>3344882</v>
      </c>
      <c r="F628" s="4">
        <v>790859</v>
      </c>
      <c r="G628" s="2" t="s">
        <v>40</v>
      </c>
      <c r="H628" s="3">
        <v>1296326</v>
      </c>
      <c r="I628" s="3">
        <v>2720157</v>
      </c>
      <c r="J628" s="3">
        <v>4860521</v>
      </c>
      <c r="K628" s="3">
        <v>3231190</v>
      </c>
    </row>
    <row r="629" spans="1:11" ht="43.5" x14ac:dyDescent="0.25">
      <c r="A629" s="1" t="s">
        <v>129</v>
      </c>
      <c r="B629" s="5" t="s">
        <v>19</v>
      </c>
      <c r="C629" s="6"/>
      <c r="D629" s="6"/>
      <c r="E629" s="6"/>
      <c r="F629" s="7">
        <v>94970</v>
      </c>
      <c r="G629" s="1"/>
    </row>
    <row r="630" spans="1:11" x14ac:dyDescent="0.25">
      <c r="A630" s="1" t="s">
        <v>129</v>
      </c>
      <c r="B630" s="2" t="s">
        <v>41</v>
      </c>
      <c r="C630" s="3">
        <v>11381325</v>
      </c>
      <c r="D630" s="3">
        <v>10625812</v>
      </c>
      <c r="E630" s="3">
        <v>9891577</v>
      </c>
      <c r="F630" s="4">
        <v>13568828</v>
      </c>
      <c r="G630" s="1"/>
    </row>
    <row r="631" spans="1:11" x14ac:dyDescent="0.25">
      <c r="A631" s="1" t="s">
        <v>129</v>
      </c>
      <c r="B631" s="5" t="s">
        <v>121</v>
      </c>
      <c r="C631" s="6">
        <v>258489</v>
      </c>
      <c r="D631" s="6"/>
      <c r="E631" s="6"/>
      <c r="F631" s="7"/>
      <c r="G631" s="1"/>
    </row>
    <row r="632" spans="1:11" ht="29.25" x14ac:dyDescent="0.25">
      <c r="A632" s="1" t="s">
        <v>129</v>
      </c>
      <c r="B632" s="2" t="s">
        <v>20</v>
      </c>
      <c r="C632" s="3">
        <v>273135</v>
      </c>
      <c r="D632" s="3">
        <v>133428</v>
      </c>
      <c r="E632" s="3"/>
      <c r="F632" s="4">
        <v>634704</v>
      </c>
      <c r="G632" s="5" t="s">
        <v>20</v>
      </c>
      <c r="H632" s="6">
        <v>151519</v>
      </c>
      <c r="I632" s="6"/>
      <c r="J632" s="6"/>
      <c r="K632" s="6"/>
    </row>
    <row r="633" spans="1:11" ht="29.25" x14ac:dyDescent="0.25">
      <c r="A633" s="1" t="s">
        <v>129</v>
      </c>
      <c r="B633" s="5" t="s">
        <v>21</v>
      </c>
      <c r="C633" s="6">
        <v>4320188</v>
      </c>
      <c r="D633" s="6">
        <v>3335287</v>
      </c>
      <c r="E633" s="6">
        <v>2429720</v>
      </c>
      <c r="F633" s="7">
        <v>2096213</v>
      </c>
      <c r="G633" s="2" t="s">
        <v>21</v>
      </c>
      <c r="H633" s="3">
        <v>3607445</v>
      </c>
      <c r="I633" s="3">
        <v>3177125</v>
      </c>
      <c r="J633" s="3">
        <v>2780055</v>
      </c>
      <c r="K633" s="3">
        <v>1368646</v>
      </c>
    </row>
    <row r="634" spans="1:11" x14ac:dyDescent="0.25">
      <c r="A634" s="1" t="s">
        <v>129</v>
      </c>
      <c r="B634" s="2" t="s">
        <v>67</v>
      </c>
      <c r="C634" s="3">
        <v>8878412</v>
      </c>
      <c r="D634" s="3">
        <v>10042593</v>
      </c>
      <c r="E634" s="3">
        <v>7951725</v>
      </c>
      <c r="F634" s="4">
        <v>7866320</v>
      </c>
      <c r="G634" s="5" t="s">
        <v>67</v>
      </c>
      <c r="H634" s="6">
        <v>1049731</v>
      </c>
      <c r="I634" s="6"/>
      <c r="J634" s="6"/>
      <c r="K634" s="6"/>
    </row>
    <row r="635" spans="1:11" x14ac:dyDescent="0.25">
      <c r="A635" s="1" t="s">
        <v>129</v>
      </c>
      <c r="B635" s="5" t="s">
        <v>7</v>
      </c>
      <c r="C635" s="6">
        <v>16826575</v>
      </c>
      <c r="D635" s="6">
        <v>18488910</v>
      </c>
      <c r="E635" s="6">
        <v>14270181</v>
      </c>
      <c r="F635" s="7">
        <v>15811910</v>
      </c>
      <c r="G635" s="2" t="s">
        <v>7</v>
      </c>
      <c r="H635" s="3">
        <v>3319124</v>
      </c>
      <c r="I635" s="3">
        <v>18593</v>
      </c>
      <c r="J635" s="3">
        <v>14979</v>
      </c>
      <c r="K635" s="3">
        <v>15265</v>
      </c>
    </row>
    <row r="636" spans="1:11" x14ac:dyDescent="0.25">
      <c r="A636" s="1" t="s">
        <v>129</v>
      </c>
      <c r="B636" s="2" t="s">
        <v>42</v>
      </c>
      <c r="C636" s="3"/>
      <c r="D636" s="3">
        <v>291182</v>
      </c>
      <c r="E636" s="13">
        <v>148429</v>
      </c>
      <c r="F636" s="4">
        <v>2147250</v>
      </c>
      <c r="G636" s="5" t="s">
        <v>42</v>
      </c>
      <c r="H636" s="6"/>
      <c r="I636" s="6">
        <v>199645</v>
      </c>
      <c r="J636" s="6">
        <v>148428</v>
      </c>
      <c r="K636" s="6">
        <v>1865548</v>
      </c>
    </row>
    <row r="637" spans="1:11" x14ac:dyDescent="0.25">
      <c r="A637" s="1" t="s">
        <v>129</v>
      </c>
      <c r="B637" s="5" t="s">
        <v>100</v>
      </c>
      <c r="C637" s="6">
        <v>3422577</v>
      </c>
      <c r="D637" s="6">
        <v>1897039</v>
      </c>
      <c r="E637" s="6">
        <v>2687974</v>
      </c>
      <c r="F637" s="7">
        <v>5559740</v>
      </c>
      <c r="G637" s="1"/>
    </row>
    <row r="638" spans="1:11" x14ac:dyDescent="0.25">
      <c r="A638" s="1" t="s">
        <v>129</v>
      </c>
      <c r="B638" s="2" t="s">
        <v>87</v>
      </c>
      <c r="C638" s="3">
        <v>2300673</v>
      </c>
      <c r="D638" s="3">
        <v>2386919</v>
      </c>
      <c r="E638" s="3">
        <v>3824104</v>
      </c>
      <c r="F638" s="4">
        <v>1602179</v>
      </c>
      <c r="G638" s="2" t="s">
        <v>87</v>
      </c>
      <c r="H638" s="3">
        <v>2308345</v>
      </c>
      <c r="I638" s="3">
        <v>1566115</v>
      </c>
      <c r="J638" s="3">
        <v>3039185</v>
      </c>
      <c r="K638" s="3">
        <v>1306261</v>
      </c>
    </row>
    <row r="639" spans="1:11" ht="43.5" x14ac:dyDescent="0.25">
      <c r="A639" s="1" t="s">
        <v>129</v>
      </c>
      <c r="B639" s="5" t="s">
        <v>25</v>
      </c>
      <c r="C639" s="6">
        <v>2220695</v>
      </c>
      <c r="D639" s="6">
        <v>2949851</v>
      </c>
      <c r="E639" s="6">
        <v>2625397</v>
      </c>
      <c r="F639" s="7">
        <v>4543236</v>
      </c>
      <c r="G639" s="5" t="s">
        <v>25</v>
      </c>
      <c r="H639" s="6">
        <v>2292731</v>
      </c>
      <c r="I639" s="6">
        <v>2465346</v>
      </c>
      <c r="J639" s="6">
        <v>937177</v>
      </c>
      <c r="K639" s="6">
        <v>1921470</v>
      </c>
    </row>
    <row r="640" spans="1:11" ht="29.25" x14ac:dyDescent="0.25">
      <c r="A640" s="1" t="s">
        <v>129</v>
      </c>
      <c r="B640" s="2" t="s">
        <v>43</v>
      </c>
      <c r="C640" s="3">
        <v>39488805</v>
      </c>
      <c r="D640" s="3">
        <v>42594150</v>
      </c>
      <c r="E640" s="3">
        <v>37598650</v>
      </c>
      <c r="F640" s="4">
        <v>34256010</v>
      </c>
      <c r="G640" s="1"/>
    </row>
    <row r="641" spans="1:17" ht="29.25" x14ac:dyDescent="0.25">
      <c r="A641" s="1" t="s">
        <v>129</v>
      </c>
      <c r="B641" s="2" t="s">
        <v>3</v>
      </c>
      <c r="C641" s="3">
        <v>50</v>
      </c>
      <c r="D641" s="3"/>
      <c r="E641" s="3">
        <v>241432</v>
      </c>
      <c r="F641" s="4">
        <v>1443816</v>
      </c>
      <c r="G641" s="5" t="s">
        <v>3</v>
      </c>
      <c r="H641" s="6"/>
      <c r="I641" s="6"/>
      <c r="J641" s="6">
        <v>246495</v>
      </c>
      <c r="K641" s="6">
        <v>139627</v>
      </c>
    </row>
    <row r="642" spans="1:17" ht="29.25" x14ac:dyDescent="0.25">
      <c r="A642" s="1" t="s">
        <v>129</v>
      </c>
      <c r="B642" s="5" t="s">
        <v>107</v>
      </c>
      <c r="C642" s="6"/>
      <c r="D642" s="6">
        <v>86923</v>
      </c>
      <c r="E642" s="6"/>
      <c r="F642" s="7"/>
      <c r="G642" s="1"/>
    </row>
    <row r="643" spans="1:17" x14ac:dyDescent="0.25">
      <c r="A643" s="1" t="s">
        <v>129</v>
      </c>
      <c r="B643" s="2" t="s">
        <v>108</v>
      </c>
      <c r="C643" s="3">
        <v>1205729</v>
      </c>
      <c r="D643" s="3">
        <v>587548</v>
      </c>
      <c r="E643" s="3">
        <v>234140</v>
      </c>
      <c r="F643" s="4">
        <v>282862</v>
      </c>
      <c r="G643" s="1"/>
    </row>
    <row r="644" spans="1:17" ht="29.25" x14ac:dyDescent="0.25">
      <c r="A644" s="1" t="s">
        <v>129</v>
      </c>
      <c r="B644" s="5" t="s">
        <v>132</v>
      </c>
      <c r="C644" s="6">
        <v>140755</v>
      </c>
      <c r="D644" s="6">
        <v>138043</v>
      </c>
      <c r="E644" s="6"/>
      <c r="F644" s="7"/>
      <c r="G644" s="1"/>
    </row>
    <row r="645" spans="1:17" x14ac:dyDescent="0.25">
      <c r="A645" s="1" t="s">
        <v>129</v>
      </c>
      <c r="B645" s="2" t="s">
        <v>144</v>
      </c>
      <c r="C645" s="3">
        <v>121689</v>
      </c>
      <c r="D645" s="3">
        <v>260355</v>
      </c>
      <c r="E645" s="3">
        <v>130067</v>
      </c>
      <c r="F645" s="4">
        <v>137002</v>
      </c>
      <c r="G645" s="1"/>
    </row>
    <row r="646" spans="1:17" x14ac:dyDescent="0.25">
      <c r="A646" s="1" t="s">
        <v>129</v>
      </c>
      <c r="B646" s="5" t="s">
        <v>46</v>
      </c>
      <c r="C646" s="6">
        <v>1306043</v>
      </c>
      <c r="D646" s="6">
        <v>1705000</v>
      </c>
      <c r="E646" s="6">
        <v>1156953</v>
      </c>
      <c r="F646" s="7">
        <v>1157512</v>
      </c>
      <c r="G646" s="1"/>
    </row>
    <row r="647" spans="1:17" ht="57.75" x14ac:dyDescent="0.25">
      <c r="A647" s="1" t="s">
        <v>129</v>
      </c>
      <c r="B647" s="2" t="s">
        <v>4</v>
      </c>
      <c r="C647" s="3">
        <v>16051750</v>
      </c>
      <c r="D647" s="3">
        <v>19456016</v>
      </c>
      <c r="E647" s="3">
        <v>22170435</v>
      </c>
      <c r="F647" s="4">
        <v>23017732</v>
      </c>
      <c r="G647" s="2" t="s">
        <v>4</v>
      </c>
      <c r="H647" s="3">
        <v>6192</v>
      </c>
      <c r="I647" s="3">
        <v>0</v>
      </c>
      <c r="J647" s="3">
        <v>59775</v>
      </c>
      <c r="K647" s="3">
        <v>24842</v>
      </c>
    </row>
    <row r="648" spans="1:17" ht="43.5" x14ac:dyDescent="0.25">
      <c r="A648" s="1" t="s">
        <v>129</v>
      </c>
      <c r="B648" s="5" t="s">
        <v>2</v>
      </c>
      <c r="C648" s="6">
        <v>75727</v>
      </c>
      <c r="D648" s="8">
        <v>169635</v>
      </c>
      <c r="E648" s="8">
        <v>189388</v>
      </c>
      <c r="F648" s="7">
        <v>221045</v>
      </c>
      <c r="G648" s="5" t="s">
        <v>2</v>
      </c>
      <c r="H648" s="6">
        <v>90450</v>
      </c>
      <c r="I648" s="6"/>
      <c r="J648" s="6">
        <v>154760</v>
      </c>
      <c r="K648" s="6">
        <v>252144</v>
      </c>
    </row>
    <row r="649" spans="1:17" ht="43.5" x14ac:dyDescent="0.25">
      <c r="A649" s="1" t="s">
        <v>129</v>
      </c>
      <c r="B649" s="2" t="s">
        <v>8</v>
      </c>
      <c r="C649" s="3">
        <v>4864039</v>
      </c>
      <c r="D649" s="3">
        <v>9132316</v>
      </c>
      <c r="E649" s="3">
        <v>10694385</v>
      </c>
      <c r="F649" s="4">
        <v>20703880</v>
      </c>
      <c r="G649" s="2" t="s">
        <v>8</v>
      </c>
      <c r="H649">
        <f>N649*0.86</f>
        <v>7003449.5599999996</v>
      </c>
      <c r="I649">
        <f>O649*0.86</f>
        <v>12548556.699999999</v>
      </c>
      <c r="J649">
        <f>P649*0.86</f>
        <v>14052821.4</v>
      </c>
      <c r="K649">
        <f>Q649*0.86</f>
        <v>20736932.32</v>
      </c>
      <c r="N649" s="3">
        <v>8143546</v>
      </c>
      <c r="O649" s="3">
        <v>14591345</v>
      </c>
      <c r="P649" s="3">
        <v>16340490</v>
      </c>
      <c r="Q649" s="3">
        <v>24112712</v>
      </c>
    </row>
    <row r="650" spans="1:17" x14ac:dyDescent="0.25">
      <c r="A650" s="1" t="s">
        <v>129</v>
      </c>
      <c r="B650" s="5" t="s">
        <v>145</v>
      </c>
      <c r="C650" s="6"/>
      <c r="D650" s="6"/>
      <c r="E650" s="6">
        <v>130836</v>
      </c>
      <c r="F650" s="7"/>
      <c r="G650" s="1"/>
    </row>
    <row r="651" spans="1:17" ht="86.25" x14ac:dyDescent="0.25">
      <c r="A651" s="1" t="s">
        <v>129</v>
      </c>
      <c r="B651" s="2" t="s">
        <v>70</v>
      </c>
      <c r="C651" s="3">
        <v>17453021</v>
      </c>
      <c r="D651" s="3">
        <v>15893541</v>
      </c>
      <c r="E651" s="3">
        <v>9511963</v>
      </c>
      <c r="F651" s="4"/>
      <c r="G651" s="1"/>
    </row>
    <row r="652" spans="1:17" x14ac:dyDescent="0.25">
      <c r="A652" s="1" t="s">
        <v>129</v>
      </c>
      <c r="B652" s="9" t="s">
        <v>29</v>
      </c>
      <c r="C652" s="10">
        <v>135540</v>
      </c>
      <c r="D652" s="10"/>
      <c r="E652" s="10"/>
      <c r="F652" s="11"/>
      <c r="G652" s="1"/>
    </row>
    <row r="653" spans="1:17" ht="29.25" x14ac:dyDescent="0.25">
      <c r="A653" s="1" t="s">
        <v>129</v>
      </c>
      <c r="B653" s="1"/>
      <c r="G653" s="9" t="s">
        <v>28</v>
      </c>
      <c r="H653" s="10"/>
      <c r="I653" s="10">
        <v>76676</v>
      </c>
      <c r="J653" s="10"/>
      <c r="K653" s="10"/>
    </row>
    <row r="654" spans="1:17" x14ac:dyDescent="0.25">
      <c r="A654" s="1" t="s">
        <v>17</v>
      </c>
      <c r="B654" s="2" t="s">
        <v>12</v>
      </c>
      <c r="C654" s="3">
        <v>618712</v>
      </c>
      <c r="D654" s="3">
        <v>464033</v>
      </c>
      <c r="E654" s="3">
        <v>297450</v>
      </c>
      <c r="F654" s="4">
        <v>582426</v>
      </c>
      <c r="G654" s="1"/>
    </row>
    <row r="655" spans="1:17" x14ac:dyDescent="0.25">
      <c r="A655" s="1" t="s">
        <v>17</v>
      </c>
      <c r="B655" s="5" t="s">
        <v>0</v>
      </c>
      <c r="C655" s="6">
        <v>1247057</v>
      </c>
      <c r="D655" s="6">
        <v>129737</v>
      </c>
      <c r="E655" s="6"/>
      <c r="F655" s="7">
        <v>901657</v>
      </c>
      <c r="G655" s="2" t="s">
        <v>0</v>
      </c>
      <c r="H655" s="3">
        <v>0</v>
      </c>
      <c r="I655" s="3"/>
      <c r="J655" s="3"/>
      <c r="K655" s="17">
        <v>38846</v>
      </c>
    </row>
    <row r="656" spans="1:17" ht="29.25" x14ac:dyDescent="0.25">
      <c r="A656" s="1" t="s">
        <v>17</v>
      </c>
      <c r="B656" s="2" t="s">
        <v>6</v>
      </c>
      <c r="C656" s="3"/>
      <c r="D656" s="3"/>
      <c r="E656" s="3"/>
      <c r="F656" s="4">
        <v>31336</v>
      </c>
      <c r="G656" s="1"/>
    </row>
    <row r="657" spans="1:17" ht="29.25" x14ac:dyDescent="0.25">
      <c r="A657" s="1" t="s">
        <v>17</v>
      </c>
      <c r="B657" s="5" t="s">
        <v>11</v>
      </c>
      <c r="C657" s="6">
        <v>1100535</v>
      </c>
      <c r="D657" s="6">
        <v>1416486</v>
      </c>
      <c r="E657" s="6">
        <v>1007071</v>
      </c>
      <c r="F657" s="7">
        <v>1413935</v>
      </c>
      <c r="G657" s="5" t="s">
        <v>11</v>
      </c>
      <c r="H657">
        <f>N657*0.86</f>
        <v>1101627.32</v>
      </c>
      <c r="I657">
        <f>O657*0.86</f>
        <v>901746.98</v>
      </c>
      <c r="J657">
        <f>P657*0.86</f>
        <v>1071074.1000000001</v>
      </c>
      <c r="K657">
        <f>Q657*0.86</f>
        <v>906593.94</v>
      </c>
      <c r="N657" s="6">
        <v>1280962</v>
      </c>
      <c r="O657" s="6">
        <v>1048543</v>
      </c>
      <c r="P657" s="6">
        <v>1245435</v>
      </c>
      <c r="Q657" s="6">
        <v>1054179</v>
      </c>
    </row>
    <row r="658" spans="1:17" ht="29.25" x14ac:dyDescent="0.25">
      <c r="A658" s="1" t="s">
        <v>17</v>
      </c>
      <c r="B658" s="2" t="s">
        <v>13</v>
      </c>
      <c r="C658" s="3">
        <v>884204</v>
      </c>
      <c r="D658" s="3"/>
      <c r="E658" s="3"/>
      <c r="F658" s="4">
        <v>447629</v>
      </c>
      <c r="G658" s="2" t="s">
        <v>13</v>
      </c>
      <c r="H658" s="3">
        <v>1148670</v>
      </c>
      <c r="I658" s="3"/>
      <c r="J658" s="3"/>
      <c r="K658" s="3">
        <v>173504</v>
      </c>
    </row>
    <row r="659" spans="1:17" x14ac:dyDescent="0.25">
      <c r="A659" s="1" t="s">
        <v>17</v>
      </c>
      <c r="B659" s="5" t="s">
        <v>61</v>
      </c>
      <c r="C659" s="6"/>
      <c r="D659" s="6"/>
      <c r="E659" s="6"/>
      <c r="F659" s="7">
        <v>2</v>
      </c>
      <c r="G659" s="1"/>
    </row>
    <row r="660" spans="1:17" x14ac:dyDescent="0.25">
      <c r="A660" s="1" t="s">
        <v>17</v>
      </c>
      <c r="B660" s="2" t="s">
        <v>73</v>
      </c>
      <c r="C660" s="3">
        <v>204</v>
      </c>
      <c r="D660" s="3">
        <v>275</v>
      </c>
      <c r="E660" s="3">
        <v>16</v>
      </c>
      <c r="F660" s="4">
        <v>0</v>
      </c>
      <c r="G660" s="1"/>
    </row>
    <row r="661" spans="1:17" x14ac:dyDescent="0.25">
      <c r="A661" s="1" t="s">
        <v>17</v>
      </c>
      <c r="B661" s="5" t="s">
        <v>15</v>
      </c>
      <c r="C661" s="6"/>
      <c r="D661" s="6"/>
      <c r="E661" s="6"/>
      <c r="F661" s="7">
        <v>121569</v>
      </c>
      <c r="G661" s="5" t="s">
        <v>15</v>
      </c>
      <c r="H661" s="6"/>
      <c r="I661" s="6">
        <v>57963</v>
      </c>
      <c r="J661" s="6"/>
      <c r="K661" s="6"/>
    </row>
    <row r="662" spans="1:17" ht="72" x14ac:dyDescent="0.25">
      <c r="A662" s="1" t="s">
        <v>17</v>
      </c>
      <c r="B662" s="2" t="s">
        <v>97</v>
      </c>
      <c r="C662" s="3">
        <v>341372</v>
      </c>
      <c r="D662" s="3"/>
      <c r="E662" s="3"/>
      <c r="F662" s="4">
        <v>56302</v>
      </c>
      <c r="G662" s="1"/>
    </row>
    <row r="663" spans="1:17" ht="43.5" x14ac:dyDescent="0.25">
      <c r="A663" s="1" t="s">
        <v>17</v>
      </c>
      <c r="B663" s="5" t="s">
        <v>83</v>
      </c>
      <c r="C663" s="6">
        <v>189455</v>
      </c>
      <c r="D663" s="6">
        <v>57312</v>
      </c>
      <c r="E663" s="6">
        <v>118928</v>
      </c>
      <c r="F663" s="7">
        <v>278917</v>
      </c>
      <c r="G663" s="1"/>
    </row>
    <row r="664" spans="1:17" x14ac:dyDescent="0.25">
      <c r="A664" s="1" t="s">
        <v>17</v>
      </c>
      <c r="B664" s="2" t="s">
        <v>16</v>
      </c>
      <c r="C664" s="3">
        <v>257714</v>
      </c>
      <c r="D664" s="3"/>
      <c r="E664" s="3">
        <v>43158</v>
      </c>
      <c r="F664" s="4">
        <v>643670</v>
      </c>
      <c r="G664" s="2" t="s">
        <v>16</v>
      </c>
      <c r="H664" s="3">
        <v>478519</v>
      </c>
      <c r="I664" s="3"/>
      <c r="J664" s="3">
        <v>4316</v>
      </c>
      <c r="K664" s="3">
        <v>498007</v>
      </c>
    </row>
    <row r="665" spans="1:17" ht="43.5" x14ac:dyDescent="0.25">
      <c r="A665" s="1" t="s">
        <v>17</v>
      </c>
      <c r="B665" s="2" t="s">
        <v>135</v>
      </c>
      <c r="C665" s="3">
        <v>85328</v>
      </c>
      <c r="D665" s="3"/>
      <c r="E665" s="3"/>
      <c r="F665" s="4"/>
      <c r="G665" s="1"/>
    </row>
    <row r="666" spans="1:17" x14ac:dyDescent="0.25">
      <c r="A666" s="1" t="s">
        <v>17</v>
      </c>
      <c r="B666" s="2" t="s">
        <v>39</v>
      </c>
      <c r="C666" s="3"/>
      <c r="D666" s="3"/>
      <c r="E666" s="3">
        <v>144252</v>
      </c>
      <c r="F666" s="4"/>
      <c r="G666" s="1"/>
    </row>
    <row r="667" spans="1:17" ht="29.25" x14ac:dyDescent="0.25">
      <c r="A667" s="1" t="s">
        <v>17</v>
      </c>
      <c r="B667" s="2" t="s">
        <v>20</v>
      </c>
      <c r="C667" s="3">
        <v>327672</v>
      </c>
      <c r="D667" s="3"/>
      <c r="E667" s="3"/>
      <c r="F667" s="4"/>
      <c r="G667" s="2" t="s">
        <v>20</v>
      </c>
      <c r="H667" s="3">
        <v>214725</v>
      </c>
      <c r="I667" s="3"/>
      <c r="J667" s="3"/>
      <c r="K667" s="3"/>
    </row>
    <row r="668" spans="1:17" ht="29.25" x14ac:dyDescent="0.25">
      <c r="A668" s="1" t="s">
        <v>17</v>
      </c>
      <c r="B668" s="5" t="s">
        <v>21</v>
      </c>
      <c r="C668" s="6">
        <v>861496</v>
      </c>
      <c r="D668" s="6">
        <v>546159</v>
      </c>
      <c r="E668" s="6">
        <v>1786930</v>
      </c>
      <c r="F668" s="7">
        <v>559271</v>
      </c>
      <c r="G668" s="5" t="s">
        <v>21</v>
      </c>
      <c r="H668" s="6">
        <v>777342</v>
      </c>
      <c r="I668" s="6">
        <v>314282</v>
      </c>
      <c r="J668" s="6">
        <v>332979</v>
      </c>
      <c r="K668" s="6">
        <v>200215</v>
      </c>
    </row>
    <row r="669" spans="1:17" ht="29.25" x14ac:dyDescent="0.25">
      <c r="A669" s="1" t="s">
        <v>17</v>
      </c>
      <c r="B669" s="5" t="s">
        <v>22</v>
      </c>
      <c r="C669" s="6"/>
      <c r="D669" s="6">
        <v>17726</v>
      </c>
      <c r="E669" s="6"/>
      <c r="F669" s="7"/>
      <c r="G669" s="5" t="s">
        <v>22</v>
      </c>
      <c r="H669" s="6"/>
      <c r="I669" s="6">
        <v>17726</v>
      </c>
      <c r="J669" s="6"/>
      <c r="K669" s="6"/>
    </row>
    <row r="670" spans="1:17" x14ac:dyDescent="0.25">
      <c r="A670" s="1" t="s">
        <v>17</v>
      </c>
      <c r="B670" s="2" t="s">
        <v>7</v>
      </c>
      <c r="C670" s="3">
        <v>4508979</v>
      </c>
      <c r="D670" s="3">
        <v>3723648</v>
      </c>
      <c r="E670" s="3">
        <v>2308093</v>
      </c>
      <c r="F670" s="4">
        <v>3917420</v>
      </c>
      <c r="G670" s="2" t="s">
        <v>7</v>
      </c>
      <c r="H670" s="3">
        <v>605624</v>
      </c>
      <c r="I670" s="3">
        <v>3498</v>
      </c>
      <c r="J670" s="3">
        <v>2502</v>
      </c>
      <c r="K670" s="3">
        <v>3693</v>
      </c>
    </row>
    <row r="671" spans="1:17" x14ac:dyDescent="0.25">
      <c r="A671" s="1" t="s">
        <v>17</v>
      </c>
      <c r="B671" s="5" t="s">
        <v>42</v>
      </c>
      <c r="C671" s="6">
        <v>88611</v>
      </c>
      <c r="D671" s="6">
        <v>37442</v>
      </c>
      <c r="E671" s="6">
        <v>34487</v>
      </c>
      <c r="F671" s="7"/>
      <c r="G671" s="5" t="s">
        <v>42</v>
      </c>
      <c r="H671" s="6">
        <v>88611</v>
      </c>
      <c r="I671" s="6">
        <v>37442</v>
      </c>
      <c r="J671" s="6">
        <v>71850</v>
      </c>
      <c r="K671" s="6"/>
    </row>
    <row r="672" spans="1:17" ht="43.5" x14ac:dyDescent="0.25">
      <c r="A672" s="1" t="s">
        <v>17</v>
      </c>
      <c r="B672" s="2" t="s">
        <v>24</v>
      </c>
      <c r="C672" s="3"/>
      <c r="D672" s="3">
        <v>77703</v>
      </c>
      <c r="E672" s="3"/>
      <c r="F672" s="4">
        <v>150290</v>
      </c>
      <c r="G672" s="1"/>
    </row>
    <row r="673" spans="1:17" x14ac:dyDescent="0.25">
      <c r="A673" s="1" t="s">
        <v>17</v>
      </c>
      <c r="B673" s="5" t="s">
        <v>87</v>
      </c>
      <c r="C673" s="6">
        <v>56158</v>
      </c>
      <c r="D673" s="6"/>
      <c r="E673" s="6"/>
      <c r="F673" s="7"/>
      <c r="G673" s="1"/>
    </row>
    <row r="674" spans="1:17" ht="29.25" x14ac:dyDescent="0.25">
      <c r="A674" s="1" t="s">
        <v>17</v>
      </c>
      <c r="B674" s="2" t="s">
        <v>43</v>
      </c>
      <c r="C674" s="3">
        <v>4825048</v>
      </c>
      <c r="D674" s="3">
        <v>4862759</v>
      </c>
      <c r="E674" s="3">
        <v>4195824</v>
      </c>
      <c r="F674" s="4">
        <v>4419750</v>
      </c>
      <c r="G674" s="1"/>
    </row>
    <row r="675" spans="1:17" ht="29.25" x14ac:dyDescent="0.25">
      <c r="A675" s="1" t="s">
        <v>17</v>
      </c>
      <c r="B675" s="5" t="s">
        <v>26</v>
      </c>
      <c r="C675" s="6">
        <v>378923</v>
      </c>
      <c r="D675" s="6"/>
      <c r="E675" s="6"/>
      <c r="F675" s="7">
        <v>3</v>
      </c>
      <c r="G675" s="2" t="s">
        <v>26</v>
      </c>
      <c r="H675" s="3">
        <v>0</v>
      </c>
      <c r="I675" s="3">
        <v>0</v>
      </c>
      <c r="J675" s="3"/>
      <c r="K675" s="3">
        <v>0</v>
      </c>
    </row>
    <row r="676" spans="1:17" x14ac:dyDescent="0.25">
      <c r="A676" s="1" t="s">
        <v>17</v>
      </c>
      <c r="B676" s="2" t="s">
        <v>108</v>
      </c>
      <c r="C676" s="3">
        <v>418743</v>
      </c>
      <c r="D676" s="3"/>
      <c r="E676" s="3">
        <v>86209</v>
      </c>
      <c r="F676" s="4"/>
      <c r="G676" s="1"/>
    </row>
    <row r="677" spans="1:17" x14ac:dyDescent="0.25">
      <c r="A677" s="1" t="s">
        <v>17</v>
      </c>
      <c r="B677" s="5" t="s">
        <v>27</v>
      </c>
      <c r="C677" s="6">
        <v>83804</v>
      </c>
      <c r="D677" s="6">
        <v>0</v>
      </c>
      <c r="E677" s="6"/>
      <c r="F677" s="7"/>
      <c r="G677" s="5" t="s">
        <v>27</v>
      </c>
      <c r="H677" s="6">
        <v>0</v>
      </c>
      <c r="I677" s="6"/>
      <c r="J677" s="6">
        <f>32700*0.86</f>
        <v>28122</v>
      </c>
      <c r="K677" s="6"/>
    </row>
    <row r="678" spans="1:17" x14ac:dyDescent="0.25">
      <c r="A678" s="1" t="s">
        <v>17</v>
      </c>
      <c r="B678" s="2" t="s">
        <v>45</v>
      </c>
      <c r="C678" s="3"/>
      <c r="D678" s="3"/>
      <c r="E678" s="3"/>
      <c r="F678" s="4">
        <v>36965</v>
      </c>
      <c r="G678" s="1"/>
    </row>
    <row r="679" spans="1:17" x14ac:dyDescent="0.25">
      <c r="A679" s="1" t="s">
        <v>17</v>
      </c>
      <c r="B679" s="5" t="s">
        <v>46</v>
      </c>
      <c r="C679" s="6">
        <v>526473</v>
      </c>
      <c r="D679" s="6"/>
      <c r="E679" s="6"/>
      <c r="F679" s="7"/>
      <c r="G679" s="1"/>
    </row>
    <row r="680" spans="1:17" ht="57.75" x14ac:dyDescent="0.25">
      <c r="A680" s="1" t="s">
        <v>17</v>
      </c>
      <c r="B680" s="2" t="s">
        <v>4</v>
      </c>
      <c r="C680" s="3"/>
      <c r="D680" s="3">
        <v>183816</v>
      </c>
      <c r="E680" s="3">
        <v>101838</v>
      </c>
      <c r="F680" s="4">
        <v>34957</v>
      </c>
      <c r="G680" s="1"/>
    </row>
    <row r="681" spans="1:17" ht="43.5" x14ac:dyDescent="0.25">
      <c r="A681" s="1" t="s">
        <v>17</v>
      </c>
      <c r="B681" s="5" t="s">
        <v>8</v>
      </c>
      <c r="C681" s="6">
        <v>131584</v>
      </c>
      <c r="D681" s="6">
        <v>162574</v>
      </c>
      <c r="E681" s="6">
        <v>385961</v>
      </c>
      <c r="F681" s="7">
        <v>180934</v>
      </c>
      <c r="G681" s="9" t="s">
        <v>8</v>
      </c>
      <c r="H681">
        <f>N681*0.86</f>
        <v>0</v>
      </c>
      <c r="I681">
        <f>O681*0.86</f>
        <v>180816.72</v>
      </c>
      <c r="J681">
        <f>P681*0.86</f>
        <v>718206.64</v>
      </c>
      <c r="K681">
        <f>Q681*0.86</f>
        <v>191057.6</v>
      </c>
      <c r="N681" s="10"/>
      <c r="O681" s="10">
        <v>210252</v>
      </c>
      <c r="P681" s="10">
        <v>835124</v>
      </c>
      <c r="Q681" s="10">
        <v>222160</v>
      </c>
    </row>
    <row r="682" spans="1:17" ht="29.25" x14ac:dyDescent="0.25">
      <c r="A682" s="1" t="s">
        <v>17</v>
      </c>
      <c r="B682" s="12" t="s">
        <v>28</v>
      </c>
      <c r="C682" s="14"/>
      <c r="D682" s="14">
        <v>76676</v>
      </c>
      <c r="E682" s="14"/>
      <c r="F682" s="15"/>
      <c r="G682" s="1"/>
    </row>
    <row r="683" spans="1:17" x14ac:dyDescent="0.25">
      <c r="A683" s="1" t="s">
        <v>17</v>
      </c>
      <c r="B683" s="1"/>
      <c r="G683" s="5" t="s">
        <v>32</v>
      </c>
      <c r="H683" s="6"/>
      <c r="I683" s="6">
        <v>138701</v>
      </c>
      <c r="J683" s="6">
        <v>67987</v>
      </c>
      <c r="K683" s="6"/>
    </row>
    <row r="684" spans="1:17" ht="43.5" x14ac:dyDescent="0.25">
      <c r="A684" s="1" t="s">
        <v>17</v>
      </c>
      <c r="B684" s="1"/>
      <c r="G684" s="2" t="s">
        <v>14</v>
      </c>
      <c r="H684" s="3">
        <v>54309</v>
      </c>
      <c r="I684" s="3"/>
      <c r="J684" s="3">
        <v>67702</v>
      </c>
      <c r="K684" s="3"/>
    </row>
    <row r="685" spans="1:17" ht="57.75" x14ac:dyDescent="0.25">
      <c r="A685" s="1" t="s">
        <v>39</v>
      </c>
      <c r="B685" s="1"/>
      <c r="G685" s="2" t="s">
        <v>38</v>
      </c>
      <c r="H685" s="3">
        <v>4200</v>
      </c>
      <c r="I685" s="3"/>
      <c r="J685" s="3"/>
      <c r="K685" s="3">
        <v>201</v>
      </c>
    </row>
    <row r="686" spans="1:17" ht="57.75" x14ac:dyDescent="0.25">
      <c r="A686" s="1" t="s">
        <v>39</v>
      </c>
      <c r="B686" s="1"/>
      <c r="G686" s="5" t="s">
        <v>4</v>
      </c>
      <c r="H686" s="6">
        <v>140</v>
      </c>
      <c r="I686" s="6">
        <v>127</v>
      </c>
      <c r="J686" s="6"/>
      <c r="K686" s="6">
        <v>3</v>
      </c>
    </row>
    <row r="687" spans="1:17" x14ac:dyDescent="0.25">
      <c r="A687" s="1" t="s">
        <v>140</v>
      </c>
      <c r="B687" s="2" t="s">
        <v>12</v>
      </c>
      <c r="C687" s="3">
        <v>170684</v>
      </c>
      <c r="D687" s="3"/>
      <c r="E687" s="3"/>
      <c r="F687" s="4"/>
      <c r="G687" s="1"/>
    </row>
    <row r="688" spans="1:17" ht="29.25" x14ac:dyDescent="0.25">
      <c r="A688" s="1" t="s">
        <v>140</v>
      </c>
      <c r="B688" s="5" t="s">
        <v>48</v>
      </c>
      <c r="C688" s="6"/>
      <c r="D688" s="6"/>
      <c r="E688" s="6">
        <v>77733</v>
      </c>
      <c r="F688" s="7"/>
      <c r="G688" s="1"/>
    </row>
    <row r="689" spans="1:17" x14ac:dyDescent="0.25">
      <c r="A689" s="1" t="s">
        <v>140</v>
      </c>
      <c r="B689" s="2" t="s">
        <v>33</v>
      </c>
      <c r="C689" s="3">
        <v>188984</v>
      </c>
      <c r="D689" s="3"/>
      <c r="E689" s="3">
        <v>89689</v>
      </c>
      <c r="F689" s="4">
        <v>361501</v>
      </c>
      <c r="G689" s="5" t="s">
        <v>33</v>
      </c>
      <c r="H689">
        <f>N689*0.86</f>
        <v>95987.18</v>
      </c>
      <c r="I689">
        <f>O689*0.86</f>
        <v>88326.3</v>
      </c>
      <c r="J689">
        <f>P689*0.86</f>
        <v>184948.16</v>
      </c>
      <c r="K689">
        <f>Q689*0.86</f>
        <v>364087.88</v>
      </c>
      <c r="N689" s="6">
        <v>111613</v>
      </c>
      <c r="O689" s="6">
        <v>102705</v>
      </c>
      <c r="P689" s="6">
        <v>215056</v>
      </c>
      <c r="Q689" s="6">
        <v>423358</v>
      </c>
    </row>
    <row r="690" spans="1:17" ht="29.25" x14ac:dyDescent="0.25">
      <c r="A690" s="1" t="s">
        <v>140</v>
      </c>
      <c r="B690" s="5" t="s">
        <v>65</v>
      </c>
      <c r="C690" s="6"/>
      <c r="D690" s="6"/>
      <c r="E690" s="6"/>
      <c r="F690" s="7">
        <v>33460</v>
      </c>
      <c r="G690" s="5" t="s">
        <v>65</v>
      </c>
      <c r="H690" s="6"/>
      <c r="I690" s="6"/>
      <c r="J690" s="6"/>
      <c r="K690" s="6">
        <v>65977</v>
      </c>
    </row>
    <row r="691" spans="1:17" ht="29.25" x14ac:dyDescent="0.25">
      <c r="A691" s="1" t="s">
        <v>140</v>
      </c>
      <c r="B691" s="2" t="s">
        <v>36</v>
      </c>
      <c r="C691" s="3">
        <v>1456</v>
      </c>
      <c r="D691" s="3">
        <v>0</v>
      </c>
      <c r="E691" s="3">
        <v>2</v>
      </c>
      <c r="F691" s="4">
        <v>0</v>
      </c>
      <c r="G691" s="1"/>
    </row>
    <row r="692" spans="1:17" ht="29.25" x14ac:dyDescent="0.25">
      <c r="A692" s="1" t="s">
        <v>140</v>
      </c>
      <c r="B692" s="5" t="s">
        <v>30</v>
      </c>
      <c r="C692" s="6">
        <v>582</v>
      </c>
      <c r="D692" s="6"/>
      <c r="E692" s="6"/>
      <c r="F692" s="7"/>
      <c r="G692" s="2" t="s">
        <v>30</v>
      </c>
      <c r="H692" s="3">
        <v>0</v>
      </c>
      <c r="I692" s="3"/>
      <c r="J692" s="3"/>
      <c r="K692" s="3"/>
    </row>
    <row r="693" spans="1:17" x14ac:dyDescent="0.25">
      <c r="A693" s="1" t="s">
        <v>140</v>
      </c>
      <c r="B693" s="2" t="s">
        <v>7</v>
      </c>
      <c r="C693" s="3">
        <v>56543</v>
      </c>
      <c r="D693" s="3"/>
      <c r="E693" s="3"/>
      <c r="F693" s="4"/>
      <c r="G693" s="5" t="s">
        <v>7</v>
      </c>
      <c r="H693" s="6">
        <v>137</v>
      </c>
      <c r="I693" s="6"/>
      <c r="J693" s="6">
        <v>61</v>
      </c>
      <c r="K693" s="6"/>
    </row>
    <row r="694" spans="1:17" x14ac:dyDescent="0.25">
      <c r="A694" s="1" t="s">
        <v>140</v>
      </c>
      <c r="B694" s="5" t="s">
        <v>42</v>
      </c>
      <c r="C694" s="6">
        <v>1353821</v>
      </c>
      <c r="D694" s="6">
        <v>406129</v>
      </c>
      <c r="E694" s="6">
        <v>315712</v>
      </c>
      <c r="F694" s="7">
        <v>717722</v>
      </c>
      <c r="G694" s="2" t="s">
        <v>42</v>
      </c>
      <c r="H694" s="3">
        <v>1425374</v>
      </c>
      <c r="I694" s="3">
        <v>325213</v>
      </c>
      <c r="J694" s="3">
        <v>237577</v>
      </c>
      <c r="K694" s="3">
        <v>475474</v>
      </c>
    </row>
    <row r="695" spans="1:17" x14ac:dyDescent="0.25">
      <c r="A695" s="1" t="s">
        <v>140</v>
      </c>
      <c r="B695" s="2" t="s">
        <v>46</v>
      </c>
      <c r="C695" s="3"/>
      <c r="D695" s="3"/>
      <c r="E695" s="3"/>
      <c r="F695" s="4">
        <v>87841</v>
      </c>
      <c r="G695" s="1"/>
    </row>
    <row r="696" spans="1:17" ht="43.5" x14ac:dyDescent="0.25">
      <c r="A696" s="1" t="s">
        <v>140</v>
      </c>
      <c r="B696" s="5" t="s">
        <v>2</v>
      </c>
      <c r="C696" s="6">
        <v>568887</v>
      </c>
      <c r="D696" s="6">
        <v>331199</v>
      </c>
      <c r="E696" s="6">
        <v>158767</v>
      </c>
      <c r="F696" s="7">
        <v>163154</v>
      </c>
      <c r="G696" s="5" t="s">
        <v>2</v>
      </c>
      <c r="H696" s="6">
        <v>912920</v>
      </c>
      <c r="I696" s="6">
        <v>355029</v>
      </c>
      <c r="J696" s="6">
        <v>218838</v>
      </c>
      <c r="K696" s="6">
        <v>163039</v>
      </c>
    </row>
    <row r="697" spans="1:17" ht="43.5" x14ac:dyDescent="0.25">
      <c r="A697" s="1" t="s">
        <v>140</v>
      </c>
      <c r="B697" s="12" t="s">
        <v>8</v>
      </c>
      <c r="C697" s="14">
        <v>564455</v>
      </c>
      <c r="D697" s="14">
        <v>1870905</v>
      </c>
      <c r="E697" s="14">
        <v>2263605</v>
      </c>
      <c r="F697" s="15">
        <v>1657404</v>
      </c>
      <c r="G697" s="12" t="s">
        <v>8</v>
      </c>
      <c r="H697">
        <f>N697*0.86</f>
        <v>685169.74</v>
      </c>
      <c r="I697">
        <f>O697*0.86</f>
        <v>2149493.46</v>
      </c>
      <c r="J697">
        <f>P697*0.86</f>
        <v>2154444.48</v>
      </c>
      <c r="K697">
        <f>Q697*0.86</f>
        <v>1777889.18</v>
      </c>
      <c r="N697" s="14">
        <v>796709</v>
      </c>
      <c r="O697" s="14">
        <v>2499411</v>
      </c>
      <c r="P697" s="14">
        <v>2505168</v>
      </c>
      <c r="Q697" s="14">
        <v>2067313</v>
      </c>
    </row>
    <row r="698" spans="1:17" ht="29.25" x14ac:dyDescent="0.25">
      <c r="A698" s="1" t="s">
        <v>140</v>
      </c>
      <c r="B698" s="1"/>
      <c r="G698" s="2" t="s">
        <v>13</v>
      </c>
      <c r="H698" s="3"/>
      <c r="I698" s="3"/>
      <c r="J698" s="3"/>
      <c r="K698" s="3">
        <v>87841</v>
      </c>
    </row>
    <row r="699" spans="1:17" ht="29.25" x14ac:dyDescent="0.25">
      <c r="A699" s="1" t="s">
        <v>140</v>
      </c>
      <c r="B699" s="1"/>
      <c r="G699" s="2" t="s">
        <v>99</v>
      </c>
      <c r="H699" s="3"/>
      <c r="I699" s="3">
        <v>145570</v>
      </c>
      <c r="J699" s="3"/>
      <c r="K699" s="3"/>
    </row>
    <row r="700" spans="1:17" x14ac:dyDescent="0.25">
      <c r="A700" s="1" t="s">
        <v>18</v>
      </c>
      <c r="B700" s="2" t="s">
        <v>0</v>
      </c>
      <c r="C700" s="13">
        <v>451197</v>
      </c>
      <c r="D700" s="3"/>
      <c r="E700" s="3"/>
      <c r="G700" s="2" t="s">
        <v>0</v>
      </c>
      <c r="H700" s="3">
        <v>0</v>
      </c>
      <c r="I700" s="17">
        <v>31129</v>
      </c>
      <c r="J700" s="17">
        <v>5914</v>
      </c>
      <c r="K700" s="17">
        <v>5891</v>
      </c>
    </row>
    <row r="701" spans="1:17" ht="29.25" x14ac:dyDescent="0.25">
      <c r="A701" s="1" t="s">
        <v>18</v>
      </c>
      <c r="B701" s="5" t="s">
        <v>62</v>
      </c>
      <c r="C701" s="6"/>
      <c r="D701" s="6"/>
      <c r="E701" s="8">
        <v>11637142</v>
      </c>
      <c r="G701" s="1"/>
    </row>
    <row r="702" spans="1:17" x14ac:dyDescent="0.25">
      <c r="A702" s="1" t="s">
        <v>18</v>
      </c>
      <c r="B702" s="2" t="s">
        <v>91</v>
      </c>
      <c r="C702" s="13">
        <v>462690</v>
      </c>
      <c r="D702" s="3"/>
      <c r="E702" s="3"/>
      <c r="G702" s="1"/>
    </row>
    <row r="703" spans="1:17" x14ac:dyDescent="0.25">
      <c r="A703" s="1" t="s">
        <v>18</v>
      </c>
      <c r="B703" s="5" t="s">
        <v>93</v>
      </c>
      <c r="C703" s="8">
        <v>278565</v>
      </c>
      <c r="D703" s="6"/>
      <c r="E703" s="6"/>
      <c r="G703" s="2" t="s">
        <v>93</v>
      </c>
      <c r="H703" s="3"/>
      <c r="I703" s="3"/>
      <c r="J703" s="3">
        <v>27900</v>
      </c>
      <c r="K703" s="3"/>
    </row>
    <row r="704" spans="1:17" ht="43.5" x14ac:dyDescent="0.25">
      <c r="A704" s="1" t="s">
        <v>18</v>
      </c>
      <c r="B704" s="2" t="s">
        <v>25</v>
      </c>
      <c r="C704" s="13">
        <v>4449314</v>
      </c>
      <c r="D704" s="3"/>
      <c r="E704" s="3"/>
      <c r="G704" s="5" t="s">
        <v>25</v>
      </c>
      <c r="H704" s="6"/>
      <c r="I704" s="6"/>
      <c r="J704" s="6">
        <v>455830</v>
      </c>
      <c r="K704" s="6"/>
    </row>
    <row r="705" spans="1:17" ht="57.75" x14ac:dyDescent="0.25">
      <c r="A705" s="1" t="s">
        <v>18</v>
      </c>
      <c r="B705" s="5" t="s">
        <v>146</v>
      </c>
      <c r="C705" s="8">
        <v>266753</v>
      </c>
      <c r="D705" s="8">
        <v>12410963</v>
      </c>
      <c r="E705" s="6"/>
      <c r="G705" s="1"/>
    </row>
    <row r="706" spans="1:17" ht="29.25" x14ac:dyDescent="0.25">
      <c r="A706" s="1" t="s">
        <v>18</v>
      </c>
      <c r="B706" s="2" t="s">
        <v>132</v>
      </c>
      <c r="C706" s="13">
        <v>143204</v>
      </c>
      <c r="D706" s="3"/>
      <c r="E706" s="3"/>
      <c r="G706" s="1"/>
    </row>
    <row r="707" spans="1:17" x14ac:dyDescent="0.25">
      <c r="A707" s="1" t="s">
        <v>18</v>
      </c>
      <c r="B707" s="5" t="s">
        <v>46</v>
      </c>
      <c r="C707" s="8">
        <v>5113632</v>
      </c>
      <c r="D707" s="6"/>
      <c r="E707" s="6"/>
      <c r="G707" s="1"/>
    </row>
    <row r="708" spans="1:17" ht="43.5" x14ac:dyDescent="0.25">
      <c r="A708" s="1" t="s">
        <v>18</v>
      </c>
      <c r="B708" s="2" t="s">
        <v>2</v>
      </c>
      <c r="C708" s="13">
        <v>466254</v>
      </c>
      <c r="D708" s="3"/>
      <c r="E708" s="3"/>
      <c r="G708" s="1"/>
    </row>
    <row r="709" spans="1:17" ht="43.5" x14ac:dyDescent="0.25">
      <c r="A709" s="1" t="s">
        <v>18</v>
      </c>
      <c r="B709" s="9" t="s">
        <v>8</v>
      </c>
      <c r="C709" s="8">
        <v>1109</v>
      </c>
      <c r="D709" s="8">
        <v>1703</v>
      </c>
      <c r="E709" s="8">
        <v>951</v>
      </c>
      <c r="G709" s="12" t="s">
        <v>8</v>
      </c>
      <c r="H709">
        <f>N709*0.86</f>
        <v>0</v>
      </c>
      <c r="I709">
        <f>O709*0.86</f>
        <v>690668.58</v>
      </c>
      <c r="J709">
        <f>P709*0.86</f>
        <v>629994.72</v>
      </c>
      <c r="K709">
        <f>Q709*0.86</f>
        <v>414907</v>
      </c>
      <c r="N709" s="14"/>
      <c r="O709" s="14">
        <v>803103</v>
      </c>
      <c r="P709" s="14">
        <v>732552</v>
      </c>
      <c r="Q709" s="14">
        <v>482450</v>
      </c>
    </row>
    <row r="710" spans="1:17" ht="29.25" x14ac:dyDescent="0.25">
      <c r="A710" s="1" t="s">
        <v>18</v>
      </c>
      <c r="B710" s="1"/>
      <c r="G710" s="5" t="s">
        <v>13</v>
      </c>
      <c r="H710" s="6">
        <v>2552050</v>
      </c>
      <c r="I710" s="6">
        <v>2777970</v>
      </c>
      <c r="J710" s="6">
        <v>1167520</v>
      </c>
      <c r="K710" s="6">
        <v>1710739</v>
      </c>
    </row>
    <row r="711" spans="1:17" x14ac:dyDescent="0.25">
      <c r="A711" s="1" t="s">
        <v>18</v>
      </c>
      <c r="B711" s="1"/>
      <c r="G711" s="2" t="s">
        <v>32</v>
      </c>
      <c r="H711" s="3"/>
      <c r="I711" s="3"/>
      <c r="J711" s="3"/>
      <c r="K711" s="3">
        <v>267153</v>
      </c>
    </row>
    <row r="712" spans="1:17" x14ac:dyDescent="0.25">
      <c r="A712" s="1" t="s">
        <v>18</v>
      </c>
      <c r="B712" s="1"/>
      <c r="G712" s="5" t="s">
        <v>15</v>
      </c>
      <c r="H712" s="6">
        <v>127195</v>
      </c>
      <c r="I712" s="6">
        <v>113034</v>
      </c>
      <c r="J712" s="6"/>
      <c r="K712" s="6"/>
    </row>
    <row r="713" spans="1:17" ht="29.25" x14ac:dyDescent="0.25">
      <c r="A713" s="1" t="s">
        <v>18</v>
      </c>
      <c r="B713" s="1"/>
      <c r="G713" s="5" t="s">
        <v>40</v>
      </c>
      <c r="H713" s="6">
        <v>643239</v>
      </c>
      <c r="I713" s="6">
        <v>888726</v>
      </c>
      <c r="J713" s="6">
        <v>1068950</v>
      </c>
      <c r="K713" s="6">
        <v>422579</v>
      </c>
    </row>
    <row r="714" spans="1:17" x14ac:dyDescent="0.25">
      <c r="A714" s="1" t="s">
        <v>18</v>
      </c>
      <c r="B714" s="1"/>
      <c r="G714" s="2" t="s">
        <v>7</v>
      </c>
      <c r="H714" s="3"/>
      <c r="I714" s="3"/>
      <c r="J714" s="3"/>
      <c r="K714" s="3">
        <v>143</v>
      </c>
    </row>
    <row r="715" spans="1:17" ht="29.25" x14ac:dyDescent="0.25">
      <c r="A715" s="1" t="s">
        <v>93</v>
      </c>
      <c r="B715" s="2" t="s">
        <v>147</v>
      </c>
      <c r="C715" s="3"/>
      <c r="D715" s="3"/>
      <c r="E715" s="3"/>
      <c r="F715" s="4">
        <v>86028</v>
      </c>
      <c r="G715" s="1"/>
    </row>
    <row r="716" spans="1:17" x14ac:dyDescent="0.25">
      <c r="A716" s="1" t="s">
        <v>93</v>
      </c>
      <c r="B716" s="5" t="s">
        <v>137</v>
      </c>
      <c r="C716" s="6">
        <v>71002</v>
      </c>
      <c r="D716" s="6">
        <v>58735</v>
      </c>
      <c r="E716" s="6">
        <v>61539</v>
      </c>
      <c r="F716" s="7">
        <v>60379</v>
      </c>
      <c r="G716" s="1"/>
    </row>
    <row r="717" spans="1:17" x14ac:dyDescent="0.25">
      <c r="A717" s="1" t="s">
        <v>93</v>
      </c>
      <c r="B717" s="2" t="s">
        <v>12</v>
      </c>
      <c r="C717" s="3">
        <v>1525830</v>
      </c>
      <c r="D717" s="3">
        <v>1195240</v>
      </c>
      <c r="E717" s="3">
        <v>620436</v>
      </c>
      <c r="F717" s="4">
        <v>1258790</v>
      </c>
      <c r="G717" s="1"/>
    </row>
    <row r="718" spans="1:17" x14ac:dyDescent="0.25">
      <c r="A718" s="1" t="s">
        <v>93</v>
      </c>
      <c r="B718" s="5" t="s">
        <v>0</v>
      </c>
      <c r="C718" s="6">
        <v>959740</v>
      </c>
      <c r="D718" s="6">
        <v>1069770</v>
      </c>
      <c r="E718" s="6">
        <v>645726</v>
      </c>
      <c r="F718" s="7">
        <v>269555</v>
      </c>
      <c r="G718" s="2" t="s">
        <v>0</v>
      </c>
      <c r="H718" s="3">
        <v>0</v>
      </c>
      <c r="I718" s="3">
        <v>11065</v>
      </c>
      <c r="J718" s="17">
        <v>21975</v>
      </c>
      <c r="K718" s="17">
        <v>64585</v>
      </c>
    </row>
    <row r="719" spans="1:17" ht="29.25" x14ac:dyDescent="0.25">
      <c r="A719" s="1" t="s">
        <v>93</v>
      </c>
      <c r="B719" s="2" t="s">
        <v>13</v>
      </c>
      <c r="C719" s="3">
        <v>11715500</v>
      </c>
      <c r="D719" s="3">
        <v>10781200</v>
      </c>
      <c r="E719" s="3">
        <v>10023400</v>
      </c>
      <c r="F719" s="4">
        <v>12699400</v>
      </c>
      <c r="G719" s="5" t="s">
        <v>13</v>
      </c>
      <c r="H719" s="6">
        <v>10716100</v>
      </c>
      <c r="I719" s="6">
        <v>11470600</v>
      </c>
      <c r="J719" s="6">
        <v>11779696</v>
      </c>
      <c r="K719" s="6">
        <v>12581649</v>
      </c>
    </row>
    <row r="720" spans="1:17" x14ac:dyDescent="0.25">
      <c r="A720" s="1" t="s">
        <v>93</v>
      </c>
      <c r="B720" s="5" t="s">
        <v>32</v>
      </c>
      <c r="C720" s="6"/>
      <c r="D720" s="6"/>
      <c r="E720" s="6">
        <v>258223</v>
      </c>
      <c r="F720" s="7">
        <v>467120</v>
      </c>
      <c r="G720" s="2" t="s">
        <v>32</v>
      </c>
      <c r="H720" s="3"/>
      <c r="I720" s="3"/>
      <c r="J720" s="3">
        <v>398095</v>
      </c>
      <c r="K720" s="3">
        <v>332881</v>
      </c>
    </row>
    <row r="721" spans="1:17" ht="29.25" x14ac:dyDescent="0.25">
      <c r="A721" s="1" t="s">
        <v>93</v>
      </c>
      <c r="B721" s="2" t="s">
        <v>98</v>
      </c>
      <c r="C721" s="3">
        <v>744859</v>
      </c>
      <c r="D721" s="3">
        <v>952902</v>
      </c>
      <c r="E721" s="3">
        <v>665488</v>
      </c>
      <c r="F721" s="4">
        <v>581218</v>
      </c>
      <c r="G721" s="5" t="s">
        <v>98</v>
      </c>
      <c r="H721" s="6">
        <v>662118</v>
      </c>
      <c r="I721" s="6"/>
      <c r="J721" s="6"/>
      <c r="K721" s="6"/>
    </row>
    <row r="722" spans="1:17" x14ac:dyDescent="0.25">
      <c r="A722" s="1" t="s">
        <v>93</v>
      </c>
      <c r="B722" s="5" t="s">
        <v>33</v>
      </c>
      <c r="C722" s="6">
        <v>777000</v>
      </c>
      <c r="D722" s="6">
        <v>704021</v>
      </c>
      <c r="E722" s="6">
        <v>837887</v>
      </c>
      <c r="F722" s="7">
        <v>92053</v>
      </c>
      <c r="G722" s="2" t="s">
        <v>33</v>
      </c>
      <c r="H722">
        <f>N722*0.86</f>
        <v>728888.7</v>
      </c>
      <c r="I722">
        <f>O722*0.86</f>
        <v>779072.28</v>
      </c>
      <c r="J722">
        <f>P722*0.86</f>
        <v>1337364.5</v>
      </c>
      <c r="K722">
        <f>Q722*0.86</f>
        <v>185821.06</v>
      </c>
      <c r="N722" s="3">
        <v>847545</v>
      </c>
      <c r="O722" s="3">
        <v>905898</v>
      </c>
      <c r="P722" s="3">
        <v>1555075</v>
      </c>
      <c r="Q722" s="3">
        <v>216071</v>
      </c>
    </row>
    <row r="723" spans="1:17" x14ac:dyDescent="0.25">
      <c r="A723" s="1" t="s">
        <v>93</v>
      </c>
      <c r="B723" s="2" t="s">
        <v>15</v>
      </c>
      <c r="C723" s="3"/>
      <c r="D723" s="3">
        <v>123648</v>
      </c>
      <c r="E723" s="3"/>
      <c r="F723" s="4">
        <v>117142</v>
      </c>
      <c r="G723" s="5" t="s">
        <v>15</v>
      </c>
      <c r="H723" s="6">
        <v>333436</v>
      </c>
      <c r="I723" s="6">
        <v>160796</v>
      </c>
      <c r="J723" s="6"/>
      <c r="K723" s="6">
        <v>0</v>
      </c>
    </row>
    <row r="724" spans="1:17" x14ac:dyDescent="0.25">
      <c r="A724" s="1" t="s">
        <v>93</v>
      </c>
      <c r="B724" s="5" t="s">
        <v>64</v>
      </c>
      <c r="C724" s="6"/>
      <c r="D724" s="6"/>
      <c r="E724" s="6"/>
      <c r="F724" s="7">
        <v>21440</v>
      </c>
      <c r="G724" s="1"/>
    </row>
    <row r="725" spans="1:17" x14ac:dyDescent="0.25">
      <c r="A725" s="1" t="s">
        <v>93</v>
      </c>
      <c r="B725" s="2" t="s">
        <v>118</v>
      </c>
      <c r="C725" s="3"/>
      <c r="D725" s="3">
        <v>15183</v>
      </c>
      <c r="E725" s="3"/>
      <c r="F725" s="4"/>
      <c r="G725" s="1"/>
    </row>
    <row r="726" spans="1:17" ht="29.25" x14ac:dyDescent="0.25">
      <c r="A726" s="1" t="s">
        <v>93</v>
      </c>
      <c r="B726" s="5" t="s">
        <v>65</v>
      </c>
      <c r="C726" s="6"/>
      <c r="D726" s="6"/>
      <c r="E726" s="6"/>
      <c r="F726" s="7">
        <v>281877</v>
      </c>
      <c r="G726" s="5" t="s">
        <v>65</v>
      </c>
      <c r="H726" s="6"/>
      <c r="I726" s="6">
        <v>166714</v>
      </c>
      <c r="J726" s="6"/>
      <c r="K726" s="6">
        <v>277356</v>
      </c>
    </row>
    <row r="727" spans="1:17" x14ac:dyDescent="0.25">
      <c r="A727" s="1" t="s">
        <v>93</v>
      </c>
      <c r="B727" s="2" t="s">
        <v>91</v>
      </c>
      <c r="C727" s="3">
        <v>1231170</v>
      </c>
      <c r="D727" s="3">
        <v>1092520</v>
      </c>
      <c r="E727" s="3">
        <v>1443800</v>
      </c>
      <c r="F727" s="4">
        <v>524229</v>
      </c>
      <c r="G727" s="2" t="s">
        <v>91</v>
      </c>
      <c r="H727" s="3">
        <v>377000</v>
      </c>
      <c r="I727" s="3">
        <v>201000</v>
      </c>
      <c r="J727" s="3"/>
      <c r="K727" s="13">
        <v>793278</v>
      </c>
    </row>
    <row r="728" spans="1:17" ht="43.5" x14ac:dyDescent="0.25">
      <c r="A728" s="1" t="s">
        <v>93</v>
      </c>
      <c r="B728" s="5" t="s">
        <v>83</v>
      </c>
      <c r="C728" s="6">
        <v>362608</v>
      </c>
      <c r="D728" s="6">
        <v>85507</v>
      </c>
      <c r="E728" s="6">
        <v>69559</v>
      </c>
      <c r="F728" s="7">
        <v>184437</v>
      </c>
      <c r="G728" s="1"/>
    </row>
    <row r="729" spans="1:17" ht="43.5" x14ac:dyDescent="0.25">
      <c r="A729" s="1" t="s">
        <v>93</v>
      </c>
      <c r="B729" s="2" t="s">
        <v>130</v>
      </c>
      <c r="C729" s="3">
        <v>415</v>
      </c>
      <c r="D729" s="3">
        <v>1155</v>
      </c>
      <c r="E729" s="3">
        <v>390</v>
      </c>
      <c r="F729" s="4">
        <v>284</v>
      </c>
      <c r="G729" s="1"/>
    </row>
    <row r="730" spans="1:17" x14ac:dyDescent="0.25">
      <c r="A730" s="1" t="s">
        <v>93</v>
      </c>
      <c r="B730" s="1"/>
      <c r="G730" s="5" t="s">
        <v>92</v>
      </c>
      <c r="H730" s="6">
        <v>6652</v>
      </c>
      <c r="I730" s="6"/>
      <c r="J730" s="6"/>
      <c r="K730" s="6"/>
    </row>
    <row r="731" spans="1:17" x14ac:dyDescent="0.25">
      <c r="A731" s="1" t="s">
        <v>93</v>
      </c>
      <c r="B731" s="2" t="s">
        <v>16</v>
      </c>
      <c r="C731" s="3">
        <v>292982</v>
      </c>
      <c r="D731" s="3">
        <v>354912</v>
      </c>
      <c r="E731" s="3">
        <v>39225</v>
      </c>
      <c r="F731" s="4">
        <v>227537</v>
      </c>
      <c r="G731" s="2" t="s">
        <v>16</v>
      </c>
      <c r="H731" s="3">
        <v>124962</v>
      </c>
      <c r="I731" s="3">
        <v>354195</v>
      </c>
      <c r="J731" s="3">
        <v>694336</v>
      </c>
      <c r="K731" s="3">
        <v>678197</v>
      </c>
    </row>
    <row r="732" spans="1:17" ht="29.25" x14ac:dyDescent="0.25">
      <c r="A732" s="1" t="s">
        <v>93</v>
      </c>
      <c r="B732" s="5" t="s">
        <v>36</v>
      </c>
      <c r="C732" s="6">
        <v>230</v>
      </c>
      <c r="D732" s="6">
        <v>99</v>
      </c>
      <c r="E732" s="6">
        <v>72</v>
      </c>
      <c r="F732" s="7">
        <v>154</v>
      </c>
      <c r="G732" s="2" t="s">
        <v>36</v>
      </c>
      <c r="H732" s="3"/>
      <c r="I732" s="3"/>
      <c r="J732" s="3"/>
      <c r="K732" s="3">
        <v>101278</v>
      </c>
    </row>
    <row r="733" spans="1:17" x14ac:dyDescent="0.25">
      <c r="A733" s="1" t="s">
        <v>93</v>
      </c>
      <c r="B733" s="2" t="s">
        <v>101</v>
      </c>
      <c r="C733" s="3">
        <v>103927</v>
      </c>
      <c r="D733" s="3">
        <v>392901</v>
      </c>
      <c r="E733" s="3">
        <v>121405</v>
      </c>
      <c r="F733" s="4">
        <v>260289</v>
      </c>
      <c r="G733" s="5" t="s">
        <v>101</v>
      </c>
      <c r="H733" s="6">
        <v>265015</v>
      </c>
      <c r="I733" s="6">
        <v>266740</v>
      </c>
      <c r="J733" s="6"/>
      <c r="K733" s="6"/>
    </row>
    <row r="734" spans="1:17" ht="57.75" x14ac:dyDescent="0.25">
      <c r="A734" s="1" t="s">
        <v>93</v>
      </c>
      <c r="B734" s="5" t="s">
        <v>38</v>
      </c>
      <c r="C734" s="6">
        <v>6326220</v>
      </c>
      <c r="D734" s="6"/>
      <c r="E734" s="6"/>
      <c r="F734" s="7"/>
      <c r="G734" s="1"/>
    </row>
    <row r="735" spans="1:17" x14ac:dyDescent="0.25">
      <c r="A735" s="1" t="s">
        <v>93</v>
      </c>
      <c r="B735" s="2" t="s">
        <v>39</v>
      </c>
      <c r="C735" s="3">
        <v>9390790</v>
      </c>
      <c r="D735" s="3">
        <v>12162700</v>
      </c>
      <c r="E735" s="3">
        <v>8612960</v>
      </c>
      <c r="F735" s="4">
        <v>8193510</v>
      </c>
      <c r="G735" s="1"/>
    </row>
    <row r="736" spans="1:17" x14ac:dyDescent="0.25">
      <c r="A736" s="1" t="s">
        <v>93</v>
      </c>
      <c r="B736" s="5" t="s">
        <v>140</v>
      </c>
      <c r="C736" s="6"/>
      <c r="D736" s="6"/>
      <c r="E736" s="6"/>
      <c r="F736" s="7">
        <v>82417</v>
      </c>
      <c r="G736" s="1"/>
    </row>
    <row r="737" spans="1:11" x14ac:dyDescent="0.25">
      <c r="A737" s="1" t="s">
        <v>93</v>
      </c>
      <c r="B737" s="2" t="s">
        <v>18</v>
      </c>
      <c r="C737" s="3"/>
      <c r="D737" s="3"/>
      <c r="E737" s="3">
        <v>41752</v>
      </c>
      <c r="F737" s="4">
        <v>32994</v>
      </c>
      <c r="G737" s="2" t="s">
        <v>18</v>
      </c>
      <c r="H737" s="3"/>
      <c r="I737" s="13">
        <v>10729</v>
      </c>
      <c r="J737" s="3"/>
      <c r="K737" s="3"/>
    </row>
    <row r="738" spans="1:11" ht="29.25" x14ac:dyDescent="0.25">
      <c r="A738" s="1" t="s">
        <v>93</v>
      </c>
      <c r="B738" s="5" t="s">
        <v>40</v>
      </c>
      <c r="C738" s="6">
        <v>2741960</v>
      </c>
      <c r="D738" s="6">
        <v>4112540</v>
      </c>
      <c r="E738" s="6">
        <v>3542450</v>
      </c>
      <c r="F738" s="7">
        <v>1731730</v>
      </c>
      <c r="G738" s="5" t="s">
        <v>40</v>
      </c>
      <c r="H738" s="6">
        <v>21027248</v>
      </c>
      <c r="I738" s="6">
        <v>17074562</v>
      </c>
      <c r="J738" s="6">
        <v>19665707</v>
      </c>
      <c r="K738" s="6">
        <v>17912964</v>
      </c>
    </row>
    <row r="739" spans="1:11" x14ac:dyDescent="0.25">
      <c r="A739" s="1" t="s">
        <v>93</v>
      </c>
      <c r="B739" s="2" t="s">
        <v>41</v>
      </c>
      <c r="C739" s="3">
        <v>808413</v>
      </c>
      <c r="D739" s="3"/>
      <c r="E739" s="3"/>
      <c r="F739" s="4"/>
      <c r="G739" s="1"/>
    </row>
    <row r="740" spans="1:11" ht="29.25" x14ac:dyDescent="0.25">
      <c r="A740" s="1" t="s">
        <v>93</v>
      </c>
      <c r="B740" s="5" t="s">
        <v>20</v>
      </c>
      <c r="C740" s="6">
        <v>6208900</v>
      </c>
      <c r="D740" s="6">
        <v>7785580</v>
      </c>
      <c r="E740" s="6">
        <v>3496760</v>
      </c>
      <c r="F740" s="7">
        <v>10534400</v>
      </c>
      <c r="G740" s="2" t="s">
        <v>20</v>
      </c>
      <c r="H740" s="3">
        <v>16143141</v>
      </c>
      <c r="I740" s="3">
        <v>16519168</v>
      </c>
      <c r="J740" s="3"/>
      <c r="K740" s="3"/>
    </row>
    <row r="741" spans="1:11" x14ac:dyDescent="0.25">
      <c r="A741" s="1" t="s">
        <v>93</v>
      </c>
      <c r="B741" s="2" t="s">
        <v>94</v>
      </c>
      <c r="C741" s="3"/>
      <c r="D741" s="3"/>
      <c r="E741" s="3">
        <v>40797</v>
      </c>
      <c r="F741" s="4"/>
      <c r="G741" s="1"/>
    </row>
    <row r="742" spans="1:11" ht="29.25" x14ac:dyDescent="0.25">
      <c r="A742" s="1" t="s">
        <v>93</v>
      </c>
      <c r="B742" s="5" t="s">
        <v>148</v>
      </c>
      <c r="C742" s="6">
        <v>34991</v>
      </c>
      <c r="D742" s="6"/>
      <c r="E742" s="6"/>
      <c r="F742" s="7"/>
      <c r="G742" s="1"/>
    </row>
    <row r="743" spans="1:11" x14ac:dyDescent="0.25">
      <c r="A743" s="1" t="s">
        <v>93</v>
      </c>
      <c r="B743" s="2" t="s">
        <v>67</v>
      </c>
      <c r="C743" s="3"/>
      <c r="D743" s="3">
        <v>88121</v>
      </c>
      <c r="E743" s="3"/>
      <c r="F743" s="4"/>
      <c r="G743" s="1"/>
    </row>
    <row r="744" spans="1:11" ht="29.25" x14ac:dyDescent="0.25">
      <c r="A744" s="1" t="s">
        <v>93</v>
      </c>
      <c r="B744" s="2" t="s">
        <v>30</v>
      </c>
      <c r="C744" s="3"/>
      <c r="D744" s="3">
        <v>29907</v>
      </c>
      <c r="E744" s="3"/>
      <c r="F744" s="4">
        <v>74962</v>
      </c>
      <c r="G744" s="1"/>
    </row>
    <row r="745" spans="1:11" x14ac:dyDescent="0.25">
      <c r="A745" s="1" t="s">
        <v>93</v>
      </c>
      <c r="B745" s="5" t="s">
        <v>7</v>
      </c>
      <c r="C745" s="6">
        <v>2317070</v>
      </c>
      <c r="D745" s="6">
        <v>3237960</v>
      </c>
      <c r="E745" s="6">
        <v>2660100</v>
      </c>
      <c r="F745" s="7">
        <v>3344230</v>
      </c>
      <c r="G745" s="2" t="s">
        <v>7</v>
      </c>
      <c r="H745" s="3">
        <v>416153</v>
      </c>
      <c r="I745" s="3">
        <v>5062</v>
      </c>
      <c r="J745" s="3">
        <v>3855</v>
      </c>
      <c r="K745" s="3">
        <v>3556</v>
      </c>
    </row>
    <row r="746" spans="1:11" x14ac:dyDescent="0.25">
      <c r="A746" s="1" t="s">
        <v>93</v>
      </c>
      <c r="B746" s="2" t="s">
        <v>42</v>
      </c>
      <c r="C746" s="3">
        <v>986402</v>
      </c>
      <c r="D746" s="3">
        <v>770561</v>
      </c>
      <c r="E746" s="3">
        <v>876543</v>
      </c>
      <c r="F746" s="4">
        <v>1266390</v>
      </c>
      <c r="G746" s="5" t="s">
        <v>42</v>
      </c>
      <c r="H746" s="6">
        <v>892015</v>
      </c>
      <c r="I746" s="6">
        <v>679774</v>
      </c>
      <c r="J746" s="6">
        <v>1132976</v>
      </c>
      <c r="K746" s="6">
        <v>1248321</v>
      </c>
    </row>
    <row r="747" spans="1:11" x14ac:dyDescent="0.25">
      <c r="A747" s="1" t="s">
        <v>93</v>
      </c>
      <c r="B747" s="2" t="s">
        <v>76</v>
      </c>
      <c r="C747" s="3"/>
      <c r="D747" s="3"/>
      <c r="E747" s="3"/>
      <c r="F747" s="4">
        <v>30360</v>
      </c>
      <c r="G747" s="1"/>
    </row>
    <row r="748" spans="1:11" ht="43.5" x14ac:dyDescent="0.25">
      <c r="A748" s="1" t="s">
        <v>93</v>
      </c>
      <c r="B748" s="5" t="s">
        <v>25</v>
      </c>
      <c r="C748" s="6">
        <v>5926530</v>
      </c>
      <c r="D748" s="6">
        <v>9132320</v>
      </c>
      <c r="E748" s="6">
        <v>5144660</v>
      </c>
      <c r="F748" s="7">
        <v>5139670</v>
      </c>
      <c r="G748" s="2" t="s">
        <v>25</v>
      </c>
      <c r="H748" s="3">
        <v>13106165</v>
      </c>
      <c r="I748" s="3">
        <v>14610792</v>
      </c>
      <c r="J748" s="3">
        <v>12604784</v>
      </c>
      <c r="K748" s="3">
        <v>8889161</v>
      </c>
    </row>
    <row r="749" spans="1:11" ht="29.25" x14ac:dyDescent="0.25">
      <c r="A749" s="1" t="s">
        <v>93</v>
      </c>
      <c r="B749" s="2" t="s">
        <v>43</v>
      </c>
      <c r="C749" s="3">
        <v>7119930</v>
      </c>
      <c r="D749" s="3">
        <v>4905790</v>
      </c>
      <c r="E749" s="3">
        <v>6530140</v>
      </c>
      <c r="F749" s="4">
        <v>5469630</v>
      </c>
      <c r="G749" s="1"/>
    </row>
    <row r="750" spans="1:11" ht="29.25" x14ac:dyDescent="0.25">
      <c r="A750" s="1" t="s">
        <v>93</v>
      </c>
      <c r="B750" s="5" t="s">
        <v>107</v>
      </c>
      <c r="C750" s="6"/>
      <c r="D750" s="6"/>
      <c r="E750" s="6">
        <v>78231</v>
      </c>
      <c r="F750" s="7">
        <v>156187</v>
      </c>
      <c r="G750" s="1"/>
    </row>
    <row r="751" spans="1:11" x14ac:dyDescent="0.25">
      <c r="A751" s="1" t="s">
        <v>93</v>
      </c>
      <c r="B751" s="2" t="s">
        <v>69</v>
      </c>
      <c r="C751" s="3">
        <v>0</v>
      </c>
      <c r="D751" s="3">
        <v>0</v>
      </c>
      <c r="E751" s="3">
        <v>0</v>
      </c>
      <c r="F751" s="4">
        <v>5</v>
      </c>
      <c r="G751" s="5" t="s">
        <v>69</v>
      </c>
      <c r="H751" s="6">
        <v>387302</v>
      </c>
      <c r="I751" s="6">
        <v>395754</v>
      </c>
      <c r="J751" s="6">
        <v>272138</v>
      </c>
      <c r="K751" s="6">
        <v>465210</v>
      </c>
    </row>
    <row r="752" spans="1:11" x14ac:dyDescent="0.25">
      <c r="A752" s="1" t="s">
        <v>93</v>
      </c>
      <c r="B752" s="5" t="s">
        <v>108</v>
      </c>
      <c r="C752" s="6"/>
      <c r="D752" s="6"/>
      <c r="E752" s="6">
        <v>238641</v>
      </c>
      <c r="F752" s="7">
        <v>313302</v>
      </c>
      <c r="G752" s="1"/>
    </row>
    <row r="753" spans="1:17" x14ac:dyDescent="0.25">
      <c r="A753" s="1" t="s">
        <v>93</v>
      </c>
      <c r="B753" s="2" t="s">
        <v>45</v>
      </c>
      <c r="C753" s="3">
        <v>435461</v>
      </c>
      <c r="D753" s="3">
        <v>410376</v>
      </c>
      <c r="E753" s="3">
        <v>291505</v>
      </c>
      <c r="F753" s="4">
        <v>157224</v>
      </c>
      <c r="G753" s="2" t="s">
        <v>45</v>
      </c>
      <c r="H753" s="3">
        <v>292514</v>
      </c>
      <c r="I753" s="3">
        <v>437093</v>
      </c>
      <c r="J753" s="3">
        <v>662993</v>
      </c>
      <c r="K753" s="3">
        <v>470183</v>
      </c>
    </row>
    <row r="754" spans="1:17" x14ac:dyDescent="0.25">
      <c r="A754" s="1" t="s">
        <v>93</v>
      </c>
      <c r="B754" s="5" t="s">
        <v>46</v>
      </c>
      <c r="C754" s="6">
        <v>263377</v>
      </c>
      <c r="D754" s="6">
        <v>178479</v>
      </c>
      <c r="E754" s="6">
        <v>94851</v>
      </c>
      <c r="F754" s="7">
        <v>269335</v>
      </c>
      <c r="G754" s="1"/>
    </row>
    <row r="755" spans="1:17" ht="29.25" x14ac:dyDescent="0.25">
      <c r="A755" s="1" t="s">
        <v>93</v>
      </c>
      <c r="B755" s="2" t="s">
        <v>47</v>
      </c>
      <c r="C755" s="3"/>
      <c r="D755" s="3">
        <v>164008</v>
      </c>
      <c r="E755" s="3">
        <v>329303</v>
      </c>
      <c r="F755" s="4">
        <v>57986</v>
      </c>
      <c r="G755" s="1"/>
    </row>
    <row r="756" spans="1:17" ht="57.75" x14ac:dyDescent="0.25">
      <c r="A756" s="1" t="s">
        <v>93</v>
      </c>
      <c r="B756" s="5" t="s">
        <v>4</v>
      </c>
      <c r="C756" s="6">
        <v>628684</v>
      </c>
      <c r="D756" s="6"/>
      <c r="E756" s="6">
        <v>322668</v>
      </c>
      <c r="F756" s="7"/>
      <c r="G756" s="5" t="s">
        <v>4</v>
      </c>
      <c r="H756" s="6"/>
      <c r="I756" s="6"/>
      <c r="J756" s="6"/>
      <c r="K756" s="6">
        <v>14</v>
      </c>
    </row>
    <row r="757" spans="1:17" ht="43.5" x14ac:dyDescent="0.25">
      <c r="A757" s="1" t="s">
        <v>93</v>
      </c>
      <c r="B757" s="2" t="s">
        <v>2</v>
      </c>
      <c r="C757" s="3">
        <v>251274</v>
      </c>
      <c r="D757" s="3">
        <v>270366</v>
      </c>
      <c r="E757" s="3">
        <v>343492</v>
      </c>
      <c r="F757" s="4">
        <v>1571360</v>
      </c>
      <c r="G757" s="2" t="s">
        <v>2</v>
      </c>
      <c r="H757" s="3">
        <v>843264</v>
      </c>
      <c r="I757" s="3">
        <v>600120</v>
      </c>
      <c r="J757" s="3">
        <v>1968750</v>
      </c>
      <c r="K757" s="3">
        <v>1351333</v>
      </c>
    </row>
    <row r="758" spans="1:17" ht="43.5" x14ac:dyDescent="0.25">
      <c r="A758" s="1" t="s">
        <v>93</v>
      </c>
      <c r="B758" s="5" t="s">
        <v>8</v>
      </c>
      <c r="C758" s="6">
        <v>1480730</v>
      </c>
      <c r="D758" s="6">
        <v>1273930</v>
      </c>
      <c r="E758" s="6">
        <v>1726310</v>
      </c>
      <c r="F758" s="7">
        <v>1901900</v>
      </c>
      <c r="G758" s="9" t="s">
        <v>8</v>
      </c>
      <c r="H758">
        <f>N758*0.86</f>
        <v>5411339.2999999998</v>
      </c>
      <c r="I758">
        <f>O758*0.86</f>
        <v>5973501.5199999996</v>
      </c>
      <c r="J758">
        <f>P758*0.86</f>
        <v>6997803.6600000001</v>
      </c>
      <c r="K758">
        <f>Q758*0.86</f>
        <v>5722837.3200000003</v>
      </c>
      <c r="N758" s="10">
        <v>6292255</v>
      </c>
      <c r="O758" s="10">
        <v>6945932</v>
      </c>
      <c r="P758" s="10">
        <v>8136981</v>
      </c>
      <c r="Q758" s="10">
        <v>6654462</v>
      </c>
    </row>
    <row r="759" spans="1:17" ht="86.25" x14ac:dyDescent="0.25">
      <c r="A759" s="1" t="s">
        <v>93</v>
      </c>
      <c r="B759" s="12" t="s">
        <v>70</v>
      </c>
      <c r="C759" s="14">
        <v>89955</v>
      </c>
      <c r="D759" s="14">
        <v>438678</v>
      </c>
      <c r="E759" s="14">
        <v>706875</v>
      </c>
      <c r="F759" s="15">
        <v>180</v>
      </c>
      <c r="G759" s="1"/>
    </row>
    <row r="760" spans="1:17" x14ac:dyDescent="0.25">
      <c r="A760" s="1" t="s">
        <v>93</v>
      </c>
      <c r="B760" s="1"/>
      <c r="G760" s="2" t="s">
        <v>84</v>
      </c>
      <c r="H760" s="3">
        <v>44867</v>
      </c>
      <c r="I760" s="3">
        <v>40483</v>
      </c>
      <c r="J760" s="3"/>
      <c r="K760" s="3"/>
    </row>
    <row r="761" spans="1:17" x14ac:dyDescent="0.25">
      <c r="A761" s="1" t="s">
        <v>93</v>
      </c>
      <c r="B761" s="1"/>
      <c r="G761" s="5" t="s">
        <v>37</v>
      </c>
      <c r="H761" s="6"/>
      <c r="I761" s="6"/>
      <c r="J761" s="6">
        <v>1027</v>
      </c>
      <c r="K761" s="6"/>
    </row>
    <row r="762" spans="1:17" ht="29.25" x14ac:dyDescent="0.25">
      <c r="A762" s="1" t="s">
        <v>93</v>
      </c>
      <c r="B762" s="1"/>
      <c r="G762" s="5" t="s">
        <v>21</v>
      </c>
      <c r="H762" s="6">
        <v>53045</v>
      </c>
      <c r="I762" s="6"/>
      <c r="J762" s="6"/>
      <c r="K762" s="6"/>
    </row>
    <row r="763" spans="1:17" ht="29.25" x14ac:dyDescent="0.25">
      <c r="A763" s="1" t="s">
        <v>57</v>
      </c>
      <c r="B763" s="2" t="s">
        <v>56</v>
      </c>
      <c r="C763" s="3"/>
      <c r="D763" s="3">
        <v>21269</v>
      </c>
      <c r="E763" s="4">
        <v>25633</v>
      </c>
      <c r="G763" s="2" t="s">
        <v>56</v>
      </c>
      <c r="H763" s="3"/>
      <c r="I763" s="3">
        <v>24731</v>
      </c>
      <c r="J763" s="3">
        <v>29735</v>
      </c>
      <c r="K763" s="4">
        <v>11762</v>
      </c>
    </row>
    <row r="764" spans="1:17" x14ac:dyDescent="0.25">
      <c r="A764" s="1" t="s">
        <v>57</v>
      </c>
      <c r="B764" s="5" t="s">
        <v>32</v>
      </c>
      <c r="C764" s="6"/>
      <c r="D764" s="6">
        <v>111323</v>
      </c>
      <c r="E764" s="7">
        <v>668655</v>
      </c>
      <c r="G764" s="5" t="s">
        <v>32</v>
      </c>
      <c r="H764" s="6"/>
      <c r="I764" s="6">
        <v>28238</v>
      </c>
      <c r="J764" s="6">
        <v>409288</v>
      </c>
      <c r="K764" s="7">
        <v>137069</v>
      </c>
    </row>
    <row r="765" spans="1:17" ht="29.25" x14ac:dyDescent="0.25">
      <c r="A765" s="1" t="s">
        <v>57</v>
      </c>
      <c r="B765" s="2" t="s">
        <v>10</v>
      </c>
      <c r="C765" s="3">
        <v>620874</v>
      </c>
      <c r="D765" s="3">
        <v>577634</v>
      </c>
      <c r="E765" s="4">
        <v>328360</v>
      </c>
      <c r="G765" s="2" t="s">
        <v>10</v>
      </c>
      <c r="H765" s="3">
        <v>154136</v>
      </c>
      <c r="I765" s="3">
        <v>142430</v>
      </c>
      <c r="J765" s="3"/>
      <c r="K765" s="4"/>
    </row>
    <row r="766" spans="1:17" x14ac:dyDescent="0.25">
      <c r="A766" s="1" t="s">
        <v>57</v>
      </c>
      <c r="B766" s="5" t="s">
        <v>51</v>
      </c>
      <c r="C766" s="6">
        <v>263181</v>
      </c>
      <c r="D766" s="6">
        <v>184284</v>
      </c>
      <c r="E766" s="7"/>
      <c r="G766" s="5" t="s">
        <v>51</v>
      </c>
      <c r="H766" s="6">
        <v>45403</v>
      </c>
      <c r="I766" s="6">
        <v>189482</v>
      </c>
      <c r="J766" s="6"/>
      <c r="K766" s="7">
        <v>44264</v>
      </c>
    </row>
    <row r="767" spans="1:17" x14ac:dyDescent="0.25">
      <c r="A767" s="1" t="s">
        <v>57</v>
      </c>
      <c r="B767" s="2" t="s">
        <v>67</v>
      </c>
      <c r="C767" s="3">
        <v>144824</v>
      </c>
      <c r="D767" s="3"/>
      <c r="E767" s="4"/>
      <c r="G767" s="2" t="s">
        <v>67</v>
      </c>
      <c r="H767" s="3">
        <v>55246</v>
      </c>
      <c r="I767" s="3"/>
      <c r="J767" s="3"/>
      <c r="K767" s="4"/>
    </row>
    <row r="768" spans="1:17" ht="43.5" x14ac:dyDescent="0.25">
      <c r="A768" s="1" t="s">
        <v>57</v>
      </c>
      <c r="B768" s="5" t="s">
        <v>52</v>
      </c>
      <c r="C768" s="6"/>
      <c r="D768" s="6">
        <v>44194</v>
      </c>
      <c r="E768" s="7"/>
      <c r="G768" s="5" t="s">
        <v>52</v>
      </c>
      <c r="H768" s="6"/>
      <c r="I768" s="6">
        <v>460</v>
      </c>
      <c r="J768" s="6">
        <v>0</v>
      </c>
      <c r="K768" s="7"/>
    </row>
    <row r="769" spans="1:17" ht="43.5" x14ac:dyDescent="0.25">
      <c r="A769" s="1" t="s">
        <v>57</v>
      </c>
      <c r="B769" s="12" t="s">
        <v>8</v>
      </c>
      <c r="C769" s="14">
        <v>0</v>
      </c>
      <c r="D769" s="13">
        <v>172867</v>
      </c>
      <c r="E769" s="15">
        <v>78514</v>
      </c>
      <c r="G769" s="12" t="s">
        <v>8</v>
      </c>
      <c r="H769" s="14"/>
      <c r="I769" s="14">
        <f>150461*0.86</f>
        <v>129396.45999999999</v>
      </c>
      <c r="J769" s="14"/>
      <c r="K769" s="15"/>
    </row>
    <row r="770" spans="1:17" x14ac:dyDescent="0.25">
      <c r="A770" s="1" t="s">
        <v>85</v>
      </c>
      <c r="B770" s="2" t="s">
        <v>12</v>
      </c>
      <c r="C770" s="3">
        <v>162638</v>
      </c>
      <c r="D770" s="3">
        <v>401761</v>
      </c>
      <c r="E770" s="3">
        <v>297288</v>
      </c>
      <c r="F770" s="4">
        <v>400964</v>
      </c>
      <c r="G770" s="1"/>
    </row>
    <row r="771" spans="1:17" x14ac:dyDescent="0.25">
      <c r="A771" s="1" t="s">
        <v>85</v>
      </c>
      <c r="B771" s="5" t="s">
        <v>0</v>
      </c>
      <c r="C771" s="6">
        <v>333442</v>
      </c>
      <c r="D771" s="6">
        <v>122045</v>
      </c>
      <c r="E771" s="6"/>
      <c r="F771" s="7"/>
      <c r="G771" s="2" t="s">
        <v>0</v>
      </c>
      <c r="H771" s="3">
        <v>0</v>
      </c>
      <c r="I771" s="17">
        <v>9305</v>
      </c>
      <c r="J771" s="17">
        <v>3458</v>
      </c>
      <c r="K771" s="17">
        <v>6443</v>
      </c>
    </row>
    <row r="772" spans="1:17" ht="29.25" x14ac:dyDescent="0.25">
      <c r="A772" s="1" t="s">
        <v>85</v>
      </c>
      <c r="B772" s="2" t="s">
        <v>11</v>
      </c>
      <c r="C772" s="3">
        <v>471484</v>
      </c>
      <c r="D772" s="3">
        <v>381152</v>
      </c>
      <c r="E772" s="3">
        <v>277905</v>
      </c>
      <c r="F772" s="4">
        <v>232690</v>
      </c>
      <c r="G772" s="5" t="s">
        <v>11</v>
      </c>
      <c r="H772">
        <f>0.86*N772</f>
        <v>295726.48</v>
      </c>
      <c r="I772">
        <f>0.86*O772</f>
        <v>147895.06</v>
      </c>
      <c r="J772">
        <f>0.86*P772</f>
        <v>108645.52</v>
      </c>
      <c r="K772">
        <f>0.86*Q772</f>
        <v>219066.08</v>
      </c>
      <c r="N772" s="6">
        <v>343868</v>
      </c>
      <c r="O772" s="6">
        <v>171971</v>
      </c>
      <c r="P772" s="6">
        <v>126332</v>
      </c>
      <c r="Q772" s="6">
        <v>254728</v>
      </c>
    </row>
    <row r="773" spans="1:17" ht="29.25" x14ac:dyDescent="0.25">
      <c r="A773" s="1" t="s">
        <v>85</v>
      </c>
      <c r="B773" s="5" t="s">
        <v>13</v>
      </c>
      <c r="C773" s="6"/>
      <c r="D773" s="6"/>
      <c r="E773" s="6">
        <v>138706</v>
      </c>
      <c r="F773" s="7"/>
      <c r="G773" s="2" t="s">
        <v>13</v>
      </c>
      <c r="H773" s="3"/>
      <c r="I773" s="3">
        <v>167587</v>
      </c>
      <c r="J773" s="3"/>
      <c r="K773" s="3"/>
    </row>
    <row r="774" spans="1:17" x14ac:dyDescent="0.25">
      <c r="A774" s="1" t="s">
        <v>85</v>
      </c>
      <c r="B774" s="2" t="s">
        <v>53</v>
      </c>
      <c r="C774" s="3">
        <v>1081087</v>
      </c>
      <c r="D774" s="3">
        <v>1567381</v>
      </c>
      <c r="E774" s="3">
        <v>628486</v>
      </c>
      <c r="F774" s="4">
        <v>968828</v>
      </c>
      <c r="G774" s="1"/>
    </row>
    <row r="775" spans="1:17" x14ac:dyDescent="0.25">
      <c r="A775" s="1" t="s">
        <v>85</v>
      </c>
      <c r="B775" s="5" t="s">
        <v>32</v>
      </c>
      <c r="C775" s="6"/>
      <c r="D775" s="6"/>
      <c r="E775" s="6"/>
      <c r="F775" s="7">
        <v>268442</v>
      </c>
      <c r="G775" s="5" t="s">
        <v>32</v>
      </c>
      <c r="H775" s="6"/>
      <c r="I775" s="6"/>
      <c r="J775" s="6"/>
      <c r="K775" s="6">
        <v>131065</v>
      </c>
    </row>
    <row r="776" spans="1:17" ht="43.5" x14ac:dyDescent="0.25">
      <c r="A776" s="1" t="s">
        <v>85</v>
      </c>
      <c r="B776" s="2" t="s">
        <v>14</v>
      </c>
      <c r="C776" s="3">
        <v>114383</v>
      </c>
      <c r="D776" s="3">
        <v>279894</v>
      </c>
      <c r="E776" s="3">
        <v>121990</v>
      </c>
      <c r="F776" s="4">
        <v>161360</v>
      </c>
      <c r="G776" s="2" t="s">
        <v>14</v>
      </c>
      <c r="H776" s="3">
        <v>114952</v>
      </c>
      <c r="I776" s="3">
        <v>321112</v>
      </c>
      <c r="J776" s="3">
        <v>81489</v>
      </c>
      <c r="K776" s="3">
        <v>200236</v>
      </c>
    </row>
    <row r="777" spans="1:17" ht="29.25" x14ac:dyDescent="0.25">
      <c r="A777" s="1" t="s">
        <v>85</v>
      </c>
      <c r="B777" s="5" t="s">
        <v>98</v>
      </c>
      <c r="C777" s="6"/>
      <c r="D777" s="6">
        <v>44593</v>
      </c>
      <c r="E777" s="6"/>
      <c r="F777" s="7"/>
      <c r="G777" s="1"/>
    </row>
    <row r="778" spans="1:17" x14ac:dyDescent="0.25">
      <c r="A778" s="1" t="s">
        <v>85</v>
      </c>
      <c r="B778" s="2" t="s">
        <v>33</v>
      </c>
      <c r="C778" s="3"/>
      <c r="D778" s="3">
        <v>44045</v>
      </c>
      <c r="E778" s="3"/>
      <c r="F778" s="4"/>
      <c r="G778" s="1"/>
    </row>
    <row r="779" spans="1:17" ht="29.25" x14ac:dyDescent="0.25">
      <c r="A779" s="1" t="s">
        <v>85</v>
      </c>
      <c r="B779" s="5" t="s">
        <v>10</v>
      </c>
      <c r="C779" s="6">
        <v>149322</v>
      </c>
      <c r="D779" s="6">
        <v>175187</v>
      </c>
      <c r="E779" s="6"/>
      <c r="F779" s="7"/>
      <c r="G779" s="2" t="s">
        <v>10</v>
      </c>
      <c r="H779" s="3">
        <v>3575</v>
      </c>
      <c r="I779" s="3">
        <v>4704</v>
      </c>
      <c r="J779" s="3"/>
      <c r="K779" s="3">
        <v>18522</v>
      </c>
    </row>
    <row r="780" spans="1:17" x14ac:dyDescent="0.25">
      <c r="A780" s="1" t="s">
        <v>85</v>
      </c>
      <c r="B780" s="2" t="s">
        <v>51</v>
      </c>
      <c r="C780" s="3">
        <v>1671486</v>
      </c>
      <c r="D780" s="3">
        <v>2134939</v>
      </c>
      <c r="E780" s="3">
        <v>2221202</v>
      </c>
      <c r="F780" s="4">
        <v>2267644</v>
      </c>
      <c r="G780" s="2" t="s">
        <v>51</v>
      </c>
      <c r="H780" s="3">
        <v>286689</v>
      </c>
      <c r="I780" s="3">
        <v>453979</v>
      </c>
      <c r="J780" s="3">
        <v>536472</v>
      </c>
      <c r="K780" s="3">
        <v>114931</v>
      </c>
    </row>
    <row r="781" spans="1:17" x14ac:dyDescent="0.25">
      <c r="A781" s="1" t="s">
        <v>85</v>
      </c>
      <c r="B781" s="5" t="s">
        <v>16</v>
      </c>
      <c r="C781" s="6"/>
      <c r="D781" s="6">
        <v>35575</v>
      </c>
      <c r="E781" s="6"/>
      <c r="F781" s="7"/>
      <c r="G781" s="1"/>
    </row>
    <row r="782" spans="1:17" ht="29.25" x14ac:dyDescent="0.25">
      <c r="A782" s="1" t="s">
        <v>85</v>
      </c>
      <c r="B782" s="2" t="s">
        <v>17</v>
      </c>
      <c r="C782" s="3">
        <v>1147315</v>
      </c>
      <c r="D782" s="3">
        <v>255397</v>
      </c>
      <c r="E782" s="3"/>
      <c r="F782" s="4">
        <v>150781</v>
      </c>
      <c r="G782" s="5" t="s">
        <v>17</v>
      </c>
      <c r="H782" s="6">
        <v>1262797</v>
      </c>
      <c r="I782" s="6">
        <v>143432</v>
      </c>
      <c r="J782" s="6"/>
      <c r="K782" s="6">
        <v>150977</v>
      </c>
    </row>
    <row r="783" spans="1:17" ht="57.75" x14ac:dyDescent="0.25">
      <c r="A783" s="1" t="s">
        <v>85</v>
      </c>
      <c r="B783" s="5" t="s">
        <v>38</v>
      </c>
      <c r="C783" s="6">
        <v>6565175</v>
      </c>
      <c r="D783" s="6">
        <v>2371185</v>
      </c>
      <c r="E783" s="6"/>
      <c r="F783" s="7"/>
      <c r="G783" s="2" t="s">
        <v>38</v>
      </c>
      <c r="H783" s="3">
        <v>341445</v>
      </c>
      <c r="I783" s="3"/>
      <c r="J783" s="3"/>
      <c r="K783" s="3"/>
    </row>
    <row r="784" spans="1:17" x14ac:dyDescent="0.25">
      <c r="A784" s="1" t="s">
        <v>85</v>
      </c>
      <c r="B784" s="2" t="s">
        <v>39</v>
      </c>
      <c r="C784" s="3">
        <v>2724487</v>
      </c>
      <c r="D784" s="3">
        <v>2112446</v>
      </c>
      <c r="E784" s="3">
        <v>495064</v>
      </c>
      <c r="F784" s="4">
        <v>398958</v>
      </c>
      <c r="G784" s="1"/>
    </row>
    <row r="785" spans="1:17" ht="29.25" x14ac:dyDescent="0.25">
      <c r="A785" s="1" t="s">
        <v>85</v>
      </c>
      <c r="B785" s="5" t="s">
        <v>40</v>
      </c>
      <c r="C785" s="6">
        <v>1506825</v>
      </c>
      <c r="D785" s="6">
        <v>930499</v>
      </c>
      <c r="E785" s="6">
        <v>798969</v>
      </c>
      <c r="F785" s="7">
        <v>131977</v>
      </c>
      <c r="G785" s="5" t="s">
        <v>40</v>
      </c>
      <c r="H785" s="6">
        <v>1610183</v>
      </c>
      <c r="I785" s="6">
        <v>799992</v>
      </c>
      <c r="J785" s="6">
        <v>783755</v>
      </c>
      <c r="K785" s="6">
        <v>131996</v>
      </c>
    </row>
    <row r="786" spans="1:17" x14ac:dyDescent="0.25">
      <c r="A786" s="1" t="s">
        <v>85</v>
      </c>
      <c r="B786" s="2" t="s">
        <v>41</v>
      </c>
      <c r="C786" s="3">
        <v>11676330</v>
      </c>
      <c r="D786" s="3">
        <v>12589837</v>
      </c>
      <c r="E786" s="3">
        <v>11260844</v>
      </c>
      <c r="F786" s="4">
        <v>10505934</v>
      </c>
      <c r="G786" s="1"/>
    </row>
    <row r="787" spans="1:17" ht="29.25" x14ac:dyDescent="0.25">
      <c r="A787" s="1" t="s">
        <v>85</v>
      </c>
      <c r="B787" s="5" t="s">
        <v>20</v>
      </c>
      <c r="C787" s="6"/>
      <c r="D787" s="6"/>
      <c r="E787" s="6">
        <v>177957</v>
      </c>
      <c r="F787" s="7">
        <v>54631</v>
      </c>
      <c r="G787" s="1"/>
    </row>
    <row r="788" spans="1:17" ht="29.25" x14ac:dyDescent="0.25">
      <c r="A788" s="1" t="s">
        <v>85</v>
      </c>
      <c r="B788" s="2" t="s">
        <v>21</v>
      </c>
      <c r="C788" s="3">
        <v>589855</v>
      </c>
      <c r="D788" s="3">
        <v>532228</v>
      </c>
      <c r="E788" s="3">
        <v>512210</v>
      </c>
      <c r="F788" s="4">
        <v>391341</v>
      </c>
      <c r="G788" s="2" t="s">
        <v>21</v>
      </c>
      <c r="H788" s="3">
        <v>545681</v>
      </c>
      <c r="I788" s="3">
        <v>508634</v>
      </c>
      <c r="J788" s="3">
        <v>1354652</v>
      </c>
      <c r="K788" s="3">
        <v>1158359</v>
      </c>
    </row>
    <row r="789" spans="1:17" x14ac:dyDescent="0.25">
      <c r="A789" s="1" t="s">
        <v>85</v>
      </c>
      <c r="B789" s="5" t="s">
        <v>67</v>
      </c>
      <c r="C789" s="6">
        <v>1814307</v>
      </c>
      <c r="D789" s="6">
        <v>293689</v>
      </c>
      <c r="E789" s="6">
        <v>75016</v>
      </c>
      <c r="F789" s="7">
        <v>99109</v>
      </c>
      <c r="G789" s="1"/>
    </row>
    <row r="790" spans="1:17" ht="29.25" x14ac:dyDescent="0.25">
      <c r="A790" s="1" t="s">
        <v>85</v>
      </c>
      <c r="B790" s="2" t="s">
        <v>149</v>
      </c>
      <c r="C790" s="3">
        <v>13697</v>
      </c>
      <c r="D790" s="3"/>
      <c r="E790" s="3"/>
      <c r="F790" s="4">
        <v>25766</v>
      </c>
      <c r="G790" s="1"/>
    </row>
    <row r="791" spans="1:17" x14ac:dyDescent="0.25">
      <c r="A791" s="1" t="s">
        <v>85</v>
      </c>
      <c r="B791" s="5" t="s">
        <v>100</v>
      </c>
      <c r="C791" s="6">
        <v>2576453</v>
      </c>
      <c r="D791" s="6">
        <v>2730075</v>
      </c>
      <c r="E791" s="6">
        <v>736425</v>
      </c>
      <c r="F791" s="7">
        <v>633337</v>
      </c>
      <c r="G791" s="1"/>
    </row>
    <row r="792" spans="1:17" x14ac:dyDescent="0.25">
      <c r="A792" s="1" t="s">
        <v>85</v>
      </c>
      <c r="B792" s="2" t="s">
        <v>87</v>
      </c>
      <c r="C792" s="3">
        <v>11650678</v>
      </c>
      <c r="D792" s="3">
        <v>12646076</v>
      </c>
      <c r="E792" s="3">
        <v>10097675</v>
      </c>
      <c r="F792" s="4">
        <v>9214876</v>
      </c>
      <c r="G792" s="5" t="s">
        <v>87</v>
      </c>
      <c r="H792" s="6">
        <v>10550689</v>
      </c>
      <c r="I792" s="6">
        <v>10678388</v>
      </c>
      <c r="J792" s="6">
        <v>8007371</v>
      </c>
      <c r="K792" s="6">
        <v>8856564</v>
      </c>
    </row>
    <row r="793" spans="1:17" ht="43.5" x14ac:dyDescent="0.25">
      <c r="A793" s="1" t="s">
        <v>85</v>
      </c>
      <c r="B793" s="5" t="s">
        <v>25</v>
      </c>
      <c r="C793" s="6">
        <v>7033255</v>
      </c>
      <c r="D793" s="6">
        <v>7891522</v>
      </c>
      <c r="E793" s="6">
        <v>5087909</v>
      </c>
      <c r="F793" s="7">
        <v>4433013</v>
      </c>
      <c r="G793" s="2" t="s">
        <v>25</v>
      </c>
      <c r="H793" s="3">
        <v>6999037</v>
      </c>
      <c r="I793" s="3">
        <v>6437902</v>
      </c>
      <c r="J793" s="3">
        <v>5921310</v>
      </c>
      <c r="K793" s="3">
        <v>4512583</v>
      </c>
    </row>
    <row r="794" spans="1:17" ht="29.25" x14ac:dyDescent="0.25">
      <c r="A794" s="1" t="s">
        <v>85</v>
      </c>
      <c r="B794" s="2" t="s">
        <v>43</v>
      </c>
      <c r="C794" s="3">
        <v>57405705</v>
      </c>
      <c r="D794" s="3">
        <v>52604961</v>
      </c>
      <c r="E794" s="3">
        <v>49600723</v>
      </c>
      <c r="F794" s="4">
        <v>48678839</v>
      </c>
      <c r="G794" s="1"/>
    </row>
    <row r="795" spans="1:17" x14ac:dyDescent="0.25">
      <c r="A795" s="1" t="s">
        <v>85</v>
      </c>
      <c r="B795" s="5" t="s">
        <v>108</v>
      </c>
      <c r="C795" s="6"/>
      <c r="D795" s="6"/>
      <c r="E795" s="6"/>
      <c r="F795" s="7">
        <v>129973</v>
      </c>
      <c r="G795" s="1"/>
    </row>
    <row r="796" spans="1:17" ht="57.75" x14ac:dyDescent="0.25">
      <c r="A796" s="1" t="s">
        <v>85</v>
      </c>
      <c r="B796" s="2" t="s">
        <v>115</v>
      </c>
      <c r="C796" s="3">
        <v>8955</v>
      </c>
      <c r="D796" s="3"/>
      <c r="E796" s="3"/>
      <c r="F796" s="4"/>
      <c r="G796" s="1"/>
    </row>
    <row r="797" spans="1:17" ht="57.75" x14ac:dyDescent="0.25">
      <c r="A797" s="1" t="s">
        <v>85</v>
      </c>
      <c r="B797" s="5" t="s">
        <v>4</v>
      </c>
      <c r="C797" s="6">
        <v>37265069</v>
      </c>
      <c r="D797" s="6">
        <v>42894929</v>
      </c>
      <c r="E797" s="6">
        <v>38279025</v>
      </c>
      <c r="F797" s="7">
        <v>41589995</v>
      </c>
      <c r="G797" s="1"/>
    </row>
    <row r="798" spans="1:17" ht="43.5" x14ac:dyDescent="0.25">
      <c r="A798" s="1" t="s">
        <v>85</v>
      </c>
      <c r="B798" s="2" t="s">
        <v>2</v>
      </c>
      <c r="C798" s="3">
        <v>0</v>
      </c>
      <c r="D798" s="3"/>
      <c r="E798" s="3"/>
      <c r="F798" s="4">
        <v>167031</v>
      </c>
      <c r="G798" s="1"/>
    </row>
    <row r="799" spans="1:17" ht="43.5" x14ac:dyDescent="0.25">
      <c r="A799" s="1" t="s">
        <v>85</v>
      </c>
      <c r="B799" s="5" t="s">
        <v>8</v>
      </c>
      <c r="C799" s="6">
        <v>2452005</v>
      </c>
      <c r="D799" s="6">
        <v>3103345</v>
      </c>
      <c r="E799" s="6">
        <v>1980615</v>
      </c>
      <c r="F799" s="7">
        <v>877100</v>
      </c>
      <c r="G799" s="2" t="s">
        <v>8</v>
      </c>
      <c r="H799">
        <f>N799*0.86</f>
        <v>3217616.04</v>
      </c>
      <c r="I799">
        <f>O799*0.86</f>
        <v>2559514.7999999998</v>
      </c>
      <c r="J799">
        <f>P799*0.86</f>
        <v>822662.24</v>
      </c>
      <c r="K799">
        <f>Q799*0.86</f>
        <v>376075.42</v>
      </c>
      <c r="N799" s="3">
        <v>3741414</v>
      </c>
      <c r="O799" s="3">
        <v>2976180</v>
      </c>
      <c r="P799" s="3">
        <v>956584</v>
      </c>
      <c r="Q799" s="3">
        <v>437297</v>
      </c>
    </row>
    <row r="800" spans="1:17" ht="29.25" x14ac:dyDescent="0.25">
      <c r="A800" s="1" t="s">
        <v>85</v>
      </c>
      <c r="B800" s="2" t="s">
        <v>28</v>
      </c>
      <c r="C800" s="3">
        <v>460174</v>
      </c>
      <c r="D800" s="3">
        <v>445356</v>
      </c>
      <c r="E800" s="3">
        <v>368596</v>
      </c>
      <c r="F800" s="4">
        <v>267738</v>
      </c>
      <c r="G800" s="9" t="s">
        <v>28</v>
      </c>
      <c r="H800" s="8">
        <v>400322</v>
      </c>
      <c r="I800" s="10">
        <v>728136</v>
      </c>
      <c r="J800" s="8">
        <v>279336</v>
      </c>
      <c r="K800" s="10">
        <v>0</v>
      </c>
    </row>
    <row r="801" spans="1:11" x14ac:dyDescent="0.25">
      <c r="A801" s="1" t="s">
        <v>85</v>
      </c>
      <c r="B801" s="9" t="s">
        <v>29</v>
      </c>
      <c r="C801" s="10">
        <v>70290</v>
      </c>
      <c r="D801" s="10"/>
      <c r="E801" s="10"/>
      <c r="F801" s="11"/>
      <c r="G801" s="1"/>
    </row>
    <row r="802" spans="1:11" x14ac:dyDescent="0.25">
      <c r="A802" s="1" t="s">
        <v>85</v>
      </c>
      <c r="B802" s="1"/>
      <c r="G802" s="5" t="s">
        <v>73</v>
      </c>
      <c r="H802" s="6">
        <v>1519591</v>
      </c>
      <c r="I802" s="6"/>
      <c r="J802" s="6">
        <v>87963</v>
      </c>
      <c r="K802" s="6">
        <v>69720</v>
      </c>
    </row>
    <row r="803" spans="1:11" x14ac:dyDescent="0.25">
      <c r="A803" s="1" t="s">
        <v>85</v>
      </c>
      <c r="B803" s="1"/>
      <c r="G803" s="5" t="s">
        <v>15</v>
      </c>
      <c r="H803" s="6"/>
      <c r="I803" s="6"/>
      <c r="J803" s="6"/>
      <c r="K803" s="6">
        <v>15208</v>
      </c>
    </row>
    <row r="804" spans="1:11" x14ac:dyDescent="0.25">
      <c r="A804" s="1" t="s">
        <v>85</v>
      </c>
      <c r="B804" s="1"/>
      <c r="G804" s="2" t="s">
        <v>101</v>
      </c>
      <c r="H804" s="3">
        <v>10999</v>
      </c>
      <c r="I804" s="3"/>
      <c r="J804" s="3"/>
      <c r="K804" s="3"/>
    </row>
    <row r="805" spans="1:11" x14ac:dyDescent="0.25">
      <c r="A805" s="1" t="s">
        <v>85</v>
      </c>
      <c r="B805" s="1"/>
      <c r="G805" s="5" t="s">
        <v>42</v>
      </c>
      <c r="H805" s="6">
        <v>35541</v>
      </c>
      <c r="I805" s="6"/>
      <c r="J805" s="6"/>
      <c r="K805" s="6"/>
    </row>
    <row r="806" spans="1:11" ht="29.25" x14ac:dyDescent="0.25">
      <c r="A806" s="1" t="s">
        <v>150</v>
      </c>
      <c r="B806" s="1"/>
      <c r="G806" s="2" t="s">
        <v>40</v>
      </c>
      <c r="H806" s="3"/>
      <c r="I806" s="3">
        <v>80959</v>
      </c>
      <c r="J806" s="3"/>
      <c r="K806" s="4"/>
    </row>
    <row r="807" spans="1:11" ht="57.75" x14ac:dyDescent="0.25">
      <c r="A807" s="1" t="s">
        <v>150</v>
      </c>
      <c r="B807" s="1"/>
      <c r="G807" s="9" t="s">
        <v>4</v>
      </c>
      <c r="H807" s="10">
        <v>75</v>
      </c>
      <c r="I807" s="10">
        <v>152</v>
      </c>
      <c r="J807" s="10">
        <v>55</v>
      </c>
      <c r="K807" s="11"/>
    </row>
    <row r="808" spans="1:11" ht="29.25" x14ac:dyDescent="0.25">
      <c r="A808" s="1" t="s">
        <v>150</v>
      </c>
      <c r="B808" s="2" t="s">
        <v>43</v>
      </c>
      <c r="C808" s="3">
        <v>2794522</v>
      </c>
      <c r="D808" s="3">
        <v>2273350</v>
      </c>
      <c r="E808" s="3">
        <v>2143330</v>
      </c>
      <c r="F808" s="4">
        <v>1675437</v>
      </c>
      <c r="G808" s="1"/>
    </row>
    <row r="809" spans="1:11" x14ac:dyDescent="0.25">
      <c r="A809" s="1" t="s">
        <v>150</v>
      </c>
      <c r="B809" s="5" t="s">
        <v>39</v>
      </c>
      <c r="C809" s="6"/>
      <c r="D809" s="6"/>
      <c r="E809" s="6">
        <v>161601</v>
      </c>
      <c r="F809" s="7">
        <v>302558</v>
      </c>
      <c r="G809" s="1"/>
    </row>
    <row r="810" spans="1:11" ht="43.5" x14ac:dyDescent="0.25">
      <c r="A810" s="1" t="s">
        <v>150</v>
      </c>
      <c r="B810" s="12" t="s">
        <v>25</v>
      </c>
      <c r="C810" s="14"/>
      <c r="D810" s="14">
        <v>80923</v>
      </c>
      <c r="E810" s="14"/>
      <c r="F810" s="15"/>
      <c r="G810" s="1"/>
    </row>
    <row r="811" spans="1:11" x14ac:dyDescent="0.25">
      <c r="A811" s="1" t="s">
        <v>40</v>
      </c>
      <c r="B811" s="2" t="s">
        <v>58</v>
      </c>
      <c r="C811" s="3">
        <v>3659</v>
      </c>
      <c r="D811" s="3"/>
      <c r="E811" s="3"/>
      <c r="F811" s="4"/>
      <c r="G811" s="1"/>
    </row>
    <row r="812" spans="1:11" ht="29.25" x14ac:dyDescent="0.25">
      <c r="A812" s="1" t="s">
        <v>40</v>
      </c>
      <c r="B812" s="2" t="s">
        <v>151</v>
      </c>
      <c r="C812" s="3"/>
      <c r="D812" s="3">
        <v>134</v>
      </c>
      <c r="E812" s="3"/>
      <c r="F812" s="4"/>
      <c r="G812" s="1"/>
    </row>
    <row r="813" spans="1:11" ht="43.5" x14ac:dyDescent="0.25">
      <c r="A813" s="1" t="s">
        <v>40</v>
      </c>
      <c r="B813" s="2" t="s">
        <v>25</v>
      </c>
      <c r="C813" s="3">
        <v>20994</v>
      </c>
      <c r="D813" s="3">
        <v>36020</v>
      </c>
      <c r="E813" s="3">
        <v>13034</v>
      </c>
      <c r="F813" s="4">
        <v>492</v>
      </c>
      <c r="G813" s="9" t="s">
        <v>25</v>
      </c>
      <c r="H813" s="10">
        <v>21990</v>
      </c>
      <c r="I813" s="10">
        <v>26135</v>
      </c>
      <c r="J813" s="10">
        <v>24840</v>
      </c>
      <c r="K813" s="11">
        <v>492</v>
      </c>
    </row>
    <row r="814" spans="1:11" ht="29.25" x14ac:dyDescent="0.25">
      <c r="A814" s="1" t="s">
        <v>40</v>
      </c>
      <c r="B814" s="5" t="s">
        <v>47</v>
      </c>
      <c r="C814" s="6"/>
      <c r="D814" s="6"/>
      <c r="E814" s="6">
        <v>488</v>
      </c>
      <c r="F814" s="7"/>
      <c r="G814" s="1"/>
    </row>
    <row r="815" spans="1:11" x14ac:dyDescent="0.25">
      <c r="A815" s="1" t="s">
        <v>152</v>
      </c>
      <c r="B815" s="1"/>
      <c r="G815" s="2" t="s">
        <v>134</v>
      </c>
      <c r="H815" s="3">
        <v>11</v>
      </c>
      <c r="I815" s="3">
        <v>190</v>
      </c>
      <c r="J815" s="3">
        <v>231</v>
      </c>
      <c r="K815" s="3">
        <v>354</v>
      </c>
    </row>
    <row r="816" spans="1:11" ht="29.25" x14ac:dyDescent="0.25">
      <c r="A816" s="1" t="s">
        <v>152</v>
      </c>
      <c r="B816" s="1"/>
      <c r="G816" s="9" t="s">
        <v>11</v>
      </c>
      <c r="H816" s="10"/>
      <c r="I816" s="10"/>
      <c r="J816" s="10"/>
      <c r="K816" s="10">
        <f>26*0.86</f>
        <v>22.36</v>
      </c>
    </row>
    <row r="817" spans="1:17" x14ac:dyDescent="0.25">
      <c r="A817" s="1" t="s">
        <v>153</v>
      </c>
      <c r="B817" s="1"/>
      <c r="G817" s="12" t="s">
        <v>16</v>
      </c>
      <c r="H817" s="14">
        <v>349490</v>
      </c>
      <c r="I817" s="14">
        <v>132867</v>
      </c>
      <c r="J817" s="14"/>
      <c r="K817" s="15"/>
    </row>
    <row r="818" spans="1:17" x14ac:dyDescent="0.25">
      <c r="A818" s="1" t="s">
        <v>154</v>
      </c>
      <c r="B818" s="2" t="s">
        <v>12</v>
      </c>
      <c r="C818" s="3">
        <v>2002445</v>
      </c>
      <c r="D818" s="3">
        <v>885955</v>
      </c>
      <c r="E818" s="3">
        <v>1108444</v>
      </c>
      <c r="F818" s="4">
        <v>1087942</v>
      </c>
      <c r="G818" s="1"/>
    </row>
    <row r="819" spans="1:17" ht="29.25" x14ac:dyDescent="0.25">
      <c r="A819" s="1" t="s">
        <v>154</v>
      </c>
      <c r="B819" s="5" t="s">
        <v>62</v>
      </c>
      <c r="C819" s="6">
        <v>61226</v>
      </c>
      <c r="D819" s="6"/>
      <c r="E819" s="6"/>
      <c r="F819" s="7"/>
      <c r="G819" s="1"/>
    </row>
    <row r="820" spans="1:17" x14ac:dyDescent="0.25">
      <c r="A820" s="1" t="s">
        <v>154</v>
      </c>
      <c r="B820" s="2" t="s">
        <v>9</v>
      </c>
      <c r="C820" s="3"/>
      <c r="D820" s="3"/>
      <c r="E820" s="3">
        <v>292764</v>
      </c>
      <c r="F820" s="4">
        <v>294489</v>
      </c>
      <c r="G820" s="1"/>
    </row>
    <row r="821" spans="1:17" ht="29.25" x14ac:dyDescent="0.25">
      <c r="A821" s="1" t="s">
        <v>154</v>
      </c>
      <c r="B821" s="5" t="s">
        <v>11</v>
      </c>
      <c r="C821" s="6">
        <v>1249586</v>
      </c>
      <c r="D821" s="6">
        <v>922331</v>
      </c>
      <c r="E821" s="6">
        <v>1626901</v>
      </c>
      <c r="F821" s="7">
        <v>2602183</v>
      </c>
      <c r="G821" s="5" t="s">
        <v>11</v>
      </c>
      <c r="H821">
        <f>N821*0.86</f>
        <v>1175595.06</v>
      </c>
      <c r="I821">
        <f>O821*0.86</f>
        <v>569387.07999999996</v>
      </c>
      <c r="J821">
        <f>P821*0.86</f>
        <v>223060.78</v>
      </c>
      <c r="K821">
        <f>Q821*0.86</f>
        <v>1001499.24</v>
      </c>
      <c r="N821" s="6">
        <v>1366971</v>
      </c>
      <c r="O821" s="6">
        <v>662078</v>
      </c>
      <c r="P821" s="6">
        <v>259373</v>
      </c>
      <c r="Q821" s="6">
        <v>1164534</v>
      </c>
    </row>
    <row r="822" spans="1:17" x14ac:dyDescent="0.25">
      <c r="A822" s="1" t="s">
        <v>154</v>
      </c>
      <c r="B822" s="2" t="s">
        <v>32</v>
      </c>
      <c r="C822" s="3"/>
      <c r="D822" s="3"/>
      <c r="E822" s="3">
        <v>2353127</v>
      </c>
      <c r="F822" s="4">
        <v>3225498</v>
      </c>
      <c r="G822" s="2" t="s">
        <v>32</v>
      </c>
      <c r="H822" s="3"/>
      <c r="I822" s="3">
        <v>132148</v>
      </c>
      <c r="J822" s="3">
        <v>2145769</v>
      </c>
      <c r="K822" s="3">
        <v>3091172</v>
      </c>
    </row>
    <row r="823" spans="1:17" ht="43.5" x14ac:dyDescent="0.25">
      <c r="A823" s="1" t="s">
        <v>154</v>
      </c>
      <c r="B823" s="5" t="s">
        <v>14</v>
      </c>
      <c r="C823" s="6">
        <v>438937</v>
      </c>
      <c r="D823" s="6">
        <v>259630</v>
      </c>
      <c r="E823" s="6">
        <v>204858</v>
      </c>
      <c r="F823" s="7"/>
      <c r="G823" s="5" t="s">
        <v>14</v>
      </c>
      <c r="H823" s="6">
        <v>447861</v>
      </c>
      <c r="I823" s="6">
        <v>259630</v>
      </c>
      <c r="J823" s="6">
        <v>203655</v>
      </c>
      <c r="K823" s="6"/>
    </row>
    <row r="824" spans="1:17" ht="29.25" x14ac:dyDescent="0.25">
      <c r="A824" s="1" t="s">
        <v>154</v>
      </c>
      <c r="B824" s="2" t="s">
        <v>98</v>
      </c>
      <c r="C824" s="3"/>
      <c r="D824" s="3">
        <v>73702</v>
      </c>
      <c r="E824" s="3"/>
      <c r="F824" s="4"/>
      <c r="G824" s="1"/>
    </row>
    <row r="825" spans="1:17" x14ac:dyDescent="0.25">
      <c r="A825" s="1" t="s">
        <v>154</v>
      </c>
      <c r="B825" s="5" t="s">
        <v>33</v>
      </c>
      <c r="C825" s="6">
        <v>136632</v>
      </c>
      <c r="D825" s="6">
        <v>157465</v>
      </c>
      <c r="E825" s="6">
        <v>76722</v>
      </c>
      <c r="F825" s="7">
        <v>697223</v>
      </c>
      <c r="G825" s="2" t="s">
        <v>33</v>
      </c>
      <c r="H825">
        <f>N825*0.86</f>
        <v>88548.18</v>
      </c>
      <c r="I825">
        <f>O825*0.86</f>
        <v>76294.899999999994</v>
      </c>
      <c r="J825">
        <f>P825*0.86</f>
        <v>0</v>
      </c>
      <c r="K825">
        <f>Q825*0.86</f>
        <v>114004.18</v>
      </c>
      <c r="N825" s="3">
        <v>102963</v>
      </c>
      <c r="O825" s="3">
        <v>88715</v>
      </c>
      <c r="P825" s="3"/>
      <c r="Q825" s="3">
        <v>132563</v>
      </c>
    </row>
    <row r="826" spans="1:17" x14ac:dyDescent="0.25">
      <c r="A826" s="1" t="s">
        <v>154</v>
      </c>
      <c r="B826" s="2" t="s">
        <v>73</v>
      </c>
      <c r="C826" s="3"/>
      <c r="D826" s="3"/>
      <c r="E826" s="3">
        <v>0</v>
      </c>
      <c r="F826" s="4">
        <v>130770</v>
      </c>
      <c r="G826" s="5" t="s">
        <v>73</v>
      </c>
      <c r="H826" s="6">
        <v>419468</v>
      </c>
      <c r="I826" s="6">
        <v>317289</v>
      </c>
      <c r="J826" s="6">
        <v>695482</v>
      </c>
      <c r="K826" s="6">
        <v>590863</v>
      </c>
    </row>
    <row r="827" spans="1:17" ht="29.25" x14ac:dyDescent="0.25">
      <c r="A827" s="1" t="s">
        <v>154</v>
      </c>
      <c r="B827" s="5" t="s">
        <v>10</v>
      </c>
      <c r="C827" s="6">
        <v>145304</v>
      </c>
      <c r="D827" s="6">
        <v>0</v>
      </c>
      <c r="E827" s="6">
        <v>150414</v>
      </c>
      <c r="F827" s="7">
        <v>150720</v>
      </c>
      <c r="G827" s="2" t="s">
        <v>10</v>
      </c>
      <c r="H827" s="3">
        <v>145910</v>
      </c>
      <c r="I827" s="3"/>
      <c r="J827" s="3">
        <v>151176</v>
      </c>
      <c r="K827" s="3">
        <v>146660</v>
      </c>
    </row>
    <row r="828" spans="1:17" x14ac:dyDescent="0.25">
      <c r="A828" s="1" t="s">
        <v>154</v>
      </c>
      <c r="B828" s="2" t="s">
        <v>15</v>
      </c>
      <c r="C828" s="3">
        <v>122512</v>
      </c>
      <c r="D828" s="3"/>
      <c r="E828" s="3"/>
      <c r="F828" s="4">
        <v>661760</v>
      </c>
      <c r="G828" s="5" t="s">
        <v>15</v>
      </c>
      <c r="H828" s="6">
        <v>252175</v>
      </c>
      <c r="I828" s="6"/>
      <c r="J828" s="6"/>
      <c r="K828" s="6">
        <v>13052</v>
      </c>
    </row>
    <row r="829" spans="1:17" ht="72" x14ac:dyDescent="0.25">
      <c r="A829" s="1" t="s">
        <v>154</v>
      </c>
      <c r="B829" s="5" t="s">
        <v>97</v>
      </c>
      <c r="C829" s="6">
        <v>43714</v>
      </c>
      <c r="D829" s="6"/>
      <c r="E829" s="6"/>
      <c r="F829" s="7"/>
      <c r="G829" s="1"/>
    </row>
    <row r="830" spans="1:17" x14ac:dyDescent="0.25">
      <c r="A830" s="1" t="s">
        <v>154</v>
      </c>
      <c r="B830" s="2" t="s">
        <v>51</v>
      </c>
      <c r="C830" s="3"/>
      <c r="D830" s="3">
        <v>277966</v>
      </c>
      <c r="E830" s="3"/>
      <c r="F830" s="4">
        <v>156662</v>
      </c>
      <c r="G830" s="2" t="s">
        <v>51</v>
      </c>
      <c r="H830" s="3"/>
      <c r="I830" s="3">
        <v>127439</v>
      </c>
      <c r="J830" s="3"/>
      <c r="K830" s="3">
        <v>150995</v>
      </c>
    </row>
    <row r="831" spans="1:17" ht="43.5" x14ac:dyDescent="0.25">
      <c r="A831" s="1" t="s">
        <v>154</v>
      </c>
      <c r="B831" s="5" t="s">
        <v>83</v>
      </c>
      <c r="C831" s="6">
        <v>333628</v>
      </c>
      <c r="D831" s="6">
        <v>237247</v>
      </c>
      <c r="E831" s="6">
        <v>303519</v>
      </c>
      <c r="F831" s="7">
        <v>456682</v>
      </c>
      <c r="G831" s="1"/>
    </row>
    <row r="832" spans="1:17" x14ac:dyDescent="0.25">
      <c r="A832" s="1" t="s">
        <v>154</v>
      </c>
      <c r="B832" s="2" t="s">
        <v>16</v>
      </c>
      <c r="C832" s="3">
        <v>984990</v>
      </c>
      <c r="D832" s="3">
        <v>596123</v>
      </c>
      <c r="E832" s="3">
        <v>356815</v>
      </c>
      <c r="F832" s="4">
        <v>1021113</v>
      </c>
      <c r="G832" s="5" t="s">
        <v>16</v>
      </c>
      <c r="H832" s="6">
        <v>449302</v>
      </c>
      <c r="I832" s="6">
        <v>392037</v>
      </c>
      <c r="J832" s="6">
        <v>459584</v>
      </c>
      <c r="K832" s="6">
        <v>761398</v>
      </c>
    </row>
    <row r="833" spans="1:11" x14ac:dyDescent="0.25">
      <c r="A833" s="1" t="s">
        <v>154</v>
      </c>
      <c r="B833" s="2" t="s">
        <v>141</v>
      </c>
      <c r="C833" s="3"/>
      <c r="D833" s="3"/>
      <c r="E833" s="3">
        <v>59813</v>
      </c>
      <c r="F833" s="4"/>
      <c r="G833" s="1"/>
    </row>
    <row r="834" spans="1:11" ht="29.25" x14ac:dyDescent="0.25">
      <c r="A834" s="1" t="s">
        <v>154</v>
      </c>
      <c r="B834" s="2" t="s">
        <v>17</v>
      </c>
      <c r="C834" s="3">
        <v>1022518</v>
      </c>
      <c r="D834" s="3">
        <v>403711</v>
      </c>
      <c r="E834" s="3">
        <v>51700</v>
      </c>
      <c r="F834" s="4">
        <v>86377</v>
      </c>
      <c r="G834" s="2" t="s">
        <v>17</v>
      </c>
      <c r="H834" s="3">
        <v>992761</v>
      </c>
      <c r="I834" s="3">
        <v>332075</v>
      </c>
      <c r="J834" s="3">
        <v>93773</v>
      </c>
      <c r="K834" s="3">
        <v>44304</v>
      </c>
    </row>
    <row r="835" spans="1:11" ht="57.75" x14ac:dyDescent="0.25">
      <c r="A835" s="1" t="s">
        <v>154</v>
      </c>
      <c r="B835" s="5" t="s">
        <v>38</v>
      </c>
      <c r="C835" s="6">
        <v>7154299</v>
      </c>
      <c r="D835" s="6">
        <v>3871779</v>
      </c>
      <c r="E835" s="6"/>
      <c r="F835" s="7"/>
      <c r="G835" s="5" t="s">
        <v>38</v>
      </c>
      <c r="H835" s="6">
        <v>4739746</v>
      </c>
      <c r="I835" s="6"/>
      <c r="J835" s="6"/>
      <c r="K835" s="6"/>
    </row>
    <row r="836" spans="1:11" x14ac:dyDescent="0.25">
      <c r="A836" s="1" t="s">
        <v>154</v>
      </c>
      <c r="B836" s="2" t="s">
        <v>39</v>
      </c>
      <c r="C836" s="3">
        <v>19584361</v>
      </c>
      <c r="D836" s="3">
        <v>16655920</v>
      </c>
      <c r="E836" s="3">
        <v>11022091</v>
      </c>
      <c r="F836" s="4">
        <v>8489718</v>
      </c>
      <c r="G836" s="1"/>
    </row>
    <row r="837" spans="1:11" ht="29.25" x14ac:dyDescent="0.25">
      <c r="A837" s="1" t="s">
        <v>154</v>
      </c>
      <c r="B837" s="5" t="s">
        <v>40</v>
      </c>
      <c r="C837" s="6">
        <v>1867608</v>
      </c>
      <c r="D837" s="6">
        <v>2261162</v>
      </c>
      <c r="E837" s="6">
        <v>2119987</v>
      </c>
      <c r="F837" s="7">
        <v>3352782</v>
      </c>
      <c r="G837" s="2" t="s">
        <v>40</v>
      </c>
      <c r="H837" s="3">
        <v>4889535</v>
      </c>
      <c r="I837" s="3">
        <v>5875210</v>
      </c>
      <c r="J837" s="3">
        <v>2268032</v>
      </c>
      <c r="K837" s="3">
        <v>3306950</v>
      </c>
    </row>
    <row r="838" spans="1:11" x14ac:dyDescent="0.25">
      <c r="A838" s="1" t="s">
        <v>154</v>
      </c>
      <c r="B838" s="2" t="s">
        <v>41</v>
      </c>
      <c r="C838" s="3">
        <v>22386801</v>
      </c>
      <c r="D838" s="3">
        <v>20788111</v>
      </c>
      <c r="E838" s="3">
        <v>17957557</v>
      </c>
      <c r="F838" s="4">
        <v>14048874</v>
      </c>
      <c r="G838" s="1"/>
    </row>
    <row r="839" spans="1:11" ht="29.25" x14ac:dyDescent="0.25">
      <c r="A839" s="1" t="s">
        <v>154</v>
      </c>
      <c r="B839" s="5" t="s">
        <v>20</v>
      </c>
      <c r="C839" s="6">
        <v>455044</v>
      </c>
      <c r="D839" s="6">
        <v>196503</v>
      </c>
      <c r="E839" s="6"/>
      <c r="F839" s="7"/>
      <c r="G839" s="1"/>
    </row>
    <row r="840" spans="1:11" ht="29.25" x14ac:dyDescent="0.25">
      <c r="A840" s="1" t="s">
        <v>154</v>
      </c>
      <c r="B840" s="2" t="s">
        <v>21</v>
      </c>
      <c r="C840" s="3">
        <v>344403</v>
      </c>
      <c r="D840" s="3">
        <v>280179</v>
      </c>
      <c r="E840" s="3">
        <v>613883</v>
      </c>
      <c r="F840" s="4">
        <v>38498</v>
      </c>
      <c r="G840" s="5" t="s">
        <v>21</v>
      </c>
      <c r="H840" s="6">
        <v>254374</v>
      </c>
      <c r="I840" s="6">
        <v>206275</v>
      </c>
      <c r="J840" s="6">
        <v>802090</v>
      </c>
      <c r="K840" s="6">
        <v>5775</v>
      </c>
    </row>
    <row r="841" spans="1:11" x14ac:dyDescent="0.25">
      <c r="A841" s="1" t="s">
        <v>154</v>
      </c>
      <c r="B841" s="2" t="s">
        <v>67</v>
      </c>
      <c r="C841" s="3">
        <v>4623782</v>
      </c>
      <c r="D841" s="3">
        <v>6769470</v>
      </c>
      <c r="E841" s="3">
        <v>7040264</v>
      </c>
      <c r="F841" s="4">
        <v>7671825</v>
      </c>
      <c r="G841" s="2" t="s">
        <v>67</v>
      </c>
      <c r="H841" s="3">
        <v>466905</v>
      </c>
      <c r="I841" s="3"/>
      <c r="J841" s="3"/>
      <c r="K841" s="3"/>
    </row>
    <row r="842" spans="1:11" ht="29.25" x14ac:dyDescent="0.25">
      <c r="A842" s="1" t="s">
        <v>154</v>
      </c>
      <c r="B842" s="5" t="s">
        <v>22</v>
      </c>
      <c r="C842" s="6">
        <v>48488</v>
      </c>
      <c r="D842" s="6"/>
      <c r="E842" s="6"/>
      <c r="F842" s="7">
        <v>18623</v>
      </c>
      <c r="G842" s="5" t="s">
        <v>22</v>
      </c>
      <c r="H842" s="6">
        <v>24243</v>
      </c>
      <c r="I842" s="6"/>
      <c r="J842" s="6"/>
      <c r="K842" s="6"/>
    </row>
    <row r="843" spans="1:11" x14ac:dyDescent="0.25">
      <c r="A843" s="1" t="s">
        <v>154</v>
      </c>
      <c r="B843" s="2" t="s">
        <v>7</v>
      </c>
      <c r="C843" s="3">
        <v>1086409</v>
      </c>
      <c r="D843" s="3">
        <v>460997</v>
      </c>
      <c r="E843" s="3">
        <v>1120614</v>
      </c>
      <c r="F843" s="4">
        <v>894272</v>
      </c>
      <c r="G843" s="2" t="s">
        <v>7</v>
      </c>
      <c r="H843" s="3">
        <v>267</v>
      </c>
      <c r="I843" s="3">
        <v>266</v>
      </c>
      <c r="J843" s="3">
        <v>280</v>
      </c>
      <c r="K843" s="3">
        <v>270</v>
      </c>
    </row>
    <row r="844" spans="1:11" x14ac:dyDescent="0.25">
      <c r="A844" s="1" t="s">
        <v>154</v>
      </c>
      <c r="B844" s="5" t="s">
        <v>42</v>
      </c>
      <c r="C844" s="6">
        <v>624232</v>
      </c>
      <c r="D844" s="6">
        <v>148588</v>
      </c>
      <c r="E844" s="6">
        <v>1162647</v>
      </c>
      <c r="F844" s="7">
        <v>2346276</v>
      </c>
      <c r="G844" s="5" t="s">
        <v>42</v>
      </c>
      <c r="H844" s="6">
        <v>600780</v>
      </c>
      <c r="I844" s="6">
        <v>192564</v>
      </c>
      <c r="J844" s="6">
        <v>1215620</v>
      </c>
      <c r="K844" s="6">
        <v>1962790</v>
      </c>
    </row>
    <row r="845" spans="1:11" x14ac:dyDescent="0.25">
      <c r="A845" s="1" t="s">
        <v>154</v>
      </c>
      <c r="B845" s="2" t="s">
        <v>100</v>
      </c>
      <c r="C845" s="3">
        <v>202189</v>
      </c>
      <c r="D845" s="3">
        <v>43606</v>
      </c>
      <c r="E845" s="3">
        <v>534857</v>
      </c>
      <c r="F845" s="4">
        <v>894334</v>
      </c>
      <c r="G845" s="1"/>
    </row>
    <row r="846" spans="1:11" ht="43.5" x14ac:dyDescent="0.25">
      <c r="A846" s="1" t="s">
        <v>154</v>
      </c>
      <c r="B846" s="2" t="s">
        <v>24</v>
      </c>
      <c r="C846" s="3">
        <v>78346</v>
      </c>
      <c r="D846" s="3">
        <v>195216</v>
      </c>
      <c r="E846" s="3">
        <v>465430</v>
      </c>
      <c r="F846" s="4">
        <v>390594</v>
      </c>
      <c r="G846" s="1"/>
    </row>
    <row r="847" spans="1:11" x14ac:dyDescent="0.25">
      <c r="A847" s="1" t="s">
        <v>154</v>
      </c>
      <c r="B847" s="5" t="s">
        <v>81</v>
      </c>
      <c r="C847" s="6"/>
      <c r="D847" s="6">
        <v>102546</v>
      </c>
      <c r="E847" s="6"/>
      <c r="F847" s="7"/>
      <c r="G847" s="2" t="s">
        <v>81</v>
      </c>
      <c r="H847" s="3">
        <v>102630</v>
      </c>
      <c r="I847" s="3"/>
      <c r="J847" s="3"/>
      <c r="K847" s="3"/>
    </row>
    <row r="848" spans="1:11" ht="29.25" x14ac:dyDescent="0.25">
      <c r="A848" s="1" t="s">
        <v>154</v>
      </c>
      <c r="B848" s="2" t="s">
        <v>86</v>
      </c>
      <c r="C848" s="3">
        <v>127213</v>
      </c>
      <c r="D848" s="3">
        <v>167937</v>
      </c>
      <c r="E848" s="3">
        <v>73385</v>
      </c>
      <c r="F848" s="4">
        <v>90770</v>
      </c>
      <c r="G848" s="5" t="s">
        <v>86</v>
      </c>
      <c r="H848" s="6">
        <v>130478</v>
      </c>
      <c r="I848" s="6">
        <v>149363</v>
      </c>
      <c r="J848" s="6">
        <v>76413</v>
      </c>
      <c r="K848" s="6">
        <v>90123</v>
      </c>
    </row>
    <row r="849" spans="1:17" x14ac:dyDescent="0.25">
      <c r="A849" s="1" t="s">
        <v>154</v>
      </c>
      <c r="B849" s="5" t="s">
        <v>87</v>
      </c>
      <c r="C849" s="6">
        <v>7858218</v>
      </c>
      <c r="D849" s="6">
        <v>7795517</v>
      </c>
      <c r="E849" s="6">
        <v>7129398</v>
      </c>
      <c r="F849" s="7">
        <v>6069881</v>
      </c>
      <c r="G849" s="2" t="s">
        <v>87</v>
      </c>
      <c r="H849" s="3">
        <v>127809</v>
      </c>
      <c r="I849" s="3">
        <v>1258890</v>
      </c>
      <c r="J849" s="3">
        <v>831898</v>
      </c>
      <c r="K849" s="3">
        <v>597962</v>
      </c>
    </row>
    <row r="850" spans="1:17" ht="43.5" x14ac:dyDescent="0.25">
      <c r="A850" s="1" t="s">
        <v>154</v>
      </c>
      <c r="B850" s="2" t="s">
        <v>25</v>
      </c>
      <c r="C850" s="3">
        <v>10259819</v>
      </c>
      <c r="D850" s="3">
        <v>9020658</v>
      </c>
      <c r="E850" s="3">
        <v>6450893</v>
      </c>
      <c r="F850" s="4">
        <v>7915071</v>
      </c>
      <c r="G850" s="5" t="s">
        <v>25</v>
      </c>
      <c r="H850" s="6">
        <v>15273515</v>
      </c>
      <c r="I850" s="6">
        <v>15303048</v>
      </c>
      <c r="J850" s="6">
        <v>14553482</v>
      </c>
      <c r="K850" s="6">
        <v>13544975</v>
      </c>
    </row>
    <row r="851" spans="1:17" ht="29.25" x14ac:dyDescent="0.25">
      <c r="A851" s="1" t="s">
        <v>154</v>
      </c>
      <c r="B851" s="5" t="s">
        <v>43</v>
      </c>
      <c r="C851" s="6">
        <v>43600353</v>
      </c>
      <c r="D851" s="6">
        <v>40212175</v>
      </c>
      <c r="E851" s="6">
        <v>44425407</v>
      </c>
      <c r="F851" s="7">
        <v>40517466</v>
      </c>
      <c r="G851" s="1"/>
    </row>
    <row r="852" spans="1:17" x14ac:dyDescent="0.25">
      <c r="A852" s="1" t="s">
        <v>154</v>
      </c>
      <c r="B852" s="5" t="s">
        <v>108</v>
      </c>
      <c r="C852" s="6">
        <v>82698</v>
      </c>
      <c r="D852" s="6">
        <v>82629</v>
      </c>
      <c r="E852" s="6"/>
      <c r="F852" s="7"/>
      <c r="G852" s="1"/>
    </row>
    <row r="853" spans="1:17" x14ac:dyDescent="0.25">
      <c r="A853" s="1" t="s">
        <v>154</v>
      </c>
      <c r="B853" s="2" t="s">
        <v>27</v>
      </c>
      <c r="C853" s="3">
        <v>35680</v>
      </c>
      <c r="D853" s="3">
        <v>0</v>
      </c>
      <c r="E853" s="3"/>
      <c r="F853" s="4">
        <v>38535</v>
      </c>
      <c r="G853" s="5" t="s">
        <v>27</v>
      </c>
      <c r="H853">
        <f>N853*0.86</f>
        <v>36323.82</v>
      </c>
      <c r="I853">
        <f>O853*0.86</f>
        <v>0</v>
      </c>
      <c r="J853">
        <f>P853*0.86</f>
        <v>0</v>
      </c>
      <c r="K853">
        <f>Q853*0.86</f>
        <v>41508.76</v>
      </c>
      <c r="N853" s="6">
        <v>42237</v>
      </c>
      <c r="O853" s="6"/>
      <c r="P853" s="6">
        <v>0</v>
      </c>
      <c r="Q853" s="6">
        <v>48266</v>
      </c>
    </row>
    <row r="854" spans="1:17" ht="29.25" x14ac:dyDescent="0.25">
      <c r="A854" s="1" t="s">
        <v>154</v>
      </c>
      <c r="B854" s="5" t="s">
        <v>109</v>
      </c>
      <c r="C854" s="6"/>
      <c r="D854" s="6"/>
      <c r="E854" s="6">
        <v>74584</v>
      </c>
      <c r="F854" s="7"/>
      <c r="G854" s="1"/>
    </row>
    <row r="855" spans="1:17" ht="57.75" x14ac:dyDescent="0.25">
      <c r="A855" s="1" t="s">
        <v>154</v>
      </c>
      <c r="B855" s="2" t="s">
        <v>4</v>
      </c>
      <c r="C855" s="3">
        <v>9440702</v>
      </c>
      <c r="D855" s="3">
        <v>11706167</v>
      </c>
      <c r="E855" s="3">
        <v>9983938</v>
      </c>
      <c r="F855" s="4">
        <v>7582981</v>
      </c>
      <c r="G855" s="5" t="s">
        <v>4</v>
      </c>
      <c r="H855" s="6"/>
      <c r="I855" s="6"/>
      <c r="J855" s="6"/>
      <c r="K855" s="6">
        <v>0</v>
      </c>
    </row>
    <row r="856" spans="1:17" ht="43.5" x14ac:dyDescent="0.25">
      <c r="A856" s="1" t="s">
        <v>154</v>
      </c>
      <c r="B856" s="5" t="s">
        <v>2</v>
      </c>
      <c r="C856" s="6">
        <v>4116548</v>
      </c>
      <c r="D856" s="6">
        <v>397302</v>
      </c>
      <c r="E856" s="6">
        <v>1193407</v>
      </c>
      <c r="F856" s="7">
        <v>2427895</v>
      </c>
      <c r="G856" s="2" t="s">
        <v>2</v>
      </c>
      <c r="H856" s="3">
        <v>4601392</v>
      </c>
      <c r="I856" s="3">
        <v>785630</v>
      </c>
      <c r="J856" s="3">
        <v>2422450</v>
      </c>
      <c r="K856" s="3">
        <v>2586760</v>
      </c>
    </row>
    <row r="857" spans="1:17" ht="43.5" x14ac:dyDescent="0.25">
      <c r="A857" s="1" t="s">
        <v>154</v>
      </c>
      <c r="B857" s="2" t="s">
        <v>8</v>
      </c>
      <c r="C857" s="3">
        <v>7870658</v>
      </c>
      <c r="D857" s="3">
        <v>17787042</v>
      </c>
      <c r="E857" s="3">
        <v>13457492</v>
      </c>
      <c r="F857" s="4">
        <v>15626223</v>
      </c>
      <c r="G857" s="5" t="s">
        <v>8</v>
      </c>
      <c r="H857">
        <f>N857*0.86</f>
        <v>11857857.16</v>
      </c>
      <c r="I857">
        <f>O857*0.86</f>
        <v>20953506.120000001</v>
      </c>
      <c r="J857">
        <f>P857*0.86</f>
        <v>13482380.82</v>
      </c>
      <c r="K857">
        <f>Q857*0.86</f>
        <v>17417896.48</v>
      </c>
      <c r="N857" s="6">
        <v>13788206</v>
      </c>
      <c r="O857" s="6">
        <v>24364542</v>
      </c>
      <c r="P857" s="6">
        <v>15677187</v>
      </c>
      <c r="Q857" s="6">
        <v>20253368</v>
      </c>
    </row>
    <row r="858" spans="1:17" ht="29.25" x14ac:dyDescent="0.25">
      <c r="A858" s="1" t="s">
        <v>154</v>
      </c>
      <c r="B858" s="9" t="s">
        <v>28</v>
      </c>
      <c r="C858" s="10">
        <v>212411</v>
      </c>
      <c r="D858" s="10">
        <v>299456</v>
      </c>
      <c r="E858" s="10">
        <v>24361</v>
      </c>
      <c r="F858" s="11">
        <v>25202</v>
      </c>
      <c r="G858" s="12" t="s">
        <v>28</v>
      </c>
      <c r="H858" s="13">
        <v>255421</v>
      </c>
      <c r="I858" s="14">
        <v>287536</v>
      </c>
      <c r="J858" s="14">
        <v>24361</v>
      </c>
      <c r="K858" s="14">
        <v>0</v>
      </c>
    </row>
    <row r="859" spans="1:17" ht="29.25" x14ac:dyDescent="0.25">
      <c r="A859" s="1" t="s">
        <v>154</v>
      </c>
      <c r="B859" s="1"/>
      <c r="G859" s="2" t="s">
        <v>3</v>
      </c>
      <c r="H859" s="3"/>
      <c r="I859" s="3"/>
      <c r="J859" s="3"/>
      <c r="K859" s="3">
        <v>2015</v>
      </c>
    </row>
    <row r="860" spans="1:17" x14ac:dyDescent="0.25">
      <c r="A860" s="1" t="s">
        <v>154</v>
      </c>
      <c r="B860" s="1"/>
      <c r="G860" s="2" t="s">
        <v>0</v>
      </c>
      <c r="H860" s="3"/>
      <c r="I860" s="17">
        <v>10229</v>
      </c>
      <c r="J860" s="3"/>
      <c r="K860" s="17">
        <v>6767</v>
      </c>
    </row>
    <row r="861" spans="1:17" x14ac:dyDescent="0.25">
      <c r="A861" s="1" t="s">
        <v>154</v>
      </c>
      <c r="B861" s="1"/>
      <c r="G861" s="2" t="s">
        <v>45</v>
      </c>
      <c r="H861" s="3">
        <v>34608</v>
      </c>
      <c r="I861" s="3"/>
      <c r="J861" s="3"/>
      <c r="K861" s="3"/>
    </row>
    <row r="862" spans="1:17" ht="57.75" x14ac:dyDescent="0.25">
      <c r="A862" s="1" t="s">
        <v>41</v>
      </c>
      <c r="B862" s="1"/>
      <c r="G862" s="12" t="s">
        <v>4</v>
      </c>
      <c r="H862" s="14">
        <v>0</v>
      </c>
      <c r="I862" s="14"/>
      <c r="J862" s="14">
        <v>16</v>
      </c>
      <c r="K862" s="13">
        <v>0</v>
      </c>
    </row>
    <row r="863" spans="1:17" ht="29.25" x14ac:dyDescent="0.25">
      <c r="A863" s="1" t="s">
        <v>151</v>
      </c>
      <c r="B863" s="2" t="s">
        <v>40</v>
      </c>
      <c r="C863" s="3">
        <v>1039</v>
      </c>
      <c r="D863" s="3">
        <v>232</v>
      </c>
      <c r="E863" s="3"/>
      <c r="F863" s="4">
        <v>1773</v>
      </c>
      <c r="G863" s="2" t="s">
        <v>40</v>
      </c>
      <c r="H863" s="3">
        <v>807</v>
      </c>
      <c r="I863" s="3"/>
      <c r="J863" s="3"/>
      <c r="K863" s="4"/>
    </row>
    <row r="864" spans="1:17" ht="43.5" x14ac:dyDescent="0.25">
      <c r="A864" s="1" t="s">
        <v>151</v>
      </c>
      <c r="B864" s="5" t="s">
        <v>25</v>
      </c>
      <c r="C864" s="6">
        <v>1015</v>
      </c>
      <c r="D864" s="6">
        <v>62</v>
      </c>
      <c r="E864" s="6">
        <v>367</v>
      </c>
      <c r="F864" s="7"/>
      <c r="G864" s="9" t="s">
        <v>25</v>
      </c>
      <c r="H864" s="10">
        <v>1500</v>
      </c>
      <c r="I864" s="10">
        <v>62</v>
      </c>
      <c r="J864" s="10">
        <v>1937</v>
      </c>
      <c r="K864" s="11"/>
    </row>
    <row r="865" spans="1:11" ht="29.25" x14ac:dyDescent="0.25">
      <c r="A865" s="1" t="s">
        <v>151</v>
      </c>
      <c r="B865" s="12" t="s">
        <v>47</v>
      </c>
      <c r="C865" s="14"/>
      <c r="D865" s="14">
        <v>869</v>
      </c>
      <c r="E865" s="14"/>
      <c r="F865" s="15"/>
      <c r="G865" s="1"/>
    </row>
    <row r="866" spans="1:11" x14ac:dyDescent="0.25">
      <c r="A866" s="1" t="s">
        <v>155</v>
      </c>
      <c r="B866" s="2" t="s">
        <v>73</v>
      </c>
      <c r="C866" s="13">
        <v>67</v>
      </c>
      <c r="D866" s="17">
        <v>15</v>
      </c>
      <c r="E866" s="3">
        <v>3498</v>
      </c>
      <c r="F866" s="4">
        <v>4</v>
      </c>
      <c r="G866" s="1"/>
    </row>
    <row r="867" spans="1:11" ht="29.25" x14ac:dyDescent="0.25">
      <c r="A867" s="1" t="s">
        <v>155</v>
      </c>
      <c r="B867" s="2" t="s">
        <v>21</v>
      </c>
      <c r="C867" s="3"/>
      <c r="D867" s="3"/>
      <c r="E867" s="3">
        <v>606</v>
      </c>
      <c r="F867" s="4"/>
      <c r="G867" s="1"/>
    </row>
    <row r="868" spans="1:11" x14ac:dyDescent="0.25">
      <c r="A868" s="1" t="s">
        <v>155</v>
      </c>
      <c r="B868" s="2" t="s">
        <v>27</v>
      </c>
      <c r="C868" s="13">
        <v>4770</v>
      </c>
      <c r="D868" s="17">
        <v>5262</v>
      </c>
      <c r="E868" s="3">
        <v>1323</v>
      </c>
      <c r="F868" s="4">
        <v>1462</v>
      </c>
      <c r="G868" s="12" t="s">
        <v>27</v>
      </c>
      <c r="H868" s="14">
        <f>15*0.86</f>
        <v>12.9</v>
      </c>
      <c r="I868" s="14"/>
      <c r="J868" s="14"/>
      <c r="K868" s="15"/>
    </row>
    <row r="869" spans="1:11" ht="29.25" x14ac:dyDescent="0.25">
      <c r="A869" s="1" t="s">
        <v>155</v>
      </c>
      <c r="B869" s="12" t="s">
        <v>28</v>
      </c>
      <c r="C869" s="13">
        <v>602</v>
      </c>
      <c r="D869" s="17">
        <v>103</v>
      </c>
      <c r="E869" s="14">
        <v>516</v>
      </c>
      <c r="F869" s="15">
        <v>56480</v>
      </c>
      <c r="G869" s="1"/>
    </row>
    <row r="870" spans="1:11" x14ac:dyDescent="0.25">
      <c r="A870" s="1" t="s">
        <v>131</v>
      </c>
      <c r="B870" s="2" t="s">
        <v>122</v>
      </c>
      <c r="C870" s="3">
        <v>239</v>
      </c>
      <c r="D870" s="3">
        <v>819</v>
      </c>
      <c r="E870" s="3">
        <v>320</v>
      </c>
      <c r="F870" s="4">
        <v>1178</v>
      </c>
      <c r="G870" s="1"/>
    </row>
    <row r="871" spans="1:11" x14ac:dyDescent="0.25">
      <c r="A871" s="1" t="s">
        <v>131</v>
      </c>
      <c r="B871" s="5" t="s">
        <v>66</v>
      </c>
      <c r="C871" s="6">
        <v>24</v>
      </c>
      <c r="D871" s="6"/>
      <c r="E871" s="6"/>
      <c r="F871" s="7"/>
      <c r="G871" s="2" t="s">
        <v>66</v>
      </c>
      <c r="H871" s="3">
        <v>25</v>
      </c>
      <c r="I871" s="13">
        <v>26</v>
      </c>
      <c r="J871" s="3"/>
      <c r="K871" s="4"/>
    </row>
    <row r="872" spans="1:11" ht="29.25" x14ac:dyDescent="0.25">
      <c r="A872" s="1" t="s">
        <v>131</v>
      </c>
      <c r="B872" s="2" t="s">
        <v>59</v>
      </c>
      <c r="C872" s="3">
        <v>778</v>
      </c>
      <c r="D872" s="3">
        <v>1431</v>
      </c>
      <c r="E872" s="3">
        <v>25</v>
      </c>
      <c r="F872" s="4"/>
      <c r="G872" s="2" t="s">
        <v>59</v>
      </c>
      <c r="H872" s="3">
        <v>26</v>
      </c>
      <c r="I872" s="3">
        <v>102</v>
      </c>
      <c r="J872" s="3"/>
      <c r="K872" s="4">
        <v>1277</v>
      </c>
    </row>
    <row r="873" spans="1:11" x14ac:dyDescent="0.25">
      <c r="A873" s="1" t="s">
        <v>131</v>
      </c>
      <c r="B873" s="5" t="s">
        <v>68</v>
      </c>
      <c r="C873" s="6"/>
      <c r="D873" s="6">
        <v>1380</v>
      </c>
      <c r="E873" s="6">
        <v>168</v>
      </c>
      <c r="F873" s="7"/>
      <c r="G873" s="5" t="s">
        <v>68</v>
      </c>
      <c r="H873" s="6"/>
      <c r="I873" s="6"/>
      <c r="J873" s="6"/>
      <c r="K873" s="7">
        <v>3</v>
      </c>
    </row>
    <row r="874" spans="1:11" ht="43.5" x14ac:dyDescent="0.25">
      <c r="A874" s="1" t="s">
        <v>131</v>
      </c>
      <c r="B874" s="12" t="s">
        <v>2</v>
      </c>
      <c r="C874" s="14">
        <v>757</v>
      </c>
      <c r="D874" s="14">
        <v>777</v>
      </c>
      <c r="E874" s="14"/>
      <c r="F874" s="15"/>
      <c r="G874" s="1"/>
    </row>
    <row r="875" spans="1:11" ht="43.5" x14ac:dyDescent="0.25">
      <c r="A875" s="1" t="s">
        <v>131</v>
      </c>
      <c r="B875" s="1"/>
      <c r="G875" s="2" t="s">
        <v>25</v>
      </c>
      <c r="H875" s="3">
        <v>100006</v>
      </c>
      <c r="I875" s="3">
        <v>400159</v>
      </c>
      <c r="J875" s="3"/>
      <c r="K875" s="4"/>
    </row>
    <row r="876" spans="1:11" x14ac:dyDescent="0.25">
      <c r="A876" s="1" t="s">
        <v>131</v>
      </c>
      <c r="B876" s="1"/>
      <c r="G876" s="9" t="s">
        <v>60</v>
      </c>
      <c r="H876" s="10"/>
      <c r="I876" s="10">
        <v>103</v>
      </c>
      <c r="J876" s="10"/>
      <c r="K876" s="11"/>
    </row>
    <row r="877" spans="1:11" ht="29.25" x14ac:dyDescent="0.25">
      <c r="A877" s="1" t="s">
        <v>131</v>
      </c>
      <c r="B877" s="1"/>
      <c r="G877" s="5" t="s">
        <v>40</v>
      </c>
      <c r="H877" s="6"/>
      <c r="I877" s="6">
        <v>1004</v>
      </c>
      <c r="J877" s="6"/>
      <c r="K877" s="7"/>
    </row>
    <row r="878" spans="1:11" ht="29.25" x14ac:dyDescent="0.25">
      <c r="A878" s="1" t="s">
        <v>156</v>
      </c>
      <c r="B878" s="12" t="s">
        <v>3</v>
      </c>
      <c r="C878" s="14">
        <v>19</v>
      </c>
      <c r="D878" s="14">
        <v>48</v>
      </c>
      <c r="E878" s="15">
        <v>228</v>
      </c>
      <c r="G878" s="12" t="s">
        <v>3</v>
      </c>
      <c r="H878" s="14">
        <v>13</v>
      </c>
      <c r="I878" s="14">
        <v>19</v>
      </c>
      <c r="J878" s="14">
        <v>48</v>
      </c>
      <c r="K878" s="15">
        <v>228</v>
      </c>
    </row>
    <row r="879" spans="1:11" x14ac:dyDescent="0.25">
      <c r="A879" s="1" t="s">
        <v>121</v>
      </c>
      <c r="B879" s="1"/>
      <c r="G879" s="12" t="s">
        <v>16</v>
      </c>
      <c r="H879" s="14">
        <v>130069</v>
      </c>
      <c r="I879" s="14"/>
      <c r="J879" s="14"/>
      <c r="K879" s="15"/>
    </row>
    <row r="880" spans="1:11" x14ac:dyDescent="0.25">
      <c r="A880" s="1" t="s">
        <v>59</v>
      </c>
      <c r="B880" s="2" t="s">
        <v>122</v>
      </c>
      <c r="C880" s="3">
        <v>937</v>
      </c>
      <c r="D880" s="3">
        <v>602</v>
      </c>
      <c r="E880" s="3"/>
      <c r="F880" s="4"/>
      <c r="G880" s="5" t="s">
        <v>122</v>
      </c>
      <c r="H880" s="6">
        <v>315</v>
      </c>
      <c r="I880" s="6">
        <v>519</v>
      </c>
      <c r="J880" s="6"/>
      <c r="K880" s="6"/>
    </row>
    <row r="881" spans="1:17" ht="29.25" x14ac:dyDescent="0.25">
      <c r="A881" s="1" t="s">
        <v>59</v>
      </c>
      <c r="B881" s="5" t="s">
        <v>40</v>
      </c>
      <c r="C881" s="6">
        <v>1815618</v>
      </c>
      <c r="D881" s="6">
        <v>1496198</v>
      </c>
      <c r="E881" s="6">
        <v>1958556</v>
      </c>
      <c r="F881" s="7">
        <v>2247692</v>
      </c>
      <c r="G881" s="2" t="s">
        <v>40</v>
      </c>
      <c r="H881" s="3">
        <v>1207740</v>
      </c>
      <c r="I881" s="3">
        <v>594943</v>
      </c>
      <c r="J881" s="3">
        <v>848036</v>
      </c>
      <c r="K881" s="3">
        <v>639534</v>
      </c>
    </row>
    <row r="882" spans="1:17" x14ac:dyDescent="0.25">
      <c r="A882" s="1" t="s">
        <v>59</v>
      </c>
      <c r="B882" s="2" t="s">
        <v>131</v>
      </c>
      <c r="C882" s="3">
        <v>2631</v>
      </c>
      <c r="D882" s="3">
        <v>150</v>
      </c>
      <c r="E882" s="3"/>
      <c r="F882" s="4">
        <v>1083</v>
      </c>
      <c r="G882" s="5" t="s">
        <v>131</v>
      </c>
      <c r="H882" s="6">
        <v>7421</v>
      </c>
      <c r="I882" s="6">
        <v>6838</v>
      </c>
      <c r="J882" s="6">
        <v>5851</v>
      </c>
      <c r="K882" s="6">
        <v>2042</v>
      </c>
    </row>
    <row r="883" spans="1:17" x14ac:dyDescent="0.25">
      <c r="A883" s="1" t="s">
        <v>59</v>
      </c>
      <c r="B883" s="5" t="s">
        <v>42</v>
      </c>
      <c r="C883" s="6">
        <v>84996</v>
      </c>
      <c r="D883" s="6"/>
      <c r="E883" s="6"/>
      <c r="F883" s="7"/>
      <c r="G883" s="2" t="s">
        <v>42</v>
      </c>
      <c r="H883" s="3">
        <v>84912</v>
      </c>
      <c r="I883" s="3"/>
      <c r="J883" s="3">
        <v>86525</v>
      </c>
      <c r="K883" s="3"/>
    </row>
    <row r="884" spans="1:17" x14ac:dyDescent="0.25">
      <c r="A884" s="1" t="s">
        <v>59</v>
      </c>
      <c r="B884" s="2" t="s">
        <v>68</v>
      </c>
      <c r="C884" s="3">
        <v>55000</v>
      </c>
      <c r="D884" s="3"/>
      <c r="E884" s="3">
        <v>78795</v>
      </c>
      <c r="F884" s="4"/>
      <c r="G884" s="1"/>
    </row>
    <row r="885" spans="1:17" ht="43.5" x14ac:dyDescent="0.25">
      <c r="A885" s="1" t="s">
        <v>59</v>
      </c>
      <c r="B885" s="5" t="s">
        <v>25</v>
      </c>
      <c r="C885" s="6">
        <v>6601629</v>
      </c>
      <c r="D885" s="6">
        <v>7288316</v>
      </c>
      <c r="E885" s="6">
        <v>5002710</v>
      </c>
      <c r="F885" s="7">
        <v>5370699</v>
      </c>
      <c r="G885" s="5" t="s">
        <v>25</v>
      </c>
      <c r="H885" s="6">
        <v>4183549</v>
      </c>
      <c r="I885" s="6">
        <v>3038064</v>
      </c>
      <c r="J885" s="6">
        <v>2620497</v>
      </c>
      <c r="K885" s="6">
        <v>3242451</v>
      </c>
    </row>
    <row r="886" spans="1:17" ht="29.25" x14ac:dyDescent="0.25">
      <c r="A886" s="1" t="s">
        <v>59</v>
      </c>
      <c r="B886" s="2" t="s">
        <v>43</v>
      </c>
      <c r="C886" s="3">
        <v>1104805</v>
      </c>
      <c r="D886" s="3">
        <v>593438</v>
      </c>
      <c r="E886" s="3">
        <v>811140</v>
      </c>
      <c r="F886" s="4"/>
      <c r="G886" s="1"/>
    </row>
    <row r="887" spans="1:17" ht="43.5" x14ac:dyDescent="0.25">
      <c r="A887" s="1" t="s">
        <v>59</v>
      </c>
      <c r="B887" s="5" t="s">
        <v>2</v>
      </c>
      <c r="C887" s="6"/>
      <c r="D887" s="6">
        <v>79162</v>
      </c>
      <c r="E887" s="6"/>
      <c r="F887" s="7"/>
      <c r="G887" s="2" t="s">
        <v>2</v>
      </c>
      <c r="H887" s="3"/>
      <c r="I887" s="3">
        <v>157297</v>
      </c>
      <c r="J887" s="3">
        <v>78795</v>
      </c>
      <c r="K887" s="3"/>
    </row>
    <row r="888" spans="1:17" ht="43.5" x14ac:dyDescent="0.25">
      <c r="A888" s="1" t="s">
        <v>59</v>
      </c>
      <c r="B888" s="12" t="s">
        <v>8</v>
      </c>
      <c r="C888" s="14"/>
      <c r="D888" s="14">
        <v>84962</v>
      </c>
      <c r="E888" s="14"/>
      <c r="F888" s="15">
        <v>474113</v>
      </c>
      <c r="G888" s="9" t="s">
        <v>8</v>
      </c>
      <c r="H888">
        <f>N888*0.86</f>
        <v>0</v>
      </c>
      <c r="I888">
        <f>O888*0.86</f>
        <v>89955.14</v>
      </c>
      <c r="J888">
        <f>P888*0.86</f>
        <v>280447.71999999997</v>
      </c>
      <c r="K888">
        <f>Q888*0.86</f>
        <v>99766.02</v>
      </c>
      <c r="N888" s="10"/>
      <c r="O888" s="10">
        <v>104599</v>
      </c>
      <c r="P888" s="10">
        <v>326102</v>
      </c>
      <c r="Q888" s="10">
        <v>116007</v>
      </c>
    </row>
    <row r="889" spans="1:17" x14ac:dyDescent="0.25">
      <c r="A889" s="1" t="s">
        <v>157</v>
      </c>
      <c r="B889" s="5" t="s">
        <v>61</v>
      </c>
      <c r="C889" s="6">
        <v>2</v>
      </c>
      <c r="D889" s="6">
        <v>170</v>
      </c>
      <c r="E889" s="6">
        <v>2</v>
      </c>
      <c r="F889" s="8">
        <v>0</v>
      </c>
      <c r="G889" s="1"/>
    </row>
    <row r="890" spans="1:17" x14ac:dyDescent="0.25">
      <c r="A890" s="1" t="s">
        <v>157</v>
      </c>
      <c r="B890" s="1"/>
      <c r="G890" s="5" t="s">
        <v>32</v>
      </c>
      <c r="H890" s="6"/>
      <c r="I890" s="6">
        <v>152064</v>
      </c>
      <c r="J890" s="6"/>
      <c r="K890" s="7">
        <v>28166</v>
      </c>
    </row>
    <row r="891" spans="1:17" x14ac:dyDescent="0.25">
      <c r="A891" s="1" t="s">
        <v>157</v>
      </c>
      <c r="B891" s="5" t="s">
        <v>35</v>
      </c>
      <c r="C891" s="6">
        <v>0</v>
      </c>
      <c r="D891" s="6">
        <v>469</v>
      </c>
      <c r="E891" s="6">
        <v>5</v>
      </c>
      <c r="F891" s="8">
        <v>0</v>
      </c>
      <c r="G891" s="2" t="s">
        <v>35</v>
      </c>
      <c r="H891" s="3"/>
      <c r="I891" s="3">
        <v>1</v>
      </c>
      <c r="J891" s="3">
        <v>3</v>
      </c>
      <c r="K891" s="4">
        <v>2</v>
      </c>
    </row>
    <row r="892" spans="1:17" ht="29.25" x14ac:dyDescent="0.25">
      <c r="A892" s="1" t="s">
        <v>157</v>
      </c>
      <c r="B892" s="2" t="s">
        <v>36</v>
      </c>
      <c r="C892" s="3">
        <v>2</v>
      </c>
      <c r="D892" s="17">
        <v>21</v>
      </c>
      <c r="E892" s="3">
        <v>6</v>
      </c>
      <c r="F892" s="4">
        <v>8</v>
      </c>
      <c r="G892" s="1"/>
    </row>
    <row r="893" spans="1:17" x14ac:dyDescent="0.25">
      <c r="A893" s="1" t="s">
        <v>158</v>
      </c>
      <c r="B893" s="1"/>
      <c r="G893" s="2" t="s">
        <v>88</v>
      </c>
      <c r="H893" s="3">
        <v>22</v>
      </c>
      <c r="I893" s="3"/>
      <c r="J893" s="3"/>
      <c r="K893" s="4"/>
    </row>
    <row r="894" spans="1:17" x14ac:dyDescent="0.25">
      <c r="A894" s="1" t="s">
        <v>158</v>
      </c>
      <c r="B894" s="1"/>
      <c r="G894" s="9" t="s">
        <v>78</v>
      </c>
      <c r="H894" s="10">
        <v>22</v>
      </c>
      <c r="I894" s="10"/>
      <c r="J894" s="10"/>
      <c r="K894" s="11"/>
    </row>
    <row r="895" spans="1:17" x14ac:dyDescent="0.25">
      <c r="A895" s="1" t="s">
        <v>21</v>
      </c>
      <c r="B895" s="2" t="s">
        <v>12</v>
      </c>
      <c r="C895" s="3">
        <v>69498</v>
      </c>
      <c r="D895" s="3"/>
      <c r="E895" s="3">
        <v>216652</v>
      </c>
      <c r="F895" s="4">
        <v>209359</v>
      </c>
      <c r="G895" s="1"/>
    </row>
    <row r="896" spans="1:17" x14ac:dyDescent="0.25">
      <c r="A896" s="1" t="s">
        <v>21</v>
      </c>
      <c r="B896" s="5" t="s">
        <v>0</v>
      </c>
      <c r="C896" s="6">
        <v>25048</v>
      </c>
      <c r="D896" s="6">
        <v>244618</v>
      </c>
      <c r="E896" s="6">
        <v>123048</v>
      </c>
      <c r="F896" s="7">
        <v>249494</v>
      </c>
      <c r="G896" s="2" t="s">
        <v>0</v>
      </c>
      <c r="H896" s="3">
        <v>0</v>
      </c>
      <c r="I896" s="17">
        <v>40842</v>
      </c>
      <c r="J896" s="17">
        <v>5059</v>
      </c>
      <c r="K896" s="17">
        <v>12392</v>
      </c>
    </row>
    <row r="897" spans="1:11" ht="29.25" x14ac:dyDescent="0.25">
      <c r="A897" s="1" t="s">
        <v>21</v>
      </c>
      <c r="B897" s="2" t="s">
        <v>11</v>
      </c>
      <c r="C897" s="3">
        <v>848272</v>
      </c>
      <c r="D897" s="3">
        <v>903964</v>
      </c>
      <c r="E897" s="3">
        <v>629932</v>
      </c>
      <c r="F897" s="4">
        <v>312835</v>
      </c>
      <c r="G897" s="5" t="s">
        <v>11</v>
      </c>
      <c r="H897" s="6">
        <v>1604853</v>
      </c>
      <c r="I897" s="6">
        <v>2252070</v>
      </c>
      <c r="J897" s="6">
        <v>1158076</v>
      </c>
      <c r="K897" s="6">
        <v>1039163</v>
      </c>
    </row>
    <row r="898" spans="1:11" ht="29.25" x14ac:dyDescent="0.25">
      <c r="A898" s="1" t="s">
        <v>21</v>
      </c>
      <c r="B898" s="5" t="s">
        <v>13</v>
      </c>
      <c r="C898" s="6"/>
      <c r="D898" s="6"/>
      <c r="E898" s="6">
        <v>142157</v>
      </c>
      <c r="F898" s="7"/>
      <c r="G898" s="2" t="s">
        <v>13</v>
      </c>
      <c r="H898" s="3"/>
      <c r="I898" s="3"/>
      <c r="J898" s="3">
        <v>239034</v>
      </c>
      <c r="K898" s="3"/>
    </row>
    <row r="899" spans="1:11" x14ac:dyDescent="0.25">
      <c r="A899" s="1" t="s">
        <v>21</v>
      </c>
      <c r="B899" s="2" t="s">
        <v>32</v>
      </c>
      <c r="C899" s="3">
        <v>74850</v>
      </c>
      <c r="D899" s="3">
        <v>46436</v>
      </c>
      <c r="E899" s="3">
        <v>346651</v>
      </c>
      <c r="F899" s="4">
        <v>323261</v>
      </c>
      <c r="G899" s="5" t="s">
        <v>32</v>
      </c>
      <c r="H899" s="6">
        <v>74496</v>
      </c>
      <c r="I899" s="6">
        <v>640430</v>
      </c>
      <c r="J899" s="6">
        <v>1980429</v>
      </c>
      <c r="K899" s="6">
        <v>1771448</v>
      </c>
    </row>
    <row r="900" spans="1:11" ht="43.5" x14ac:dyDescent="0.25">
      <c r="A900" s="1" t="s">
        <v>21</v>
      </c>
      <c r="B900" s="5" t="s">
        <v>14</v>
      </c>
      <c r="C900" s="6">
        <v>325716</v>
      </c>
      <c r="D900" s="6">
        <v>19438</v>
      </c>
      <c r="E900" s="6">
        <v>5</v>
      </c>
      <c r="F900" s="7">
        <v>120330</v>
      </c>
      <c r="G900" s="2" t="s">
        <v>14</v>
      </c>
      <c r="H900" s="3">
        <v>339438</v>
      </c>
      <c r="I900" s="3">
        <v>40134</v>
      </c>
      <c r="J900" s="3">
        <v>248864</v>
      </c>
      <c r="K900" s="3">
        <v>166706</v>
      </c>
    </row>
    <row r="901" spans="1:11" x14ac:dyDescent="0.25">
      <c r="A901" s="1" t="s">
        <v>21</v>
      </c>
      <c r="B901" s="2" t="s">
        <v>33</v>
      </c>
      <c r="C901" s="3"/>
      <c r="D901" s="3">
        <v>57944</v>
      </c>
      <c r="E901" s="3"/>
      <c r="F901" s="4"/>
      <c r="G901" s="1"/>
    </row>
    <row r="902" spans="1:11" ht="29.25" x14ac:dyDescent="0.25">
      <c r="A902" s="1" t="s">
        <v>21</v>
      </c>
      <c r="B902" s="5" t="s">
        <v>10</v>
      </c>
      <c r="C902" s="6">
        <v>68679</v>
      </c>
      <c r="D902" s="6"/>
      <c r="E902" s="6">
        <v>164578</v>
      </c>
      <c r="F902" s="7"/>
      <c r="G902" s="2" t="s">
        <v>10</v>
      </c>
      <c r="H902" s="3">
        <v>211701</v>
      </c>
      <c r="I902" s="3"/>
      <c r="J902" s="3"/>
      <c r="K902" s="3"/>
    </row>
    <row r="903" spans="1:11" x14ac:dyDescent="0.25">
      <c r="A903" s="1" t="s">
        <v>21</v>
      </c>
      <c r="B903" s="2" t="s">
        <v>15</v>
      </c>
      <c r="C903" s="3">
        <v>38932</v>
      </c>
      <c r="D903" s="3">
        <v>245188</v>
      </c>
      <c r="E903" s="3"/>
      <c r="F903" s="4">
        <v>116565</v>
      </c>
      <c r="G903" s="5" t="s">
        <v>15</v>
      </c>
      <c r="H903" s="6">
        <v>284994</v>
      </c>
      <c r="I903" s="6">
        <v>111521</v>
      </c>
      <c r="J903" s="6">
        <v>28948</v>
      </c>
      <c r="K903" s="6">
        <v>23960</v>
      </c>
    </row>
    <row r="904" spans="1:11" x14ac:dyDescent="0.25">
      <c r="A904" s="1" t="s">
        <v>21</v>
      </c>
      <c r="B904" s="5" t="s">
        <v>51</v>
      </c>
      <c r="C904" s="6">
        <v>39226</v>
      </c>
      <c r="D904" s="6"/>
      <c r="E904" s="6"/>
      <c r="F904" s="7">
        <v>219420</v>
      </c>
      <c r="G904" s="2" t="s">
        <v>51</v>
      </c>
      <c r="H904" s="3"/>
      <c r="I904" s="3"/>
      <c r="J904" s="3"/>
      <c r="K904" s="3">
        <v>202941</v>
      </c>
    </row>
    <row r="905" spans="1:11" x14ac:dyDescent="0.25">
      <c r="A905" s="1" t="s">
        <v>21</v>
      </c>
      <c r="B905" s="2" t="s">
        <v>16</v>
      </c>
      <c r="C905" s="3">
        <v>95855</v>
      </c>
      <c r="D905" s="3">
        <v>355762</v>
      </c>
      <c r="E905" s="3">
        <v>102514</v>
      </c>
      <c r="F905" s="4">
        <v>380279</v>
      </c>
      <c r="G905" s="2" t="s">
        <v>16</v>
      </c>
      <c r="H905" s="3">
        <v>525598</v>
      </c>
      <c r="I905" s="3">
        <v>179079</v>
      </c>
      <c r="J905" s="3">
        <v>436940</v>
      </c>
      <c r="K905" s="3">
        <v>381205</v>
      </c>
    </row>
    <row r="906" spans="1:11" x14ac:dyDescent="0.25">
      <c r="A906" s="1" t="s">
        <v>21</v>
      </c>
      <c r="B906" s="5" t="s">
        <v>101</v>
      </c>
      <c r="C906" s="6"/>
      <c r="D906" s="6"/>
      <c r="E906" s="6"/>
      <c r="F906" s="7">
        <v>242936</v>
      </c>
      <c r="G906" s="1"/>
    </row>
    <row r="907" spans="1:11" ht="29.25" x14ac:dyDescent="0.25">
      <c r="A907" s="1" t="s">
        <v>21</v>
      </c>
      <c r="B907" s="2" t="s">
        <v>17</v>
      </c>
      <c r="C907" s="3">
        <v>698228</v>
      </c>
      <c r="D907" s="3">
        <v>126242</v>
      </c>
      <c r="E907" s="3">
        <v>68463</v>
      </c>
      <c r="F907" s="4">
        <v>125341</v>
      </c>
      <c r="G907" s="5" t="s">
        <v>17</v>
      </c>
      <c r="H907" s="6">
        <v>1138473</v>
      </c>
      <c r="I907" s="6">
        <v>150020</v>
      </c>
      <c r="J907" s="6">
        <v>609073</v>
      </c>
      <c r="K907" s="6">
        <v>1020244</v>
      </c>
    </row>
    <row r="908" spans="1:11" ht="57.75" x14ac:dyDescent="0.25">
      <c r="A908" s="1" t="s">
        <v>21</v>
      </c>
      <c r="B908" s="5" t="s">
        <v>38</v>
      </c>
      <c r="C908" s="6">
        <v>73032</v>
      </c>
      <c r="D908" s="6"/>
      <c r="E908" s="6"/>
      <c r="F908" s="7"/>
      <c r="G908" s="2" t="s">
        <v>38</v>
      </c>
      <c r="H908" s="3">
        <v>241611</v>
      </c>
      <c r="I908" s="3"/>
      <c r="J908" s="3"/>
      <c r="K908" s="3"/>
    </row>
    <row r="909" spans="1:11" x14ac:dyDescent="0.25">
      <c r="A909" s="1" t="s">
        <v>21</v>
      </c>
      <c r="B909" s="2" t="s">
        <v>39</v>
      </c>
      <c r="C909" s="3">
        <v>346934</v>
      </c>
      <c r="D909" s="3">
        <v>270834</v>
      </c>
      <c r="E909" s="3">
        <v>265157</v>
      </c>
      <c r="F909" s="4">
        <v>207679</v>
      </c>
      <c r="G909" s="1"/>
    </row>
    <row r="910" spans="1:11" x14ac:dyDescent="0.25">
      <c r="A910" s="1" t="s">
        <v>21</v>
      </c>
      <c r="B910" s="5" t="s">
        <v>41</v>
      </c>
      <c r="C910" s="6">
        <v>349008</v>
      </c>
      <c r="D910" s="6">
        <v>138330</v>
      </c>
      <c r="E910" s="6">
        <v>144247</v>
      </c>
      <c r="F910" s="7">
        <v>152785</v>
      </c>
      <c r="G910" s="1"/>
    </row>
    <row r="911" spans="1:11" ht="29.25" x14ac:dyDescent="0.25">
      <c r="A911" s="1" t="s">
        <v>21</v>
      </c>
      <c r="B911" s="2" t="s">
        <v>20</v>
      </c>
      <c r="C911" s="3">
        <v>897155</v>
      </c>
      <c r="D911" s="3">
        <v>550044</v>
      </c>
      <c r="E911" s="3">
        <v>581</v>
      </c>
      <c r="F911" s="4">
        <v>54723</v>
      </c>
      <c r="G911" s="5" t="s">
        <v>20</v>
      </c>
      <c r="H911" s="6">
        <v>1340996</v>
      </c>
      <c r="I911" s="6">
        <v>437562</v>
      </c>
      <c r="J911" s="6"/>
      <c r="K911" s="6"/>
    </row>
    <row r="912" spans="1:11" ht="29.25" x14ac:dyDescent="0.25">
      <c r="A912" s="1" t="s">
        <v>21</v>
      </c>
      <c r="B912" s="5" t="s">
        <v>159</v>
      </c>
      <c r="C912" s="6">
        <v>24379</v>
      </c>
      <c r="D912" s="6">
        <v>24411</v>
      </c>
      <c r="E912" s="6"/>
      <c r="F912" s="7"/>
      <c r="G912" s="2" t="s">
        <v>159</v>
      </c>
      <c r="H912" s="3">
        <v>33231</v>
      </c>
      <c r="I912" s="3"/>
      <c r="J912" s="3"/>
      <c r="K912" s="3"/>
    </row>
    <row r="913" spans="1:17" ht="29.25" x14ac:dyDescent="0.25">
      <c r="A913" s="1" t="s">
        <v>21</v>
      </c>
      <c r="B913" s="2" t="s">
        <v>22</v>
      </c>
      <c r="C913" s="3">
        <v>20759</v>
      </c>
      <c r="D913" s="3"/>
      <c r="E913" s="3">
        <v>19681</v>
      </c>
      <c r="F913" s="4"/>
      <c r="G913" s="5" t="s">
        <v>22</v>
      </c>
      <c r="H913" s="6"/>
      <c r="I913" s="6"/>
      <c r="J913" s="6">
        <v>20779</v>
      </c>
      <c r="K913" s="6"/>
    </row>
    <row r="914" spans="1:17" x14ac:dyDescent="0.25">
      <c r="A914" s="1" t="s">
        <v>21</v>
      </c>
      <c r="B914" s="5" t="s">
        <v>7</v>
      </c>
      <c r="C914" s="6">
        <v>171678</v>
      </c>
      <c r="D914" s="6">
        <v>41964</v>
      </c>
      <c r="E914" s="6">
        <v>121604</v>
      </c>
      <c r="F914" s="7">
        <v>32592</v>
      </c>
      <c r="G914" s="2" t="s">
        <v>7</v>
      </c>
      <c r="H914" s="3">
        <v>133637</v>
      </c>
      <c r="I914" s="3">
        <v>585</v>
      </c>
      <c r="J914" s="3">
        <v>877</v>
      </c>
      <c r="K914" s="3">
        <v>299</v>
      </c>
    </row>
    <row r="915" spans="1:17" x14ac:dyDescent="0.25">
      <c r="A915" s="1" t="s">
        <v>21</v>
      </c>
      <c r="B915" s="2" t="s">
        <v>100</v>
      </c>
      <c r="C915" s="3">
        <v>265433</v>
      </c>
      <c r="D915" s="3">
        <v>68513</v>
      </c>
      <c r="E915" s="3">
        <v>473122</v>
      </c>
      <c r="F915" s="4">
        <v>254436</v>
      </c>
      <c r="G915" s="1"/>
    </row>
    <row r="916" spans="1:17" x14ac:dyDescent="0.25">
      <c r="A916" s="1" t="s">
        <v>21</v>
      </c>
      <c r="B916" s="5" t="s">
        <v>23</v>
      </c>
      <c r="C916" s="6"/>
      <c r="D916" s="6">
        <v>92320</v>
      </c>
      <c r="E916" s="6">
        <v>47867</v>
      </c>
      <c r="F916" s="7">
        <v>47620</v>
      </c>
      <c r="G916" s="5" t="s">
        <v>23</v>
      </c>
      <c r="H916" s="6"/>
      <c r="I916" s="6">
        <v>91506</v>
      </c>
      <c r="J916" s="6">
        <v>76020</v>
      </c>
      <c r="K916" s="6">
        <v>49272</v>
      </c>
    </row>
    <row r="917" spans="1:17" x14ac:dyDescent="0.25">
      <c r="A917" s="1" t="s">
        <v>21</v>
      </c>
      <c r="B917" s="2" t="s">
        <v>112</v>
      </c>
      <c r="C917" s="3">
        <v>82051</v>
      </c>
      <c r="D917" s="3"/>
      <c r="E917" s="3"/>
      <c r="F917" s="4"/>
      <c r="G917" s="1"/>
    </row>
    <row r="918" spans="1:17" ht="43.5" x14ac:dyDescent="0.25">
      <c r="A918" s="1" t="s">
        <v>21</v>
      </c>
      <c r="B918" s="5" t="s">
        <v>24</v>
      </c>
      <c r="C918" s="6">
        <v>68855</v>
      </c>
      <c r="D918" s="6">
        <v>77658</v>
      </c>
      <c r="E918" s="6">
        <v>152433</v>
      </c>
      <c r="F918" s="7"/>
      <c r="G918" s="1"/>
    </row>
    <row r="919" spans="1:17" x14ac:dyDescent="0.25">
      <c r="A919" s="1" t="s">
        <v>21</v>
      </c>
      <c r="B919" s="2" t="s">
        <v>87</v>
      </c>
      <c r="C919" s="3">
        <v>277958</v>
      </c>
      <c r="D919" s="3">
        <v>190282</v>
      </c>
      <c r="E919" s="3"/>
      <c r="F919" s="4">
        <v>145053</v>
      </c>
      <c r="G919" s="5" t="s">
        <v>87</v>
      </c>
      <c r="H919" s="6">
        <v>524121</v>
      </c>
      <c r="I919" s="6">
        <v>130845</v>
      </c>
      <c r="J919" s="6"/>
      <c r="K919" s="6">
        <v>337787</v>
      </c>
    </row>
    <row r="920" spans="1:17" ht="43.5" x14ac:dyDescent="0.25">
      <c r="A920" s="1" t="s">
        <v>21</v>
      </c>
      <c r="B920" s="5" t="s">
        <v>25</v>
      </c>
      <c r="C920" s="6">
        <v>500576</v>
      </c>
      <c r="D920" s="6">
        <v>801189</v>
      </c>
      <c r="E920" s="6">
        <v>501243</v>
      </c>
      <c r="F920" s="7">
        <v>707594</v>
      </c>
      <c r="G920" s="2" t="s">
        <v>25</v>
      </c>
      <c r="H920" s="3">
        <v>648215</v>
      </c>
      <c r="I920" s="3">
        <v>568733</v>
      </c>
      <c r="J920" s="3">
        <v>400197</v>
      </c>
      <c r="K920" s="3">
        <v>735842</v>
      </c>
    </row>
    <row r="921" spans="1:17" ht="29.25" x14ac:dyDescent="0.25">
      <c r="A921" s="1" t="s">
        <v>21</v>
      </c>
      <c r="B921" s="2" t="s">
        <v>43</v>
      </c>
      <c r="C921" s="3">
        <v>3173671</v>
      </c>
      <c r="D921" s="3">
        <v>4470134</v>
      </c>
      <c r="E921" s="3">
        <v>4699427</v>
      </c>
      <c r="F921" s="4">
        <v>1370901</v>
      </c>
      <c r="G921" s="1"/>
    </row>
    <row r="922" spans="1:17" x14ac:dyDescent="0.25">
      <c r="A922" s="1" t="s">
        <v>21</v>
      </c>
      <c r="B922" s="5" t="s">
        <v>108</v>
      </c>
      <c r="C922" s="6"/>
      <c r="D922" s="6"/>
      <c r="E922" s="6"/>
      <c r="F922" s="7">
        <v>215194</v>
      </c>
      <c r="G922" s="1"/>
    </row>
    <row r="923" spans="1:17" x14ac:dyDescent="0.25">
      <c r="A923" s="1" t="s">
        <v>21</v>
      </c>
      <c r="B923" s="2" t="s">
        <v>27</v>
      </c>
      <c r="C923" s="3"/>
      <c r="D923" s="3">
        <v>45490</v>
      </c>
      <c r="E923" s="3">
        <v>295605</v>
      </c>
      <c r="F923" s="4">
        <v>102666</v>
      </c>
      <c r="G923" s="2" t="s">
        <v>27</v>
      </c>
      <c r="H923">
        <f>N923*0.86</f>
        <v>657285.1</v>
      </c>
      <c r="I923">
        <f>O923*0.86</f>
        <v>498086.2</v>
      </c>
      <c r="J923">
        <f>P923*0.86</f>
        <v>517670.12</v>
      </c>
      <c r="K923">
        <f>Q923*0.86</f>
        <v>82732</v>
      </c>
      <c r="N923" s="3">
        <v>764285</v>
      </c>
      <c r="O923" s="3">
        <v>579170</v>
      </c>
      <c r="P923" s="3">
        <v>601942</v>
      </c>
      <c r="Q923" s="3">
        <v>96200</v>
      </c>
    </row>
    <row r="924" spans="1:17" ht="29.25" x14ac:dyDescent="0.25">
      <c r="A924" s="1" t="s">
        <v>21</v>
      </c>
      <c r="B924" s="5" t="s">
        <v>109</v>
      </c>
      <c r="C924" s="6"/>
      <c r="D924" s="6"/>
      <c r="E924" s="6"/>
      <c r="F924" s="7">
        <v>34789</v>
      </c>
      <c r="G924" s="1"/>
    </row>
    <row r="925" spans="1:17" ht="57.75" x14ac:dyDescent="0.25">
      <c r="A925" s="1" t="s">
        <v>21</v>
      </c>
      <c r="B925" s="2" t="s">
        <v>4</v>
      </c>
      <c r="C925" s="3">
        <v>514745</v>
      </c>
      <c r="D925" s="3">
        <v>2012191</v>
      </c>
      <c r="E925" s="3">
        <v>1190710</v>
      </c>
      <c r="F925" s="4">
        <v>706205</v>
      </c>
      <c r="G925" s="5" t="s">
        <v>4</v>
      </c>
      <c r="H925" s="6"/>
      <c r="I925" s="6"/>
      <c r="J925" s="6">
        <v>0</v>
      </c>
      <c r="K925" s="6">
        <v>0</v>
      </c>
    </row>
    <row r="926" spans="1:17" ht="43.5" x14ac:dyDescent="0.25">
      <c r="A926" s="1" t="s">
        <v>21</v>
      </c>
      <c r="B926" s="5" t="s">
        <v>8</v>
      </c>
      <c r="C926" s="6">
        <v>377039</v>
      </c>
      <c r="D926" s="6">
        <v>90749</v>
      </c>
      <c r="E926" s="6">
        <v>799355</v>
      </c>
      <c r="F926" s="7"/>
      <c r="G926" s="2" t="s">
        <v>8</v>
      </c>
      <c r="H926">
        <f>N926*0.86</f>
        <v>789018.17999999993</v>
      </c>
      <c r="I926">
        <f>O926*0.86</f>
        <v>208468.3</v>
      </c>
      <c r="J926">
        <f>P926*0.86</f>
        <v>700250.7</v>
      </c>
      <c r="K926">
        <f>Q926*0.86</f>
        <v>0</v>
      </c>
      <c r="N926" s="3">
        <v>917463</v>
      </c>
      <c r="O926" s="3">
        <v>242405</v>
      </c>
      <c r="P926" s="3">
        <v>814245</v>
      </c>
      <c r="Q926" s="3"/>
    </row>
    <row r="927" spans="1:17" ht="86.25" x14ac:dyDescent="0.25">
      <c r="A927" s="1" t="s">
        <v>21</v>
      </c>
      <c r="B927" s="2" t="s">
        <v>70</v>
      </c>
      <c r="C927" s="3">
        <v>832519</v>
      </c>
      <c r="D927" s="3">
        <v>2032999</v>
      </c>
      <c r="E927" s="3">
        <v>1171886</v>
      </c>
      <c r="F927" s="4">
        <v>51440</v>
      </c>
      <c r="G927" s="1"/>
    </row>
    <row r="928" spans="1:17" ht="29.25" x14ac:dyDescent="0.25">
      <c r="A928" s="1" t="s">
        <v>21</v>
      </c>
      <c r="B928" s="5" t="s">
        <v>28</v>
      </c>
      <c r="C928" s="6">
        <v>79185</v>
      </c>
      <c r="D928" s="6">
        <v>416997</v>
      </c>
      <c r="E928" s="6">
        <v>590899</v>
      </c>
      <c r="F928" s="7">
        <v>156133</v>
      </c>
      <c r="G928" s="9" t="s">
        <v>28</v>
      </c>
      <c r="H928" s="8">
        <v>123890</v>
      </c>
      <c r="I928" s="10">
        <v>380672</v>
      </c>
      <c r="J928" s="8">
        <v>454272</v>
      </c>
      <c r="K928" s="10"/>
    </row>
    <row r="929" spans="1:11" x14ac:dyDescent="0.25">
      <c r="A929" s="1" t="s">
        <v>21</v>
      </c>
      <c r="B929" s="12" t="s">
        <v>29</v>
      </c>
      <c r="C929" s="14">
        <v>137088</v>
      </c>
      <c r="D929" s="14">
        <v>76773</v>
      </c>
      <c r="E929" s="14">
        <v>137486</v>
      </c>
      <c r="F929" s="15"/>
      <c r="G929" s="1"/>
    </row>
    <row r="930" spans="1:11" x14ac:dyDescent="0.25">
      <c r="A930" s="1" t="s">
        <v>21</v>
      </c>
      <c r="B930" s="1"/>
      <c r="G930" s="5" t="s">
        <v>73</v>
      </c>
      <c r="H930" s="6">
        <v>39093</v>
      </c>
      <c r="I930" s="6"/>
      <c r="J930" s="6">
        <v>120354</v>
      </c>
      <c r="K930" s="6">
        <v>1014909</v>
      </c>
    </row>
    <row r="931" spans="1:11" x14ac:dyDescent="0.25">
      <c r="A931" s="1" t="s">
        <v>21</v>
      </c>
      <c r="B931" s="1"/>
      <c r="G931" s="5" t="s">
        <v>91</v>
      </c>
      <c r="H931" s="6">
        <v>360000</v>
      </c>
      <c r="I931" s="6"/>
      <c r="J931" s="6"/>
      <c r="K931" s="6"/>
    </row>
    <row r="932" spans="1:11" x14ac:dyDescent="0.25">
      <c r="A932" s="1" t="s">
        <v>21</v>
      </c>
      <c r="B932" s="1"/>
      <c r="G932" s="5" t="s">
        <v>85</v>
      </c>
      <c r="H932" s="6"/>
      <c r="I932" s="6"/>
      <c r="J932" s="6"/>
      <c r="K932" s="6">
        <v>200</v>
      </c>
    </row>
    <row r="933" spans="1:11" ht="29.25" x14ac:dyDescent="0.25">
      <c r="A933" s="1" t="s">
        <v>21</v>
      </c>
      <c r="B933" s="1"/>
      <c r="G933" s="2" t="s">
        <v>40</v>
      </c>
      <c r="H933" s="3">
        <v>555106</v>
      </c>
      <c r="I933" s="3">
        <v>1016799</v>
      </c>
      <c r="J933" s="3">
        <v>228388</v>
      </c>
      <c r="K933" s="3"/>
    </row>
    <row r="934" spans="1:11" ht="29.25" x14ac:dyDescent="0.25">
      <c r="A934" s="1" t="s">
        <v>21</v>
      </c>
      <c r="B934" s="1"/>
      <c r="G934" s="2" t="s">
        <v>30</v>
      </c>
      <c r="H934" s="3"/>
      <c r="I934" s="3">
        <v>71610</v>
      </c>
      <c r="J934" s="3"/>
      <c r="K934" s="3"/>
    </row>
    <row r="935" spans="1:11" ht="29.25" x14ac:dyDescent="0.25">
      <c r="A935" s="1" t="s">
        <v>21</v>
      </c>
      <c r="B935" s="1"/>
      <c r="G935" s="2" t="s">
        <v>86</v>
      </c>
      <c r="H935" s="3"/>
      <c r="I935" s="3">
        <v>36368</v>
      </c>
      <c r="J935" s="3">
        <v>0</v>
      </c>
      <c r="K935" s="3"/>
    </row>
    <row r="936" spans="1:11" ht="29.25" x14ac:dyDescent="0.25">
      <c r="A936" s="1" t="s">
        <v>21</v>
      </c>
      <c r="B936" s="1"/>
      <c r="G936" s="5" t="s">
        <v>26</v>
      </c>
      <c r="H936" s="6">
        <v>25</v>
      </c>
      <c r="I936" s="6">
        <v>2</v>
      </c>
      <c r="J936" s="6">
        <v>0</v>
      </c>
      <c r="K936" s="6">
        <v>80312</v>
      </c>
    </row>
    <row r="937" spans="1:11" x14ac:dyDescent="0.25">
      <c r="A937" s="1" t="s">
        <v>160</v>
      </c>
      <c r="B937" s="1"/>
      <c r="G937" s="9" t="s">
        <v>71</v>
      </c>
      <c r="H937" s="10">
        <v>3149</v>
      </c>
      <c r="I937" s="10">
        <v>1036</v>
      </c>
      <c r="J937" s="10"/>
      <c r="K937" s="11"/>
    </row>
    <row r="938" spans="1:11" ht="29.25" x14ac:dyDescent="0.25">
      <c r="A938" s="1" t="s">
        <v>94</v>
      </c>
      <c r="B938" s="1"/>
      <c r="G938" s="2" t="s">
        <v>40</v>
      </c>
      <c r="H938" s="3">
        <v>31568</v>
      </c>
      <c r="I938" s="3"/>
      <c r="J938" s="3"/>
      <c r="K938" s="4">
        <v>519910</v>
      </c>
    </row>
    <row r="939" spans="1:11" x14ac:dyDescent="0.25">
      <c r="A939" s="1" t="s">
        <v>94</v>
      </c>
      <c r="B939" s="1"/>
      <c r="G939" s="5" t="s">
        <v>93</v>
      </c>
      <c r="H939" s="6"/>
      <c r="I939" s="6"/>
      <c r="J939" s="6">
        <v>2761</v>
      </c>
      <c r="K939" s="7">
        <v>54548</v>
      </c>
    </row>
    <row r="940" spans="1:11" x14ac:dyDescent="0.25">
      <c r="A940" s="1" t="s">
        <v>94</v>
      </c>
      <c r="B940" s="1"/>
      <c r="G940" s="2" t="s">
        <v>69</v>
      </c>
      <c r="H940" s="3">
        <v>22956</v>
      </c>
      <c r="I940" s="3"/>
      <c r="J940" s="3">
        <v>40291</v>
      </c>
      <c r="K940" s="4">
        <v>10016</v>
      </c>
    </row>
    <row r="941" spans="1:11" x14ac:dyDescent="0.25">
      <c r="A941" s="1" t="s">
        <v>94</v>
      </c>
      <c r="B941" s="1"/>
      <c r="G941" s="5" t="s">
        <v>18</v>
      </c>
      <c r="H941" s="8">
        <v>86</v>
      </c>
      <c r="I941" s="8">
        <v>197</v>
      </c>
      <c r="J941" s="6"/>
      <c r="K941" s="7"/>
    </row>
    <row r="942" spans="1:11" ht="43.5" x14ac:dyDescent="0.25">
      <c r="A942" s="1" t="s">
        <v>94</v>
      </c>
      <c r="B942" s="1"/>
      <c r="G942" s="5" t="s">
        <v>25</v>
      </c>
      <c r="H942" s="6">
        <v>131389</v>
      </c>
      <c r="I942" s="6"/>
      <c r="J942" s="6">
        <v>32199</v>
      </c>
      <c r="K942" s="7"/>
    </row>
    <row r="943" spans="1:11" x14ac:dyDescent="0.25">
      <c r="A943" s="1" t="s">
        <v>94</v>
      </c>
      <c r="B943" s="1"/>
      <c r="G943" s="12" t="s">
        <v>101</v>
      </c>
      <c r="H943" s="14">
        <v>134496</v>
      </c>
      <c r="I943" s="14"/>
      <c r="J943" s="14"/>
      <c r="K943" s="15"/>
    </row>
    <row r="944" spans="1:11" x14ac:dyDescent="0.25">
      <c r="A944" s="1" t="s">
        <v>161</v>
      </c>
      <c r="B944" s="1"/>
      <c r="G944" s="2" t="s">
        <v>134</v>
      </c>
      <c r="H944" s="3">
        <v>34</v>
      </c>
      <c r="I944" s="3">
        <v>33</v>
      </c>
      <c r="J944" s="3">
        <v>494</v>
      </c>
      <c r="K944" s="4">
        <v>2101</v>
      </c>
    </row>
    <row r="945" spans="1:11" ht="43.5" x14ac:dyDescent="0.25">
      <c r="A945" s="1" t="s">
        <v>161</v>
      </c>
      <c r="B945" s="1"/>
      <c r="G945" s="2" t="s">
        <v>52</v>
      </c>
      <c r="H945" s="3">
        <v>45680</v>
      </c>
      <c r="I945" s="3"/>
      <c r="J945" s="3"/>
      <c r="K945" s="4"/>
    </row>
    <row r="946" spans="1:11" x14ac:dyDescent="0.25">
      <c r="A946" s="1" t="s">
        <v>148</v>
      </c>
      <c r="B946" s="2" t="s">
        <v>84</v>
      </c>
      <c r="C946" s="3"/>
      <c r="D946" s="3"/>
      <c r="E946" s="3">
        <v>2000</v>
      </c>
      <c r="F946" s="4"/>
      <c r="G946" s="1"/>
    </row>
    <row r="947" spans="1:11" ht="29.25" x14ac:dyDescent="0.25">
      <c r="A947" s="1" t="s">
        <v>148</v>
      </c>
      <c r="B947" s="5" t="s">
        <v>126</v>
      </c>
      <c r="C947" s="6"/>
      <c r="D947" s="6">
        <v>46</v>
      </c>
      <c r="E947" s="6"/>
      <c r="F947" s="7"/>
      <c r="G947" s="1"/>
    </row>
    <row r="948" spans="1:11" x14ac:dyDescent="0.25">
      <c r="A948" s="1" t="s">
        <v>148</v>
      </c>
      <c r="B948" s="2" t="s">
        <v>69</v>
      </c>
      <c r="C948" s="3">
        <v>39</v>
      </c>
      <c r="D948" s="3"/>
      <c r="E948" s="3"/>
      <c r="F948" s="4"/>
      <c r="G948" s="1"/>
    </row>
    <row r="949" spans="1:11" ht="29.25" x14ac:dyDescent="0.25">
      <c r="A949" s="1" t="s">
        <v>148</v>
      </c>
      <c r="B949" s="5" t="s">
        <v>132</v>
      </c>
      <c r="C949" s="6"/>
      <c r="D949" s="6"/>
      <c r="E949" s="6">
        <v>97</v>
      </c>
      <c r="F949" s="7"/>
      <c r="G949" s="1"/>
    </row>
    <row r="950" spans="1:11" ht="43.5" x14ac:dyDescent="0.25">
      <c r="A950" s="1" t="s">
        <v>67</v>
      </c>
      <c r="B950" s="9" t="s">
        <v>8</v>
      </c>
      <c r="C950" s="10">
        <f>167187*0.86</f>
        <v>143780.82</v>
      </c>
      <c r="D950" s="10">
        <v>0</v>
      </c>
      <c r="E950" s="10"/>
      <c r="F950" s="11"/>
      <c r="G950" s="9" t="s">
        <v>8</v>
      </c>
      <c r="H950" s="10">
        <f>167170*0.86</f>
        <v>143766.20000000001</v>
      </c>
      <c r="I950" s="10"/>
      <c r="J950" s="10"/>
      <c r="K950" s="11"/>
    </row>
    <row r="951" spans="1:11" ht="28.5" x14ac:dyDescent="0.25">
      <c r="A951" s="20" t="s">
        <v>162</v>
      </c>
      <c r="B951" s="1"/>
      <c r="G951" s="1" t="s">
        <v>134</v>
      </c>
      <c r="K951">
        <v>72</v>
      </c>
    </row>
    <row r="952" spans="1:11" x14ac:dyDescent="0.25">
      <c r="A952" s="1" t="s">
        <v>163</v>
      </c>
      <c r="B952" s="5" t="s">
        <v>88</v>
      </c>
      <c r="C952" s="6">
        <v>22</v>
      </c>
      <c r="D952" s="6"/>
      <c r="E952" s="6"/>
      <c r="F952" s="7"/>
      <c r="G952" s="5" t="s">
        <v>88</v>
      </c>
      <c r="H952" s="6">
        <v>22</v>
      </c>
      <c r="I952" s="6"/>
      <c r="J952" s="6"/>
      <c r="K952" s="7"/>
    </row>
    <row r="953" spans="1:11" x14ac:dyDescent="0.25">
      <c r="A953" s="1" t="s">
        <v>163</v>
      </c>
      <c r="B953" s="12" t="s">
        <v>76</v>
      </c>
      <c r="C953" s="14">
        <v>71</v>
      </c>
      <c r="D953" s="14"/>
      <c r="E953" s="14"/>
      <c r="F953" s="15"/>
      <c r="G953" s="12" t="s">
        <v>76</v>
      </c>
      <c r="H953" s="14">
        <v>118</v>
      </c>
      <c r="I953" s="14"/>
      <c r="J953" s="14"/>
      <c r="K953" s="15"/>
    </row>
    <row r="954" spans="1:11" x14ac:dyDescent="0.25">
      <c r="A954" s="1" t="s">
        <v>106</v>
      </c>
      <c r="B954" s="1" t="s">
        <v>25</v>
      </c>
      <c r="C954">
        <v>60</v>
      </c>
      <c r="G954" s="1"/>
    </row>
    <row r="955" spans="1:11" x14ac:dyDescent="0.25">
      <c r="A955" s="1" t="s">
        <v>106</v>
      </c>
      <c r="B955" s="1"/>
      <c r="G955" s="1" t="s">
        <v>33</v>
      </c>
      <c r="K955">
        <v>8.6</v>
      </c>
    </row>
    <row r="956" spans="1:11" x14ac:dyDescent="0.25">
      <c r="A956" s="1" t="s">
        <v>164</v>
      </c>
      <c r="B956" s="1"/>
      <c r="G956" s="1" t="s">
        <v>78</v>
      </c>
      <c r="H956">
        <v>22</v>
      </c>
    </row>
    <row r="957" spans="1:11" x14ac:dyDescent="0.25">
      <c r="A957" s="1" t="s">
        <v>126</v>
      </c>
      <c r="B957" s="1"/>
      <c r="G957" s="9" t="s">
        <v>42</v>
      </c>
      <c r="H957" s="10"/>
      <c r="I957" s="10">
        <v>1578</v>
      </c>
      <c r="J957" s="10"/>
      <c r="K957" s="11"/>
    </row>
    <row r="958" spans="1:11" x14ac:dyDescent="0.25">
      <c r="A958" s="1" t="s">
        <v>149</v>
      </c>
      <c r="B958" s="2" t="s">
        <v>73</v>
      </c>
      <c r="C958" s="3">
        <v>18</v>
      </c>
      <c r="D958" s="3">
        <v>36</v>
      </c>
      <c r="E958" s="3"/>
      <c r="F958" s="4"/>
      <c r="G958" s="1"/>
    </row>
    <row r="959" spans="1:11" x14ac:dyDescent="0.25">
      <c r="A959" s="1" t="s">
        <v>149</v>
      </c>
      <c r="B959" s="5" t="s">
        <v>133</v>
      </c>
      <c r="C959" s="6">
        <v>9</v>
      </c>
      <c r="D959" s="6">
        <v>8</v>
      </c>
      <c r="E959" s="6"/>
      <c r="F959" s="7"/>
      <c r="G959" s="2" t="s">
        <v>133</v>
      </c>
      <c r="H959" s="3">
        <v>2</v>
      </c>
      <c r="I959" s="3">
        <v>1</v>
      </c>
      <c r="J959" s="3"/>
      <c r="K959" s="4"/>
    </row>
    <row r="960" spans="1:11" ht="29.25" x14ac:dyDescent="0.25">
      <c r="A960" s="1" t="s">
        <v>149</v>
      </c>
      <c r="B960" s="5" t="s">
        <v>26</v>
      </c>
      <c r="C960" s="6"/>
      <c r="D960" s="6"/>
      <c r="E960" s="6"/>
      <c r="F960" s="7">
        <v>0</v>
      </c>
      <c r="G960" s="1"/>
    </row>
    <row r="961" spans="1:11" ht="29.25" x14ac:dyDescent="0.25">
      <c r="A961" s="1" t="s">
        <v>149</v>
      </c>
      <c r="B961" s="2" t="s">
        <v>3</v>
      </c>
      <c r="C961" s="3">
        <v>0</v>
      </c>
      <c r="D961" s="3">
        <v>3</v>
      </c>
      <c r="E961" s="3">
        <v>1</v>
      </c>
      <c r="F961" s="4">
        <v>0</v>
      </c>
      <c r="G961" s="5" t="s">
        <v>3</v>
      </c>
      <c r="H961" s="6">
        <v>1</v>
      </c>
      <c r="I961" s="6"/>
      <c r="J961" s="6">
        <v>0</v>
      </c>
      <c r="K961" s="7">
        <v>0</v>
      </c>
    </row>
    <row r="962" spans="1:11" ht="57.75" x14ac:dyDescent="0.25">
      <c r="A962" s="1" t="s">
        <v>149</v>
      </c>
      <c r="B962" s="5" t="s">
        <v>4</v>
      </c>
      <c r="C962" s="6">
        <v>0</v>
      </c>
      <c r="D962" s="6">
        <v>3</v>
      </c>
      <c r="E962" s="6">
        <v>0</v>
      </c>
      <c r="F962" s="7"/>
      <c r="G962" s="1"/>
    </row>
    <row r="963" spans="1:11" x14ac:dyDescent="0.25">
      <c r="A963" s="1" t="s">
        <v>149</v>
      </c>
      <c r="B963" s="1"/>
      <c r="G963" s="5" t="s">
        <v>5</v>
      </c>
      <c r="H963" s="8">
        <v>34</v>
      </c>
      <c r="I963" s="6"/>
      <c r="J963" s="6"/>
      <c r="K963" s="7"/>
    </row>
    <row r="964" spans="1:11" ht="57.75" x14ac:dyDescent="0.25">
      <c r="A964" s="1" t="s">
        <v>149</v>
      </c>
      <c r="B964" s="1"/>
      <c r="G964" s="12" t="s">
        <v>115</v>
      </c>
      <c r="H964" s="14"/>
      <c r="I964" s="14">
        <v>1581</v>
      </c>
      <c r="J964" s="14">
        <v>1595</v>
      </c>
      <c r="K964" s="15"/>
    </row>
    <row r="965" spans="1:11" x14ac:dyDescent="0.25">
      <c r="A965" s="1" t="s">
        <v>159</v>
      </c>
      <c r="B965" s="1"/>
      <c r="G965" s="2" t="s">
        <v>0</v>
      </c>
      <c r="H965" s="3"/>
      <c r="I965" s="3"/>
      <c r="J965" s="17">
        <v>3542</v>
      </c>
      <c r="K965" s="4"/>
    </row>
    <row r="966" spans="1:11" x14ac:dyDescent="0.25">
      <c r="A966" s="1" t="s">
        <v>159</v>
      </c>
      <c r="B966" s="5" t="s">
        <v>73</v>
      </c>
      <c r="C966" s="6">
        <v>31</v>
      </c>
      <c r="D966" s="6">
        <v>3</v>
      </c>
      <c r="E966" s="6"/>
      <c r="F966" s="7">
        <v>1</v>
      </c>
      <c r="G966" s="5" t="s">
        <v>73</v>
      </c>
      <c r="H966" s="6">
        <v>274049</v>
      </c>
      <c r="I966" s="6">
        <v>133024</v>
      </c>
      <c r="J966" s="6">
        <v>266515</v>
      </c>
      <c r="K966" s="7">
        <v>276640</v>
      </c>
    </row>
    <row r="967" spans="1:11" x14ac:dyDescent="0.25">
      <c r="A967" s="1" t="s">
        <v>159</v>
      </c>
      <c r="B967" s="1"/>
      <c r="G967" s="2" t="s">
        <v>7</v>
      </c>
      <c r="H967" s="3"/>
      <c r="I967" s="3"/>
      <c r="J967" s="3">
        <v>132</v>
      </c>
      <c r="K967" s="4"/>
    </row>
    <row r="968" spans="1:11" x14ac:dyDescent="0.25">
      <c r="A968" s="1" t="s">
        <v>159</v>
      </c>
      <c r="B968" s="1"/>
      <c r="G968" s="5" t="s">
        <v>87</v>
      </c>
      <c r="H968" s="6">
        <v>460881</v>
      </c>
      <c r="I968" s="6">
        <v>121578</v>
      </c>
      <c r="J968" s="6">
        <v>258633</v>
      </c>
      <c r="K968" s="7">
        <v>526668</v>
      </c>
    </row>
    <row r="969" spans="1:11" ht="43.5" x14ac:dyDescent="0.25">
      <c r="A969" s="1" t="s">
        <v>159</v>
      </c>
      <c r="B969" s="1"/>
      <c r="G969" s="2" t="s">
        <v>25</v>
      </c>
      <c r="H969" s="3"/>
      <c r="I969" s="3">
        <v>139927</v>
      </c>
      <c r="J969" s="3"/>
      <c r="K969" s="4"/>
    </row>
    <row r="970" spans="1:11" x14ac:dyDescent="0.25">
      <c r="A970" s="1" t="s">
        <v>159</v>
      </c>
      <c r="B970" s="2" t="s">
        <v>27</v>
      </c>
      <c r="C970" s="3">
        <v>1</v>
      </c>
      <c r="D970" s="3"/>
      <c r="E970" s="13">
        <v>186</v>
      </c>
      <c r="F970" s="13">
        <v>250</v>
      </c>
      <c r="G970" s="1"/>
    </row>
    <row r="971" spans="1:11" ht="57.75" x14ac:dyDescent="0.25">
      <c r="A971" s="1" t="s">
        <v>159</v>
      </c>
      <c r="B971" s="1"/>
      <c r="G971" s="12" t="s">
        <v>4</v>
      </c>
      <c r="H971" s="14"/>
      <c r="I971" s="14"/>
      <c r="J971" s="14">
        <v>1181</v>
      </c>
      <c r="K971" s="15">
        <v>15</v>
      </c>
    </row>
    <row r="972" spans="1:11" ht="29.25" x14ac:dyDescent="0.25">
      <c r="A972" s="1" t="s">
        <v>5</v>
      </c>
      <c r="B972" s="5" t="s">
        <v>79</v>
      </c>
      <c r="C972" s="6">
        <v>56</v>
      </c>
      <c r="D972" s="6"/>
      <c r="E972" s="6"/>
      <c r="F972" s="7"/>
      <c r="G972" s="9" t="s">
        <v>79</v>
      </c>
      <c r="H972" s="10">
        <v>7</v>
      </c>
      <c r="I972" s="10">
        <v>18</v>
      </c>
      <c r="J972" s="10">
        <v>20</v>
      </c>
      <c r="K972" s="11">
        <v>0</v>
      </c>
    </row>
    <row r="973" spans="1:11" ht="29.25" x14ac:dyDescent="0.25">
      <c r="A973" s="1" t="s">
        <v>5</v>
      </c>
      <c r="B973" s="2" t="s">
        <v>3</v>
      </c>
      <c r="C973" s="3">
        <v>6384</v>
      </c>
      <c r="D973" s="13">
        <v>595</v>
      </c>
      <c r="E973" s="3">
        <v>1133</v>
      </c>
      <c r="F973" s="4">
        <v>4666</v>
      </c>
      <c r="G973" s="2" t="s">
        <v>3</v>
      </c>
      <c r="H973" s="3">
        <v>2</v>
      </c>
      <c r="I973" s="3">
        <v>319</v>
      </c>
      <c r="J973" s="3">
        <v>35</v>
      </c>
      <c r="K973" s="4">
        <v>37</v>
      </c>
    </row>
    <row r="974" spans="1:11" x14ac:dyDescent="0.25">
      <c r="A974" s="1" t="s">
        <v>165</v>
      </c>
      <c r="B974" s="2" t="s">
        <v>129</v>
      </c>
      <c r="C974" s="3">
        <v>2</v>
      </c>
      <c r="D974" s="3"/>
      <c r="E974" s="3">
        <v>1</v>
      </c>
      <c r="F974" s="4">
        <v>1</v>
      </c>
      <c r="G974" s="1"/>
    </row>
    <row r="975" spans="1:11" ht="57.75" x14ac:dyDescent="0.25">
      <c r="A975" s="1" t="s">
        <v>165</v>
      </c>
      <c r="B975" s="9" t="s">
        <v>4</v>
      </c>
      <c r="C975" s="10"/>
      <c r="D975" s="10">
        <v>40</v>
      </c>
      <c r="E975" s="10"/>
      <c r="F975" s="11"/>
      <c r="G975" s="1"/>
    </row>
    <row r="976" spans="1:11" x14ac:dyDescent="0.25">
      <c r="A976" s="1" t="s">
        <v>166</v>
      </c>
      <c r="B976" s="2" t="s">
        <v>12</v>
      </c>
      <c r="C976" s="3">
        <v>1320244</v>
      </c>
      <c r="D976" s="3">
        <v>1904868</v>
      </c>
      <c r="E976" s="3">
        <v>1552068</v>
      </c>
      <c r="F976" s="4">
        <v>2102233</v>
      </c>
      <c r="G976" s="1"/>
    </row>
    <row r="977" spans="1:17" x14ac:dyDescent="0.25">
      <c r="A977" s="1" t="s">
        <v>166</v>
      </c>
      <c r="B977" s="5" t="s">
        <v>0</v>
      </c>
      <c r="C977" s="6">
        <v>47716</v>
      </c>
      <c r="D977" s="6">
        <v>122902</v>
      </c>
      <c r="E977" s="6">
        <v>907267</v>
      </c>
      <c r="F977" s="7">
        <v>288311</v>
      </c>
      <c r="G977" s="2" t="s">
        <v>0</v>
      </c>
      <c r="H977" s="3">
        <v>0</v>
      </c>
      <c r="I977" s="17">
        <v>20326</v>
      </c>
      <c r="J977" s="17">
        <v>17653</v>
      </c>
      <c r="K977" s="17">
        <v>14565</v>
      </c>
    </row>
    <row r="978" spans="1:17" ht="29.25" x14ac:dyDescent="0.25">
      <c r="A978" s="1" t="s">
        <v>166</v>
      </c>
      <c r="B978" s="2" t="s">
        <v>62</v>
      </c>
      <c r="C978" s="3">
        <v>10088</v>
      </c>
      <c r="D978" s="3">
        <v>701392</v>
      </c>
      <c r="E978" s="3">
        <v>928956</v>
      </c>
      <c r="F978" s="4">
        <v>9486337</v>
      </c>
      <c r="G978" s="1"/>
    </row>
    <row r="979" spans="1:17" ht="29.25" x14ac:dyDescent="0.25">
      <c r="A979" s="1" t="s">
        <v>166</v>
      </c>
      <c r="B979" s="5" t="s">
        <v>6</v>
      </c>
      <c r="C979" s="6">
        <v>147889</v>
      </c>
      <c r="D979" s="6">
        <v>280950</v>
      </c>
      <c r="E979" s="6">
        <v>549113</v>
      </c>
      <c r="F979" s="7"/>
      <c r="G979" s="5" t="s">
        <v>6</v>
      </c>
      <c r="H979" s="6">
        <v>146887</v>
      </c>
      <c r="I979" s="6">
        <v>383191</v>
      </c>
      <c r="J979" s="6">
        <v>636470</v>
      </c>
      <c r="K979" s="6">
        <v>639254</v>
      </c>
    </row>
    <row r="980" spans="1:17" x14ac:dyDescent="0.25">
      <c r="A980" s="1" t="s">
        <v>166</v>
      </c>
      <c r="B980" s="5" t="s">
        <v>31</v>
      </c>
      <c r="C980" s="6">
        <v>3</v>
      </c>
      <c r="D980" s="6">
        <v>9</v>
      </c>
      <c r="E980" s="6">
        <v>38</v>
      </c>
      <c r="F980" s="7">
        <v>2</v>
      </c>
      <c r="G980" s="1"/>
    </row>
    <row r="981" spans="1:17" ht="29.25" x14ac:dyDescent="0.25">
      <c r="A981" s="1" t="s">
        <v>166</v>
      </c>
      <c r="B981" s="2" t="s">
        <v>13</v>
      </c>
      <c r="C981" s="3">
        <v>187204</v>
      </c>
      <c r="D981" s="3">
        <v>92651</v>
      </c>
      <c r="E981" s="3"/>
      <c r="F981" s="4"/>
      <c r="G981" s="2" t="s">
        <v>13</v>
      </c>
      <c r="H981" s="3">
        <v>84006</v>
      </c>
      <c r="I981" s="3">
        <v>90377</v>
      </c>
      <c r="J981" s="3"/>
      <c r="K981" s="3"/>
    </row>
    <row r="982" spans="1:17" x14ac:dyDescent="0.25">
      <c r="A982" s="1" t="s">
        <v>166</v>
      </c>
      <c r="B982" s="5" t="s">
        <v>61</v>
      </c>
      <c r="C982" s="6">
        <v>1546591</v>
      </c>
      <c r="D982" s="6">
        <v>1529512</v>
      </c>
      <c r="E982" s="6">
        <v>1163211</v>
      </c>
      <c r="F982" s="7">
        <v>854024</v>
      </c>
      <c r="G982" s="5" t="s">
        <v>61</v>
      </c>
      <c r="H982" s="6">
        <v>1632981</v>
      </c>
      <c r="I982" s="6">
        <v>1531365</v>
      </c>
      <c r="J982" s="6">
        <v>1548328</v>
      </c>
      <c r="K982" s="6">
        <v>889907</v>
      </c>
    </row>
    <row r="983" spans="1:17" ht="57.75" x14ac:dyDescent="0.25">
      <c r="A983" s="1" t="s">
        <v>166</v>
      </c>
      <c r="B983" s="2" t="s">
        <v>80</v>
      </c>
      <c r="C983" s="3"/>
      <c r="D983" s="3"/>
      <c r="E983" s="3"/>
      <c r="F983" s="4">
        <v>28263</v>
      </c>
      <c r="G983" s="1"/>
    </row>
    <row r="984" spans="1:17" x14ac:dyDescent="0.25">
      <c r="A984" s="1" t="s">
        <v>166</v>
      </c>
      <c r="B984" s="5" t="s">
        <v>32</v>
      </c>
      <c r="C984" s="6">
        <v>1</v>
      </c>
      <c r="D984" s="6">
        <v>974519</v>
      </c>
      <c r="E984" s="6">
        <v>1118401</v>
      </c>
      <c r="F984" s="7">
        <v>1951311</v>
      </c>
      <c r="G984" s="2" t="s">
        <v>32</v>
      </c>
      <c r="H984" s="3"/>
      <c r="I984" s="3">
        <v>1026819</v>
      </c>
      <c r="J984" s="3">
        <v>1759097</v>
      </c>
      <c r="K984" s="3">
        <v>2635201</v>
      </c>
    </row>
    <row r="985" spans="1:17" x14ac:dyDescent="0.25">
      <c r="A985" s="1" t="s">
        <v>166</v>
      </c>
      <c r="B985" s="5" t="s">
        <v>88</v>
      </c>
      <c r="C985" s="6">
        <v>12</v>
      </c>
      <c r="D985" s="6">
        <v>556</v>
      </c>
      <c r="E985" s="6">
        <v>275</v>
      </c>
      <c r="F985" s="7"/>
      <c r="G985" s="1"/>
    </row>
    <row r="986" spans="1:17" ht="29.25" x14ac:dyDescent="0.25">
      <c r="A986" s="1" t="s">
        <v>166</v>
      </c>
      <c r="B986" s="2" t="s">
        <v>98</v>
      </c>
      <c r="C986" s="3">
        <v>113212</v>
      </c>
      <c r="D986" s="3">
        <v>759606</v>
      </c>
      <c r="E986" s="3">
        <v>855285</v>
      </c>
      <c r="F986" s="4">
        <v>720242</v>
      </c>
      <c r="G986" s="5" t="s">
        <v>98</v>
      </c>
      <c r="H986" s="6">
        <v>90075</v>
      </c>
      <c r="I986" s="6"/>
      <c r="J986" s="6"/>
      <c r="K986" s="6"/>
    </row>
    <row r="987" spans="1:17" x14ac:dyDescent="0.25">
      <c r="A987" s="1" t="s">
        <v>166</v>
      </c>
      <c r="B987" s="5" t="s">
        <v>33</v>
      </c>
      <c r="C987" s="6">
        <v>347791</v>
      </c>
      <c r="D987" s="6">
        <v>680530</v>
      </c>
      <c r="E987" s="6">
        <v>193749</v>
      </c>
      <c r="F987" s="7">
        <v>376615</v>
      </c>
      <c r="G987" s="2" t="s">
        <v>33</v>
      </c>
      <c r="H987">
        <f>N987*0.86</f>
        <v>581992.1</v>
      </c>
      <c r="I987">
        <f>O987*0.86</f>
        <v>1339428.5</v>
      </c>
      <c r="J987">
        <f>P987*0.86</f>
        <v>1284483.1000000001</v>
      </c>
      <c r="K987">
        <f>Q987*0.86</f>
        <v>498405.26</v>
      </c>
      <c r="N987" s="3">
        <v>676735</v>
      </c>
      <c r="O987" s="3">
        <v>1557475</v>
      </c>
      <c r="P987" s="3">
        <v>1493585</v>
      </c>
      <c r="Q987" s="3">
        <v>579541</v>
      </c>
    </row>
    <row r="988" spans="1:17" x14ac:dyDescent="0.25">
      <c r="A988" s="1" t="s">
        <v>166</v>
      </c>
      <c r="B988" s="2" t="s">
        <v>103</v>
      </c>
      <c r="C988" s="3">
        <v>681868</v>
      </c>
      <c r="D988" s="3">
        <v>5696</v>
      </c>
      <c r="E988" s="3">
        <v>29310</v>
      </c>
      <c r="F988" s="4">
        <v>254498</v>
      </c>
      <c r="G988" s="1"/>
    </row>
    <row r="989" spans="1:17" ht="29.25" x14ac:dyDescent="0.25">
      <c r="A989" s="1" t="s">
        <v>166</v>
      </c>
      <c r="B989" s="2" t="s">
        <v>10</v>
      </c>
      <c r="C989" s="3">
        <v>16747</v>
      </c>
      <c r="D989" s="3"/>
      <c r="E989" s="3">
        <v>18</v>
      </c>
      <c r="F989" s="4">
        <v>6</v>
      </c>
      <c r="G989" s="5" t="s">
        <v>10</v>
      </c>
      <c r="H989" s="6">
        <v>102900</v>
      </c>
      <c r="I989" s="6">
        <v>952561</v>
      </c>
      <c r="J989" s="6">
        <v>48525</v>
      </c>
      <c r="K989" s="6"/>
    </row>
    <row r="990" spans="1:17" x14ac:dyDescent="0.25">
      <c r="A990" s="1" t="s">
        <v>166</v>
      </c>
      <c r="B990" s="5" t="s">
        <v>15</v>
      </c>
      <c r="C990" s="6"/>
      <c r="D990" s="6">
        <v>232071</v>
      </c>
      <c r="E990" s="6"/>
      <c r="F990" s="7"/>
      <c r="G990" s="2" t="s">
        <v>15</v>
      </c>
      <c r="H990" s="3"/>
      <c r="I990" s="3"/>
      <c r="J990" s="3">
        <v>27165</v>
      </c>
      <c r="K990" s="3"/>
    </row>
    <row r="991" spans="1:17" ht="72" x14ac:dyDescent="0.25">
      <c r="A991" s="1" t="s">
        <v>166</v>
      </c>
      <c r="B991" s="2" t="s">
        <v>97</v>
      </c>
      <c r="C991" s="3"/>
      <c r="D991" s="3"/>
      <c r="E991" s="3">
        <v>48199</v>
      </c>
      <c r="F991" s="4"/>
      <c r="G991" s="1"/>
    </row>
    <row r="992" spans="1:17" ht="29.25" x14ac:dyDescent="0.25">
      <c r="A992" s="1" t="s">
        <v>166</v>
      </c>
      <c r="B992" s="5" t="s">
        <v>99</v>
      </c>
      <c r="C992" s="6">
        <v>72617</v>
      </c>
      <c r="D992" s="6"/>
      <c r="E992" s="6"/>
      <c r="F992" s="7"/>
      <c r="G992" s="5" t="s">
        <v>99</v>
      </c>
      <c r="H992" s="6">
        <v>72706</v>
      </c>
      <c r="I992" s="6"/>
      <c r="J992" s="6"/>
      <c r="K992" s="6"/>
    </row>
    <row r="993" spans="1:11" x14ac:dyDescent="0.25">
      <c r="A993" s="1" t="s">
        <v>166</v>
      </c>
      <c r="B993" s="2" t="s">
        <v>118</v>
      </c>
      <c r="C993" s="3"/>
      <c r="D993" s="3"/>
      <c r="E993" s="3"/>
      <c r="F993" s="4">
        <v>74843</v>
      </c>
      <c r="G993" s="1"/>
    </row>
    <row r="994" spans="1:11" ht="29.25" x14ac:dyDescent="0.25">
      <c r="A994" s="1" t="s">
        <v>166</v>
      </c>
      <c r="B994" s="5" t="s">
        <v>65</v>
      </c>
      <c r="C994" s="6">
        <v>78834</v>
      </c>
      <c r="D994" s="6">
        <v>3</v>
      </c>
      <c r="E994" s="6">
        <v>262563</v>
      </c>
      <c r="F994" s="7">
        <v>140582</v>
      </c>
      <c r="G994" s="2" t="s">
        <v>65</v>
      </c>
      <c r="H994" s="3">
        <v>407318</v>
      </c>
      <c r="I994" s="3">
        <v>293162</v>
      </c>
      <c r="J994" s="3">
        <v>227126</v>
      </c>
      <c r="K994" s="3">
        <v>219362</v>
      </c>
    </row>
    <row r="995" spans="1:11" x14ac:dyDescent="0.25">
      <c r="A995" s="1" t="s">
        <v>166</v>
      </c>
      <c r="B995" s="2" t="s">
        <v>91</v>
      </c>
      <c r="C995" s="3">
        <v>86673</v>
      </c>
      <c r="D995" s="3">
        <v>18736</v>
      </c>
      <c r="E995" s="3">
        <v>4</v>
      </c>
      <c r="F995" s="4">
        <v>2</v>
      </c>
      <c r="G995" s="5" t="s">
        <v>91</v>
      </c>
      <c r="H995" s="6">
        <v>210000</v>
      </c>
      <c r="I995" s="6">
        <v>120000</v>
      </c>
      <c r="J995" s="6"/>
      <c r="K995" s="8">
        <v>243829</v>
      </c>
    </row>
    <row r="996" spans="1:11" ht="43.5" x14ac:dyDescent="0.25">
      <c r="A996" s="1" t="s">
        <v>166</v>
      </c>
      <c r="B996" s="5" t="s">
        <v>83</v>
      </c>
      <c r="C996" s="6">
        <v>4</v>
      </c>
      <c r="D996" s="6">
        <v>5</v>
      </c>
      <c r="E996" s="6">
        <v>6</v>
      </c>
      <c r="F996" s="7">
        <v>189799</v>
      </c>
      <c r="G996" s="1"/>
    </row>
    <row r="997" spans="1:11" ht="43.5" x14ac:dyDescent="0.25">
      <c r="A997" s="1" t="s">
        <v>166</v>
      </c>
      <c r="B997" s="2" t="s">
        <v>130</v>
      </c>
      <c r="C997" s="3">
        <v>16298</v>
      </c>
      <c r="D997" s="3">
        <v>36088</v>
      </c>
      <c r="E997" s="3"/>
      <c r="F997" s="4">
        <v>49398</v>
      </c>
      <c r="G997" s="1"/>
    </row>
    <row r="998" spans="1:11" x14ac:dyDescent="0.25">
      <c r="A998" s="1" t="s">
        <v>166</v>
      </c>
      <c r="B998" s="5" t="s">
        <v>66</v>
      </c>
      <c r="C998" s="6">
        <v>3</v>
      </c>
      <c r="D998" s="6">
        <v>1</v>
      </c>
      <c r="E998" s="6"/>
      <c r="F998" s="7">
        <v>12</v>
      </c>
      <c r="G998" s="1"/>
    </row>
    <row r="999" spans="1:11" x14ac:dyDescent="0.25">
      <c r="A999" s="1" t="s">
        <v>166</v>
      </c>
      <c r="B999" s="2" t="s">
        <v>35</v>
      </c>
      <c r="C999" s="3">
        <v>18</v>
      </c>
      <c r="D999" s="3">
        <v>0</v>
      </c>
      <c r="E999" s="3">
        <v>13567</v>
      </c>
      <c r="F999" s="4">
        <v>2</v>
      </c>
      <c r="G999" s="5" t="s">
        <v>35</v>
      </c>
      <c r="H999" s="6"/>
      <c r="I999" s="6"/>
      <c r="J999" s="6"/>
      <c r="K999" s="6">
        <v>0</v>
      </c>
    </row>
    <row r="1000" spans="1:11" x14ac:dyDescent="0.25">
      <c r="A1000" s="1" t="s">
        <v>166</v>
      </c>
      <c r="B1000" s="5" t="s">
        <v>16</v>
      </c>
      <c r="C1000" s="6">
        <v>199452</v>
      </c>
      <c r="D1000" s="6">
        <v>130363</v>
      </c>
      <c r="E1000" s="6"/>
      <c r="F1000" s="7">
        <v>306546</v>
      </c>
      <c r="G1000" s="2" t="s">
        <v>16</v>
      </c>
      <c r="H1000" s="3">
        <v>199781</v>
      </c>
      <c r="I1000" s="3">
        <v>129432</v>
      </c>
      <c r="J1000" s="3">
        <v>647457</v>
      </c>
      <c r="K1000" s="3">
        <v>538590</v>
      </c>
    </row>
    <row r="1001" spans="1:11" ht="29.25" x14ac:dyDescent="0.25">
      <c r="A1001" s="1" t="s">
        <v>166</v>
      </c>
      <c r="B1001" s="2" t="s">
        <v>36</v>
      </c>
      <c r="C1001" s="3">
        <v>120765</v>
      </c>
      <c r="D1001" s="3">
        <v>32614</v>
      </c>
      <c r="E1001" s="3">
        <v>762</v>
      </c>
      <c r="F1001" s="4">
        <v>398396</v>
      </c>
      <c r="G1001" s="5" t="s">
        <v>36</v>
      </c>
      <c r="H1001" s="6">
        <v>46752</v>
      </c>
      <c r="I1001" s="6"/>
      <c r="J1001" s="6">
        <v>11990</v>
      </c>
      <c r="K1001" s="6">
        <v>430686</v>
      </c>
    </row>
    <row r="1002" spans="1:11" x14ac:dyDescent="0.25">
      <c r="A1002" s="1" t="s">
        <v>166</v>
      </c>
      <c r="B1002" s="5" t="s">
        <v>101</v>
      </c>
      <c r="C1002" s="6">
        <v>619677</v>
      </c>
      <c r="D1002" s="6">
        <v>256861</v>
      </c>
      <c r="E1002" s="6">
        <v>383196</v>
      </c>
      <c r="F1002" s="7">
        <v>126256</v>
      </c>
      <c r="G1002" s="2" t="s">
        <v>101</v>
      </c>
      <c r="H1002" s="3">
        <v>643706</v>
      </c>
      <c r="I1002" s="3">
        <v>281037</v>
      </c>
      <c r="J1002" s="3"/>
      <c r="K1002" s="3"/>
    </row>
    <row r="1003" spans="1:11" x14ac:dyDescent="0.25">
      <c r="A1003" s="1" t="s">
        <v>166</v>
      </c>
      <c r="B1003" s="5" t="s">
        <v>37</v>
      </c>
      <c r="C1003" s="6"/>
      <c r="D1003" s="6"/>
      <c r="E1003" s="6"/>
      <c r="F1003" s="7">
        <v>151978</v>
      </c>
      <c r="G1003" s="1"/>
    </row>
    <row r="1004" spans="1:11" x14ac:dyDescent="0.25">
      <c r="A1004" s="1" t="s">
        <v>166</v>
      </c>
      <c r="B1004" s="2" t="s">
        <v>75</v>
      </c>
      <c r="C1004" s="3">
        <v>781</v>
      </c>
      <c r="D1004" s="3"/>
      <c r="E1004" s="3">
        <v>3</v>
      </c>
      <c r="F1004" s="4">
        <v>13</v>
      </c>
      <c r="G1004" s="1"/>
    </row>
    <row r="1005" spans="1:11" x14ac:dyDescent="0.25">
      <c r="A1005" s="1" t="s">
        <v>166</v>
      </c>
      <c r="B1005" s="5" t="s">
        <v>129</v>
      </c>
      <c r="C1005" s="6"/>
      <c r="D1005" s="6"/>
      <c r="E1005" s="6">
        <v>17810</v>
      </c>
      <c r="F1005" s="7"/>
      <c r="G1005" s="1"/>
    </row>
    <row r="1006" spans="1:11" ht="57.75" x14ac:dyDescent="0.25">
      <c r="A1006" s="1" t="s">
        <v>166</v>
      </c>
      <c r="B1006" s="5" t="s">
        <v>38</v>
      </c>
      <c r="C1006" s="6">
        <v>425356</v>
      </c>
      <c r="D1006" s="6">
        <v>5958</v>
      </c>
      <c r="E1006" s="6">
        <v>99704</v>
      </c>
      <c r="F1006" s="7"/>
      <c r="G1006" s="1"/>
    </row>
    <row r="1007" spans="1:11" x14ac:dyDescent="0.25">
      <c r="A1007" s="1" t="s">
        <v>166</v>
      </c>
      <c r="B1007" s="2" t="s">
        <v>39</v>
      </c>
      <c r="C1007" s="3">
        <v>5469100</v>
      </c>
      <c r="D1007" s="3">
        <v>5429430</v>
      </c>
      <c r="E1007" s="3">
        <v>2433130</v>
      </c>
      <c r="F1007" s="4">
        <v>996212</v>
      </c>
      <c r="G1007" s="1"/>
    </row>
    <row r="1008" spans="1:11" x14ac:dyDescent="0.25">
      <c r="A1008" s="1" t="s">
        <v>166</v>
      </c>
      <c r="B1008" s="5" t="s">
        <v>140</v>
      </c>
      <c r="C1008" s="6">
        <v>313</v>
      </c>
      <c r="D1008" s="6"/>
      <c r="E1008" s="6"/>
      <c r="F1008" s="7"/>
      <c r="G1008" s="1"/>
    </row>
    <row r="1009" spans="1:11" x14ac:dyDescent="0.25">
      <c r="A1009" s="1" t="s">
        <v>166</v>
      </c>
      <c r="B1009" s="2" t="s">
        <v>93</v>
      </c>
      <c r="C1009" s="3">
        <v>207262</v>
      </c>
      <c r="D1009" s="3">
        <v>99796</v>
      </c>
      <c r="E1009" s="3">
        <v>115162</v>
      </c>
      <c r="F1009" s="4">
        <v>82127</v>
      </c>
      <c r="G1009" s="5" t="s">
        <v>93</v>
      </c>
      <c r="H1009" s="6">
        <v>207545</v>
      </c>
      <c r="I1009" s="6">
        <v>0</v>
      </c>
      <c r="J1009" s="6">
        <v>84120</v>
      </c>
      <c r="K1009" s="6">
        <v>58366</v>
      </c>
    </row>
    <row r="1010" spans="1:11" ht="29.25" x14ac:dyDescent="0.25">
      <c r="A1010" s="1" t="s">
        <v>166</v>
      </c>
      <c r="B1010" s="5" t="s">
        <v>40</v>
      </c>
      <c r="C1010" s="6">
        <v>2</v>
      </c>
      <c r="D1010" s="6"/>
      <c r="E1010" s="6"/>
      <c r="F1010" s="7">
        <v>789466</v>
      </c>
      <c r="G1010" s="2" t="s">
        <v>40</v>
      </c>
      <c r="H1010" s="3">
        <v>9520221</v>
      </c>
      <c r="I1010" s="3">
        <v>7410979</v>
      </c>
      <c r="J1010" s="3">
        <v>7929919</v>
      </c>
      <c r="K1010" s="3">
        <v>8188826</v>
      </c>
    </row>
    <row r="1011" spans="1:11" x14ac:dyDescent="0.25">
      <c r="A1011" s="1" t="s">
        <v>166</v>
      </c>
      <c r="B1011" s="2" t="s">
        <v>41</v>
      </c>
      <c r="C1011" s="3">
        <v>3168051</v>
      </c>
      <c r="D1011" s="3">
        <v>4268462</v>
      </c>
      <c r="E1011" s="3">
        <v>1264600</v>
      </c>
      <c r="F1011" s="4">
        <v>2</v>
      </c>
      <c r="G1011" s="1"/>
    </row>
    <row r="1012" spans="1:11" ht="29.25" x14ac:dyDescent="0.25">
      <c r="A1012" s="1" t="s">
        <v>166</v>
      </c>
      <c r="B1012" s="5" t="s">
        <v>20</v>
      </c>
      <c r="C1012" s="6">
        <v>584220</v>
      </c>
      <c r="D1012" s="6">
        <v>349603</v>
      </c>
      <c r="E1012" s="6">
        <v>239905</v>
      </c>
      <c r="F1012" s="7">
        <v>2896044</v>
      </c>
      <c r="G1012" s="5" t="s">
        <v>20</v>
      </c>
      <c r="H1012" s="6">
        <v>1051529</v>
      </c>
      <c r="I1012" s="6">
        <v>974664</v>
      </c>
      <c r="J1012" s="6"/>
      <c r="K1012" s="6"/>
    </row>
    <row r="1013" spans="1:11" ht="29.25" x14ac:dyDescent="0.25">
      <c r="A1013" s="1" t="s">
        <v>166</v>
      </c>
      <c r="B1013" s="2" t="s">
        <v>157</v>
      </c>
      <c r="C1013" s="3">
        <v>5</v>
      </c>
      <c r="D1013" s="3"/>
      <c r="E1013" s="3">
        <v>9</v>
      </c>
      <c r="F1013" s="4"/>
      <c r="G1013" s="1"/>
    </row>
    <row r="1014" spans="1:11" ht="29.25" x14ac:dyDescent="0.25">
      <c r="A1014" s="1" t="s">
        <v>166</v>
      </c>
      <c r="B1014" s="5" t="s">
        <v>21</v>
      </c>
      <c r="C1014" s="6"/>
      <c r="D1014" s="6">
        <v>0</v>
      </c>
      <c r="E1014" s="6">
        <v>2</v>
      </c>
      <c r="F1014" s="7"/>
      <c r="G1014" s="1"/>
    </row>
    <row r="1015" spans="1:11" x14ac:dyDescent="0.25">
      <c r="A1015" s="1" t="s">
        <v>166</v>
      </c>
      <c r="B1015" s="5" t="s">
        <v>67</v>
      </c>
      <c r="C1015" s="6">
        <v>1459630</v>
      </c>
      <c r="D1015" s="6"/>
      <c r="E1015" s="6"/>
      <c r="F1015" s="7"/>
      <c r="G1015" s="2" t="s">
        <v>67</v>
      </c>
      <c r="H1015" s="3">
        <f>149998*0.86</f>
        <v>128998.28</v>
      </c>
      <c r="I1015" s="3"/>
      <c r="J1015" s="3"/>
      <c r="K1015" s="3"/>
    </row>
    <row r="1016" spans="1:11" x14ac:dyDescent="0.25">
      <c r="A1016" s="1" t="s">
        <v>166</v>
      </c>
      <c r="B1016" s="2" t="s">
        <v>7</v>
      </c>
      <c r="C1016" s="3">
        <v>4143910</v>
      </c>
      <c r="D1016" s="3">
        <v>5977412</v>
      </c>
      <c r="E1016" s="3">
        <v>5750765</v>
      </c>
      <c r="F1016" s="4">
        <v>4233514</v>
      </c>
      <c r="G1016" s="5" t="s">
        <v>7</v>
      </c>
      <c r="H1016" s="6">
        <v>2677994</v>
      </c>
      <c r="I1016" s="6">
        <v>11000</v>
      </c>
      <c r="J1016" s="6">
        <v>9642</v>
      </c>
      <c r="K1016" s="6">
        <v>5440</v>
      </c>
    </row>
    <row r="1017" spans="1:11" x14ac:dyDescent="0.25">
      <c r="A1017" s="1" t="s">
        <v>166</v>
      </c>
      <c r="B1017" s="5" t="s">
        <v>42</v>
      </c>
      <c r="C1017" s="6">
        <v>9495937</v>
      </c>
      <c r="D1017" s="6">
        <v>8427798</v>
      </c>
      <c r="E1017" s="6">
        <v>7133074</v>
      </c>
      <c r="F1017" s="7">
        <v>7870818</v>
      </c>
      <c r="G1017" s="2" t="s">
        <v>42</v>
      </c>
      <c r="H1017" s="3">
        <v>11934830</v>
      </c>
      <c r="I1017" s="3">
        <v>12204728</v>
      </c>
      <c r="J1017" s="3">
        <v>10481074</v>
      </c>
      <c r="K1017" s="3">
        <v>12428813</v>
      </c>
    </row>
    <row r="1018" spans="1:11" x14ac:dyDescent="0.25">
      <c r="A1018" s="1" t="s">
        <v>166</v>
      </c>
      <c r="B1018" s="2" t="s">
        <v>100</v>
      </c>
      <c r="C1018" s="3"/>
      <c r="D1018" s="3"/>
      <c r="E1018" s="3"/>
      <c r="F1018" s="4">
        <v>2</v>
      </c>
      <c r="G1018" s="1"/>
    </row>
    <row r="1019" spans="1:11" x14ac:dyDescent="0.25">
      <c r="A1019" s="1" t="s">
        <v>166</v>
      </c>
      <c r="B1019" s="5" t="s">
        <v>81</v>
      </c>
      <c r="C1019" s="6"/>
      <c r="D1019" s="6">
        <v>2</v>
      </c>
      <c r="E1019" s="6"/>
      <c r="F1019" s="7"/>
      <c r="G1019" s="1"/>
    </row>
    <row r="1020" spans="1:11" x14ac:dyDescent="0.25">
      <c r="A1020" s="1" t="s">
        <v>166</v>
      </c>
      <c r="B1020" s="2" t="s">
        <v>68</v>
      </c>
      <c r="C1020" s="3">
        <v>2</v>
      </c>
      <c r="D1020" s="3">
        <v>0</v>
      </c>
      <c r="E1020" s="3"/>
      <c r="F1020" s="4">
        <v>3</v>
      </c>
      <c r="G1020" s="5" t="s">
        <v>68</v>
      </c>
      <c r="H1020" s="6"/>
      <c r="I1020" s="6"/>
      <c r="J1020" s="6"/>
      <c r="K1020" s="6">
        <v>12</v>
      </c>
    </row>
    <row r="1021" spans="1:11" x14ac:dyDescent="0.25">
      <c r="A1021" s="1" t="s">
        <v>166</v>
      </c>
      <c r="B1021" s="5" t="s">
        <v>87</v>
      </c>
      <c r="C1021" s="6">
        <v>65</v>
      </c>
      <c r="D1021" s="6">
        <v>14</v>
      </c>
      <c r="E1021" s="6">
        <v>100</v>
      </c>
      <c r="F1021" s="7">
        <v>53</v>
      </c>
      <c r="G1021" s="2" t="s">
        <v>87</v>
      </c>
      <c r="H1021" s="13">
        <v>0</v>
      </c>
      <c r="I1021" s="3">
        <v>0</v>
      </c>
      <c r="J1021" s="13">
        <v>43</v>
      </c>
      <c r="K1021" s="3">
        <v>0</v>
      </c>
    </row>
    <row r="1022" spans="1:11" x14ac:dyDescent="0.25">
      <c r="A1022" s="1" t="s">
        <v>166</v>
      </c>
      <c r="B1022" s="2" t="s">
        <v>76</v>
      </c>
      <c r="C1022" s="3">
        <v>115</v>
      </c>
      <c r="D1022" s="3">
        <v>203</v>
      </c>
      <c r="E1022" s="3">
        <v>41</v>
      </c>
      <c r="F1022" s="4"/>
      <c r="G1022" s="1"/>
    </row>
    <row r="1023" spans="1:11" ht="43.5" x14ac:dyDescent="0.25">
      <c r="A1023" s="1" t="s">
        <v>166</v>
      </c>
      <c r="B1023" s="5" t="s">
        <v>25</v>
      </c>
      <c r="C1023" s="6">
        <v>20687041</v>
      </c>
      <c r="D1023" s="6">
        <v>18422782</v>
      </c>
      <c r="E1023" s="6">
        <v>18494058</v>
      </c>
      <c r="F1023" s="7">
        <v>19354073</v>
      </c>
      <c r="G1023" s="5" t="s">
        <v>25</v>
      </c>
      <c r="H1023" s="6">
        <v>42156213</v>
      </c>
      <c r="I1023" s="6">
        <v>46171652</v>
      </c>
      <c r="J1023" s="6">
        <v>31792130</v>
      </c>
      <c r="K1023" s="6">
        <v>37358547</v>
      </c>
    </row>
    <row r="1024" spans="1:11" ht="29.25" x14ac:dyDescent="0.25">
      <c r="A1024" s="1" t="s">
        <v>166</v>
      </c>
      <c r="B1024" s="5" t="s">
        <v>43</v>
      </c>
      <c r="C1024" s="6">
        <v>1995730</v>
      </c>
      <c r="D1024" s="6">
        <v>2245900</v>
      </c>
      <c r="E1024" s="6">
        <v>3402900</v>
      </c>
      <c r="F1024" s="7">
        <v>3831680</v>
      </c>
      <c r="G1024" s="1"/>
    </row>
    <row r="1025" spans="1:17" x14ac:dyDescent="0.25">
      <c r="A1025" s="1" t="s">
        <v>166</v>
      </c>
      <c r="B1025" s="2" t="s">
        <v>71</v>
      </c>
      <c r="C1025" s="3"/>
      <c r="D1025" s="3">
        <v>50655</v>
      </c>
      <c r="E1025" s="3"/>
      <c r="F1025" s="4"/>
      <c r="G1025" s="2" t="s">
        <v>71</v>
      </c>
      <c r="H1025" s="3">
        <v>78628</v>
      </c>
      <c r="I1025" s="3">
        <v>23405</v>
      </c>
      <c r="J1025" s="3">
        <v>46272</v>
      </c>
      <c r="K1025" s="3">
        <v>64598</v>
      </c>
    </row>
    <row r="1026" spans="1:17" ht="29.25" x14ac:dyDescent="0.25">
      <c r="A1026" s="1" t="s">
        <v>166</v>
      </c>
      <c r="B1026" s="2" t="s">
        <v>26</v>
      </c>
      <c r="C1026" s="3"/>
      <c r="D1026" s="3">
        <v>2</v>
      </c>
      <c r="E1026" s="3"/>
      <c r="F1026" s="4">
        <v>2</v>
      </c>
      <c r="G1026" s="5" t="s">
        <v>26</v>
      </c>
      <c r="H1026" s="6"/>
      <c r="I1026" s="6"/>
      <c r="J1026" s="6"/>
      <c r="K1026" s="6">
        <v>0</v>
      </c>
    </row>
    <row r="1027" spans="1:17" x14ac:dyDescent="0.25">
      <c r="A1027" s="1" t="s">
        <v>166</v>
      </c>
      <c r="B1027" s="5" t="s">
        <v>44</v>
      </c>
      <c r="C1027" s="6"/>
      <c r="D1027" s="6"/>
      <c r="E1027" s="6">
        <v>17</v>
      </c>
      <c r="F1027" s="7"/>
      <c r="G1027" s="1"/>
    </row>
    <row r="1028" spans="1:17" x14ac:dyDescent="0.25">
      <c r="A1028" s="1" t="s">
        <v>166</v>
      </c>
      <c r="B1028" s="2" t="s">
        <v>77</v>
      </c>
      <c r="C1028" s="3">
        <v>13</v>
      </c>
      <c r="D1028" s="3">
        <v>15</v>
      </c>
      <c r="E1028" s="3">
        <v>15</v>
      </c>
      <c r="F1028" s="4"/>
      <c r="G1028" s="1"/>
    </row>
    <row r="1029" spans="1:17" x14ac:dyDescent="0.25">
      <c r="A1029" s="1" t="s">
        <v>166</v>
      </c>
      <c r="B1029" s="2" t="s">
        <v>69</v>
      </c>
      <c r="C1029" s="3">
        <v>28</v>
      </c>
      <c r="D1029" s="3">
        <v>9</v>
      </c>
      <c r="E1029" s="3">
        <v>0</v>
      </c>
      <c r="F1029" s="4">
        <v>3</v>
      </c>
      <c r="G1029" s="2" t="s">
        <v>69</v>
      </c>
      <c r="H1029" s="3">
        <v>47105</v>
      </c>
      <c r="I1029" s="3">
        <v>5112</v>
      </c>
      <c r="J1029" s="3">
        <v>31107</v>
      </c>
      <c r="K1029" s="3">
        <v>5500</v>
      </c>
    </row>
    <row r="1030" spans="1:17" x14ac:dyDescent="0.25">
      <c r="A1030" s="1" t="s">
        <v>166</v>
      </c>
      <c r="B1030" s="5" t="s">
        <v>108</v>
      </c>
      <c r="C1030" s="6">
        <v>83659</v>
      </c>
      <c r="D1030" s="6">
        <v>346042</v>
      </c>
      <c r="E1030" s="6"/>
      <c r="F1030" s="7"/>
      <c r="G1030" s="1"/>
    </row>
    <row r="1031" spans="1:17" x14ac:dyDescent="0.25">
      <c r="A1031" s="1" t="s">
        <v>166</v>
      </c>
      <c r="B1031" s="2" t="s">
        <v>110</v>
      </c>
      <c r="C1031" s="3">
        <v>20</v>
      </c>
      <c r="D1031" s="3">
        <v>1</v>
      </c>
      <c r="E1031" s="3">
        <v>1</v>
      </c>
      <c r="F1031" s="4"/>
      <c r="G1031" s="5" t="s">
        <v>110</v>
      </c>
      <c r="H1031" s="6"/>
      <c r="I1031" s="6"/>
      <c r="J1031" s="6"/>
      <c r="K1031" s="6">
        <v>96802</v>
      </c>
    </row>
    <row r="1032" spans="1:17" ht="43.5" x14ac:dyDescent="0.25">
      <c r="A1032" s="1" t="s">
        <v>166</v>
      </c>
      <c r="B1032" s="5" t="s">
        <v>52</v>
      </c>
      <c r="C1032" s="6"/>
      <c r="D1032" s="6">
        <v>1</v>
      </c>
      <c r="E1032" s="6">
        <v>30204</v>
      </c>
      <c r="F1032" s="7"/>
      <c r="G1032" s="2" t="s">
        <v>52</v>
      </c>
      <c r="H1032" s="3"/>
      <c r="I1032" s="3"/>
      <c r="J1032" s="3">
        <v>77</v>
      </c>
      <c r="K1032" s="3">
        <v>76</v>
      </c>
    </row>
    <row r="1033" spans="1:17" x14ac:dyDescent="0.25">
      <c r="A1033" s="1" t="s">
        <v>166</v>
      </c>
      <c r="B1033" s="2" t="s">
        <v>45</v>
      </c>
      <c r="C1033" s="3">
        <v>108022</v>
      </c>
      <c r="D1033" s="3">
        <v>69331</v>
      </c>
      <c r="E1033" s="3">
        <v>110565</v>
      </c>
      <c r="F1033" s="4">
        <v>36945</v>
      </c>
      <c r="G1033" s="5" t="s">
        <v>45</v>
      </c>
      <c r="H1033" s="6">
        <v>141870</v>
      </c>
      <c r="I1033" s="6">
        <v>74242</v>
      </c>
      <c r="J1033" s="6">
        <v>133626</v>
      </c>
      <c r="K1033" s="6">
        <v>233509</v>
      </c>
    </row>
    <row r="1034" spans="1:17" x14ac:dyDescent="0.25">
      <c r="A1034" s="1" t="s">
        <v>166</v>
      </c>
      <c r="B1034" s="5" t="s">
        <v>46</v>
      </c>
      <c r="C1034" s="6">
        <v>4</v>
      </c>
      <c r="D1034" s="6"/>
      <c r="E1034" s="6"/>
      <c r="F1034" s="7"/>
      <c r="G1034" s="1"/>
    </row>
    <row r="1035" spans="1:17" ht="57.75" x14ac:dyDescent="0.25">
      <c r="A1035" s="1" t="s">
        <v>166</v>
      </c>
      <c r="B1035" s="2" t="s">
        <v>4</v>
      </c>
      <c r="C1035" s="3">
        <v>0</v>
      </c>
      <c r="D1035" s="3">
        <v>4</v>
      </c>
      <c r="E1035" s="3">
        <v>3</v>
      </c>
      <c r="F1035" s="4">
        <v>5</v>
      </c>
      <c r="G1035" s="2" t="s">
        <v>4</v>
      </c>
      <c r="H1035" s="3"/>
      <c r="I1035" s="3">
        <v>59</v>
      </c>
      <c r="J1035" s="3"/>
      <c r="K1035" s="3"/>
    </row>
    <row r="1036" spans="1:17" ht="43.5" x14ac:dyDescent="0.25">
      <c r="A1036" s="1" t="s">
        <v>166</v>
      </c>
      <c r="B1036" s="5" t="s">
        <v>2</v>
      </c>
      <c r="C1036" s="6">
        <v>12115262</v>
      </c>
      <c r="D1036" s="6">
        <v>11113889</v>
      </c>
      <c r="E1036" s="6">
        <v>11619952</v>
      </c>
      <c r="F1036" s="7"/>
      <c r="G1036" s="5" t="s">
        <v>2</v>
      </c>
      <c r="H1036" s="6">
        <v>19971715</v>
      </c>
      <c r="I1036" s="6">
        <v>15354113</v>
      </c>
      <c r="J1036" s="6">
        <v>19543663</v>
      </c>
      <c r="K1036" s="6">
        <v>16540213</v>
      </c>
    </row>
    <row r="1037" spans="1:17" ht="43.5" x14ac:dyDescent="0.25">
      <c r="A1037" s="1" t="s">
        <v>166</v>
      </c>
      <c r="B1037" s="2" t="s">
        <v>8</v>
      </c>
      <c r="C1037" s="3">
        <v>3492830</v>
      </c>
      <c r="D1037" s="3">
        <v>7227580</v>
      </c>
      <c r="E1037" s="3">
        <v>9726310</v>
      </c>
      <c r="F1037" s="4">
        <v>8910503</v>
      </c>
      <c r="G1037" s="12" t="s">
        <v>8</v>
      </c>
      <c r="H1037">
        <f>N1037*0.86</f>
        <v>6596216.3399999999</v>
      </c>
      <c r="I1037">
        <f>O1037*0.86</f>
        <v>13684196.16</v>
      </c>
      <c r="J1037">
        <f>P1037*0.86</f>
        <v>14889573.02</v>
      </c>
      <c r="K1037">
        <f>Q1037*0.86</f>
        <v>15329540.42</v>
      </c>
      <c r="N1037" s="14">
        <v>7670019</v>
      </c>
      <c r="O1037" s="14">
        <v>15911856</v>
      </c>
      <c r="P1037" s="14">
        <v>17313457</v>
      </c>
      <c r="Q1037" s="14">
        <v>17825047</v>
      </c>
    </row>
    <row r="1038" spans="1:17" x14ac:dyDescent="0.25">
      <c r="A1038" s="1" t="s">
        <v>166</v>
      </c>
      <c r="B1038" s="5" t="s">
        <v>145</v>
      </c>
      <c r="C1038" s="6"/>
      <c r="D1038" s="6"/>
      <c r="E1038" s="6">
        <v>65076</v>
      </c>
      <c r="F1038" s="7"/>
      <c r="G1038" s="1"/>
    </row>
    <row r="1039" spans="1:17" x14ac:dyDescent="0.25">
      <c r="A1039" s="1" t="s">
        <v>166</v>
      </c>
      <c r="B1039" s="12" t="s">
        <v>29</v>
      </c>
      <c r="C1039" s="14"/>
      <c r="D1039" s="14"/>
      <c r="E1039" s="14"/>
      <c r="F1039" s="15">
        <v>6029</v>
      </c>
      <c r="G1039" s="1"/>
    </row>
    <row r="1040" spans="1:17" x14ac:dyDescent="0.25">
      <c r="A1040" s="1" t="s">
        <v>166</v>
      </c>
      <c r="B1040" s="1"/>
      <c r="G1040" s="2" t="s">
        <v>122</v>
      </c>
      <c r="H1040" s="3"/>
      <c r="I1040" s="3"/>
      <c r="J1040" s="3"/>
      <c r="K1040" s="3">
        <v>10164</v>
      </c>
    </row>
    <row r="1041" spans="1:17" ht="29.25" x14ac:dyDescent="0.25">
      <c r="A1041" s="1" t="s">
        <v>136</v>
      </c>
      <c r="B1041" s="1"/>
      <c r="G1041" s="2" t="s">
        <v>11</v>
      </c>
      <c r="H1041" s="3">
        <f>N1041*0.86</f>
        <v>211.56</v>
      </c>
      <c r="I1041" s="3">
        <f>O1041*0.86</f>
        <v>23.22</v>
      </c>
      <c r="J1041" s="3">
        <f>P1041*0.86</f>
        <v>0</v>
      </c>
      <c r="K1041" s="3">
        <f>Q1041*0.86</f>
        <v>0</v>
      </c>
      <c r="N1041" s="3">
        <v>246</v>
      </c>
      <c r="O1041" s="3">
        <v>27</v>
      </c>
      <c r="P1041" s="3"/>
      <c r="Q1041" s="4">
        <v>0</v>
      </c>
    </row>
    <row r="1042" spans="1:17" x14ac:dyDescent="0.25">
      <c r="A1042" s="1" t="s">
        <v>136</v>
      </c>
      <c r="B1042" s="1"/>
      <c r="G1042" s="9" t="s">
        <v>35</v>
      </c>
      <c r="H1042" s="10"/>
      <c r="I1042" s="10"/>
      <c r="J1042" s="10">
        <v>1</v>
      </c>
      <c r="K1042" s="11"/>
    </row>
    <row r="1043" spans="1:17" x14ac:dyDescent="0.25">
      <c r="A1043" s="1" t="s">
        <v>22</v>
      </c>
      <c r="B1043" s="2" t="s">
        <v>12</v>
      </c>
      <c r="C1043" s="3"/>
      <c r="D1043" s="3">
        <v>53678</v>
      </c>
      <c r="E1043" s="3"/>
      <c r="F1043" s="4"/>
      <c r="G1043" s="1"/>
    </row>
    <row r="1044" spans="1:17" ht="29.25" x14ac:dyDescent="0.25">
      <c r="A1044" s="1" t="s">
        <v>22</v>
      </c>
      <c r="B1044" s="5" t="s">
        <v>11</v>
      </c>
      <c r="C1044" s="6">
        <v>105487</v>
      </c>
      <c r="D1044" s="6">
        <v>144339</v>
      </c>
      <c r="E1044" s="6">
        <v>17</v>
      </c>
      <c r="F1044" s="7">
        <v>29106</v>
      </c>
      <c r="G1044" s="2" t="s">
        <v>11</v>
      </c>
      <c r="H1044">
        <f>N1044*0.86</f>
        <v>7516.4</v>
      </c>
      <c r="I1044">
        <f>O1044*0.86</f>
        <v>0</v>
      </c>
      <c r="J1044">
        <f>P1044*0.86</f>
        <v>18.059999999999999</v>
      </c>
      <c r="K1044">
        <f>Q1044*0.86</f>
        <v>155.66</v>
      </c>
      <c r="N1044" s="3">
        <v>8740</v>
      </c>
      <c r="O1044" s="3">
        <v>0</v>
      </c>
      <c r="P1044" s="3">
        <v>21</v>
      </c>
      <c r="Q1044" s="3">
        <v>181</v>
      </c>
    </row>
    <row r="1045" spans="1:17" x14ac:dyDescent="0.25">
      <c r="A1045" s="1" t="s">
        <v>22</v>
      </c>
      <c r="B1045" s="5" t="s">
        <v>129</v>
      </c>
      <c r="C1045" s="6"/>
      <c r="D1045" s="6"/>
      <c r="E1045" s="6">
        <v>5</v>
      </c>
      <c r="F1045" s="7">
        <v>39</v>
      </c>
      <c r="G1045" s="1"/>
    </row>
    <row r="1046" spans="1:17" ht="29.25" x14ac:dyDescent="0.25">
      <c r="A1046" s="1" t="s">
        <v>22</v>
      </c>
      <c r="B1046" s="2" t="s">
        <v>17</v>
      </c>
      <c r="C1046" s="3">
        <v>38117</v>
      </c>
      <c r="D1046" s="3"/>
      <c r="E1046" s="3"/>
      <c r="F1046" s="4"/>
      <c r="G1046" s="1"/>
    </row>
    <row r="1047" spans="1:17" ht="43.5" x14ac:dyDescent="0.25">
      <c r="A1047" s="1" t="s">
        <v>22</v>
      </c>
      <c r="B1047" s="5" t="s">
        <v>19</v>
      </c>
      <c r="C1047" s="6">
        <v>80</v>
      </c>
      <c r="D1047" s="6">
        <v>4</v>
      </c>
      <c r="E1047" s="6">
        <v>23</v>
      </c>
      <c r="F1047" s="7"/>
      <c r="G1047" s="1"/>
    </row>
    <row r="1048" spans="1:17" x14ac:dyDescent="0.25">
      <c r="A1048" s="1" t="s">
        <v>22</v>
      </c>
      <c r="B1048" s="2" t="s">
        <v>41</v>
      </c>
      <c r="C1048" s="3"/>
      <c r="D1048" s="3"/>
      <c r="E1048" s="3"/>
      <c r="F1048" s="4">
        <v>96639</v>
      </c>
      <c r="G1048" s="1"/>
    </row>
    <row r="1049" spans="1:17" ht="29.25" x14ac:dyDescent="0.25">
      <c r="A1049" s="1" t="s">
        <v>22</v>
      </c>
      <c r="B1049" s="5" t="s">
        <v>21</v>
      </c>
      <c r="C1049" s="6">
        <v>935388</v>
      </c>
      <c r="D1049" s="6">
        <v>844384</v>
      </c>
      <c r="E1049" s="6">
        <v>569277</v>
      </c>
      <c r="F1049" s="7">
        <v>326848</v>
      </c>
      <c r="G1049" s="5" t="s">
        <v>21</v>
      </c>
      <c r="H1049" s="6">
        <v>870585</v>
      </c>
      <c r="I1049" s="6">
        <v>810750</v>
      </c>
      <c r="J1049" s="6">
        <v>577660</v>
      </c>
      <c r="K1049" s="6">
        <v>230151</v>
      </c>
    </row>
    <row r="1050" spans="1:17" x14ac:dyDescent="0.25">
      <c r="A1050" s="1" t="s">
        <v>22</v>
      </c>
      <c r="B1050" s="2" t="s">
        <v>100</v>
      </c>
      <c r="C1050" s="3">
        <v>26668</v>
      </c>
      <c r="D1050" s="3"/>
      <c r="E1050" s="3"/>
      <c r="F1050" s="4"/>
      <c r="G1050" s="1"/>
    </row>
    <row r="1051" spans="1:17" ht="43.5" x14ac:dyDescent="0.25">
      <c r="A1051" s="1" t="s">
        <v>22</v>
      </c>
      <c r="B1051" s="5" t="s">
        <v>24</v>
      </c>
      <c r="C1051" s="6">
        <v>19205</v>
      </c>
      <c r="D1051" s="6"/>
      <c r="E1051" s="6"/>
      <c r="F1051" s="7"/>
      <c r="G1051" s="1"/>
    </row>
    <row r="1052" spans="1:17" x14ac:dyDescent="0.25">
      <c r="A1052" s="1" t="s">
        <v>22</v>
      </c>
      <c r="B1052" s="2" t="s">
        <v>87</v>
      </c>
      <c r="C1052" s="3">
        <v>70780</v>
      </c>
      <c r="D1052" s="3">
        <v>68059</v>
      </c>
      <c r="E1052" s="3">
        <v>66520</v>
      </c>
      <c r="F1052" s="4"/>
      <c r="G1052" s="2" t="s">
        <v>87</v>
      </c>
      <c r="H1052" s="3">
        <v>65708</v>
      </c>
      <c r="I1052" s="3">
        <v>65704</v>
      </c>
      <c r="J1052" s="3">
        <v>59436</v>
      </c>
      <c r="K1052" s="3"/>
    </row>
    <row r="1053" spans="1:17" ht="43.5" x14ac:dyDescent="0.25">
      <c r="A1053" s="1" t="s">
        <v>22</v>
      </c>
      <c r="B1053" s="5" t="s">
        <v>25</v>
      </c>
      <c r="C1053" s="6">
        <v>247921</v>
      </c>
      <c r="D1053" s="6">
        <v>748121</v>
      </c>
      <c r="E1053" s="6">
        <v>599055</v>
      </c>
      <c r="F1053" s="7">
        <v>99669</v>
      </c>
      <c r="G1053" s="5" t="s">
        <v>25</v>
      </c>
      <c r="H1053" s="6">
        <v>30039</v>
      </c>
      <c r="I1053" s="6">
        <v>350594</v>
      </c>
      <c r="J1053" s="6">
        <v>608293</v>
      </c>
      <c r="K1053" s="6">
        <v>107584</v>
      </c>
    </row>
    <row r="1054" spans="1:17" ht="29.25" x14ac:dyDescent="0.25">
      <c r="A1054" s="1" t="s">
        <v>22</v>
      </c>
      <c r="B1054" s="2" t="s">
        <v>43</v>
      </c>
      <c r="C1054" s="3">
        <v>422527</v>
      </c>
      <c r="D1054" s="3">
        <v>268596</v>
      </c>
      <c r="E1054" s="3">
        <v>205428</v>
      </c>
      <c r="F1054" s="4"/>
      <c r="G1054" s="1"/>
    </row>
    <row r="1055" spans="1:17" ht="29.25" x14ac:dyDescent="0.25">
      <c r="A1055" s="1" t="s">
        <v>22</v>
      </c>
      <c r="B1055" s="5" t="s">
        <v>26</v>
      </c>
      <c r="C1055" s="6"/>
      <c r="D1055" s="6">
        <v>106</v>
      </c>
      <c r="E1055" s="6">
        <v>39</v>
      </c>
      <c r="F1055" s="7"/>
      <c r="G1055" s="2" t="s">
        <v>26</v>
      </c>
      <c r="H1055" s="3">
        <v>13654</v>
      </c>
      <c r="I1055" s="3"/>
      <c r="J1055" s="3">
        <v>0</v>
      </c>
      <c r="K1055" s="3">
        <v>71421</v>
      </c>
    </row>
    <row r="1056" spans="1:17" ht="29.25" x14ac:dyDescent="0.25">
      <c r="A1056" s="1" t="s">
        <v>22</v>
      </c>
      <c r="B1056" s="2" t="s">
        <v>96</v>
      </c>
      <c r="C1056" s="3">
        <v>40</v>
      </c>
      <c r="D1056" s="3"/>
      <c r="E1056" s="3"/>
      <c r="F1056" s="4"/>
      <c r="G1056" s="1"/>
    </row>
    <row r="1057" spans="1:17" x14ac:dyDescent="0.25">
      <c r="A1057" s="1" t="s">
        <v>22</v>
      </c>
      <c r="B1057" s="5" t="s">
        <v>27</v>
      </c>
      <c r="C1057" s="6">
        <v>79</v>
      </c>
      <c r="D1057" s="6">
        <v>81</v>
      </c>
      <c r="E1057" s="6"/>
      <c r="F1057" s="7"/>
      <c r="G1057" s="1"/>
    </row>
    <row r="1058" spans="1:17" ht="57.75" x14ac:dyDescent="0.25">
      <c r="A1058" s="1" t="s">
        <v>22</v>
      </c>
      <c r="B1058" s="2" t="s">
        <v>4</v>
      </c>
      <c r="C1058" s="3">
        <v>3326285</v>
      </c>
      <c r="D1058" s="3">
        <v>3129757</v>
      </c>
      <c r="E1058" s="3">
        <v>2165715</v>
      </c>
      <c r="F1058" s="4">
        <v>2953910</v>
      </c>
      <c r="G1058" s="1"/>
    </row>
    <row r="1059" spans="1:17" ht="43.5" x14ac:dyDescent="0.25">
      <c r="A1059" s="1" t="s">
        <v>22</v>
      </c>
      <c r="B1059" s="9" t="s">
        <v>8</v>
      </c>
      <c r="C1059" s="10">
        <v>15</v>
      </c>
      <c r="D1059" s="10">
        <v>13623</v>
      </c>
      <c r="E1059" s="10">
        <v>95811</v>
      </c>
      <c r="F1059" s="11"/>
      <c r="G1059" s="12" t="s">
        <v>8</v>
      </c>
      <c r="H1059">
        <f>N1059*0.86</f>
        <v>0</v>
      </c>
      <c r="I1059">
        <f>O1059*0.86</f>
        <v>0</v>
      </c>
      <c r="J1059">
        <f>P1059*0.86</f>
        <v>100479.81999999999</v>
      </c>
      <c r="K1059">
        <f>Q1059*0.86</f>
        <v>0</v>
      </c>
      <c r="N1059" s="14"/>
      <c r="O1059" s="14"/>
      <c r="P1059" s="14">
        <v>116837</v>
      </c>
      <c r="Q1059" s="14"/>
    </row>
    <row r="1060" spans="1:17" x14ac:dyDescent="0.25">
      <c r="A1060" s="1" t="s">
        <v>167</v>
      </c>
      <c r="B1060" s="2" t="s">
        <v>9</v>
      </c>
      <c r="C1060" s="3">
        <v>52991</v>
      </c>
      <c r="D1060" s="3"/>
      <c r="E1060" s="3"/>
      <c r="F1060" s="4"/>
      <c r="G1060" s="1"/>
    </row>
    <row r="1061" spans="1:17" ht="29.25" x14ac:dyDescent="0.25">
      <c r="A1061" s="1" t="s">
        <v>167</v>
      </c>
      <c r="B1061" s="5" t="s">
        <v>10</v>
      </c>
      <c r="C1061" s="6">
        <v>236811</v>
      </c>
      <c r="D1061" s="6">
        <v>48571</v>
      </c>
      <c r="E1061" s="6"/>
      <c r="F1061" s="7"/>
      <c r="G1061" s="2" t="s">
        <v>10</v>
      </c>
      <c r="H1061" s="3">
        <v>166576</v>
      </c>
      <c r="I1061" s="3"/>
      <c r="J1061" s="3"/>
      <c r="K1061" s="4"/>
    </row>
    <row r="1062" spans="1:17" x14ac:dyDescent="0.25">
      <c r="A1062" s="1" t="s">
        <v>167</v>
      </c>
      <c r="B1062" s="2" t="s">
        <v>67</v>
      </c>
      <c r="C1062" s="3">
        <v>55863</v>
      </c>
      <c r="D1062" s="3"/>
      <c r="E1062" s="3"/>
      <c r="F1062" s="4"/>
      <c r="G1062" s="1"/>
    </row>
    <row r="1063" spans="1:17" ht="43.5" x14ac:dyDescent="0.25">
      <c r="A1063" s="1" t="s">
        <v>167</v>
      </c>
      <c r="B1063" s="9" t="s">
        <v>8</v>
      </c>
      <c r="C1063" s="10">
        <v>374531</v>
      </c>
      <c r="D1063" s="10">
        <v>442018</v>
      </c>
      <c r="E1063" s="10">
        <v>505181</v>
      </c>
      <c r="F1063" s="11">
        <v>636630</v>
      </c>
      <c r="G1063" s="12" t="s">
        <v>8</v>
      </c>
      <c r="H1063">
        <f>N1063*0.86</f>
        <v>284034.77999999997</v>
      </c>
      <c r="I1063">
        <f>O1063*0.86</f>
        <v>449705.18</v>
      </c>
      <c r="J1063">
        <f>P1063*0.86</f>
        <v>452042.66</v>
      </c>
      <c r="K1063">
        <f>Q1063*0.86</f>
        <v>419114.98</v>
      </c>
      <c r="N1063" s="14">
        <v>330273</v>
      </c>
      <c r="O1063" s="14">
        <v>522913</v>
      </c>
      <c r="P1063" s="14">
        <v>525631</v>
      </c>
      <c r="Q1063" s="15">
        <v>487343</v>
      </c>
    </row>
    <row r="1064" spans="1:17" x14ac:dyDescent="0.25">
      <c r="A1064" s="1" t="s">
        <v>7</v>
      </c>
      <c r="B1064" s="1"/>
      <c r="G1064" s="1" t="s">
        <v>168</v>
      </c>
      <c r="H1064">
        <v>1999</v>
      </c>
    </row>
    <row r="1065" spans="1:17" x14ac:dyDescent="0.25">
      <c r="A1065" s="1" t="s">
        <v>7</v>
      </c>
      <c r="B1065" s="1"/>
      <c r="G1065" s="1" t="s">
        <v>21</v>
      </c>
      <c r="J1065" s="27">
        <v>25991</v>
      </c>
    </row>
    <row r="1066" spans="1:17" x14ac:dyDescent="0.25">
      <c r="A1066" s="1" t="s">
        <v>42</v>
      </c>
      <c r="B1066" s="2" t="s">
        <v>0</v>
      </c>
      <c r="C1066" s="3"/>
      <c r="D1066" s="3">
        <v>266476</v>
      </c>
      <c r="E1066" s="3">
        <v>395883</v>
      </c>
      <c r="F1066" s="4"/>
      <c r="G1066" s="2" t="s">
        <v>0</v>
      </c>
      <c r="H1066" s="3"/>
      <c r="I1066" s="17">
        <v>21071</v>
      </c>
      <c r="J1066" s="17">
        <v>6946</v>
      </c>
      <c r="K1066" s="3"/>
    </row>
    <row r="1067" spans="1:17" x14ac:dyDescent="0.25">
      <c r="A1067" s="1" t="s">
        <v>42</v>
      </c>
      <c r="B1067" s="5" t="s">
        <v>32</v>
      </c>
      <c r="C1067" s="6"/>
      <c r="D1067" s="6">
        <v>264674</v>
      </c>
      <c r="E1067" s="6">
        <v>266649</v>
      </c>
      <c r="F1067" s="7">
        <v>208419</v>
      </c>
      <c r="G1067" s="2" t="s">
        <v>32</v>
      </c>
      <c r="H1067" s="3">
        <v>0</v>
      </c>
      <c r="I1067" s="3">
        <v>266299</v>
      </c>
      <c r="J1067" s="3">
        <v>268661</v>
      </c>
      <c r="K1067" s="3">
        <v>280454</v>
      </c>
    </row>
    <row r="1068" spans="1:17" ht="29.25" x14ac:dyDescent="0.25">
      <c r="A1068" s="1" t="s">
        <v>42</v>
      </c>
      <c r="B1068" s="2" t="s">
        <v>98</v>
      </c>
      <c r="C1068" s="3"/>
      <c r="D1068" s="3"/>
      <c r="E1068" s="3">
        <v>137378</v>
      </c>
      <c r="F1068" s="4"/>
      <c r="G1068" s="1"/>
    </row>
    <row r="1069" spans="1:17" x14ac:dyDescent="0.25">
      <c r="A1069" s="1" t="s">
        <v>42</v>
      </c>
      <c r="B1069" s="5" t="s">
        <v>33</v>
      </c>
      <c r="C1069" s="6">
        <v>182930</v>
      </c>
      <c r="D1069" s="6"/>
      <c r="E1069" s="6"/>
      <c r="F1069" s="7"/>
      <c r="G1069" s="5" t="s">
        <v>33</v>
      </c>
      <c r="H1069">
        <f>N1069*0.86</f>
        <v>92247.039999999994</v>
      </c>
      <c r="I1069">
        <f>O1069*0.86</f>
        <v>0</v>
      </c>
      <c r="J1069">
        <f>P1069*0.86</f>
        <v>0</v>
      </c>
      <c r="K1069">
        <f>Q1069*0.86</f>
        <v>0</v>
      </c>
      <c r="N1069" s="6">
        <v>107264</v>
      </c>
      <c r="O1069" s="6"/>
      <c r="P1069" s="6">
        <v>0</v>
      </c>
      <c r="Q1069" s="6"/>
    </row>
    <row r="1070" spans="1:17" x14ac:dyDescent="0.25">
      <c r="A1070" s="1" t="s">
        <v>42</v>
      </c>
      <c r="B1070" s="2" t="s">
        <v>15</v>
      </c>
      <c r="C1070" s="3"/>
      <c r="D1070" s="3"/>
      <c r="E1070" s="3"/>
      <c r="F1070" s="4">
        <v>124541</v>
      </c>
      <c r="G1070" s="1"/>
    </row>
    <row r="1071" spans="1:17" ht="29.25" x14ac:dyDescent="0.25">
      <c r="A1071" s="1" t="s">
        <v>42</v>
      </c>
      <c r="B1071" s="5" t="s">
        <v>99</v>
      </c>
      <c r="C1071" s="6"/>
      <c r="D1071" s="6">
        <v>145570</v>
      </c>
      <c r="E1071" s="6"/>
      <c r="F1071" s="7"/>
      <c r="G1071" s="1"/>
    </row>
    <row r="1072" spans="1:17" ht="29.25" x14ac:dyDescent="0.25">
      <c r="A1072" s="1" t="s">
        <v>42</v>
      </c>
      <c r="B1072" s="2" t="s">
        <v>65</v>
      </c>
      <c r="C1072" s="3">
        <v>197534</v>
      </c>
      <c r="D1072" s="3">
        <v>99459</v>
      </c>
      <c r="E1072" s="3">
        <v>165434</v>
      </c>
      <c r="F1072" s="4">
        <v>66755</v>
      </c>
      <c r="G1072" s="2" t="s">
        <v>65</v>
      </c>
      <c r="H1072" s="3">
        <v>2</v>
      </c>
      <c r="I1072" s="13">
        <v>3</v>
      </c>
      <c r="J1072" s="3">
        <v>7</v>
      </c>
      <c r="K1072" s="3">
        <v>0</v>
      </c>
    </row>
    <row r="1073" spans="1:17" ht="43.5" x14ac:dyDescent="0.25">
      <c r="A1073" s="1" t="s">
        <v>42</v>
      </c>
      <c r="B1073" s="5" t="s">
        <v>83</v>
      </c>
      <c r="C1073" s="6"/>
      <c r="D1073" s="6"/>
      <c r="E1073" s="6">
        <v>132271</v>
      </c>
      <c r="F1073" s="7"/>
      <c r="G1073" s="1"/>
    </row>
    <row r="1074" spans="1:17" x14ac:dyDescent="0.25">
      <c r="A1074" s="1" t="s">
        <v>42</v>
      </c>
      <c r="B1074" s="2" t="s">
        <v>7</v>
      </c>
      <c r="C1074" s="3"/>
      <c r="D1074" s="3">
        <v>516524</v>
      </c>
      <c r="E1074" s="3">
        <v>922482</v>
      </c>
      <c r="F1074" s="4">
        <v>41078</v>
      </c>
      <c r="G1074" s="2" t="s">
        <v>7</v>
      </c>
      <c r="H1074" s="3"/>
      <c r="I1074" s="3">
        <v>533</v>
      </c>
      <c r="J1074" s="3">
        <v>542</v>
      </c>
      <c r="K1074" s="3"/>
    </row>
    <row r="1075" spans="1:17" ht="43.5" x14ac:dyDescent="0.25">
      <c r="A1075" s="1" t="s">
        <v>42</v>
      </c>
      <c r="B1075" s="5" t="s">
        <v>25</v>
      </c>
      <c r="C1075" s="6">
        <v>258664</v>
      </c>
      <c r="D1075" s="6">
        <v>294258</v>
      </c>
      <c r="E1075" s="6">
        <v>74417</v>
      </c>
      <c r="F1075" s="7">
        <v>39469</v>
      </c>
      <c r="G1075" s="2" t="s">
        <v>25</v>
      </c>
      <c r="H1075" s="3">
        <v>222466</v>
      </c>
      <c r="I1075" s="3">
        <v>323102</v>
      </c>
      <c r="J1075" s="3">
        <v>156731</v>
      </c>
      <c r="K1075" s="3"/>
    </row>
    <row r="1076" spans="1:17" ht="43.5" x14ac:dyDescent="0.25">
      <c r="A1076" s="1" t="s">
        <v>42</v>
      </c>
      <c r="B1076" s="2" t="s">
        <v>2</v>
      </c>
      <c r="C1076" s="3">
        <v>1207250</v>
      </c>
      <c r="D1076" s="3">
        <v>700378</v>
      </c>
      <c r="E1076" s="3">
        <v>570557</v>
      </c>
      <c r="F1076" s="4">
        <v>794139</v>
      </c>
      <c r="G1076" s="2" t="s">
        <v>2</v>
      </c>
      <c r="H1076" s="3">
        <v>1064208</v>
      </c>
      <c r="I1076" s="3">
        <v>1006143</v>
      </c>
      <c r="J1076" s="3">
        <v>604102</v>
      </c>
      <c r="K1076" s="3">
        <v>508664</v>
      </c>
    </row>
    <row r="1077" spans="1:17" ht="43.5" x14ac:dyDescent="0.25">
      <c r="A1077" s="1" t="s">
        <v>42</v>
      </c>
      <c r="B1077" s="9" t="s">
        <v>8</v>
      </c>
      <c r="C1077" s="10">
        <v>1347421</v>
      </c>
      <c r="D1077" s="10">
        <v>899958</v>
      </c>
      <c r="E1077" s="10">
        <v>382853</v>
      </c>
      <c r="F1077" s="11">
        <v>1102066</v>
      </c>
      <c r="G1077" s="9" t="s">
        <v>8</v>
      </c>
      <c r="H1077">
        <f>N1077*0.86</f>
        <v>1677735.3</v>
      </c>
      <c r="I1077">
        <f>O1077*0.86</f>
        <v>1189797.1000000001</v>
      </c>
      <c r="J1077">
        <f>P1077*0.86</f>
        <v>277488.46000000002</v>
      </c>
      <c r="K1077">
        <f>Q1077*0.86</f>
        <v>1553494.54</v>
      </c>
      <c r="N1077" s="10">
        <v>1950855</v>
      </c>
      <c r="O1077" s="10">
        <v>1383485</v>
      </c>
      <c r="P1077" s="10">
        <v>322661</v>
      </c>
      <c r="Q1077" s="10">
        <v>1806389</v>
      </c>
    </row>
    <row r="1078" spans="1:17" ht="29.25" x14ac:dyDescent="0.25">
      <c r="A1078" s="1" t="s">
        <v>42</v>
      </c>
      <c r="B1078" s="1"/>
      <c r="G1078" s="5" t="s">
        <v>30</v>
      </c>
      <c r="H1078" s="6"/>
      <c r="I1078" s="6"/>
      <c r="J1078" s="6">
        <v>10</v>
      </c>
      <c r="K1078" s="6">
        <v>79</v>
      </c>
    </row>
    <row r="1079" spans="1:17" x14ac:dyDescent="0.25">
      <c r="A1079" s="1" t="s">
        <v>100</v>
      </c>
      <c r="B1079" s="2" t="s">
        <v>41</v>
      </c>
      <c r="C1079" s="3"/>
      <c r="D1079" s="3"/>
      <c r="E1079" s="3"/>
      <c r="F1079" s="4">
        <v>35436</v>
      </c>
      <c r="G1079" s="1"/>
    </row>
    <row r="1080" spans="1:17" ht="57.75" x14ac:dyDescent="0.25">
      <c r="A1080" s="1" t="s">
        <v>100</v>
      </c>
      <c r="B1080" s="5" t="s">
        <v>4</v>
      </c>
      <c r="C1080" s="6"/>
      <c r="D1080" s="6">
        <v>3</v>
      </c>
      <c r="E1080" s="6">
        <v>54</v>
      </c>
      <c r="F1080" s="7">
        <v>262</v>
      </c>
      <c r="G1080" s="12" t="s">
        <v>4</v>
      </c>
      <c r="H1080" s="14">
        <v>571</v>
      </c>
      <c r="I1080" s="14">
        <v>206</v>
      </c>
      <c r="J1080" s="14">
        <v>470</v>
      </c>
      <c r="K1080" s="15">
        <v>603</v>
      </c>
    </row>
    <row r="1081" spans="1:17" ht="29.25" x14ac:dyDescent="0.25">
      <c r="A1081" s="1" t="s">
        <v>23</v>
      </c>
      <c r="B1081" s="2" t="s">
        <v>11</v>
      </c>
      <c r="C1081" s="3"/>
      <c r="D1081" s="3"/>
      <c r="E1081" s="3">
        <v>51343</v>
      </c>
      <c r="F1081" s="4"/>
      <c r="G1081" s="2" t="s">
        <v>11</v>
      </c>
      <c r="H1081" s="3"/>
      <c r="I1081" s="3"/>
      <c r="J1081" s="3">
        <f>58797*0.86</f>
        <v>50565.42</v>
      </c>
      <c r="K1081" s="4"/>
    </row>
    <row r="1082" spans="1:17" x14ac:dyDescent="0.25">
      <c r="A1082" s="1" t="s">
        <v>23</v>
      </c>
      <c r="B1082" s="5" t="s">
        <v>73</v>
      </c>
      <c r="C1082" s="6">
        <v>20117</v>
      </c>
      <c r="D1082" s="6"/>
      <c r="E1082" s="6"/>
      <c r="F1082" s="7"/>
      <c r="G1082" s="1"/>
    </row>
    <row r="1083" spans="1:17" ht="43.5" x14ac:dyDescent="0.25">
      <c r="A1083" s="1" t="s">
        <v>23</v>
      </c>
      <c r="B1083" s="2" t="s">
        <v>169</v>
      </c>
      <c r="C1083" s="3"/>
      <c r="D1083" s="3"/>
      <c r="E1083" s="3"/>
      <c r="F1083" s="4">
        <v>18842</v>
      </c>
      <c r="G1083" s="1"/>
    </row>
    <row r="1084" spans="1:17" ht="29.25" x14ac:dyDescent="0.25">
      <c r="A1084" s="1" t="s">
        <v>23</v>
      </c>
      <c r="B1084" s="5" t="s">
        <v>17</v>
      </c>
      <c r="C1084" s="6"/>
      <c r="D1084" s="6"/>
      <c r="E1084" s="6">
        <v>66516</v>
      </c>
      <c r="F1084" s="7"/>
      <c r="G1084" s="1"/>
    </row>
    <row r="1085" spans="1:17" ht="43.5" x14ac:dyDescent="0.25">
      <c r="A1085" s="1" t="s">
        <v>23</v>
      </c>
      <c r="B1085" s="2" t="s">
        <v>19</v>
      </c>
      <c r="C1085" s="3"/>
      <c r="D1085" s="3"/>
      <c r="E1085" s="3">
        <v>180011</v>
      </c>
      <c r="F1085" s="4"/>
      <c r="G1085" s="1"/>
    </row>
    <row r="1086" spans="1:17" x14ac:dyDescent="0.25">
      <c r="A1086" s="1" t="s">
        <v>23</v>
      </c>
      <c r="B1086" s="5" t="s">
        <v>41</v>
      </c>
      <c r="C1086" s="6"/>
      <c r="D1086" s="6"/>
      <c r="E1086" s="6">
        <v>288277</v>
      </c>
      <c r="F1086" s="7">
        <v>626237</v>
      </c>
      <c r="G1086" s="1"/>
    </row>
    <row r="1087" spans="1:17" ht="29.25" x14ac:dyDescent="0.25">
      <c r="A1087" s="1" t="s">
        <v>23</v>
      </c>
      <c r="B1087" s="2" t="s">
        <v>21</v>
      </c>
      <c r="C1087" s="3"/>
      <c r="D1087" s="3"/>
      <c r="E1087" s="3">
        <v>0</v>
      </c>
      <c r="F1087" s="4">
        <v>63183</v>
      </c>
      <c r="G1087" s="1"/>
    </row>
    <row r="1088" spans="1:17" x14ac:dyDescent="0.25">
      <c r="A1088" s="1" t="s">
        <v>23</v>
      </c>
      <c r="B1088" s="2" t="s">
        <v>100</v>
      </c>
      <c r="C1088" s="3"/>
      <c r="D1088" s="3"/>
      <c r="E1088" s="3">
        <v>98985</v>
      </c>
      <c r="F1088" s="4"/>
      <c r="G1088" s="1"/>
    </row>
    <row r="1089" spans="1:17" x14ac:dyDescent="0.25">
      <c r="A1089" s="1" t="s">
        <v>23</v>
      </c>
      <c r="B1089" s="5" t="s">
        <v>87</v>
      </c>
      <c r="C1089" s="6">
        <v>153924</v>
      </c>
      <c r="D1089" s="6"/>
      <c r="E1089" s="6"/>
      <c r="F1089" s="7"/>
      <c r="G1089" s="5" t="s">
        <v>87</v>
      </c>
      <c r="H1089" s="6">
        <v>105148</v>
      </c>
      <c r="I1089" s="6"/>
      <c r="J1089" s="6"/>
      <c r="K1089" s="7"/>
    </row>
    <row r="1090" spans="1:17" ht="29.25" x14ac:dyDescent="0.25">
      <c r="A1090" s="1" t="s">
        <v>23</v>
      </c>
      <c r="B1090" s="2" t="s">
        <v>43</v>
      </c>
      <c r="C1090" s="3">
        <v>4070964</v>
      </c>
      <c r="D1090" s="17">
        <v>3547076</v>
      </c>
      <c r="E1090" s="3">
        <v>2715092</v>
      </c>
      <c r="F1090" s="4">
        <v>4444892</v>
      </c>
      <c r="G1090" s="1"/>
    </row>
    <row r="1091" spans="1:17" ht="57.75" x14ac:dyDescent="0.25">
      <c r="A1091" s="1" t="s">
        <v>23</v>
      </c>
      <c r="B1091" s="5" t="s">
        <v>4</v>
      </c>
      <c r="C1091" s="6">
        <v>5662550</v>
      </c>
      <c r="D1091" s="19">
        <v>5697672</v>
      </c>
      <c r="E1091" s="6">
        <v>3918860</v>
      </c>
      <c r="F1091" s="7">
        <v>3630666</v>
      </c>
      <c r="G1091" s="5" t="s">
        <v>4</v>
      </c>
      <c r="H1091" s="6">
        <v>852</v>
      </c>
      <c r="I1091" s="6"/>
      <c r="J1091" s="6">
        <v>101</v>
      </c>
      <c r="K1091" s="7">
        <v>213</v>
      </c>
    </row>
    <row r="1092" spans="1:17" ht="44.25" thickBot="1" x14ac:dyDescent="0.3">
      <c r="A1092" s="1" t="s">
        <v>23</v>
      </c>
      <c r="B1092" s="12" t="s">
        <v>8</v>
      </c>
      <c r="C1092" s="14"/>
      <c r="D1092" s="14"/>
      <c r="E1092" s="14">
        <v>17903</v>
      </c>
      <c r="F1092" s="15"/>
      <c r="G1092" s="1"/>
    </row>
    <row r="1093" spans="1:17" ht="15.75" thickBot="1" x14ac:dyDescent="0.3">
      <c r="A1093" s="1" t="s">
        <v>112</v>
      </c>
      <c r="B1093" s="1"/>
      <c r="G1093" s="28" t="s">
        <v>51</v>
      </c>
      <c r="H1093" s="29">
        <v>1116445</v>
      </c>
      <c r="I1093" s="29">
        <v>3727122</v>
      </c>
      <c r="J1093" s="29">
        <v>7799749</v>
      </c>
      <c r="K1093" s="29">
        <v>7396595</v>
      </c>
      <c r="Q1093" s="36"/>
    </row>
    <row r="1094" spans="1:17" ht="29.25" thickBot="1" x14ac:dyDescent="0.3">
      <c r="A1094" s="1" t="s">
        <v>112</v>
      </c>
      <c r="B1094" s="1"/>
      <c r="G1094" s="30" t="s">
        <v>10</v>
      </c>
      <c r="H1094" s="31">
        <v>7303553</v>
      </c>
      <c r="I1094" s="31">
        <v>4805178</v>
      </c>
      <c r="J1094" s="31">
        <v>4414036</v>
      </c>
      <c r="K1094" s="31">
        <v>4422163</v>
      </c>
    </row>
    <row r="1095" spans="1:17" ht="43.5" thickBot="1" x14ac:dyDescent="0.3">
      <c r="A1095" s="1" t="s">
        <v>112</v>
      </c>
      <c r="B1095" s="1"/>
      <c r="G1095" s="28" t="s">
        <v>8</v>
      </c>
      <c r="H1095">
        <f>N1095*0.86</f>
        <v>68890.3</v>
      </c>
      <c r="I1095">
        <f>O1095*0.86</f>
        <v>1607387.3</v>
      </c>
      <c r="J1095">
        <f>P1095*0.86</f>
        <v>1212935.3999999999</v>
      </c>
      <c r="K1095">
        <f>Q1095*0.86</f>
        <v>8341.14</v>
      </c>
      <c r="N1095" s="29">
        <v>80105</v>
      </c>
      <c r="O1095" s="29">
        <v>1869055</v>
      </c>
      <c r="P1095" s="29">
        <v>1410390</v>
      </c>
      <c r="Q1095" s="29">
        <v>9699</v>
      </c>
    </row>
    <row r="1096" spans="1:17" ht="15.75" thickBot="1" x14ac:dyDescent="0.3">
      <c r="A1096" s="1" t="s">
        <v>112</v>
      </c>
      <c r="B1096" s="1"/>
      <c r="G1096" s="30" t="s">
        <v>32</v>
      </c>
      <c r="H1096" s="31">
        <v>490083</v>
      </c>
      <c r="I1096" s="31"/>
      <c r="J1096" s="31">
        <v>27211</v>
      </c>
      <c r="K1096" s="31">
        <v>135717</v>
      </c>
    </row>
    <row r="1097" spans="1:17" ht="43.5" thickBot="1" x14ac:dyDescent="0.3">
      <c r="A1097" s="1" t="s">
        <v>112</v>
      </c>
      <c r="B1097" s="1"/>
      <c r="G1097" s="28" t="s">
        <v>52</v>
      </c>
      <c r="H1097" s="29">
        <v>71131</v>
      </c>
      <c r="I1097" s="29">
        <v>236</v>
      </c>
      <c r="J1097" s="29">
        <v>143</v>
      </c>
      <c r="K1097" s="29">
        <v>138</v>
      </c>
    </row>
    <row r="1098" spans="1:17" ht="15.75" thickBot="1" x14ac:dyDescent="0.3">
      <c r="A1098" s="1" t="s">
        <v>112</v>
      </c>
      <c r="B1098" s="1"/>
      <c r="G1098" s="30" t="s">
        <v>0</v>
      </c>
      <c r="H1098" s="31">
        <v>0</v>
      </c>
      <c r="I1098" s="31"/>
      <c r="J1098" s="31"/>
      <c r="K1098" s="31"/>
    </row>
    <row r="1099" spans="1:17" ht="15.75" thickBot="1" x14ac:dyDescent="0.3">
      <c r="A1099" s="1" t="s">
        <v>112</v>
      </c>
      <c r="B1099" s="1"/>
      <c r="G1099" s="28" t="s">
        <v>37</v>
      </c>
      <c r="H1099" s="29"/>
      <c r="I1099" s="29"/>
      <c r="J1099" s="29">
        <v>510</v>
      </c>
      <c r="K1099" s="29"/>
    </row>
    <row r="1100" spans="1:17" ht="15.75" thickBot="1" x14ac:dyDescent="0.3">
      <c r="A1100" s="1" t="s">
        <v>112</v>
      </c>
      <c r="B1100" s="1"/>
      <c r="G1100" s="30" t="s">
        <v>5</v>
      </c>
      <c r="H1100" s="32">
        <v>48</v>
      </c>
      <c r="I1100" s="31">
        <v>1</v>
      </c>
      <c r="J1100" s="31"/>
      <c r="K1100" s="31"/>
    </row>
    <row r="1101" spans="1:17" x14ac:dyDescent="0.25">
      <c r="A1101" s="1" t="s">
        <v>112</v>
      </c>
      <c r="B1101" s="1"/>
      <c r="G1101" s="33" t="s">
        <v>101</v>
      </c>
      <c r="H1101" s="34">
        <v>10998</v>
      </c>
      <c r="I1101" s="34"/>
      <c r="J1101" s="34"/>
      <c r="K1101" s="34"/>
    </row>
    <row r="1102" spans="1:17" x14ac:dyDescent="0.25">
      <c r="A1102" s="1" t="s">
        <v>170</v>
      </c>
      <c r="B1102" s="2" t="s">
        <v>32</v>
      </c>
      <c r="C1102" s="3">
        <v>38</v>
      </c>
      <c r="D1102" s="3">
        <v>6</v>
      </c>
      <c r="E1102" s="3">
        <v>1</v>
      </c>
      <c r="F1102" s="4">
        <v>0</v>
      </c>
      <c r="G1102" s="1"/>
    </row>
    <row r="1103" spans="1:17" x14ac:dyDescent="0.25">
      <c r="A1103" s="1" t="s">
        <v>170</v>
      </c>
      <c r="B1103" s="5" t="s">
        <v>35</v>
      </c>
      <c r="C1103" s="6"/>
      <c r="D1103" s="6">
        <v>2</v>
      </c>
      <c r="E1103" s="6"/>
      <c r="F1103" s="7"/>
      <c r="G1103" s="1"/>
    </row>
    <row r="1104" spans="1:17" x14ac:dyDescent="0.25">
      <c r="A1104" s="1" t="s">
        <v>81</v>
      </c>
      <c r="B1104" s="2" t="s">
        <v>0</v>
      </c>
      <c r="C1104" s="3"/>
      <c r="D1104" s="3">
        <v>127897</v>
      </c>
      <c r="E1104" s="3"/>
      <c r="F1104" s="4"/>
      <c r="G1104" s="2" t="s">
        <v>0</v>
      </c>
      <c r="H1104" s="3"/>
      <c r="I1104" s="17">
        <v>10808</v>
      </c>
      <c r="J1104" s="3"/>
      <c r="K1104" s="3"/>
    </row>
    <row r="1105" spans="1:17" x14ac:dyDescent="0.25">
      <c r="A1105" s="1" t="s">
        <v>81</v>
      </c>
      <c r="B1105" s="5" t="s">
        <v>32</v>
      </c>
      <c r="C1105" s="6">
        <v>20956</v>
      </c>
      <c r="D1105" s="6">
        <v>156</v>
      </c>
      <c r="E1105" s="6">
        <v>406743</v>
      </c>
      <c r="F1105" s="7">
        <v>1476988</v>
      </c>
      <c r="G1105" s="5" t="s">
        <v>32</v>
      </c>
      <c r="H1105" s="6">
        <v>56425</v>
      </c>
      <c r="I1105" s="6"/>
      <c r="J1105" s="6">
        <v>271178</v>
      </c>
      <c r="K1105" s="6">
        <v>1486996</v>
      </c>
    </row>
    <row r="1106" spans="1:17" ht="29.25" x14ac:dyDescent="0.25">
      <c r="A1106" s="1" t="s">
        <v>81</v>
      </c>
      <c r="B1106" s="2" t="s">
        <v>10</v>
      </c>
      <c r="C1106" s="3">
        <v>954905</v>
      </c>
      <c r="D1106" s="3">
        <v>487917</v>
      </c>
      <c r="E1106" s="3"/>
      <c r="F1106" s="4"/>
      <c r="G1106" s="5" t="s">
        <v>10</v>
      </c>
      <c r="H1106" s="6">
        <v>391280</v>
      </c>
      <c r="I1106" s="6">
        <v>412044</v>
      </c>
      <c r="J1106" s="6"/>
      <c r="K1106" s="6">
        <v>105749</v>
      </c>
    </row>
    <row r="1107" spans="1:17" x14ac:dyDescent="0.25">
      <c r="A1107" s="1" t="s">
        <v>81</v>
      </c>
      <c r="B1107" s="5" t="s">
        <v>15</v>
      </c>
      <c r="C1107" s="6"/>
      <c r="D1107" s="6">
        <v>122020</v>
      </c>
      <c r="E1107" s="6">
        <v>245058</v>
      </c>
      <c r="F1107" s="7"/>
      <c r="G1107" s="2" t="s">
        <v>15</v>
      </c>
      <c r="H1107" s="3"/>
      <c r="I1107" s="3"/>
      <c r="J1107" s="3">
        <v>247908</v>
      </c>
      <c r="K1107" s="3"/>
    </row>
    <row r="1108" spans="1:17" x14ac:dyDescent="0.25">
      <c r="A1108" s="1" t="s">
        <v>81</v>
      </c>
      <c r="B1108" s="2" t="s">
        <v>51</v>
      </c>
      <c r="C1108" s="3">
        <v>3368856</v>
      </c>
      <c r="D1108" s="3">
        <v>2161358</v>
      </c>
      <c r="E1108" s="3">
        <v>209771</v>
      </c>
      <c r="F1108" s="4">
        <v>424610</v>
      </c>
      <c r="G1108" s="5" t="s">
        <v>51</v>
      </c>
      <c r="H1108" s="6">
        <v>2802262</v>
      </c>
      <c r="I1108" s="6">
        <v>1436621</v>
      </c>
      <c r="J1108" s="6">
        <v>191111</v>
      </c>
      <c r="K1108" s="6">
        <v>297248</v>
      </c>
    </row>
    <row r="1109" spans="1:17" x14ac:dyDescent="0.25">
      <c r="A1109" s="1" t="s">
        <v>81</v>
      </c>
      <c r="B1109" s="2" t="s">
        <v>7</v>
      </c>
      <c r="C1109" s="3">
        <v>125002</v>
      </c>
      <c r="D1109" s="3">
        <v>377753</v>
      </c>
      <c r="E1109" s="3">
        <v>381544</v>
      </c>
      <c r="F1109" s="4">
        <v>508936</v>
      </c>
      <c r="G1109" s="5" t="s">
        <v>7</v>
      </c>
      <c r="H1109" s="6">
        <v>254</v>
      </c>
      <c r="I1109" s="6">
        <v>387</v>
      </c>
      <c r="J1109" s="6">
        <v>390</v>
      </c>
      <c r="K1109" s="6">
        <v>513</v>
      </c>
    </row>
    <row r="1110" spans="1:17" ht="29.25" x14ac:dyDescent="0.25">
      <c r="A1110" s="1" t="s">
        <v>81</v>
      </c>
      <c r="B1110" s="5" t="s">
        <v>171</v>
      </c>
      <c r="C1110" s="6">
        <v>52345</v>
      </c>
      <c r="D1110" s="6"/>
      <c r="E1110" s="6"/>
      <c r="F1110" s="7"/>
      <c r="G1110" s="1"/>
    </row>
    <row r="1111" spans="1:17" ht="29.25" x14ac:dyDescent="0.25">
      <c r="A1111" s="1" t="s">
        <v>81</v>
      </c>
      <c r="B1111" s="2" t="s">
        <v>43</v>
      </c>
      <c r="C1111" s="3">
        <v>135130</v>
      </c>
      <c r="D1111" s="3"/>
      <c r="E1111" s="3"/>
      <c r="F1111" s="4"/>
      <c r="G1111" s="1"/>
    </row>
    <row r="1112" spans="1:17" ht="43.5" x14ac:dyDescent="0.25">
      <c r="A1112" s="1" t="s">
        <v>81</v>
      </c>
      <c r="B1112" s="5" t="s">
        <v>52</v>
      </c>
      <c r="C1112" s="6">
        <v>910292</v>
      </c>
      <c r="D1112" s="6">
        <v>559625</v>
      </c>
      <c r="E1112" s="6"/>
      <c r="F1112" s="7"/>
      <c r="G1112" s="5" t="s">
        <v>52</v>
      </c>
      <c r="H1112" s="6">
        <v>741993</v>
      </c>
      <c r="I1112" s="6">
        <v>558352</v>
      </c>
      <c r="J1112" s="6"/>
      <c r="K1112" s="6"/>
    </row>
    <row r="1113" spans="1:17" ht="43.5" x14ac:dyDescent="0.25">
      <c r="A1113" s="1" t="s">
        <v>81</v>
      </c>
      <c r="B1113" s="12" t="s">
        <v>8</v>
      </c>
      <c r="C1113" s="14">
        <v>259710</v>
      </c>
      <c r="D1113" s="14">
        <v>1445951</v>
      </c>
      <c r="E1113" s="14">
        <v>766664</v>
      </c>
      <c r="F1113" s="15">
        <v>978766</v>
      </c>
      <c r="G1113" s="12" t="s">
        <v>8</v>
      </c>
      <c r="H1113">
        <f>N1113*0.86</f>
        <v>272549.48</v>
      </c>
      <c r="I1113">
        <f>O1113*0.86</f>
        <v>1396818.88</v>
      </c>
      <c r="J1113">
        <f>P1113*0.86</f>
        <v>990625.4</v>
      </c>
      <c r="K1113">
        <f>Q1113*0.86</f>
        <v>942891.96</v>
      </c>
      <c r="N1113" s="14">
        <v>316918</v>
      </c>
      <c r="O1113" s="14">
        <v>1624208</v>
      </c>
      <c r="P1113" s="14">
        <v>1151890</v>
      </c>
      <c r="Q1113" s="14">
        <v>1096386</v>
      </c>
    </row>
    <row r="1114" spans="1:17" ht="29.25" x14ac:dyDescent="0.25">
      <c r="A1114" s="1" t="s">
        <v>86</v>
      </c>
      <c r="B1114" s="2" t="s">
        <v>11</v>
      </c>
      <c r="C1114" s="3"/>
      <c r="D1114" s="3">
        <v>115905</v>
      </c>
      <c r="E1114" s="3"/>
      <c r="F1114" s="4">
        <v>61303</v>
      </c>
      <c r="G1114" s="2" t="s">
        <v>11</v>
      </c>
      <c r="H1114" s="3"/>
      <c r="I1114" s="3">
        <f>157581*0.86</f>
        <v>135519.66</v>
      </c>
    </row>
    <row r="1115" spans="1:17" x14ac:dyDescent="0.25">
      <c r="A1115" s="1" t="s">
        <v>86</v>
      </c>
      <c r="B1115" s="5" t="s">
        <v>32</v>
      </c>
      <c r="C1115" s="6"/>
      <c r="D1115" s="6">
        <v>239171</v>
      </c>
      <c r="E1115" s="6">
        <v>65709</v>
      </c>
      <c r="F1115" s="7"/>
      <c r="G1115" s="5" t="s">
        <v>32</v>
      </c>
      <c r="H1115" s="6"/>
      <c r="I1115" s="6">
        <v>133672</v>
      </c>
      <c r="J1115" s="6">
        <v>134511</v>
      </c>
      <c r="K1115" s="7"/>
    </row>
    <row r="1116" spans="1:17" ht="43.5" x14ac:dyDescent="0.25">
      <c r="A1116" s="1" t="s">
        <v>86</v>
      </c>
      <c r="B1116" s="2" t="s">
        <v>14</v>
      </c>
      <c r="C1116" s="3">
        <v>40138</v>
      </c>
      <c r="D1116" s="3">
        <v>195885</v>
      </c>
      <c r="E1116" s="3"/>
      <c r="F1116" s="4">
        <v>76165</v>
      </c>
      <c r="G1116" s="2" t="s">
        <v>14</v>
      </c>
      <c r="H1116" s="3">
        <v>40138</v>
      </c>
      <c r="I1116" s="3">
        <v>195175</v>
      </c>
      <c r="J1116" s="3"/>
      <c r="K1116" s="4">
        <v>74962</v>
      </c>
    </row>
    <row r="1117" spans="1:17" x14ac:dyDescent="0.25">
      <c r="A1117" s="1" t="s">
        <v>86</v>
      </c>
      <c r="B1117" s="5" t="s">
        <v>73</v>
      </c>
      <c r="C1117" s="6">
        <v>96018</v>
      </c>
      <c r="D1117" s="6">
        <v>0</v>
      </c>
      <c r="E1117" s="6"/>
      <c r="F1117" s="7">
        <v>0</v>
      </c>
      <c r="G1117" s="5" t="s">
        <v>73</v>
      </c>
      <c r="H1117" s="6">
        <v>96003</v>
      </c>
      <c r="I1117" s="6"/>
      <c r="J1117" s="6"/>
      <c r="K1117" s="7"/>
    </row>
    <row r="1118" spans="1:17" ht="29.25" x14ac:dyDescent="0.25">
      <c r="A1118" s="1" t="s">
        <v>86</v>
      </c>
      <c r="B1118" s="5" t="s">
        <v>17</v>
      </c>
      <c r="C1118" s="6">
        <v>28030</v>
      </c>
      <c r="D1118" s="6"/>
      <c r="E1118" s="6"/>
      <c r="F1118" s="7"/>
      <c r="G1118" s="2" t="s">
        <v>17</v>
      </c>
      <c r="H1118" s="3">
        <v>28023</v>
      </c>
      <c r="I1118" s="3"/>
      <c r="J1118" s="3"/>
      <c r="K1118" s="4"/>
    </row>
    <row r="1119" spans="1:17" x14ac:dyDescent="0.25">
      <c r="A1119" s="1" t="s">
        <v>86</v>
      </c>
      <c r="B1119" s="2" t="s">
        <v>39</v>
      </c>
      <c r="C1119" s="3"/>
      <c r="D1119" s="3"/>
      <c r="E1119" s="3"/>
      <c r="F1119" s="4">
        <v>91743</v>
      </c>
      <c r="G1119" s="1"/>
    </row>
    <row r="1120" spans="1:17" ht="29.25" x14ac:dyDescent="0.25">
      <c r="A1120" s="1" t="s">
        <v>86</v>
      </c>
      <c r="B1120" s="1"/>
      <c r="G1120" s="5" t="s">
        <v>40</v>
      </c>
      <c r="H1120" s="6">
        <v>119492</v>
      </c>
      <c r="I1120" s="6"/>
      <c r="J1120" s="6"/>
      <c r="K1120" s="7"/>
    </row>
    <row r="1121" spans="1:11" ht="43.5" x14ac:dyDescent="0.25">
      <c r="A1121" s="1" t="s">
        <v>86</v>
      </c>
      <c r="B1121" s="2" t="s">
        <v>19</v>
      </c>
      <c r="C1121" s="3">
        <v>567863</v>
      </c>
      <c r="D1121" s="3">
        <v>875200</v>
      </c>
      <c r="E1121" s="3">
        <v>285242</v>
      </c>
      <c r="F1121" s="4">
        <v>95062</v>
      </c>
      <c r="G1121" s="1"/>
    </row>
    <row r="1122" spans="1:11" x14ac:dyDescent="0.25">
      <c r="A1122" s="1" t="s">
        <v>86</v>
      </c>
      <c r="B1122" s="5" t="s">
        <v>41</v>
      </c>
      <c r="C1122" s="6">
        <v>3414917</v>
      </c>
      <c r="D1122" s="6">
        <v>1932474</v>
      </c>
      <c r="E1122" s="6">
        <v>1383893</v>
      </c>
      <c r="F1122" s="7"/>
      <c r="G1122" s="1"/>
    </row>
    <row r="1123" spans="1:11" ht="29.25" x14ac:dyDescent="0.25">
      <c r="A1123" s="1" t="s">
        <v>86</v>
      </c>
      <c r="B1123" s="2" t="s">
        <v>21</v>
      </c>
      <c r="C1123" s="3">
        <v>461011</v>
      </c>
      <c r="D1123" s="3">
        <v>529496</v>
      </c>
      <c r="E1123" s="3">
        <v>153468</v>
      </c>
      <c r="F1123" s="4">
        <v>218301</v>
      </c>
      <c r="G1123" s="2" t="s">
        <v>21</v>
      </c>
      <c r="H1123" s="3">
        <v>431122</v>
      </c>
      <c r="I1123" s="3">
        <v>337657</v>
      </c>
      <c r="J1123" s="3">
        <v>123791</v>
      </c>
      <c r="K1123" s="4">
        <v>218301</v>
      </c>
    </row>
    <row r="1124" spans="1:11" x14ac:dyDescent="0.25">
      <c r="A1124" s="1" t="s">
        <v>86</v>
      </c>
      <c r="B1124" s="5" t="s">
        <v>7</v>
      </c>
      <c r="C1124" s="6">
        <v>43647</v>
      </c>
      <c r="D1124" s="6">
        <v>42270</v>
      </c>
      <c r="E1124" s="6">
        <v>193109</v>
      </c>
      <c r="F1124" s="7"/>
      <c r="G1124" s="2" t="s">
        <v>7</v>
      </c>
      <c r="H1124" s="3">
        <v>93</v>
      </c>
      <c r="I1124" s="3">
        <v>119</v>
      </c>
      <c r="J1124" s="3">
        <v>133</v>
      </c>
      <c r="K1124" s="4"/>
    </row>
    <row r="1125" spans="1:11" x14ac:dyDescent="0.25">
      <c r="A1125" s="1" t="s">
        <v>86</v>
      </c>
      <c r="B1125" s="2" t="s">
        <v>100</v>
      </c>
      <c r="C1125" s="3">
        <v>149591</v>
      </c>
      <c r="D1125" s="3">
        <v>131268</v>
      </c>
      <c r="E1125" s="3"/>
      <c r="F1125" s="4">
        <v>136278</v>
      </c>
      <c r="G1125" s="1"/>
    </row>
    <row r="1126" spans="1:11" x14ac:dyDescent="0.25">
      <c r="A1126" s="1" t="s">
        <v>86</v>
      </c>
      <c r="B1126" s="5" t="s">
        <v>87</v>
      </c>
      <c r="C1126" s="6">
        <v>277336</v>
      </c>
      <c r="D1126" s="6"/>
      <c r="E1126" s="6">
        <v>68330</v>
      </c>
      <c r="F1126" s="7"/>
      <c r="G1126" s="5" t="s">
        <v>87</v>
      </c>
      <c r="H1126" s="6">
        <v>452782</v>
      </c>
      <c r="I1126" s="6"/>
      <c r="J1126" s="6">
        <v>65302</v>
      </c>
      <c r="K1126" s="7">
        <v>124688</v>
      </c>
    </row>
    <row r="1127" spans="1:11" ht="43.5" x14ac:dyDescent="0.25">
      <c r="A1127" s="1" t="s">
        <v>86</v>
      </c>
      <c r="B1127" s="2" t="s">
        <v>25</v>
      </c>
      <c r="C1127" s="3">
        <v>143905</v>
      </c>
      <c r="D1127" s="3">
        <v>199783</v>
      </c>
      <c r="E1127" s="3">
        <v>398536</v>
      </c>
      <c r="F1127" s="4"/>
      <c r="G1127" s="2" t="s">
        <v>25</v>
      </c>
      <c r="H1127" s="3">
        <v>200374</v>
      </c>
      <c r="I1127" s="3">
        <v>200103</v>
      </c>
      <c r="J1127" s="3">
        <v>424800</v>
      </c>
      <c r="K1127" s="4"/>
    </row>
    <row r="1128" spans="1:11" ht="29.25" x14ac:dyDescent="0.25">
      <c r="A1128" s="1" t="s">
        <v>86</v>
      </c>
      <c r="B1128" s="5" t="s">
        <v>43</v>
      </c>
      <c r="C1128" s="6">
        <v>3996362</v>
      </c>
      <c r="D1128" s="6">
        <v>2421310</v>
      </c>
      <c r="E1128" s="6">
        <v>1800031</v>
      </c>
      <c r="F1128" s="7">
        <v>2860401</v>
      </c>
      <c r="G1128" s="1"/>
    </row>
    <row r="1129" spans="1:11" ht="57.75" x14ac:dyDescent="0.25">
      <c r="A1129" s="1" t="s">
        <v>86</v>
      </c>
      <c r="B1129" s="2" t="s">
        <v>4</v>
      </c>
      <c r="C1129" s="3">
        <v>2402359</v>
      </c>
      <c r="D1129" s="3">
        <v>1562216</v>
      </c>
      <c r="E1129" s="3">
        <v>66797</v>
      </c>
      <c r="F1129" s="4">
        <v>695803</v>
      </c>
      <c r="G1129" s="1"/>
    </row>
    <row r="1130" spans="1:11" ht="43.5" x14ac:dyDescent="0.25">
      <c r="A1130" s="1" t="s">
        <v>86</v>
      </c>
      <c r="B1130" s="5" t="s">
        <v>8</v>
      </c>
      <c r="C1130" s="6"/>
      <c r="D1130" s="6">
        <v>50471</v>
      </c>
      <c r="E1130" s="6">
        <v>0</v>
      </c>
      <c r="F1130" s="7"/>
      <c r="G1130" s="9" t="s">
        <v>8</v>
      </c>
      <c r="H1130" s="10"/>
      <c r="I1130" s="10">
        <f>44505*0.86</f>
        <v>38274.300000000003</v>
      </c>
      <c r="J1130" s="10"/>
      <c r="K1130" s="11"/>
    </row>
    <row r="1131" spans="1:11" x14ac:dyDescent="0.25">
      <c r="A1131" s="1" t="s">
        <v>86</v>
      </c>
      <c r="B1131" s="12" t="s">
        <v>145</v>
      </c>
      <c r="C1131" s="14"/>
      <c r="D1131" s="14"/>
      <c r="E1131" s="14">
        <v>65627</v>
      </c>
      <c r="F1131" s="15"/>
      <c r="G1131" s="1"/>
    </row>
    <row r="1132" spans="1:11" ht="43.5" x14ac:dyDescent="0.25">
      <c r="A1132" s="1" t="s">
        <v>86</v>
      </c>
      <c r="B1132" s="1"/>
      <c r="G1132" s="2" t="s">
        <v>2</v>
      </c>
      <c r="H1132" s="3"/>
      <c r="I1132" s="3">
        <v>80018</v>
      </c>
      <c r="J1132" s="3"/>
      <c r="K1132" s="4"/>
    </row>
    <row r="1133" spans="1:11" x14ac:dyDescent="0.25">
      <c r="A1133" s="20" t="s">
        <v>172</v>
      </c>
      <c r="B1133" s="1"/>
      <c r="G1133" s="12" t="s">
        <v>51</v>
      </c>
      <c r="H1133" s="14"/>
      <c r="I1133" s="14">
        <v>5727</v>
      </c>
      <c r="J1133" s="14"/>
      <c r="K1133" s="15"/>
    </row>
    <row r="1134" spans="1:11" x14ac:dyDescent="0.25">
      <c r="A1134" s="1" t="s">
        <v>68</v>
      </c>
      <c r="B1134" s="2" t="s">
        <v>0</v>
      </c>
      <c r="C1134" s="3"/>
      <c r="D1134" s="3">
        <v>512573</v>
      </c>
      <c r="E1134" s="3"/>
      <c r="F1134" s="4"/>
      <c r="G1134" s="2" t="s">
        <v>0</v>
      </c>
      <c r="H1134" s="3"/>
      <c r="I1134" s="17">
        <v>38633</v>
      </c>
      <c r="J1134" s="3"/>
      <c r="K1134" s="3"/>
    </row>
    <row r="1135" spans="1:11" ht="43.5" x14ac:dyDescent="0.25">
      <c r="A1135" s="1" t="s">
        <v>68</v>
      </c>
      <c r="B1135" s="2" t="s">
        <v>130</v>
      </c>
      <c r="C1135" s="3">
        <v>140670</v>
      </c>
      <c r="D1135" s="3">
        <v>656513</v>
      </c>
      <c r="E1135" s="3">
        <v>122489</v>
      </c>
      <c r="F1135" s="4"/>
      <c r="G1135" s="1"/>
    </row>
    <row r="1136" spans="1:11" x14ac:dyDescent="0.25">
      <c r="A1136" s="1" t="s">
        <v>68</v>
      </c>
      <c r="B1136" s="2" t="s">
        <v>75</v>
      </c>
      <c r="C1136" s="3">
        <v>1764</v>
      </c>
      <c r="D1136" s="3"/>
      <c r="E1136" s="3"/>
      <c r="F1136" s="4"/>
      <c r="G1136" s="2" t="s">
        <v>75</v>
      </c>
      <c r="H1136" s="3">
        <v>1860</v>
      </c>
      <c r="I1136" s="3"/>
      <c r="J1136" s="3"/>
      <c r="K1136" s="3"/>
    </row>
    <row r="1137" spans="1:17" ht="57.75" x14ac:dyDescent="0.25">
      <c r="A1137" s="1" t="s">
        <v>68</v>
      </c>
      <c r="B1137" s="5" t="s">
        <v>38</v>
      </c>
      <c r="C1137" s="6">
        <v>254205</v>
      </c>
      <c r="D1137" s="6"/>
      <c r="E1137" s="6"/>
      <c r="F1137" s="7"/>
      <c r="G1137" s="1"/>
    </row>
    <row r="1138" spans="1:17" x14ac:dyDescent="0.25">
      <c r="A1138" s="1" t="s">
        <v>68</v>
      </c>
      <c r="B1138" s="2" t="s">
        <v>39</v>
      </c>
      <c r="C1138" s="3">
        <v>525889</v>
      </c>
      <c r="D1138" s="3"/>
      <c r="E1138" s="3"/>
      <c r="F1138" s="4">
        <v>174800</v>
      </c>
      <c r="G1138" s="1"/>
    </row>
    <row r="1139" spans="1:17" x14ac:dyDescent="0.25">
      <c r="A1139" s="1" t="s">
        <v>68</v>
      </c>
      <c r="B1139" s="1"/>
      <c r="G1139" s="5" t="s">
        <v>131</v>
      </c>
      <c r="H1139" s="6">
        <v>741</v>
      </c>
      <c r="I1139" s="6">
        <v>911</v>
      </c>
      <c r="J1139" s="6"/>
      <c r="K1139" s="6"/>
    </row>
    <row r="1140" spans="1:17" ht="29.25" x14ac:dyDescent="0.25">
      <c r="A1140" s="1" t="s">
        <v>68</v>
      </c>
      <c r="B1140" s="5" t="s">
        <v>40</v>
      </c>
      <c r="C1140" s="6">
        <v>3721199</v>
      </c>
      <c r="D1140" s="6">
        <v>2728939</v>
      </c>
      <c r="E1140" s="6">
        <v>2777895</v>
      </c>
      <c r="F1140" s="7">
        <v>1692357</v>
      </c>
      <c r="G1140" s="2" t="s">
        <v>40</v>
      </c>
      <c r="H1140" s="3">
        <v>1350212</v>
      </c>
      <c r="I1140" s="3">
        <v>675842</v>
      </c>
      <c r="J1140" s="3">
        <v>699610</v>
      </c>
      <c r="K1140" s="3">
        <v>495697</v>
      </c>
    </row>
    <row r="1141" spans="1:17" ht="29.25" x14ac:dyDescent="0.25">
      <c r="A1141" s="1" t="s">
        <v>68</v>
      </c>
      <c r="B1141" s="2" t="s">
        <v>59</v>
      </c>
      <c r="C1141" s="3">
        <v>46269</v>
      </c>
      <c r="D1141" s="3">
        <v>44196</v>
      </c>
      <c r="E1141" s="3">
        <v>37411</v>
      </c>
      <c r="F1141" s="4">
        <v>31082</v>
      </c>
      <c r="G1141" s="2" t="s">
        <v>59</v>
      </c>
      <c r="H1141" s="3">
        <v>42219</v>
      </c>
      <c r="I1141" s="3">
        <v>37657</v>
      </c>
      <c r="J1141" s="3">
        <v>36648</v>
      </c>
      <c r="K1141" s="3">
        <v>18863</v>
      </c>
    </row>
    <row r="1142" spans="1:17" ht="29.25" x14ac:dyDescent="0.25">
      <c r="A1142" s="1" t="s">
        <v>68</v>
      </c>
      <c r="B1142" s="5" t="s">
        <v>30</v>
      </c>
      <c r="C1142" s="6">
        <v>24</v>
      </c>
      <c r="D1142" s="6">
        <v>23</v>
      </c>
      <c r="E1142" s="6"/>
      <c r="F1142" s="7">
        <v>8</v>
      </c>
      <c r="G1142" s="5" t="s">
        <v>30</v>
      </c>
      <c r="H1142" s="6"/>
      <c r="I1142" s="6">
        <v>608</v>
      </c>
      <c r="J1142" s="6"/>
      <c r="K1142" s="6"/>
    </row>
    <row r="1143" spans="1:17" x14ac:dyDescent="0.25">
      <c r="A1143" s="1" t="s">
        <v>68</v>
      </c>
      <c r="B1143" s="2" t="s">
        <v>7</v>
      </c>
      <c r="C1143" s="3">
        <v>499226</v>
      </c>
      <c r="D1143" s="3">
        <v>1249614</v>
      </c>
      <c r="E1143" s="3">
        <v>1551473</v>
      </c>
      <c r="F1143" s="4">
        <v>1654123</v>
      </c>
      <c r="G1143" s="2" t="s">
        <v>7</v>
      </c>
      <c r="H1143" s="3">
        <v>333</v>
      </c>
      <c r="I1143" s="3">
        <v>1176</v>
      </c>
      <c r="J1143" s="3">
        <v>1023</v>
      </c>
      <c r="K1143" s="3">
        <v>1416</v>
      </c>
    </row>
    <row r="1144" spans="1:17" x14ac:dyDescent="0.25">
      <c r="A1144" s="1" t="s">
        <v>68</v>
      </c>
      <c r="B1144" s="5" t="s">
        <v>42</v>
      </c>
      <c r="C1144" s="6">
        <v>826091</v>
      </c>
      <c r="D1144" s="6">
        <v>541831</v>
      </c>
      <c r="E1144" s="6">
        <v>532441</v>
      </c>
      <c r="F1144" s="7">
        <v>1255699</v>
      </c>
      <c r="G1144" s="5" t="s">
        <v>42</v>
      </c>
      <c r="H1144" s="6">
        <v>826091</v>
      </c>
      <c r="I1144" s="6">
        <v>456796</v>
      </c>
      <c r="J1144" s="6">
        <v>371723</v>
      </c>
      <c r="K1144" s="6">
        <v>1255633</v>
      </c>
    </row>
    <row r="1145" spans="1:17" ht="43.5" x14ac:dyDescent="0.25">
      <c r="A1145" s="1" t="s">
        <v>68</v>
      </c>
      <c r="B1145" s="2" t="s">
        <v>25</v>
      </c>
      <c r="C1145" s="3">
        <v>19221710</v>
      </c>
      <c r="D1145" s="3">
        <v>16028550</v>
      </c>
      <c r="E1145" s="3">
        <v>16397510</v>
      </c>
      <c r="F1145" s="4">
        <v>13722995</v>
      </c>
      <c r="G1145" s="2" t="s">
        <v>25</v>
      </c>
      <c r="H1145" s="3">
        <v>17560062</v>
      </c>
      <c r="I1145" s="3">
        <v>13319851</v>
      </c>
      <c r="J1145" s="3">
        <v>14876271</v>
      </c>
      <c r="K1145" s="3">
        <v>11207471</v>
      </c>
    </row>
    <row r="1146" spans="1:17" ht="29.25" x14ac:dyDescent="0.25">
      <c r="A1146" s="1" t="s">
        <v>68</v>
      </c>
      <c r="B1146" s="5" t="s">
        <v>43</v>
      </c>
      <c r="C1146" s="6">
        <v>2004032</v>
      </c>
      <c r="D1146" s="6">
        <v>3856108</v>
      </c>
      <c r="E1146" s="6">
        <v>3873425</v>
      </c>
      <c r="F1146" s="7">
        <v>4509829</v>
      </c>
      <c r="G1146" s="1"/>
    </row>
    <row r="1147" spans="1:17" ht="57.75" x14ac:dyDescent="0.25">
      <c r="A1147" s="1" t="s">
        <v>68</v>
      </c>
      <c r="B1147" s="5" t="s">
        <v>4</v>
      </c>
      <c r="C1147" s="6">
        <v>120106</v>
      </c>
      <c r="D1147" s="6"/>
      <c r="E1147" s="6"/>
      <c r="F1147" s="7"/>
      <c r="G1147" s="1"/>
    </row>
    <row r="1148" spans="1:17" ht="43.5" x14ac:dyDescent="0.25">
      <c r="A1148" s="1" t="s">
        <v>68</v>
      </c>
      <c r="B1148" s="2" t="s">
        <v>2</v>
      </c>
      <c r="C1148" s="3">
        <v>660660</v>
      </c>
      <c r="D1148" s="3"/>
      <c r="E1148" s="3"/>
      <c r="F1148" s="4">
        <v>244092</v>
      </c>
      <c r="G1148" s="2" t="s">
        <v>2</v>
      </c>
      <c r="H1148" s="3">
        <v>594254</v>
      </c>
      <c r="I1148" s="3">
        <v>741192</v>
      </c>
      <c r="J1148" s="3">
        <v>342192</v>
      </c>
      <c r="K1148" s="3">
        <v>339502</v>
      </c>
    </row>
    <row r="1149" spans="1:17" ht="43.5" x14ac:dyDescent="0.25">
      <c r="A1149" s="1" t="s">
        <v>68</v>
      </c>
      <c r="B1149" s="9" t="s">
        <v>8</v>
      </c>
      <c r="C1149" s="10">
        <v>772567</v>
      </c>
      <c r="D1149" s="8">
        <v>642126</v>
      </c>
      <c r="E1149" s="10">
        <v>80750</v>
      </c>
      <c r="F1149" s="11">
        <v>0</v>
      </c>
      <c r="G1149" s="9" t="s">
        <v>8</v>
      </c>
      <c r="H1149">
        <f>N1149*0.86</f>
        <v>479652.96</v>
      </c>
      <c r="I1149">
        <f>O1149*0.86</f>
        <v>767550.86</v>
      </c>
      <c r="J1149">
        <f>P1149*0.86</f>
        <v>0</v>
      </c>
      <c r="K1149">
        <f>Q1149*0.86</f>
        <v>231082</v>
      </c>
      <c r="N1149" s="10">
        <v>557736</v>
      </c>
      <c r="O1149" s="10">
        <v>892501</v>
      </c>
      <c r="P1149" s="10"/>
      <c r="Q1149" s="10">
        <v>268700</v>
      </c>
    </row>
    <row r="1150" spans="1:17" x14ac:dyDescent="0.25">
      <c r="A1150" s="1" t="s">
        <v>1</v>
      </c>
      <c r="B1150" s="2" t="s">
        <v>12</v>
      </c>
      <c r="C1150" s="3">
        <v>907330</v>
      </c>
      <c r="D1150" s="3">
        <v>1182389</v>
      </c>
      <c r="E1150" s="3">
        <v>475928</v>
      </c>
      <c r="F1150" s="4">
        <v>243518</v>
      </c>
      <c r="G1150" s="1"/>
    </row>
    <row r="1151" spans="1:17" x14ac:dyDescent="0.25">
      <c r="A1151" s="1" t="s">
        <v>1</v>
      </c>
      <c r="B1151" s="5" t="s">
        <v>0</v>
      </c>
      <c r="C1151" s="6">
        <v>2153946</v>
      </c>
      <c r="D1151" s="6">
        <v>2397000</v>
      </c>
      <c r="E1151" s="6">
        <v>1046380</v>
      </c>
      <c r="F1151" s="7">
        <v>129750</v>
      </c>
      <c r="G1151" s="2" t="s">
        <v>0</v>
      </c>
      <c r="H1151" s="3">
        <v>0</v>
      </c>
      <c r="I1151" s="3">
        <v>17043</v>
      </c>
      <c r="J1151" s="17">
        <v>22310</v>
      </c>
      <c r="K1151" s="17">
        <v>6541</v>
      </c>
    </row>
    <row r="1152" spans="1:17" ht="29.25" x14ac:dyDescent="0.25">
      <c r="A1152" s="1" t="s">
        <v>1</v>
      </c>
      <c r="B1152" s="2" t="s">
        <v>13</v>
      </c>
      <c r="C1152" s="3">
        <v>1715832</v>
      </c>
      <c r="D1152" s="3">
        <v>1342108</v>
      </c>
      <c r="E1152" s="3">
        <v>756182</v>
      </c>
      <c r="F1152" s="4">
        <v>1161921</v>
      </c>
      <c r="G1152" s="5" t="s">
        <v>13</v>
      </c>
      <c r="H1152" s="6">
        <v>970957</v>
      </c>
      <c r="I1152" s="6">
        <v>746181</v>
      </c>
      <c r="J1152" s="6">
        <v>705516</v>
      </c>
      <c r="K1152" s="6">
        <v>1160912</v>
      </c>
    </row>
    <row r="1153" spans="1:17" x14ac:dyDescent="0.25">
      <c r="A1153" s="1" t="s">
        <v>1</v>
      </c>
      <c r="B1153" s="5" t="s">
        <v>32</v>
      </c>
      <c r="C1153" s="6">
        <v>835736</v>
      </c>
      <c r="D1153" s="6">
        <v>802503</v>
      </c>
      <c r="E1153" s="6">
        <v>2817950</v>
      </c>
      <c r="F1153" s="7">
        <v>3741292</v>
      </c>
      <c r="G1153" s="2" t="s">
        <v>32</v>
      </c>
      <c r="H1153" s="3">
        <v>834836</v>
      </c>
      <c r="I1153" s="3">
        <v>672969</v>
      </c>
      <c r="J1153" s="3">
        <v>2895782</v>
      </c>
      <c r="K1153" s="3">
        <v>3514355</v>
      </c>
    </row>
    <row r="1154" spans="1:17" ht="29.25" x14ac:dyDescent="0.25">
      <c r="A1154" s="1" t="s">
        <v>1</v>
      </c>
      <c r="B1154" s="2" t="s">
        <v>98</v>
      </c>
      <c r="C1154" s="3"/>
      <c r="D1154" s="3">
        <v>264860</v>
      </c>
      <c r="E1154" s="3"/>
      <c r="F1154" s="4"/>
      <c r="G1154" s="1"/>
    </row>
    <row r="1155" spans="1:17" x14ac:dyDescent="0.25">
      <c r="A1155" s="1" t="s">
        <v>1</v>
      </c>
      <c r="B1155" s="5" t="s">
        <v>33</v>
      </c>
      <c r="C1155" s="6">
        <v>183467</v>
      </c>
      <c r="D1155" s="6"/>
      <c r="E1155" s="6"/>
      <c r="F1155" s="7"/>
      <c r="G1155" s="5" t="s">
        <v>33</v>
      </c>
      <c r="H1155">
        <f>N1155*0.86</f>
        <v>184241.24</v>
      </c>
      <c r="I1155">
        <f>O1155*0.86</f>
        <v>0</v>
      </c>
      <c r="J1155">
        <f>P1155*0.86</f>
        <v>0</v>
      </c>
      <c r="K1155">
        <f>Q1155*0.86</f>
        <v>0</v>
      </c>
      <c r="N1155" s="6">
        <v>214234</v>
      </c>
      <c r="O1155" s="6"/>
      <c r="P1155" s="6"/>
      <c r="Q1155" s="6"/>
    </row>
    <row r="1156" spans="1:17" x14ac:dyDescent="0.25">
      <c r="A1156" s="1" t="s">
        <v>1</v>
      </c>
      <c r="B1156" s="2" t="s">
        <v>15</v>
      </c>
      <c r="C1156" s="3"/>
      <c r="D1156" s="3"/>
      <c r="E1156" s="3">
        <v>121465</v>
      </c>
      <c r="F1156" s="4"/>
      <c r="G1156" s="2" t="s">
        <v>15</v>
      </c>
      <c r="H1156" s="3">
        <v>108423</v>
      </c>
      <c r="I1156" s="3">
        <v>118809</v>
      </c>
      <c r="J1156" s="3">
        <v>141579</v>
      </c>
      <c r="K1156" s="3"/>
    </row>
    <row r="1157" spans="1:17" ht="72" x14ac:dyDescent="0.25">
      <c r="A1157" s="1" t="s">
        <v>1</v>
      </c>
      <c r="B1157" s="5" t="s">
        <v>97</v>
      </c>
      <c r="C1157" s="6"/>
      <c r="D1157" s="6">
        <v>239100</v>
      </c>
      <c r="E1157" s="6">
        <v>244827</v>
      </c>
      <c r="F1157" s="7">
        <v>251562</v>
      </c>
      <c r="G1157" s="1"/>
    </row>
    <row r="1158" spans="1:17" ht="29.25" x14ac:dyDescent="0.25">
      <c r="A1158" s="1" t="s">
        <v>1</v>
      </c>
      <c r="B1158" s="2" t="s">
        <v>65</v>
      </c>
      <c r="C1158" s="3"/>
      <c r="D1158" s="3"/>
      <c r="E1158" s="3">
        <v>78656</v>
      </c>
      <c r="F1158" s="4"/>
      <c r="G1158" s="5" t="s">
        <v>65</v>
      </c>
      <c r="H1158" s="6"/>
      <c r="I1158" s="6"/>
      <c r="J1158" s="6">
        <v>77021</v>
      </c>
      <c r="K1158" s="6"/>
    </row>
    <row r="1159" spans="1:17" ht="43.5" x14ac:dyDescent="0.25">
      <c r="A1159" s="1" t="s">
        <v>1</v>
      </c>
      <c r="B1159" s="5" t="s">
        <v>83</v>
      </c>
      <c r="C1159" s="6">
        <v>1228356</v>
      </c>
      <c r="D1159" s="6">
        <v>399977</v>
      </c>
      <c r="E1159" s="6">
        <v>929115</v>
      </c>
      <c r="F1159" s="7">
        <v>264981</v>
      </c>
      <c r="G1159" s="1"/>
    </row>
    <row r="1160" spans="1:17" x14ac:dyDescent="0.25">
      <c r="A1160" s="1" t="s">
        <v>1</v>
      </c>
      <c r="B1160" s="2" t="s">
        <v>16</v>
      </c>
      <c r="C1160" s="3">
        <v>125881</v>
      </c>
      <c r="D1160" s="3"/>
      <c r="E1160" s="3"/>
      <c r="F1160" s="4"/>
      <c r="G1160" s="2" t="s">
        <v>16</v>
      </c>
      <c r="H1160" s="3">
        <v>125677</v>
      </c>
      <c r="I1160" s="3"/>
      <c r="J1160" s="3"/>
      <c r="K1160" s="3"/>
    </row>
    <row r="1161" spans="1:17" x14ac:dyDescent="0.25">
      <c r="A1161" s="1" t="s">
        <v>1</v>
      </c>
      <c r="B1161" s="5" t="s">
        <v>101</v>
      </c>
      <c r="C1161" s="6">
        <v>132050</v>
      </c>
      <c r="D1161" s="6">
        <v>125547</v>
      </c>
      <c r="E1161" s="6"/>
      <c r="F1161" s="7"/>
      <c r="G1161" s="5" t="s">
        <v>101</v>
      </c>
      <c r="H1161" s="6">
        <v>996</v>
      </c>
      <c r="I1161" s="6">
        <v>126276</v>
      </c>
      <c r="J1161" s="6"/>
      <c r="K1161" s="6"/>
    </row>
    <row r="1162" spans="1:17" x14ac:dyDescent="0.25">
      <c r="A1162" s="1" t="s">
        <v>1</v>
      </c>
      <c r="B1162" s="2" t="s">
        <v>39</v>
      </c>
      <c r="C1162" s="3">
        <v>571969</v>
      </c>
      <c r="D1162" s="3">
        <v>692911</v>
      </c>
      <c r="E1162" s="3"/>
      <c r="F1162" s="4"/>
      <c r="G1162" s="1"/>
    </row>
    <row r="1163" spans="1:17" ht="29.25" x14ac:dyDescent="0.25">
      <c r="A1163" s="1" t="s">
        <v>1</v>
      </c>
      <c r="B1163" s="5" t="s">
        <v>40</v>
      </c>
      <c r="C1163" s="6">
        <v>1773251</v>
      </c>
      <c r="D1163" s="6">
        <v>485586</v>
      </c>
      <c r="E1163" s="6"/>
      <c r="F1163" s="7"/>
      <c r="G1163" s="5" t="s">
        <v>40</v>
      </c>
      <c r="H1163" s="6">
        <v>693415</v>
      </c>
      <c r="I1163" s="6">
        <v>514746</v>
      </c>
      <c r="J1163" s="6"/>
      <c r="K1163" s="6"/>
    </row>
    <row r="1164" spans="1:17" x14ac:dyDescent="0.25">
      <c r="A1164" s="1" t="s">
        <v>1</v>
      </c>
      <c r="B1164" s="2" t="s">
        <v>41</v>
      </c>
      <c r="C1164" s="3">
        <v>167773</v>
      </c>
      <c r="D1164" s="3"/>
      <c r="E1164" s="3"/>
      <c r="F1164" s="4"/>
      <c r="G1164" s="1"/>
    </row>
    <row r="1165" spans="1:17" x14ac:dyDescent="0.25">
      <c r="A1165" s="1" t="s">
        <v>1</v>
      </c>
      <c r="B1165" s="5" t="s">
        <v>67</v>
      </c>
      <c r="C1165" s="6">
        <v>142360</v>
      </c>
      <c r="D1165" s="6"/>
      <c r="E1165" s="6"/>
      <c r="F1165" s="7"/>
      <c r="G1165" s="1"/>
    </row>
    <row r="1166" spans="1:17" x14ac:dyDescent="0.25">
      <c r="A1166" s="1" t="s">
        <v>1</v>
      </c>
      <c r="B1166" s="2" t="s">
        <v>7</v>
      </c>
      <c r="C1166" s="3"/>
      <c r="D1166" s="3">
        <v>387384</v>
      </c>
      <c r="E1166" s="3">
        <v>1717439</v>
      </c>
      <c r="F1166" s="4">
        <v>2174820</v>
      </c>
      <c r="G1166" s="2" t="s">
        <v>7</v>
      </c>
      <c r="H1166" s="3"/>
      <c r="I1166" s="3">
        <v>511</v>
      </c>
      <c r="J1166" s="3">
        <v>2138</v>
      </c>
      <c r="K1166" s="3">
        <v>2007</v>
      </c>
    </row>
    <row r="1167" spans="1:17" x14ac:dyDescent="0.25">
      <c r="A1167" s="1" t="s">
        <v>1</v>
      </c>
      <c r="B1167" s="5" t="s">
        <v>42</v>
      </c>
      <c r="C1167" s="6">
        <v>170060</v>
      </c>
      <c r="D1167" s="6">
        <v>273908</v>
      </c>
      <c r="E1167" s="6">
        <v>184205</v>
      </c>
      <c r="F1167" s="7">
        <v>113689</v>
      </c>
      <c r="G1167" s="5" t="s">
        <v>42</v>
      </c>
      <c r="H1167" s="6">
        <v>170209</v>
      </c>
      <c r="I1167" s="6">
        <v>273947</v>
      </c>
      <c r="J1167" s="6">
        <v>76172</v>
      </c>
      <c r="K1167" s="6"/>
    </row>
    <row r="1168" spans="1:17" ht="43.5" x14ac:dyDescent="0.25">
      <c r="A1168" s="1" t="s">
        <v>1</v>
      </c>
      <c r="B1168" s="2" t="s">
        <v>25</v>
      </c>
      <c r="C1168" s="3">
        <v>2073686</v>
      </c>
      <c r="D1168" s="3">
        <v>1207963</v>
      </c>
      <c r="E1168" s="3"/>
      <c r="F1168" s="4"/>
      <c r="G1168" s="2" t="s">
        <v>25</v>
      </c>
      <c r="H1168" s="3">
        <v>1442349</v>
      </c>
      <c r="I1168" s="3">
        <v>1102546</v>
      </c>
      <c r="J1168" s="3"/>
      <c r="K1168" s="3"/>
    </row>
    <row r="1169" spans="1:17" ht="29.25" x14ac:dyDescent="0.25">
      <c r="A1169" s="1" t="s">
        <v>1</v>
      </c>
      <c r="B1169" s="5" t="s">
        <v>43</v>
      </c>
      <c r="C1169" s="6">
        <v>1314655</v>
      </c>
      <c r="D1169" s="6">
        <v>1243609</v>
      </c>
      <c r="E1169" s="6">
        <v>1062862</v>
      </c>
      <c r="F1169" s="7">
        <v>244802</v>
      </c>
      <c r="G1169" s="1"/>
    </row>
    <row r="1170" spans="1:17" x14ac:dyDescent="0.25">
      <c r="A1170" s="1" t="s">
        <v>1</v>
      </c>
      <c r="B1170" s="2" t="s">
        <v>69</v>
      </c>
      <c r="C1170" s="3">
        <v>1</v>
      </c>
      <c r="D1170" s="3">
        <v>1</v>
      </c>
      <c r="E1170" s="3">
        <v>3</v>
      </c>
      <c r="F1170" s="4">
        <v>3</v>
      </c>
      <c r="G1170" s="5" t="s">
        <v>69</v>
      </c>
      <c r="H1170" s="6">
        <v>140614</v>
      </c>
      <c r="I1170" s="6">
        <v>76222</v>
      </c>
      <c r="J1170" s="6">
        <v>70787</v>
      </c>
      <c r="K1170" s="6">
        <v>102540</v>
      </c>
    </row>
    <row r="1171" spans="1:17" ht="43.5" x14ac:dyDescent="0.25">
      <c r="A1171" s="1" t="s">
        <v>1</v>
      </c>
      <c r="B1171" s="5" t="s">
        <v>2</v>
      </c>
      <c r="C1171" s="6"/>
      <c r="D1171" s="6">
        <v>158704</v>
      </c>
      <c r="E1171" s="6">
        <v>632352</v>
      </c>
      <c r="F1171" s="7">
        <v>265579</v>
      </c>
      <c r="G1171" s="2" t="s">
        <v>2</v>
      </c>
      <c r="H1171" s="3"/>
      <c r="I1171" s="3">
        <v>157401</v>
      </c>
      <c r="J1171" s="3">
        <v>675313</v>
      </c>
      <c r="K1171" s="3">
        <v>265530</v>
      </c>
    </row>
    <row r="1172" spans="1:17" ht="43.5" x14ac:dyDescent="0.25">
      <c r="A1172" s="1" t="s">
        <v>1</v>
      </c>
      <c r="B1172" s="12" t="s">
        <v>8</v>
      </c>
      <c r="C1172" s="14">
        <v>155057</v>
      </c>
      <c r="D1172" s="14"/>
      <c r="E1172" s="14">
        <v>690643</v>
      </c>
      <c r="F1172" s="15">
        <v>945831</v>
      </c>
      <c r="G1172" s="9" t="s">
        <v>8</v>
      </c>
      <c r="H1172">
        <f>N1172*0.86</f>
        <v>299648.08</v>
      </c>
      <c r="I1172">
        <f>O1172*0.86</f>
        <v>0</v>
      </c>
      <c r="J1172">
        <f>P1172*0.86</f>
        <v>840105.62</v>
      </c>
      <c r="K1172">
        <f>Q1172*0.86</f>
        <v>800298.79999999993</v>
      </c>
      <c r="N1172" s="10">
        <v>348428</v>
      </c>
      <c r="O1172" s="10"/>
      <c r="P1172" s="10">
        <v>976867</v>
      </c>
      <c r="Q1172" s="10">
        <v>930580</v>
      </c>
    </row>
    <row r="1173" spans="1:17" x14ac:dyDescent="0.25">
      <c r="A1173" s="1" t="s">
        <v>87</v>
      </c>
      <c r="B1173" s="2" t="s">
        <v>33</v>
      </c>
      <c r="C1173" s="3">
        <v>6</v>
      </c>
      <c r="D1173" s="3"/>
      <c r="E1173" s="3"/>
      <c r="F1173" s="4"/>
      <c r="G1173" s="2" t="s">
        <v>33</v>
      </c>
      <c r="H1173" s="3">
        <f>300*0.86</f>
        <v>258</v>
      </c>
      <c r="I1173" s="3"/>
      <c r="J1173" s="3"/>
      <c r="K1173" s="4"/>
    </row>
    <row r="1174" spans="1:17" x14ac:dyDescent="0.25">
      <c r="A1174" s="1" t="s">
        <v>87</v>
      </c>
      <c r="B1174" s="5" t="s">
        <v>100</v>
      </c>
      <c r="C1174" s="6">
        <v>769</v>
      </c>
      <c r="D1174" s="6">
        <v>153314</v>
      </c>
      <c r="E1174" s="6">
        <v>24852</v>
      </c>
      <c r="F1174" s="7">
        <v>53</v>
      </c>
      <c r="G1174" s="1"/>
    </row>
    <row r="1175" spans="1:17" x14ac:dyDescent="0.25">
      <c r="A1175" s="1" t="s">
        <v>87</v>
      </c>
      <c r="B1175" s="2" t="s">
        <v>69</v>
      </c>
      <c r="C1175" s="3"/>
      <c r="D1175" s="3"/>
      <c r="E1175" s="3"/>
      <c r="F1175" s="4">
        <v>3</v>
      </c>
      <c r="G1175" s="9" t="s">
        <v>69</v>
      </c>
      <c r="H1175" s="10"/>
      <c r="I1175" s="10"/>
      <c r="J1175" s="10">
        <v>1</v>
      </c>
      <c r="K1175" s="11">
        <v>3</v>
      </c>
    </row>
    <row r="1176" spans="1:17" x14ac:dyDescent="0.25">
      <c r="A1176" s="1" t="s">
        <v>87</v>
      </c>
      <c r="B1176" s="5" t="s">
        <v>46</v>
      </c>
      <c r="C1176" s="6"/>
      <c r="D1176" s="6">
        <v>27361</v>
      </c>
      <c r="E1176" s="6"/>
      <c r="F1176" s="7"/>
      <c r="G1176" s="1"/>
    </row>
    <row r="1177" spans="1:17" ht="43.5" x14ac:dyDescent="0.25">
      <c r="A1177" s="1" t="s">
        <v>87</v>
      </c>
      <c r="B1177" s="2" t="s">
        <v>2</v>
      </c>
      <c r="C1177" s="3"/>
      <c r="D1177" s="3">
        <v>8</v>
      </c>
      <c r="E1177" s="3"/>
      <c r="F1177" s="4"/>
      <c r="G1177" s="1"/>
    </row>
    <row r="1178" spans="1:17" ht="43.5" x14ac:dyDescent="0.25">
      <c r="A1178" s="1" t="s">
        <v>87</v>
      </c>
      <c r="B1178" s="9" t="s">
        <v>8</v>
      </c>
      <c r="C1178" s="10">
        <v>8</v>
      </c>
      <c r="D1178" s="10">
        <v>8</v>
      </c>
      <c r="E1178" s="10">
        <v>16</v>
      </c>
      <c r="F1178" s="11"/>
      <c r="G1178" s="1"/>
    </row>
    <row r="1179" spans="1:17" ht="29.25" x14ac:dyDescent="0.25">
      <c r="A1179" s="1" t="s">
        <v>76</v>
      </c>
      <c r="B1179" s="2" t="s">
        <v>13</v>
      </c>
      <c r="C1179" s="3">
        <v>746816</v>
      </c>
      <c r="D1179" s="13">
        <v>0</v>
      </c>
      <c r="E1179" s="3">
        <v>344918</v>
      </c>
      <c r="F1179" s="4">
        <v>84358</v>
      </c>
      <c r="G1179" s="2" t="s">
        <v>13</v>
      </c>
      <c r="H1179" s="3">
        <v>619321</v>
      </c>
      <c r="I1179" s="3">
        <v>266559</v>
      </c>
      <c r="J1179" s="3">
        <v>254967</v>
      </c>
      <c r="K1179" s="4">
        <v>173782</v>
      </c>
    </row>
    <row r="1180" spans="1:17" x14ac:dyDescent="0.25">
      <c r="A1180" s="1" t="s">
        <v>76</v>
      </c>
      <c r="B1180" s="5" t="s">
        <v>91</v>
      </c>
      <c r="C1180" s="6">
        <v>1991</v>
      </c>
      <c r="D1180" s="6"/>
      <c r="E1180" s="6"/>
      <c r="F1180" s="7"/>
      <c r="G1180" s="1"/>
    </row>
    <row r="1181" spans="1:17" x14ac:dyDescent="0.25">
      <c r="A1181" s="1" t="s">
        <v>76</v>
      </c>
      <c r="B1181" s="2" t="s">
        <v>92</v>
      </c>
      <c r="C1181" s="3"/>
      <c r="D1181" s="3">
        <v>6605</v>
      </c>
      <c r="E1181" s="3"/>
      <c r="F1181" s="4">
        <v>68843</v>
      </c>
      <c r="G1181" s="1"/>
    </row>
    <row r="1182" spans="1:17" x14ac:dyDescent="0.25">
      <c r="A1182" s="1" t="s">
        <v>76</v>
      </c>
      <c r="B1182" s="5" t="s">
        <v>101</v>
      </c>
      <c r="C1182" s="6">
        <v>47040</v>
      </c>
      <c r="D1182" s="6"/>
      <c r="E1182" s="6"/>
      <c r="F1182" s="7"/>
      <c r="G1182" s="1"/>
    </row>
    <row r="1183" spans="1:17" x14ac:dyDescent="0.25">
      <c r="A1183" s="1" t="s">
        <v>76</v>
      </c>
      <c r="B1183" s="2" t="s">
        <v>39</v>
      </c>
      <c r="C1183" s="3">
        <v>722576</v>
      </c>
      <c r="D1183" s="3">
        <v>671524</v>
      </c>
      <c r="E1183" s="3">
        <v>491524</v>
      </c>
      <c r="F1183" s="4"/>
      <c r="G1183" s="1"/>
    </row>
    <row r="1184" spans="1:17" ht="29.25" x14ac:dyDescent="0.25">
      <c r="A1184" s="1" t="s">
        <v>76</v>
      </c>
      <c r="B1184" s="2" t="s">
        <v>40</v>
      </c>
      <c r="C1184" s="3">
        <v>3039029</v>
      </c>
      <c r="D1184" s="3">
        <v>3828152</v>
      </c>
      <c r="E1184" s="3">
        <v>3598521</v>
      </c>
      <c r="F1184" s="4">
        <v>99755</v>
      </c>
      <c r="G1184" s="5" t="s">
        <v>40</v>
      </c>
      <c r="H1184" s="6">
        <v>2992116</v>
      </c>
      <c r="I1184" s="6">
        <v>3697112</v>
      </c>
      <c r="J1184" s="6">
        <v>3485523</v>
      </c>
      <c r="K1184" s="7">
        <v>3296737</v>
      </c>
    </row>
    <row r="1185" spans="1:11" ht="29.25" x14ac:dyDescent="0.25">
      <c r="A1185" s="1" t="s">
        <v>76</v>
      </c>
      <c r="B1185" s="5" t="s">
        <v>20</v>
      </c>
      <c r="C1185" s="6"/>
      <c r="D1185" s="6">
        <v>80184</v>
      </c>
      <c r="E1185" s="6">
        <v>16842</v>
      </c>
      <c r="F1185" s="7"/>
      <c r="G1185" s="2" t="s">
        <v>20</v>
      </c>
      <c r="H1185" s="3"/>
      <c r="I1185" s="3">
        <v>94610</v>
      </c>
      <c r="J1185" s="3"/>
      <c r="K1185" s="4"/>
    </row>
    <row r="1186" spans="1:11" ht="57.75" x14ac:dyDescent="0.25">
      <c r="A1186" s="1" t="s">
        <v>76</v>
      </c>
      <c r="B1186" s="2" t="s">
        <v>173</v>
      </c>
      <c r="C1186" s="3">
        <v>53</v>
      </c>
      <c r="D1186" s="3">
        <v>629</v>
      </c>
      <c r="E1186" s="3">
        <v>4273</v>
      </c>
      <c r="F1186" s="4">
        <v>4707</v>
      </c>
      <c r="G1186" s="5" t="s">
        <v>173</v>
      </c>
      <c r="H1186" s="6">
        <v>102</v>
      </c>
      <c r="I1186" s="6">
        <v>580</v>
      </c>
      <c r="J1186" s="6">
        <v>4298</v>
      </c>
      <c r="K1186" s="7">
        <v>4462</v>
      </c>
    </row>
    <row r="1187" spans="1:11" x14ac:dyDescent="0.25">
      <c r="A1187" s="1" t="s">
        <v>76</v>
      </c>
      <c r="B1187" s="5" t="s">
        <v>7</v>
      </c>
      <c r="C1187" s="6">
        <v>126043</v>
      </c>
      <c r="D1187" s="6"/>
      <c r="E1187" s="6"/>
      <c r="F1187" s="7"/>
      <c r="G1187" s="5" t="s">
        <v>7</v>
      </c>
      <c r="H1187" s="6">
        <v>130</v>
      </c>
      <c r="I1187" s="6"/>
      <c r="J1187" s="6"/>
      <c r="K1187" s="7"/>
    </row>
    <row r="1188" spans="1:11" ht="43.5" x14ac:dyDescent="0.25">
      <c r="A1188" s="1" t="s">
        <v>76</v>
      </c>
      <c r="B1188" s="2" t="s">
        <v>25</v>
      </c>
      <c r="C1188" s="3">
        <v>3581447</v>
      </c>
      <c r="D1188" s="3">
        <v>3361871</v>
      </c>
      <c r="E1188" s="3">
        <v>2286933</v>
      </c>
      <c r="F1188" s="4">
        <v>5386346</v>
      </c>
      <c r="G1188" s="2" t="s">
        <v>25</v>
      </c>
      <c r="H1188" s="3">
        <v>2895446</v>
      </c>
      <c r="I1188" s="3">
        <v>3151400</v>
      </c>
      <c r="J1188" s="3">
        <v>2221011</v>
      </c>
      <c r="K1188" s="4">
        <v>1727749</v>
      </c>
    </row>
    <row r="1189" spans="1:11" x14ac:dyDescent="0.25">
      <c r="A1189" s="1" t="s">
        <v>76</v>
      </c>
      <c r="B1189" s="5" t="s">
        <v>45</v>
      </c>
      <c r="C1189" s="6"/>
      <c r="D1189" s="6">
        <v>37761</v>
      </c>
      <c r="E1189" s="6"/>
      <c r="F1189" s="7">
        <v>216562</v>
      </c>
      <c r="G1189" s="5" t="s">
        <v>45</v>
      </c>
      <c r="H1189" s="6"/>
      <c r="I1189" s="6"/>
      <c r="J1189" s="6"/>
      <c r="K1189" s="7">
        <v>107548</v>
      </c>
    </row>
    <row r="1190" spans="1:11" x14ac:dyDescent="0.25">
      <c r="A1190" s="1" t="s">
        <v>76</v>
      </c>
      <c r="B1190" s="2" t="s">
        <v>46</v>
      </c>
      <c r="C1190" s="13">
        <v>0</v>
      </c>
      <c r="D1190" s="3"/>
      <c r="E1190" s="3">
        <v>0</v>
      </c>
      <c r="F1190" s="4">
        <v>872959</v>
      </c>
      <c r="G1190" s="1"/>
    </row>
    <row r="1191" spans="1:11" ht="29.25" x14ac:dyDescent="0.25">
      <c r="A1191" s="1" t="s">
        <v>76</v>
      </c>
      <c r="B1191" s="5" t="s">
        <v>47</v>
      </c>
      <c r="C1191" s="6"/>
      <c r="D1191" s="6">
        <v>321428</v>
      </c>
      <c r="E1191" s="6">
        <v>239982</v>
      </c>
      <c r="F1191" s="7"/>
      <c r="G1191" s="1"/>
    </row>
    <row r="1192" spans="1:11" x14ac:dyDescent="0.25">
      <c r="A1192" s="1" t="s">
        <v>76</v>
      </c>
      <c r="B1192" s="2" t="s">
        <v>60</v>
      </c>
      <c r="C1192" s="3"/>
      <c r="D1192" s="3"/>
      <c r="E1192" s="3"/>
      <c r="F1192" s="4">
        <v>89880</v>
      </c>
      <c r="G1192" s="2" t="s">
        <v>60</v>
      </c>
      <c r="H1192" s="3"/>
      <c r="I1192" s="3"/>
      <c r="J1192" s="3"/>
      <c r="K1192" s="4">
        <v>89963</v>
      </c>
    </row>
    <row r="1193" spans="1:11" ht="29.25" x14ac:dyDescent="0.25">
      <c r="A1193" s="1" t="s">
        <v>25</v>
      </c>
      <c r="B1193" s="1"/>
      <c r="G1193" s="2" t="s">
        <v>13</v>
      </c>
      <c r="H1193" s="3">
        <v>973</v>
      </c>
      <c r="I1193" s="3">
        <v>608</v>
      </c>
      <c r="J1193" s="3">
        <v>577</v>
      </c>
      <c r="K1193" s="4">
        <v>1057</v>
      </c>
    </row>
    <row r="1194" spans="1:11" ht="57.75" x14ac:dyDescent="0.25">
      <c r="A1194" s="1" t="s">
        <v>25</v>
      </c>
      <c r="B1194" s="1"/>
      <c r="G1194" s="5" t="s">
        <v>174</v>
      </c>
      <c r="H1194" s="6"/>
      <c r="I1194" s="6"/>
      <c r="J1194" s="6"/>
      <c r="K1194" s="7">
        <v>10378</v>
      </c>
    </row>
    <row r="1195" spans="1:11" ht="29.25" x14ac:dyDescent="0.25">
      <c r="A1195" s="1" t="s">
        <v>25</v>
      </c>
      <c r="B1195" s="5" t="s">
        <v>40</v>
      </c>
      <c r="C1195" s="6">
        <v>498728</v>
      </c>
      <c r="D1195" s="6">
        <v>252</v>
      </c>
      <c r="E1195" s="6">
        <v>2448</v>
      </c>
      <c r="F1195" s="7">
        <v>570</v>
      </c>
      <c r="G1195" s="5" t="s">
        <v>40</v>
      </c>
      <c r="H1195" s="6">
        <v>73084</v>
      </c>
      <c r="I1195" s="6">
        <v>76916</v>
      </c>
      <c r="J1195" s="6">
        <v>69830</v>
      </c>
      <c r="K1195" s="7">
        <v>66007</v>
      </c>
    </row>
    <row r="1196" spans="1:11" ht="29.25" x14ac:dyDescent="0.25">
      <c r="A1196" s="1" t="s">
        <v>25</v>
      </c>
      <c r="B1196" s="2" t="s">
        <v>151</v>
      </c>
      <c r="C1196" s="3"/>
      <c r="D1196" s="3"/>
      <c r="E1196" s="3">
        <v>231</v>
      </c>
      <c r="F1196" s="4"/>
      <c r="G1196" s="1"/>
    </row>
    <row r="1197" spans="1:11" x14ac:dyDescent="0.25">
      <c r="A1197" s="1" t="s">
        <v>25</v>
      </c>
      <c r="B1197" s="1"/>
      <c r="G1197" s="5" t="s">
        <v>71</v>
      </c>
      <c r="H1197" s="6"/>
      <c r="I1197" s="6">
        <v>11956</v>
      </c>
      <c r="J1197" s="6"/>
      <c r="K1197" s="7"/>
    </row>
    <row r="1198" spans="1:11" ht="43.5" x14ac:dyDescent="0.25">
      <c r="A1198" s="20" t="s">
        <v>171</v>
      </c>
      <c r="B1198" s="1"/>
      <c r="G1198" s="2" t="s">
        <v>25</v>
      </c>
      <c r="H1198" s="3"/>
      <c r="I1198" s="3"/>
      <c r="J1198" s="3"/>
      <c r="K1198" s="4">
        <v>599538</v>
      </c>
    </row>
    <row r="1199" spans="1:11" ht="29.25" x14ac:dyDescent="0.25">
      <c r="A1199" s="20" t="s">
        <v>171</v>
      </c>
      <c r="B1199" s="1"/>
      <c r="G1199" s="5" t="s">
        <v>10</v>
      </c>
      <c r="H1199" s="6">
        <v>1904171</v>
      </c>
      <c r="I1199" s="6">
        <v>2227594</v>
      </c>
      <c r="J1199" s="6">
        <v>934794</v>
      </c>
      <c r="K1199" s="7">
        <v>541329</v>
      </c>
    </row>
    <row r="1200" spans="1:11" ht="28.5" x14ac:dyDescent="0.25">
      <c r="A1200" s="20" t="s">
        <v>171</v>
      </c>
      <c r="B1200" s="1"/>
      <c r="G1200" s="2" t="s">
        <v>32</v>
      </c>
      <c r="H1200" s="3">
        <v>926248</v>
      </c>
      <c r="I1200" s="3">
        <v>130420</v>
      </c>
      <c r="J1200" s="3">
        <v>139536</v>
      </c>
      <c r="K1200" s="4">
        <v>411719</v>
      </c>
    </row>
    <row r="1201" spans="1:11" ht="57.75" x14ac:dyDescent="0.25">
      <c r="A1201" s="20" t="s">
        <v>171</v>
      </c>
      <c r="B1201" s="1"/>
      <c r="G1201" s="5" t="s">
        <v>80</v>
      </c>
      <c r="H1201" s="6">
        <v>65852</v>
      </c>
      <c r="I1201" s="6">
        <v>56285</v>
      </c>
      <c r="J1201" s="6">
        <v>29149</v>
      </c>
      <c r="K1201" s="7"/>
    </row>
    <row r="1202" spans="1:11" ht="28.5" x14ac:dyDescent="0.25">
      <c r="A1202" s="20" t="s">
        <v>171</v>
      </c>
      <c r="B1202" s="1"/>
      <c r="G1202" s="2" t="s">
        <v>81</v>
      </c>
      <c r="H1202" s="3"/>
      <c r="I1202" s="3"/>
      <c r="J1202" s="3">
        <v>52478</v>
      </c>
      <c r="K1202" s="4"/>
    </row>
    <row r="1203" spans="1:11" ht="43.5" x14ac:dyDescent="0.25">
      <c r="A1203" s="20" t="s">
        <v>171</v>
      </c>
      <c r="B1203" s="1"/>
      <c r="G1203" s="5" t="s">
        <v>8</v>
      </c>
      <c r="H1203" s="6"/>
      <c r="I1203" s="6"/>
      <c r="J1203" s="6">
        <f>570947*0.86</f>
        <v>491014.42</v>
      </c>
      <c r="K1203" s="7"/>
    </row>
    <row r="1204" spans="1:11" ht="29.25" x14ac:dyDescent="0.25">
      <c r="A1204" s="20" t="s">
        <v>171</v>
      </c>
      <c r="B1204" s="1"/>
      <c r="G1204" s="12" t="s">
        <v>99</v>
      </c>
      <c r="H1204" s="14"/>
      <c r="I1204" s="14">
        <v>86178</v>
      </c>
      <c r="J1204" s="14"/>
      <c r="K1204" s="15"/>
    </row>
    <row r="1205" spans="1:11" ht="29.25" x14ac:dyDescent="0.25">
      <c r="A1205" s="1" t="s">
        <v>175</v>
      </c>
      <c r="B1205" s="2" t="s">
        <v>176</v>
      </c>
      <c r="C1205" s="3"/>
      <c r="D1205" s="3">
        <v>2</v>
      </c>
      <c r="E1205" s="3"/>
      <c r="F1205" s="4"/>
      <c r="G1205" s="1"/>
    </row>
    <row r="1206" spans="1:11" ht="29.25" x14ac:dyDescent="0.25">
      <c r="A1206" s="1" t="s">
        <v>175</v>
      </c>
      <c r="B1206" s="5" t="s">
        <v>11</v>
      </c>
      <c r="C1206" s="6">
        <v>51</v>
      </c>
      <c r="D1206" s="6">
        <v>51</v>
      </c>
      <c r="E1206" s="6">
        <v>0</v>
      </c>
      <c r="F1206" s="7"/>
      <c r="G1206" s="1"/>
    </row>
    <row r="1207" spans="1:11" x14ac:dyDescent="0.25">
      <c r="A1207" s="1" t="s">
        <v>175</v>
      </c>
      <c r="B1207" s="2" t="s">
        <v>73</v>
      </c>
      <c r="C1207" s="3"/>
      <c r="D1207" s="3"/>
      <c r="E1207" s="3">
        <v>5</v>
      </c>
      <c r="F1207" s="4"/>
      <c r="G1207" s="1"/>
    </row>
    <row r="1208" spans="1:11" ht="43.5" x14ac:dyDescent="0.25">
      <c r="A1208" s="1" t="s">
        <v>175</v>
      </c>
      <c r="B1208" s="9" t="s">
        <v>8</v>
      </c>
      <c r="C1208" s="10"/>
      <c r="D1208" s="10"/>
      <c r="E1208" s="10">
        <v>8</v>
      </c>
      <c r="F1208" s="11"/>
      <c r="G1208" s="1"/>
    </row>
    <row r="1209" spans="1:11" ht="57.75" x14ac:dyDescent="0.25">
      <c r="A1209" s="20" t="s">
        <v>43</v>
      </c>
      <c r="B1209" s="1"/>
      <c r="G1209" s="2" t="s">
        <v>173</v>
      </c>
      <c r="H1209" s="3"/>
      <c r="I1209" s="3"/>
      <c r="J1209" s="3"/>
      <c r="K1209" s="4">
        <v>263</v>
      </c>
    </row>
    <row r="1210" spans="1:11" ht="57.75" x14ac:dyDescent="0.25">
      <c r="A1210" s="20" t="s">
        <v>43</v>
      </c>
      <c r="B1210" s="1"/>
      <c r="G1210" s="2" t="s">
        <v>4</v>
      </c>
      <c r="H1210" s="3">
        <v>3293</v>
      </c>
      <c r="I1210" s="3">
        <v>1222</v>
      </c>
      <c r="J1210" s="13">
        <v>0</v>
      </c>
      <c r="K1210" s="4">
        <v>0</v>
      </c>
    </row>
    <row r="1211" spans="1:11" ht="28.5" x14ac:dyDescent="0.25">
      <c r="A1211" s="20" t="s">
        <v>43</v>
      </c>
      <c r="B1211" s="1"/>
      <c r="G1211" s="2" t="s">
        <v>122</v>
      </c>
      <c r="H1211" s="3">
        <v>955</v>
      </c>
      <c r="I1211" s="3"/>
      <c r="J1211" s="3"/>
      <c r="K1211" s="4"/>
    </row>
    <row r="1212" spans="1:11" ht="29.25" x14ac:dyDescent="0.25">
      <c r="A1212" s="20" t="s">
        <v>43</v>
      </c>
      <c r="B1212" s="1"/>
      <c r="G1212" s="5" t="s">
        <v>21</v>
      </c>
      <c r="H1212" s="6"/>
      <c r="I1212" s="6">
        <v>46328</v>
      </c>
      <c r="J1212" s="6"/>
      <c r="K1212" s="7"/>
    </row>
    <row r="1213" spans="1:11" x14ac:dyDescent="0.25">
      <c r="A1213" s="1" t="s">
        <v>71</v>
      </c>
      <c r="B1213" s="2" t="s">
        <v>7</v>
      </c>
      <c r="C1213" s="3">
        <v>1120937</v>
      </c>
      <c r="D1213" s="3">
        <v>767522</v>
      </c>
      <c r="E1213" s="3">
        <v>1025398</v>
      </c>
      <c r="F1213" s="4">
        <v>1014736</v>
      </c>
      <c r="G1213" s="2" t="s">
        <v>7</v>
      </c>
      <c r="H1213" s="3">
        <v>391936</v>
      </c>
      <c r="I1213" s="3">
        <v>912</v>
      </c>
      <c r="J1213" s="3">
        <v>1049</v>
      </c>
      <c r="K1213" s="3">
        <v>1172</v>
      </c>
    </row>
    <row r="1214" spans="1:11" ht="29.25" x14ac:dyDescent="0.25">
      <c r="A1214" s="1" t="s">
        <v>71</v>
      </c>
      <c r="B1214" s="5" t="s">
        <v>30</v>
      </c>
      <c r="C1214" s="6"/>
      <c r="D1214" s="6"/>
      <c r="E1214" s="6"/>
      <c r="F1214" s="7">
        <v>9162</v>
      </c>
      <c r="G1214" s="1"/>
    </row>
    <row r="1215" spans="1:11" x14ac:dyDescent="0.25">
      <c r="A1215" s="1" t="s">
        <v>71</v>
      </c>
      <c r="B1215" s="1"/>
      <c r="G1215" s="5" t="s">
        <v>93</v>
      </c>
      <c r="H1215" s="6"/>
      <c r="I1215" s="6"/>
      <c r="J1215" s="6"/>
      <c r="K1215" s="6">
        <v>14</v>
      </c>
    </row>
    <row r="1216" spans="1:11" x14ac:dyDescent="0.25">
      <c r="A1216" s="1" t="s">
        <v>78</v>
      </c>
      <c r="B1216" s="2" t="s">
        <v>137</v>
      </c>
      <c r="C1216" s="3">
        <v>237</v>
      </c>
      <c r="D1216" s="3"/>
      <c r="E1216" s="3"/>
      <c r="F1216" s="4"/>
      <c r="G1216" s="1"/>
    </row>
    <row r="1217" spans="1:11" ht="29.25" x14ac:dyDescent="0.25">
      <c r="A1217" s="1" t="s">
        <v>78</v>
      </c>
      <c r="B1217" s="5" t="s">
        <v>62</v>
      </c>
      <c r="C1217" s="6"/>
      <c r="D1217" s="6">
        <v>799</v>
      </c>
      <c r="E1217" s="6">
        <v>1557</v>
      </c>
      <c r="F1217" s="7">
        <v>1053</v>
      </c>
      <c r="G1217" s="1"/>
    </row>
    <row r="1218" spans="1:11" x14ac:dyDescent="0.25">
      <c r="A1218" s="1" t="s">
        <v>78</v>
      </c>
      <c r="B1218" s="2" t="s">
        <v>88</v>
      </c>
      <c r="C1218" s="3">
        <v>590</v>
      </c>
      <c r="D1218" s="3">
        <v>23</v>
      </c>
      <c r="E1218" s="3"/>
      <c r="F1218" s="4"/>
      <c r="G1218" s="9" t="s">
        <v>88</v>
      </c>
      <c r="H1218" s="10">
        <v>612</v>
      </c>
      <c r="I1218" s="10">
        <v>87</v>
      </c>
      <c r="J1218" s="10"/>
      <c r="K1218" s="11"/>
    </row>
    <row r="1219" spans="1:11" x14ac:dyDescent="0.25">
      <c r="A1219" s="1" t="s">
        <v>78</v>
      </c>
      <c r="B1219" s="5" t="s">
        <v>75</v>
      </c>
      <c r="C1219" s="6">
        <v>207</v>
      </c>
      <c r="D1219" s="6">
        <v>185</v>
      </c>
      <c r="E1219" s="6">
        <v>183</v>
      </c>
      <c r="F1219" s="7">
        <v>70</v>
      </c>
      <c r="G1219" s="5" t="s">
        <v>75</v>
      </c>
      <c r="H1219" s="6">
        <v>46</v>
      </c>
      <c r="I1219" s="6">
        <v>185</v>
      </c>
      <c r="J1219" s="6">
        <v>161</v>
      </c>
      <c r="K1219" s="7">
        <v>70</v>
      </c>
    </row>
    <row r="1220" spans="1:11" ht="57.75" x14ac:dyDescent="0.25">
      <c r="A1220" s="1" t="s">
        <v>78</v>
      </c>
      <c r="B1220" s="2" t="s">
        <v>38</v>
      </c>
      <c r="C1220" s="3">
        <v>20227</v>
      </c>
      <c r="D1220" s="3"/>
      <c r="E1220" s="3"/>
      <c r="F1220" s="4"/>
      <c r="G1220" s="1"/>
    </row>
    <row r="1221" spans="1:11" x14ac:dyDescent="0.25">
      <c r="A1221" s="1" t="s">
        <v>78</v>
      </c>
      <c r="B1221" s="5" t="s">
        <v>39</v>
      </c>
      <c r="C1221" s="6">
        <v>1265634</v>
      </c>
      <c r="D1221" s="6">
        <v>1048642</v>
      </c>
      <c r="E1221" s="6">
        <v>1392351</v>
      </c>
      <c r="F1221" s="7">
        <v>1541895</v>
      </c>
      <c r="G1221" s="1"/>
    </row>
    <row r="1222" spans="1:11" ht="29.25" x14ac:dyDescent="0.25">
      <c r="A1222" s="1" t="s">
        <v>78</v>
      </c>
      <c r="B1222" s="2" t="s">
        <v>40</v>
      </c>
      <c r="C1222" s="3"/>
      <c r="D1222" s="3"/>
      <c r="E1222" s="3">
        <v>250121</v>
      </c>
      <c r="F1222" s="4">
        <v>376478</v>
      </c>
      <c r="G1222" s="1"/>
    </row>
    <row r="1223" spans="1:11" x14ac:dyDescent="0.25">
      <c r="A1223" s="1" t="s">
        <v>78</v>
      </c>
      <c r="B1223" s="5" t="s">
        <v>42</v>
      </c>
      <c r="C1223" s="6"/>
      <c r="D1223" s="6"/>
      <c r="E1223" s="6"/>
      <c r="F1223" s="7">
        <v>88392</v>
      </c>
      <c r="G1223" s="1"/>
    </row>
    <row r="1224" spans="1:11" x14ac:dyDescent="0.25">
      <c r="A1224" s="1" t="s">
        <v>78</v>
      </c>
      <c r="B1224" s="2" t="s">
        <v>76</v>
      </c>
      <c r="C1224" s="3"/>
      <c r="D1224" s="3">
        <v>5239</v>
      </c>
      <c r="E1224" s="3">
        <v>8927</v>
      </c>
      <c r="F1224" s="4">
        <v>7653</v>
      </c>
      <c r="G1224" s="2" t="s">
        <v>76</v>
      </c>
      <c r="H1224" s="3">
        <v>15948</v>
      </c>
      <c r="I1224" s="3">
        <v>35318</v>
      </c>
      <c r="J1224" s="3">
        <v>35779</v>
      </c>
      <c r="K1224" s="4">
        <v>34464</v>
      </c>
    </row>
    <row r="1225" spans="1:11" ht="43.5" x14ac:dyDescent="0.25">
      <c r="A1225" s="1" t="s">
        <v>78</v>
      </c>
      <c r="B1225" s="9" t="s">
        <v>25</v>
      </c>
      <c r="C1225" s="10">
        <v>1293592</v>
      </c>
      <c r="D1225" s="10">
        <v>1109188</v>
      </c>
      <c r="E1225" s="10">
        <v>699469</v>
      </c>
      <c r="F1225" s="11">
        <v>570254</v>
      </c>
      <c r="G1225" s="1"/>
    </row>
    <row r="1226" spans="1:11" x14ac:dyDescent="0.25">
      <c r="A1226" s="1" t="s">
        <v>78</v>
      </c>
      <c r="B1226" s="1"/>
      <c r="G1226" s="2" t="s">
        <v>89</v>
      </c>
      <c r="H1226" s="3">
        <v>43</v>
      </c>
      <c r="I1226" s="3"/>
      <c r="J1226" s="3">
        <v>20000</v>
      </c>
      <c r="K1226" s="4"/>
    </row>
    <row r="1227" spans="1:11" x14ac:dyDescent="0.25">
      <c r="A1227" s="1" t="s">
        <v>177</v>
      </c>
      <c r="B1227" s="1"/>
      <c r="G1227" s="1"/>
    </row>
    <row r="1228" spans="1:11" ht="43.5" x14ac:dyDescent="0.25">
      <c r="A1228" s="1" t="s">
        <v>177</v>
      </c>
      <c r="B1228" s="1"/>
      <c r="G1228" s="12" t="s">
        <v>2</v>
      </c>
      <c r="H1228" s="14">
        <v>76639</v>
      </c>
      <c r="I1228" s="14"/>
      <c r="J1228" s="14"/>
      <c r="K1228" s="15"/>
    </row>
    <row r="1229" spans="1:11" x14ac:dyDescent="0.25">
      <c r="A1229" s="1" t="s">
        <v>26</v>
      </c>
      <c r="B1229" s="2" t="s">
        <v>12</v>
      </c>
      <c r="C1229" s="3"/>
      <c r="D1229" s="3">
        <v>567203</v>
      </c>
      <c r="E1229" s="3">
        <v>572936</v>
      </c>
      <c r="F1229" s="4">
        <v>168621</v>
      </c>
      <c r="G1229" s="1"/>
    </row>
    <row r="1230" spans="1:11" x14ac:dyDescent="0.25">
      <c r="A1230" s="1" t="s">
        <v>26</v>
      </c>
      <c r="B1230" s="5" t="s">
        <v>0</v>
      </c>
      <c r="C1230" s="6"/>
      <c r="D1230" s="6">
        <v>446484</v>
      </c>
      <c r="E1230" s="6">
        <v>699325</v>
      </c>
      <c r="F1230" s="7">
        <v>847899</v>
      </c>
      <c r="G1230" s="2" t="s">
        <v>0</v>
      </c>
      <c r="H1230" s="3">
        <v>0</v>
      </c>
      <c r="I1230" s="17">
        <v>40422</v>
      </c>
      <c r="J1230" s="17">
        <v>30152</v>
      </c>
      <c r="K1230" s="17">
        <v>55375</v>
      </c>
    </row>
    <row r="1231" spans="1:11" ht="29.25" x14ac:dyDescent="0.25">
      <c r="A1231" s="1" t="s">
        <v>26</v>
      </c>
      <c r="B1231" s="2" t="s">
        <v>6</v>
      </c>
      <c r="C1231" s="3"/>
      <c r="D1231" s="3"/>
      <c r="E1231" s="3"/>
      <c r="F1231" s="4">
        <v>47997</v>
      </c>
      <c r="G1231" s="5" t="s">
        <v>6</v>
      </c>
      <c r="H1231" s="6"/>
      <c r="I1231" s="6"/>
      <c r="J1231" s="6">
        <v>71177</v>
      </c>
      <c r="K1231" s="6"/>
    </row>
    <row r="1232" spans="1:11" ht="29.25" x14ac:dyDescent="0.25">
      <c r="A1232" s="1" t="s">
        <v>26</v>
      </c>
      <c r="B1232" s="5" t="s">
        <v>11</v>
      </c>
      <c r="C1232" s="6">
        <v>1240639</v>
      </c>
      <c r="D1232" s="6">
        <v>2778049</v>
      </c>
      <c r="E1232" s="6">
        <v>1690205</v>
      </c>
      <c r="F1232" s="7">
        <v>2517499</v>
      </c>
      <c r="G1232" s="2" t="s">
        <v>11</v>
      </c>
      <c r="H1232" s="3">
        <v>2525500</v>
      </c>
      <c r="I1232" s="3">
        <v>2807958</v>
      </c>
      <c r="J1232" s="3">
        <v>1911589</v>
      </c>
      <c r="K1232" s="3">
        <v>4834192</v>
      </c>
    </row>
    <row r="1233" spans="1:17" ht="29.25" x14ac:dyDescent="0.25">
      <c r="A1233" s="1" t="s">
        <v>26</v>
      </c>
      <c r="B1233" s="2" t="s">
        <v>13</v>
      </c>
      <c r="C1233" s="3"/>
      <c r="D1233" s="3"/>
      <c r="E1233" s="3">
        <v>138286</v>
      </c>
      <c r="F1233" s="4"/>
      <c r="G1233" s="5" t="s">
        <v>13</v>
      </c>
      <c r="H1233" s="6"/>
      <c r="I1233" s="6"/>
      <c r="J1233" s="6">
        <v>138601</v>
      </c>
      <c r="K1233" s="6"/>
    </row>
    <row r="1234" spans="1:17" x14ac:dyDescent="0.25">
      <c r="A1234" s="1" t="s">
        <v>26</v>
      </c>
      <c r="B1234" s="5" t="s">
        <v>32</v>
      </c>
      <c r="C1234" s="6"/>
      <c r="D1234" s="6">
        <v>260088</v>
      </c>
      <c r="E1234" s="6">
        <v>2507347</v>
      </c>
      <c r="F1234" s="7">
        <v>2408638</v>
      </c>
      <c r="G1234" s="5" t="s">
        <v>32</v>
      </c>
      <c r="H1234" s="6">
        <v>133997</v>
      </c>
      <c r="I1234" s="6">
        <v>690478</v>
      </c>
      <c r="J1234" s="6">
        <v>2214234</v>
      </c>
      <c r="K1234" s="6">
        <v>2212403</v>
      </c>
    </row>
    <row r="1235" spans="1:17" ht="43.5" x14ac:dyDescent="0.25">
      <c r="A1235" s="1" t="s">
        <v>26</v>
      </c>
      <c r="B1235" s="2" t="s">
        <v>14</v>
      </c>
      <c r="C1235" s="3">
        <v>862618</v>
      </c>
      <c r="D1235" s="3">
        <v>632429</v>
      </c>
      <c r="E1235" s="3">
        <v>810246</v>
      </c>
      <c r="F1235" s="4">
        <v>689104</v>
      </c>
      <c r="G1235" s="2" t="s">
        <v>14</v>
      </c>
      <c r="H1235" s="3">
        <v>822792</v>
      </c>
      <c r="I1235" s="3">
        <v>990070</v>
      </c>
      <c r="J1235" s="3">
        <v>954409</v>
      </c>
      <c r="K1235" s="3">
        <v>688925</v>
      </c>
    </row>
    <row r="1236" spans="1:17" ht="29.25" x14ac:dyDescent="0.25">
      <c r="A1236" s="1" t="s">
        <v>26</v>
      </c>
      <c r="B1236" s="5" t="s">
        <v>98</v>
      </c>
      <c r="C1236" s="6">
        <v>46183</v>
      </c>
      <c r="D1236" s="6">
        <v>46162</v>
      </c>
      <c r="E1236" s="6">
        <v>46555</v>
      </c>
      <c r="F1236" s="7"/>
      <c r="G1236" s="1"/>
    </row>
    <row r="1237" spans="1:17" x14ac:dyDescent="0.25">
      <c r="A1237" s="1" t="s">
        <v>26</v>
      </c>
      <c r="B1237" s="2" t="s">
        <v>33</v>
      </c>
      <c r="C1237" s="3"/>
      <c r="D1237" s="3">
        <v>0</v>
      </c>
      <c r="E1237" s="3"/>
      <c r="F1237" s="4"/>
      <c r="G1237" s="5" t="s">
        <v>33</v>
      </c>
      <c r="H1237">
        <f>N1237*0.86</f>
        <v>0</v>
      </c>
      <c r="I1237">
        <f>O1237*0.86</f>
        <v>0</v>
      </c>
      <c r="J1237">
        <f>P1237*0.86</f>
        <v>46651.56</v>
      </c>
      <c r="K1237">
        <f>Q1237*0.86</f>
        <v>7383.0999999999995</v>
      </c>
      <c r="N1237" s="6"/>
      <c r="O1237" s="6"/>
      <c r="P1237" s="6">
        <v>54246</v>
      </c>
      <c r="Q1237" s="6">
        <v>8585</v>
      </c>
    </row>
    <row r="1238" spans="1:17" x14ac:dyDescent="0.25">
      <c r="A1238" s="1" t="s">
        <v>26</v>
      </c>
      <c r="B1238" s="5" t="s">
        <v>73</v>
      </c>
      <c r="C1238" s="6">
        <v>120</v>
      </c>
      <c r="D1238" s="19">
        <v>12</v>
      </c>
      <c r="E1238" s="6"/>
      <c r="F1238" s="7">
        <v>58088</v>
      </c>
      <c r="G1238" s="2" t="s">
        <v>73</v>
      </c>
      <c r="H1238" s="3">
        <v>133215</v>
      </c>
      <c r="I1238" s="3">
        <v>359713</v>
      </c>
      <c r="J1238" s="3">
        <v>245732</v>
      </c>
      <c r="K1238" s="3">
        <v>494937</v>
      </c>
    </row>
    <row r="1239" spans="1:17" x14ac:dyDescent="0.25">
      <c r="A1239" s="1" t="s">
        <v>26</v>
      </c>
      <c r="B1239" s="2" t="s">
        <v>15</v>
      </c>
      <c r="C1239" s="3">
        <v>393265</v>
      </c>
      <c r="D1239" s="3">
        <v>18288</v>
      </c>
      <c r="E1239" s="3"/>
      <c r="F1239" s="4">
        <v>181399</v>
      </c>
      <c r="G1239" s="2" t="s">
        <v>15</v>
      </c>
      <c r="H1239" s="3">
        <v>927559</v>
      </c>
      <c r="I1239" s="3">
        <v>64701</v>
      </c>
      <c r="J1239" s="3">
        <v>75666</v>
      </c>
      <c r="K1239" s="3">
        <v>124616</v>
      </c>
    </row>
    <row r="1240" spans="1:17" ht="72" x14ac:dyDescent="0.25">
      <c r="A1240" s="1" t="s">
        <v>26</v>
      </c>
      <c r="B1240" s="5" t="s">
        <v>97</v>
      </c>
      <c r="C1240" s="6"/>
      <c r="D1240" s="6"/>
      <c r="E1240" s="6">
        <v>120357</v>
      </c>
      <c r="F1240" s="7"/>
      <c r="G1240" s="1"/>
    </row>
    <row r="1241" spans="1:17" ht="43.5" x14ac:dyDescent="0.25">
      <c r="A1241" s="1" t="s">
        <v>26</v>
      </c>
      <c r="B1241" s="2" t="s">
        <v>83</v>
      </c>
      <c r="C1241" s="3">
        <v>539932</v>
      </c>
      <c r="D1241" s="3">
        <v>239831</v>
      </c>
      <c r="E1241" s="3">
        <v>143992</v>
      </c>
      <c r="F1241" s="4">
        <v>133009</v>
      </c>
      <c r="G1241" s="1"/>
    </row>
    <row r="1242" spans="1:17" x14ac:dyDescent="0.25">
      <c r="A1242" s="1" t="s">
        <v>26</v>
      </c>
      <c r="B1242" s="5" t="s">
        <v>16</v>
      </c>
      <c r="C1242" s="6">
        <v>69760</v>
      </c>
      <c r="D1242" s="6">
        <v>746773</v>
      </c>
      <c r="E1242" s="6">
        <v>368772</v>
      </c>
      <c r="F1242" s="7">
        <v>147326</v>
      </c>
      <c r="G1242" s="5" t="s">
        <v>16</v>
      </c>
      <c r="H1242" s="6">
        <v>180273</v>
      </c>
      <c r="I1242" s="6">
        <v>305716</v>
      </c>
      <c r="J1242" s="6">
        <v>843322</v>
      </c>
      <c r="K1242" s="6">
        <v>706134</v>
      </c>
    </row>
    <row r="1243" spans="1:17" x14ac:dyDescent="0.25">
      <c r="A1243" s="1" t="s">
        <v>26</v>
      </c>
      <c r="B1243" s="5" t="s">
        <v>101</v>
      </c>
      <c r="C1243" s="6"/>
      <c r="D1243" s="6"/>
      <c r="E1243" s="6">
        <v>127615</v>
      </c>
      <c r="F1243" s="7"/>
      <c r="G1243" s="2" t="s">
        <v>101</v>
      </c>
      <c r="H1243" s="3">
        <v>121053</v>
      </c>
      <c r="I1243" s="3"/>
      <c r="J1243" s="3"/>
      <c r="K1243" s="3"/>
    </row>
    <row r="1244" spans="1:17" x14ac:dyDescent="0.25">
      <c r="A1244" s="1" t="s">
        <v>26</v>
      </c>
      <c r="B1244" s="2" t="s">
        <v>141</v>
      </c>
      <c r="C1244" s="3"/>
      <c r="D1244" s="3">
        <v>54608</v>
      </c>
      <c r="E1244" s="3"/>
      <c r="F1244" s="4"/>
      <c r="G1244" s="1"/>
    </row>
    <row r="1245" spans="1:17" x14ac:dyDescent="0.25">
      <c r="A1245" s="1" t="s">
        <v>26</v>
      </c>
      <c r="B1245" s="5" t="s">
        <v>129</v>
      </c>
      <c r="C1245" s="6">
        <v>239</v>
      </c>
      <c r="D1245" s="6"/>
      <c r="E1245" s="6"/>
      <c r="F1245" s="7"/>
      <c r="G1245" s="2" t="s">
        <v>129</v>
      </c>
      <c r="H1245" s="3">
        <v>0</v>
      </c>
      <c r="I1245" s="3"/>
      <c r="J1245" s="3"/>
      <c r="K1245" s="3"/>
    </row>
    <row r="1246" spans="1:17" ht="29.25" x14ac:dyDescent="0.25">
      <c r="A1246" s="1" t="s">
        <v>26</v>
      </c>
      <c r="B1246" s="2" t="s">
        <v>17</v>
      </c>
      <c r="C1246" s="3">
        <v>770758</v>
      </c>
      <c r="D1246" s="3">
        <v>619607</v>
      </c>
      <c r="E1246" s="3">
        <v>382163</v>
      </c>
      <c r="F1246" s="4">
        <v>567091</v>
      </c>
      <c r="G1246" s="5" t="s">
        <v>17</v>
      </c>
      <c r="H1246" s="6">
        <v>961785</v>
      </c>
      <c r="I1246" s="6">
        <v>764474</v>
      </c>
      <c r="J1246" s="6">
        <v>718397</v>
      </c>
      <c r="K1246" s="6">
        <v>755400</v>
      </c>
    </row>
    <row r="1247" spans="1:17" x14ac:dyDescent="0.25">
      <c r="A1247" s="1" t="s">
        <v>26</v>
      </c>
      <c r="B1247" s="5" t="s">
        <v>39</v>
      </c>
      <c r="C1247" s="6">
        <v>1305370</v>
      </c>
      <c r="D1247" s="6">
        <v>2729691</v>
      </c>
      <c r="E1247" s="6">
        <v>959071</v>
      </c>
      <c r="F1247" s="7">
        <v>760444</v>
      </c>
      <c r="G1247" s="1"/>
    </row>
    <row r="1248" spans="1:17" x14ac:dyDescent="0.25">
      <c r="A1248" s="1" t="s">
        <v>26</v>
      </c>
      <c r="B1248" s="2" t="s">
        <v>85</v>
      </c>
      <c r="C1248" s="3">
        <v>13</v>
      </c>
      <c r="D1248" s="3">
        <v>13</v>
      </c>
      <c r="E1248" s="3">
        <v>16</v>
      </c>
      <c r="F1248" s="4">
        <v>26</v>
      </c>
      <c r="G1248" s="1"/>
    </row>
    <row r="1249" spans="1:11" ht="29.25" x14ac:dyDescent="0.25">
      <c r="A1249" s="1" t="s">
        <v>26</v>
      </c>
      <c r="B1249" s="5" t="s">
        <v>40</v>
      </c>
      <c r="C1249" s="6">
        <v>363872</v>
      </c>
      <c r="D1249" s="6">
        <v>398101</v>
      </c>
      <c r="E1249" s="6">
        <v>135437</v>
      </c>
      <c r="F1249" s="7"/>
      <c r="G1249" s="2" t="s">
        <v>40</v>
      </c>
      <c r="H1249" s="3">
        <v>868830</v>
      </c>
      <c r="I1249" s="3">
        <v>532530</v>
      </c>
      <c r="J1249" s="3">
        <v>215423</v>
      </c>
      <c r="K1249" s="3">
        <v>2372194</v>
      </c>
    </row>
    <row r="1250" spans="1:11" ht="43.5" x14ac:dyDescent="0.25">
      <c r="A1250" s="1" t="s">
        <v>26</v>
      </c>
      <c r="B1250" s="2" t="s">
        <v>19</v>
      </c>
      <c r="C1250" s="3"/>
      <c r="D1250" s="3">
        <v>48610</v>
      </c>
      <c r="E1250" s="3">
        <v>42329</v>
      </c>
      <c r="F1250" s="4">
        <v>0</v>
      </c>
      <c r="G1250" s="1"/>
    </row>
    <row r="1251" spans="1:11" x14ac:dyDescent="0.25">
      <c r="A1251" s="1" t="s">
        <v>26</v>
      </c>
      <c r="B1251" s="5" t="s">
        <v>41</v>
      </c>
      <c r="C1251" s="6">
        <v>6955922</v>
      </c>
      <c r="D1251" s="6">
        <v>2732886</v>
      </c>
      <c r="E1251" s="6">
        <v>3166740</v>
      </c>
      <c r="F1251" s="7">
        <v>523871</v>
      </c>
      <c r="G1251" s="1"/>
    </row>
    <row r="1252" spans="1:11" ht="29.25" x14ac:dyDescent="0.25">
      <c r="A1252" s="1" t="s">
        <v>26</v>
      </c>
      <c r="B1252" s="2" t="s">
        <v>20</v>
      </c>
      <c r="C1252" s="3">
        <v>1039442</v>
      </c>
      <c r="D1252" s="3">
        <v>717935</v>
      </c>
      <c r="E1252" s="3">
        <v>510465</v>
      </c>
      <c r="F1252" s="4">
        <v>333450</v>
      </c>
      <c r="G1252" s="2" t="s">
        <v>20</v>
      </c>
      <c r="H1252" s="3">
        <v>610198</v>
      </c>
      <c r="I1252" s="3">
        <v>697727</v>
      </c>
      <c r="J1252" s="3"/>
      <c r="K1252" s="3"/>
    </row>
    <row r="1253" spans="1:11" ht="29.25" x14ac:dyDescent="0.25">
      <c r="A1253" s="1" t="s">
        <v>26</v>
      </c>
      <c r="B1253" s="5" t="s">
        <v>21</v>
      </c>
      <c r="C1253" s="6">
        <v>2224460</v>
      </c>
      <c r="D1253" s="6">
        <v>2049085</v>
      </c>
      <c r="E1253" s="6">
        <v>971034</v>
      </c>
      <c r="F1253" s="7">
        <v>636315</v>
      </c>
      <c r="G1253" s="5" t="s">
        <v>21</v>
      </c>
      <c r="H1253" s="6">
        <v>2107019</v>
      </c>
      <c r="I1253" s="6">
        <v>2032636</v>
      </c>
      <c r="J1253" s="6">
        <v>1004361</v>
      </c>
      <c r="K1253" s="6">
        <v>564023</v>
      </c>
    </row>
    <row r="1254" spans="1:11" x14ac:dyDescent="0.25">
      <c r="A1254" s="1" t="s">
        <v>26</v>
      </c>
      <c r="B1254" s="2" t="s">
        <v>94</v>
      </c>
      <c r="C1254" s="3">
        <v>8046</v>
      </c>
      <c r="D1254" s="3"/>
      <c r="E1254" s="3"/>
      <c r="F1254" s="4"/>
      <c r="G1254" s="1"/>
    </row>
    <row r="1255" spans="1:11" ht="29.25" x14ac:dyDescent="0.25">
      <c r="A1255" s="1" t="s">
        <v>26</v>
      </c>
      <c r="B1255" s="5" t="s">
        <v>149</v>
      </c>
      <c r="C1255" s="6"/>
      <c r="D1255" s="6"/>
      <c r="E1255" s="6">
        <v>39233</v>
      </c>
      <c r="F1255" s="7">
        <v>16632</v>
      </c>
      <c r="G1255" s="1"/>
    </row>
    <row r="1256" spans="1:11" ht="29.25" x14ac:dyDescent="0.25">
      <c r="A1256" s="1" t="s">
        <v>26</v>
      </c>
      <c r="B1256" s="2" t="s">
        <v>159</v>
      </c>
      <c r="C1256" s="3">
        <v>99055</v>
      </c>
      <c r="D1256" s="3">
        <v>72772</v>
      </c>
      <c r="E1256" s="3">
        <v>24170</v>
      </c>
      <c r="F1256" s="4"/>
      <c r="G1256" s="2" t="s">
        <v>159</v>
      </c>
      <c r="H1256" s="3"/>
      <c r="I1256" s="3">
        <v>33231</v>
      </c>
      <c r="J1256" s="3"/>
      <c r="K1256" s="3"/>
    </row>
    <row r="1257" spans="1:11" ht="29.25" x14ac:dyDescent="0.25">
      <c r="A1257" s="1" t="s">
        <v>26</v>
      </c>
      <c r="B1257" s="5" t="s">
        <v>30</v>
      </c>
      <c r="C1257" s="6"/>
      <c r="D1257" s="6"/>
      <c r="E1257" s="6"/>
      <c r="F1257" s="7">
        <v>0</v>
      </c>
      <c r="G1257" s="2" t="s">
        <v>30</v>
      </c>
      <c r="H1257" s="3"/>
      <c r="I1257" s="3"/>
      <c r="J1257" s="3">
        <v>12783</v>
      </c>
      <c r="K1257" s="3">
        <v>0</v>
      </c>
    </row>
    <row r="1258" spans="1:11" ht="29.25" x14ac:dyDescent="0.25">
      <c r="A1258" s="1" t="s">
        <v>26</v>
      </c>
      <c r="B1258" s="2" t="s">
        <v>22</v>
      </c>
      <c r="C1258" s="3">
        <v>91728</v>
      </c>
      <c r="D1258" s="3">
        <v>202837</v>
      </c>
      <c r="E1258" s="3">
        <v>100510</v>
      </c>
      <c r="F1258" s="4">
        <v>0</v>
      </c>
      <c r="G1258" s="5" t="s">
        <v>22</v>
      </c>
      <c r="H1258" s="6">
        <v>208276</v>
      </c>
      <c r="I1258" s="6">
        <v>109554</v>
      </c>
      <c r="J1258" s="6">
        <v>39250</v>
      </c>
      <c r="K1258" s="6">
        <v>36711</v>
      </c>
    </row>
    <row r="1259" spans="1:11" x14ac:dyDescent="0.25">
      <c r="A1259" s="1" t="s">
        <v>26</v>
      </c>
      <c r="B1259" s="5" t="s">
        <v>7</v>
      </c>
      <c r="C1259" s="6">
        <v>126944</v>
      </c>
      <c r="D1259" s="6">
        <v>583688</v>
      </c>
      <c r="E1259" s="6">
        <v>1494171</v>
      </c>
      <c r="F1259" s="7">
        <v>1774038</v>
      </c>
      <c r="G1259" s="2" t="s">
        <v>7</v>
      </c>
      <c r="H1259" s="3">
        <v>167</v>
      </c>
      <c r="I1259" s="3">
        <v>573</v>
      </c>
      <c r="J1259" s="3">
        <v>2410</v>
      </c>
      <c r="K1259" s="3">
        <v>1862</v>
      </c>
    </row>
    <row r="1260" spans="1:11" x14ac:dyDescent="0.25">
      <c r="A1260" s="1" t="s">
        <v>26</v>
      </c>
      <c r="B1260" s="2" t="s">
        <v>42</v>
      </c>
      <c r="C1260" s="3"/>
      <c r="D1260" s="3">
        <v>37095</v>
      </c>
      <c r="E1260" s="3">
        <v>1</v>
      </c>
      <c r="F1260" s="4">
        <v>76026</v>
      </c>
      <c r="G1260" s="5" t="s">
        <v>42</v>
      </c>
      <c r="H1260" s="6"/>
      <c r="I1260" s="6">
        <v>37099</v>
      </c>
      <c r="J1260" s="6"/>
      <c r="K1260" s="6">
        <v>63973</v>
      </c>
    </row>
    <row r="1261" spans="1:11" x14ac:dyDescent="0.25">
      <c r="A1261" s="1" t="s">
        <v>26</v>
      </c>
      <c r="B1261" s="5" t="s">
        <v>100</v>
      </c>
      <c r="C1261" s="6">
        <v>130377</v>
      </c>
      <c r="D1261" s="6"/>
      <c r="E1261" s="6">
        <v>80280</v>
      </c>
      <c r="F1261" s="7">
        <v>243113</v>
      </c>
      <c r="G1261" s="1"/>
    </row>
    <row r="1262" spans="1:11" x14ac:dyDescent="0.25">
      <c r="A1262" s="1" t="s">
        <v>26</v>
      </c>
      <c r="B1262" s="2" t="s">
        <v>23</v>
      </c>
      <c r="C1262" s="3"/>
      <c r="D1262" s="3"/>
      <c r="E1262" s="3">
        <v>74206</v>
      </c>
      <c r="F1262" s="4"/>
      <c r="G1262" s="2" t="s">
        <v>23</v>
      </c>
      <c r="H1262" s="3"/>
      <c r="I1262" s="3">
        <v>53869</v>
      </c>
      <c r="J1262" s="3">
        <v>57454</v>
      </c>
      <c r="K1262" s="3">
        <v>46919</v>
      </c>
    </row>
    <row r="1263" spans="1:11" ht="43.5" x14ac:dyDescent="0.25">
      <c r="A1263" s="1" t="s">
        <v>26</v>
      </c>
      <c r="B1263" s="5" t="s">
        <v>24</v>
      </c>
      <c r="C1263" s="6">
        <v>130929</v>
      </c>
      <c r="D1263" s="6">
        <v>186036</v>
      </c>
      <c r="E1263" s="6">
        <v>461936</v>
      </c>
      <c r="F1263" s="7">
        <v>550378</v>
      </c>
      <c r="G1263" s="1"/>
    </row>
    <row r="1264" spans="1:11" ht="29.25" x14ac:dyDescent="0.25">
      <c r="A1264" s="1" t="s">
        <v>26</v>
      </c>
      <c r="B1264" s="2" t="s">
        <v>86</v>
      </c>
      <c r="C1264" s="3">
        <v>158861</v>
      </c>
      <c r="D1264" s="3">
        <v>141298</v>
      </c>
      <c r="E1264" s="3">
        <v>105818</v>
      </c>
      <c r="F1264" s="4"/>
      <c r="G1264" s="5" t="s">
        <v>86</v>
      </c>
      <c r="H1264" s="6">
        <v>156760</v>
      </c>
      <c r="I1264" s="6">
        <v>145472</v>
      </c>
      <c r="J1264" s="6">
        <v>338117</v>
      </c>
      <c r="K1264" s="6"/>
    </row>
    <row r="1265" spans="1:17" x14ac:dyDescent="0.25">
      <c r="A1265" s="1" t="s">
        <v>26</v>
      </c>
      <c r="B1265" s="5" t="s">
        <v>87</v>
      </c>
      <c r="C1265" s="6">
        <v>10078365</v>
      </c>
      <c r="D1265" s="6">
        <v>8987193</v>
      </c>
      <c r="E1265" s="6">
        <v>6963735</v>
      </c>
      <c r="F1265" s="7">
        <v>6740845</v>
      </c>
      <c r="G1265" s="2" t="s">
        <v>87</v>
      </c>
      <c r="H1265" s="3">
        <v>7437885</v>
      </c>
      <c r="I1265" s="3">
        <v>6474346</v>
      </c>
      <c r="J1265" s="3">
        <v>4151825</v>
      </c>
      <c r="K1265" s="3">
        <v>5002303</v>
      </c>
    </row>
    <row r="1266" spans="1:17" ht="43.5" x14ac:dyDescent="0.25">
      <c r="A1266" s="1" t="s">
        <v>26</v>
      </c>
      <c r="B1266" s="2" t="s">
        <v>25</v>
      </c>
      <c r="C1266" s="3">
        <v>1742643</v>
      </c>
      <c r="D1266" s="3">
        <v>1428344</v>
      </c>
      <c r="E1266" s="3">
        <v>245226</v>
      </c>
      <c r="F1266" s="4">
        <v>615290</v>
      </c>
      <c r="G1266" s="5" t="s">
        <v>25</v>
      </c>
      <c r="H1266" s="6">
        <v>533453</v>
      </c>
      <c r="I1266" s="6">
        <v>539544</v>
      </c>
      <c r="J1266" s="6"/>
      <c r="K1266" s="6">
        <v>563609</v>
      </c>
    </row>
    <row r="1267" spans="1:17" ht="29.25" x14ac:dyDescent="0.25">
      <c r="A1267" s="1" t="s">
        <v>26</v>
      </c>
      <c r="B1267" s="5" t="s">
        <v>43</v>
      </c>
      <c r="C1267" s="6">
        <v>10683815</v>
      </c>
      <c r="D1267" s="6">
        <v>6095674</v>
      </c>
      <c r="E1267" s="6">
        <v>4788487</v>
      </c>
      <c r="F1267" s="7">
        <v>4701190</v>
      </c>
      <c r="G1267" s="1"/>
    </row>
    <row r="1268" spans="1:17" ht="29.25" x14ac:dyDescent="0.25">
      <c r="A1268" s="1" t="s">
        <v>26</v>
      </c>
      <c r="B1268" s="2" t="s">
        <v>3</v>
      </c>
      <c r="C1268" s="3"/>
      <c r="D1268" s="3"/>
      <c r="E1268" s="3"/>
      <c r="F1268" s="4">
        <v>131670</v>
      </c>
      <c r="G1268" s="1"/>
    </row>
    <row r="1269" spans="1:17" ht="29.25" x14ac:dyDescent="0.25">
      <c r="A1269" s="1" t="s">
        <v>26</v>
      </c>
      <c r="B1269" s="5" t="s">
        <v>107</v>
      </c>
      <c r="C1269" s="6"/>
      <c r="D1269" s="6"/>
      <c r="E1269" s="6"/>
      <c r="F1269" s="7">
        <v>1500</v>
      </c>
      <c r="G1269" s="1"/>
    </row>
    <row r="1270" spans="1:17" x14ac:dyDescent="0.25">
      <c r="A1270" s="1" t="s">
        <v>26</v>
      </c>
      <c r="B1270" s="2" t="s">
        <v>27</v>
      </c>
      <c r="C1270" s="3">
        <v>86994</v>
      </c>
      <c r="D1270" s="3">
        <v>143778</v>
      </c>
      <c r="E1270" s="3">
        <v>117003</v>
      </c>
      <c r="F1270" s="4">
        <v>135799</v>
      </c>
      <c r="G1270" s="2" t="s">
        <v>27</v>
      </c>
      <c r="H1270">
        <f>N1270*0.86</f>
        <v>172382.7</v>
      </c>
      <c r="I1270">
        <f>O1270*0.86</f>
        <v>250454.36</v>
      </c>
      <c r="J1270">
        <f>P1270*0.86</f>
        <v>117181.88</v>
      </c>
      <c r="K1270">
        <f>Q1270*0.86</f>
        <v>164622.91999999998</v>
      </c>
      <c r="N1270" s="3">
        <v>200445</v>
      </c>
      <c r="O1270" s="3">
        <v>291226</v>
      </c>
      <c r="P1270" s="3">
        <v>136258</v>
      </c>
      <c r="Q1270" s="3">
        <v>191422</v>
      </c>
    </row>
    <row r="1271" spans="1:17" ht="29.25" x14ac:dyDescent="0.25">
      <c r="A1271" s="1" t="s">
        <v>26</v>
      </c>
      <c r="B1271" s="5" t="s">
        <v>109</v>
      </c>
      <c r="C1271" s="6">
        <v>75722</v>
      </c>
      <c r="D1271" s="6">
        <v>113384</v>
      </c>
      <c r="E1271" s="6">
        <v>94743</v>
      </c>
      <c r="F1271" s="7">
        <v>181731</v>
      </c>
      <c r="G1271" s="1"/>
    </row>
    <row r="1272" spans="1:17" x14ac:dyDescent="0.25">
      <c r="A1272" s="1" t="s">
        <v>26</v>
      </c>
      <c r="B1272" s="2" t="s">
        <v>45</v>
      </c>
      <c r="C1272" s="3">
        <v>90101</v>
      </c>
      <c r="D1272" s="3">
        <v>35629</v>
      </c>
      <c r="E1272" s="3">
        <v>36761</v>
      </c>
      <c r="F1272" s="4"/>
      <c r="G1272" s="5" t="s">
        <v>45</v>
      </c>
      <c r="H1272" s="6">
        <v>35328</v>
      </c>
      <c r="I1272" s="6">
        <v>35815</v>
      </c>
      <c r="J1272" s="6">
        <v>36530</v>
      </c>
      <c r="K1272" s="6">
        <v>16994</v>
      </c>
    </row>
    <row r="1273" spans="1:17" x14ac:dyDescent="0.25">
      <c r="A1273" s="1" t="s">
        <v>26</v>
      </c>
      <c r="B1273" s="5" t="s">
        <v>60</v>
      </c>
      <c r="C1273" s="6"/>
      <c r="D1273" s="6"/>
      <c r="E1273" s="6">
        <v>2769</v>
      </c>
      <c r="F1273" s="7"/>
      <c r="G1273" s="1"/>
    </row>
    <row r="1274" spans="1:17" ht="57.75" x14ac:dyDescent="0.25">
      <c r="A1274" s="1" t="s">
        <v>26</v>
      </c>
      <c r="B1274" s="2" t="s">
        <v>4</v>
      </c>
      <c r="C1274" s="3">
        <v>10649729</v>
      </c>
      <c r="D1274" s="3">
        <v>13222349</v>
      </c>
      <c r="E1274" s="3">
        <v>10864418</v>
      </c>
      <c r="F1274" s="4">
        <v>13235109</v>
      </c>
      <c r="G1274" s="1"/>
    </row>
    <row r="1275" spans="1:17" ht="43.5" x14ac:dyDescent="0.25">
      <c r="A1275" s="1" t="s">
        <v>26</v>
      </c>
      <c r="B1275" s="5" t="s">
        <v>2</v>
      </c>
      <c r="C1275" s="6">
        <v>1</v>
      </c>
      <c r="D1275" s="6">
        <v>36201</v>
      </c>
      <c r="E1275" s="6">
        <v>117431</v>
      </c>
      <c r="F1275" s="7">
        <v>250844</v>
      </c>
      <c r="G1275" s="2" t="s">
        <v>2</v>
      </c>
      <c r="H1275" s="13">
        <v>2</v>
      </c>
      <c r="I1275" s="3"/>
      <c r="J1275" s="3"/>
      <c r="K1275" s="3"/>
    </row>
    <row r="1276" spans="1:17" ht="43.5" x14ac:dyDescent="0.25">
      <c r="A1276" s="1" t="s">
        <v>26</v>
      </c>
      <c r="B1276" s="2" t="s">
        <v>8</v>
      </c>
      <c r="C1276" s="3">
        <v>1122314</v>
      </c>
      <c r="D1276" s="3">
        <v>1851728</v>
      </c>
      <c r="E1276" s="3">
        <v>2735978</v>
      </c>
      <c r="F1276" s="4">
        <v>3893215</v>
      </c>
      <c r="G1276" s="5" t="s">
        <v>8</v>
      </c>
      <c r="H1276">
        <f>N1276*0.86</f>
        <v>2173548.52</v>
      </c>
      <c r="I1276">
        <f>O1276*0.86</f>
        <v>3805394.2199999997</v>
      </c>
      <c r="J1276">
        <f>P1276*0.86</f>
        <v>4555043.32</v>
      </c>
      <c r="K1276">
        <f>Q1276*0.86</f>
        <v>7263738.8799999999</v>
      </c>
      <c r="N1276" s="6">
        <v>2527382</v>
      </c>
      <c r="O1276" s="6">
        <v>4424877</v>
      </c>
      <c r="P1276" s="6">
        <v>5296562</v>
      </c>
      <c r="Q1276" s="6">
        <v>8446208</v>
      </c>
    </row>
    <row r="1277" spans="1:17" ht="29.25" x14ac:dyDescent="0.25">
      <c r="A1277" s="1" t="s">
        <v>26</v>
      </c>
      <c r="B1277" s="5" t="s">
        <v>28</v>
      </c>
      <c r="C1277" s="6">
        <v>259302</v>
      </c>
      <c r="D1277" s="6">
        <v>530613</v>
      </c>
      <c r="E1277" s="6">
        <v>303475</v>
      </c>
      <c r="F1277" s="7">
        <v>551055</v>
      </c>
      <c r="G1277" s="12" t="s">
        <v>28</v>
      </c>
      <c r="H1277" s="13">
        <v>320587</v>
      </c>
      <c r="I1277" s="14">
        <v>464966</v>
      </c>
      <c r="J1277" s="14">
        <v>337980</v>
      </c>
      <c r="K1277" s="14">
        <v>0</v>
      </c>
    </row>
    <row r="1278" spans="1:17" x14ac:dyDescent="0.25">
      <c r="A1278" s="1" t="s">
        <v>26</v>
      </c>
      <c r="B1278" s="12" t="s">
        <v>29</v>
      </c>
      <c r="C1278" s="14"/>
      <c r="D1278" s="14"/>
      <c r="E1278" s="14">
        <v>75529</v>
      </c>
      <c r="F1278" s="15"/>
      <c r="G1278" s="1"/>
    </row>
    <row r="1279" spans="1:17" ht="57.75" x14ac:dyDescent="0.25">
      <c r="A1279" s="1" t="s">
        <v>26</v>
      </c>
      <c r="B1279" s="1"/>
      <c r="G1279" s="2" t="s">
        <v>80</v>
      </c>
      <c r="H1279" s="3"/>
      <c r="I1279" s="3"/>
      <c r="J1279" s="3"/>
      <c r="K1279" s="3">
        <v>31528</v>
      </c>
    </row>
    <row r="1280" spans="1:17" ht="29.25" x14ac:dyDescent="0.25">
      <c r="A1280" s="1" t="s">
        <v>26</v>
      </c>
      <c r="B1280" s="1"/>
      <c r="G1280" s="5" t="s">
        <v>10</v>
      </c>
      <c r="H1280" s="6">
        <v>282657</v>
      </c>
      <c r="I1280" s="6">
        <v>132330</v>
      </c>
      <c r="J1280" s="6"/>
      <c r="K1280" s="6"/>
    </row>
    <row r="1281" spans="1:11" ht="29.25" x14ac:dyDescent="0.25">
      <c r="A1281" s="1" t="s">
        <v>26</v>
      </c>
      <c r="B1281" s="1"/>
      <c r="G1281" s="5" t="s">
        <v>99</v>
      </c>
      <c r="H1281" s="6"/>
      <c r="I1281" s="6"/>
      <c r="J1281" s="6">
        <v>64911</v>
      </c>
      <c r="K1281" s="6"/>
    </row>
    <row r="1282" spans="1:11" x14ac:dyDescent="0.25">
      <c r="A1282" s="1" t="s">
        <v>26</v>
      </c>
      <c r="B1282" s="1"/>
      <c r="G1282" s="2" t="s">
        <v>64</v>
      </c>
      <c r="H1282" s="3">
        <v>249877</v>
      </c>
      <c r="I1282" s="3"/>
      <c r="J1282" s="3"/>
      <c r="K1282" s="3"/>
    </row>
    <row r="1283" spans="1:11" x14ac:dyDescent="0.25">
      <c r="A1283" s="1" t="s">
        <v>26</v>
      </c>
      <c r="B1283" s="1"/>
      <c r="G1283" s="5" t="s">
        <v>37</v>
      </c>
      <c r="H1283" s="6"/>
      <c r="I1283" s="6"/>
      <c r="J1283" s="6">
        <v>2581560</v>
      </c>
      <c r="K1283" s="6">
        <v>3386257</v>
      </c>
    </row>
    <row r="1284" spans="1:11" ht="29.25" x14ac:dyDescent="0.25">
      <c r="A1284" s="1" t="s">
        <v>44</v>
      </c>
      <c r="B1284" s="5" t="s">
        <v>13</v>
      </c>
      <c r="C1284" s="6"/>
      <c r="D1284" s="6"/>
      <c r="E1284" s="6">
        <v>19570</v>
      </c>
      <c r="F1284" s="7"/>
      <c r="G1284" s="1"/>
    </row>
    <row r="1285" spans="1:11" ht="43.5" x14ac:dyDescent="0.25">
      <c r="A1285" s="1" t="s">
        <v>44</v>
      </c>
      <c r="B1285" s="2" t="s">
        <v>34</v>
      </c>
      <c r="C1285" s="3">
        <v>3</v>
      </c>
      <c r="D1285" s="13">
        <v>0</v>
      </c>
      <c r="E1285" s="3">
        <v>26</v>
      </c>
      <c r="F1285" s="4">
        <v>110</v>
      </c>
      <c r="G1285" s="1"/>
    </row>
    <row r="1286" spans="1:11" ht="43.5" x14ac:dyDescent="0.25">
      <c r="A1286" s="1" t="s">
        <v>44</v>
      </c>
      <c r="B1286" s="5" t="s">
        <v>130</v>
      </c>
      <c r="C1286" s="6"/>
      <c r="D1286" s="6"/>
      <c r="E1286" s="6">
        <v>8388</v>
      </c>
      <c r="F1286" s="7"/>
      <c r="G1286" s="1"/>
    </row>
    <row r="1287" spans="1:11" x14ac:dyDescent="0.25">
      <c r="A1287" s="1" t="s">
        <v>44</v>
      </c>
      <c r="B1287" s="5" t="s">
        <v>75</v>
      </c>
      <c r="C1287" s="6"/>
      <c r="D1287" s="6"/>
      <c r="E1287" s="6"/>
      <c r="F1287" s="7">
        <v>174936</v>
      </c>
      <c r="G1287" s="5" t="s">
        <v>75</v>
      </c>
      <c r="H1287" s="6">
        <v>175992</v>
      </c>
      <c r="I1287" s="6">
        <v>58523</v>
      </c>
      <c r="J1287" s="6">
        <v>222668</v>
      </c>
      <c r="K1287" s="7">
        <v>231734</v>
      </c>
    </row>
    <row r="1288" spans="1:11" ht="57.75" x14ac:dyDescent="0.25">
      <c r="A1288" s="1" t="s">
        <v>44</v>
      </c>
      <c r="B1288" s="2" t="s">
        <v>38</v>
      </c>
      <c r="C1288" s="3">
        <v>20000</v>
      </c>
      <c r="D1288" s="3"/>
      <c r="E1288" s="3"/>
      <c r="F1288" s="4"/>
      <c r="G1288" s="1"/>
    </row>
    <row r="1289" spans="1:11" x14ac:dyDescent="0.25">
      <c r="A1289" s="1" t="s">
        <v>44</v>
      </c>
      <c r="B1289" s="5" t="s">
        <v>39</v>
      </c>
      <c r="C1289" s="6">
        <v>18850</v>
      </c>
      <c r="D1289" s="6"/>
      <c r="E1289" s="6"/>
      <c r="F1289" s="7"/>
      <c r="G1289" s="1"/>
    </row>
    <row r="1290" spans="1:11" x14ac:dyDescent="0.25">
      <c r="A1290" s="1" t="s">
        <v>44</v>
      </c>
      <c r="B1290" s="2" t="s">
        <v>93</v>
      </c>
      <c r="C1290" s="3">
        <v>539</v>
      </c>
      <c r="D1290" s="3">
        <v>441</v>
      </c>
      <c r="E1290" s="3">
        <v>2460</v>
      </c>
      <c r="F1290" s="4">
        <v>652</v>
      </c>
      <c r="G1290" s="2" t="s">
        <v>93</v>
      </c>
      <c r="H1290" s="3">
        <v>1003</v>
      </c>
      <c r="I1290" s="3">
        <v>922</v>
      </c>
      <c r="J1290" s="3">
        <v>1858</v>
      </c>
      <c r="K1290" s="4">
        <v>652</v>
      </c>
    </row>
    <row r="1291" spans="1:11" ht="29.25" x14ac:dyDescent="0.25">
      <c r="A1291" s="1" t="s">
        <v>44</v>
      </c>
      <c r="B1291" s="5" t="s">
        <v>40</v>
      </c>
      <c r="C1291" s="6">
        <v>138594</v>
      </c>
      <c r="D1291" s="6">
        <v>93560</v>
      </c>
      <c r="E1291" s="6">
        <v>222966</v>
      </c>
      <c r="F1291" s="7">
        <v>56951</v>
      </c>
      <c r="G1291" s="1"/>
    </row>
    <row r="1292" spans="1:11" x14ac:dyDescent="0.25">
      <c r="A1292" s="1" t="s">
        <v>44</v>
      </c>
      <c r="B1292" s="2" t="s">
        <v>178</v>
      </c>
      <c r="C1292" s="3">
        <v>19600</v>
      </c>
      <c r="D1292" s="3"/>
      <c r="E1292" s="3"/>
      <c r="F1292" s="4"/>
      <c r="G1292" s="1"/>
    </row>
    <row r="1293" spans="1:11" ht="29.25" x14ac:dyDescent="0.25">
      <c r="A1293" s="1" t="s">
        <v>44</v>
      </c>
      <c r="B1293" s="5" t="s">
        <v>20</v>
      </c>
      <c r="C1293" s="6">
        <v>19248</v>
      </c>
      <c r="D1293" s="6"/>
      <c r="E1293" s="6"/>
      <c r="F1293" s="7"/>
      <c r="G1293" s="1"/>
    </row>
    <row r="1294" spans="1:11" ht="43.5" x14ac:dyDescent="0.25">
      <c r="A1294" s="1" t="s">
        <v>44</v>
      </c>
      <c r="B1294" s="5" t="s">
        <v>25</v>
      </c>
      <c r="C1294" s="6">
        <v>5245890</v>
      </c>
      <c r="D1294" s="6">
        <v>5004550</v>
      </c>
      <c r="E1294" s="6">
        <v>5541690</v>
      </c>
      <c r="F1294" s="7">
        <v>5180950</v>
      </c>
      <c r="G1294" s="12" t="s">
        <v>25</v>
      </c>
      <c r="H1294" s="14">
        <v>5238273</v>
      </c>
      <c r="I1294" s="14">
        <v>5025365</v>
      </c>
      <c r="J1294" s="14">
        <v>5458328</v>
      </c>
      <c r="K1294" s="15">
        <v>5251961</v>
      </c>
    </row>
    <row r="1295" spans="1:11" ht="43.5" x14ac:dyDescent="0.25">
      <c r="A1295" s="1" t="s">
        <v>44</v>
      </c>
      <c r="B1295" s="12" t="s">
        <v>8</v>
      </c>
      <c r="C1295" s="14"/>
      <c r="D1295" s="14">
        <v>19932</v>
      </c>
      <c r="E1295" s="14"/>
      <c r="F1295" s="15"/>
      <c r="G1295" s="1"/>
    </row>
    <row r="1296" spans="1:11" x14ac:dyDescent="0.25">
      <c r="A1296" s="1" t="s">
        <v>77</v>
      </c>
      <c r="B1296" s="1"/>
      <c r="G1296" s="2" t="s">
        <v>93</v>
      </c>
      <c r="H1296" s="3">
        <v>11</v>
      </c>
      <c r="I1296" s="3"/>
      <c r="J1296" s="3"/>
      <c r="K1296" s="4"/>
    </row>
    <row r="1297" spans="1:17" x14ac:dyDescent="0.25">
      <c r="A1297" s="1" t="s">
        <v>77</v>
      </c>
      <c r="B1297" s="12" t="s">
        <v>84</v>
      </c>
      <c r="C1297" s="14"/>
      <c r="D1297" s="14">
        <v>65881</v>
      </c>
      <c r="E1297" s="14"/>
      <c r="F1297" s="15"/>
      <c r="G1297" s="1"/>
    </row>
    <row r="1298" spans="1:17" x14ac:dyDescent="0.25">
      <c r="A1298" s="1" t="s">
        <v>77</v>
      </c>
      <c r="B1298" s="1"/>
      <c r="G1298" s="2" t="s">
        <v>69</v>
      </c>
      <c r="H1298" s="3">
        <v>29919</v>
      </c>
      <c r="I1298" s="3">
        <v>29999</v>
      </c>
      <c r="J1298" s="3">
        <v>32882</v>
      </c>
      <c r="K1298" s="4">
        <v>67725</v>
      </c>
    </row>
    <row r="1299" spans="1:17" ht="43.5" x14ac:dyDescent="0.25">
      <c r="A1299" s="1" t="s">
        <v>77</v>
      </c>
      <c r="B1299" s="1"/>
      <c r="G1299" s="9" t="s">
        <v>2</v>
      </c>
      <c r="H1299" s="10"/>
      <c r="I1299" s="10"/>
      <c r="J1299" s="10">
        <v>78423</v>
      </c>
      <c r="K1299" s="11"/>
    </row>
    <row r="1300" spans="1:17" ht="28.5" x14ac:dyDescent="0.25">
      <c r="A1300" s="20" t="s">
        <v>179</v>
      </c>
      <c r="B1300" s="2" t="s">
        <v>0</v>
      </c>
      <c r="C1300" s="3">
        <v>2352291</v>
      </c>
      <c r="D1300" s="3">
        <v>1153351</v>
      </c>
      <c r="E1300" s="3">
        <v>129481</v>
      </c>
      <c r="F1300" s="4">
        <v>662027</v>
      </c>
      <c r="G1300" s="2" t="s">
        <v>0</v>
      </c>
      <c r="H1300" s="3">
        <v>0</v>
      </c>
      <c r="I1300" s="17">
        <v>59860</v>
      </c>
      <c r="J1300" s="17">
        <v>13137</v>
      </c>
      <c r="K1300" s="17">
        <v>50909</v>
      </c>
    </row>
    <row r="1301" spans="1:17" ht="29.25" x14ac:dyDescent="0.25">
      <c r="A1301" s="20" t="s">
        <v>179</v>
      </c>
      <c r="B1301" s="5" t="s">
        <v>62</v>
      </c>
      <c r="C1301" s="6"/>
      <c r="D1301" s="6"/>
      <c r="E1301" s="6">
        <v>33</v>
      </c>
      <c r="F1301" s="7"/>
      <c r="G1301" s="1"/>
    </row>
    <row r="1302" spans="1:17" ht="29.25" x14ac:dyDescent="0.25">
      <c r="A1302" s="20" t="s">
        <v>179</v>
      </c>
      <c r="B1302" s="1"/>
      <c r="G1302" s="5" t="s">
        <v>11</v>
      </c>
      <c r="H1302">
        <f>N1302*0.86</f>
        <v>13.76</v>
      </c>
      <c r="I1302">
        <f>O1302*0.86</f>
        <v>6.88</v>
      </c>
      <c r="J1302">
        <f>P1302*0.86</f>
        <v>0</v>
      </c>
      <c r="K1302">
        <f>Q1302*0.86</f>
        <v>0</v>
      </c>
      <c r="N1302" s="6">
        <v>16</v>
      </c>
      <c r="O1302" s="6">
        <v>8</v>
      </c>
      <c r="P1302" s="6"/>
      <c r="Q1302" s="6"/>
    </row>
    <row r="1303" spans="1:17" ht="28.5" x14ac:dyDescent="0.25">
      <c r="A1303" s="20" t="s">
        <v>179</v>
      </c>
      <c r="B1303" s="5" t="s">
        <v>32</v>
      </c>
      <c r="C1303" s="6"/>
      <c r="D1303" s="6"/>
      <c r="E1303" s="6">
        <v>268866</v>
      </c>
      <c r="F1303" s="7"/>
      <c r="G1303" s="5" t="s">
        <v>32</v>
      </c>
      <c r="H1303" s="6">
        <v>140299</v>
      </c>
      <c r="I1303" s="6"/>
      <c r="J1303" s="6">
        <v>273521</v>
      </c>
      <c r="K1303" s="6"/>
    </row>
    <row r="1304" spans="1:17" ht="29.25" x14ac:dyDescent="0.25">
      <c r="A1304" s="20" t="s">
        <v>179</v>
      </c>
      <c r="B1304" s="2" t="s">
        <v>99</v>
      </c>
      <c r="C1304" s="3">
        <v>89746</v>
      </c>
      <c r="D1304" s="3"/>
      <c r="E1304" s="3">
        <v>83273</v>
      </c>
      <c r="F1304" s="4"/>
      <c r="G1304" s="2" t="s">
        <v>99</v>
      </c>
      <c r="H1304" s="3">
        <v>89177</v>
      </c>
      <c r="I1304" s="3"/>
      <c r="J1304" s="3">
        <v>82757</v>
      </c>
      <c r="K1304" s="3"/>
    </row>
    <row r="1305" spans="1:17" ht="43.5" x14ac:dyDescent="0.25">
      <c r="A1305" s="20" t="s">
        <v>179</v>
      </c>
      <c r="B1305" s="5" t="s">
        <v>83</v>
      </c>
      <c r="C1305" s="6"/>
      <c r="D1305" s="6">
        <v>37438</v>
      </c>
      <c r="E1305" s="6"/>
      <c r="F1305" s="7"/>
      <c r="G1305" s="1"/>
    </row>
    <row r="1306" spans="1:17" ht="28.5" x14ac:dyDescent="0.25">
      <c r="A1306" s="20" t="s">
        <v>179</v>
      </c>
      <c r="B1306" s="2" t="s">
        <v>101</v>
      </c>
      <c r="C1306" s="3">
        <v>1149469</v>
      </c>
      <c r="D1306" s="3">
        <v>1276053</v>
      </c>
      <c r="E1306" s="3">
        <v>1401594</v>
      </c>
      <c r="F1306" s="4">
        <v>947785</v>
      </c>
      <c r="G1306" s="5" t="s">
        <v>101</v>
      </c>
      <c r="H1306" s="6">
        <v>858526</v>
      </c>
      <c r="I1306" s="6">
        <v>1325019</v>
      </c>
      <c r="J1306" s="6"/>
      <c r="K1306" s="6"/>
    </row>
    <row r="1307" spans="1:17" ht="28.5" x14ac:dyDescent="0.25">
      <c r="A1307" s="20" t="s">
        <v>179</v>
      </c>
      <c r="B1307" s="5" t="s">
        <v>129</v>
      </c>
      <c r="C1307" s="6"/>
      <c r="D1307" s="6"/>
      <c r="E1307" s="6"/>
      <c r="F1307" s="7">
        <v>47735</v>
      </c>
      <c r="G1307" s="1"/>
    </row>
    <row r="1308" spans="1:17" ht="29.25" x14ac:dyDescent="0.25">
      <c r="A1308" s="20" t="s">
        <v>179</v>
      </c>
      <c r="B1308" s="2" t="s">
        <v>161</v>
      </c>
      <c r="C1308" s="3"/>
      <c r="D1308" s="3"/>
      <c r="E1308" s="3">
        <v>37128</v>
      </c>
      <c r="F1308" s="4"/>
      <c r="G1308" s="1"/>
    </row>
    <row r="1309" spans="1:17" ht="28.5" x14ac:dyDescent="0.25">
      <c r="A1309" s="20" t="s">
        <v>179</v>
      </c>
      <c r="B1309" s="2" t="s">
        <v>7</v>
      </c>
      <c r="C1309" s="3">
        <v>6738227</v>
      </c>
      <c r="D1309" s="3">
        <v>6903224</v>
      </c>
      <c r="E1309" s="3">
        <v>6136064</v>
      </c>
      <c r="F1309" s="4">
        <v>4964460</v>
      </c>
      <c r="G1309" s="5" t="s">
        <v>7</v>
      </c>
      <c r="H1309" s="6">
        <v>970439</v>
      </c>
      <c r="I1309" s="6">
        <v>7624</v>
      </c>
      <c r="J1309" s="6">
        <v>9326</v>
      </c>
      <c r="K1309" s="6">
        <v>3338</v>
      </c>
    </row>
    <row r="1310" spans="1:17" ht="28.5" x14ac:dyDescent="0.25">
      <c r="A1310" s="20" t="s">
        <v>179</v>
      </c>
      <c r="B1310" s="5" t="s">
        <v>42</v>
      </c>
      <c r="C1310" s="6">
        <v>37095</v>
      </c>
      <c r="D1310" s="6">
        <v>145188</v>
      </c>
      <c r="E1310" s="6">
        <v>36942</v>
      </c>
      <c r="F1310" s="7"/>
      <c r="G1310" s="2" t="s">
        <v>42</v>
      </c>
      <c r="H1310" s="3">
        <v>105105</v>
      </c>
      <c r="I1310" s="3">
        <v>181867</v>
      </c>
      <c r="J1310" s="3">
        <v>81092</v>
      </c>
      <c r="K1310" s="3"/>
    </row>
    <row r="1311" spans="1:17" ht="28.5" x14ac:dyDescent="0.25">
      <c r="A1311" s="20" t="s">
        <v>179</v>
      </c>
      <c r="B1311" s="2" t="s">
        <v>100</v>
      </c>
      <c r="C1311" s="3">
        <v>1385</v>
      </c>
      <c r="D1311" s="3"/>
      <c r="E1311" s="3"/>
      <c r="F1311" s="4"/>
      <c r="G1311" s="1"/>
    </row>
    <row r="1312" spans="1:17" ht="28.5" x14ac:dyDescent="0.25">
      <c r="A1312" s="20" t="s">
        <v>179</v>
      </c>
      <c r="B1312" s="5" t="s">
        <v>87</v>
      </c>
      <c r="C1312" s="6">
        <v>133188</v>
      </c>
      <c r="D1312" s="6"/>
      <c r="E1312" s="6"/>
      <c r="F1312" s="7"/>
      <c r="G1312" s="1"/>
    </row>
    <row r="1313" spans="1:17" ht="43.5" x14ac:dyDescent="0.25">
      <c r="A1313" s="20" t="s">
        <v>179</v>
      </c>
      <c r="B1313" s="2" t="s">
        <v>25</v>
      </c>
      <c r="C1313" s="3"/>
      <c r="D1313" s="3"/>
      <c r="E1313" s="3">
        <v>139686</v>
      </c>
      <c r="F1313" s="4"/>
      <c r="G1313" s="5" t="s">
        <v>25</v>
      </c>
      <c r="H1313" s="6"/>
      <c r="I1313" s="6"/>
      <c r="J1313" s="6">
        <v>140311</v>
      </c>
      <c r="K1313" s="6"/>
    </row>
    <row r="1314" spans="1:17" ht="29.25" x14ac:dyDescent="0.25">
      <c r="A1314" s="20" t="s">
        <v>179</v>
      </c>
      <c r="B1314" s="5" t="s">
        <v>43</v>
      </c>
      <c r="C1314" s="6">
        <v>8764664</v>
      </c>
      <c r="D1314" s="6">
        <v>6319723</v>
      </c>
      <c r="E1314" s="6">
        <v>5497461</v>
      </c>
      <c r="F1314" s="7">
        <v>4440622</v>
      </c>
      <c r="G1314" s="1"/>
    </row>
    <row r="1315" spans="1:17" ht="29.25" x14ac:dyDescent="0.25">
      <c r="A1315" s="20" t="s">
        <v>179</v>
      </c>
      <c r="B1315" s="2" t="s">
        <v>3</v>
      </c>
      <c r="C1315" s="3"/>
      <c r="D1315" s="3">
        <v>127807</v>
      </c>
      <c r="E1315" s="3">
        <v>263774</v>
      </c>
      <c r="F1315" s="4">
        <v>42169</v>
      </c>
      <c r="G1315" s="1"/>
    </row>
    <row r="1316" spans="1:17" ht="28.5" x14ac:dyDescent="0.25">
      <c r="A1316" s="20" t="s">
        <v>179</v>
      </c>
      <c r="B1316" s="5" t="s">
        <v>69</v>
      </c>
      <c r="C1316" s="6"/>
      <c r="D1316" s="6"/>
      <c r="E1316" s="6">
        <v>128755</v>
      </c>
      <c r="F1316" s="7"/>
      <c r="G1316" s="1"/>
    </row>
    <row r="1317" spans="1:17" ht="28.5" x14ac:dyDescent="0.25">
      <c r="A1317" s="20" t="s">
        <v>179</v>
      </c>
      <c r="B1317" s="2" t="s">
        <v>144</v>
      </c>
      <c r="C1317" s="3">
        <v>179356</v>
      </c>
      <c r="D1317" s="3">
        <v>137387</v>
      </c>
      <c r="E1317" s="3"/>
      <c r="F1317" s="4"/>
      <c r="G1317" s="1"/>
    </row>
    <row r="1318" spans="1:17" ht="57.75" x14ac:dyDescent="0.25">
      <c r="A1318" s="20" t="s">
        <v>179</v>
      </c>
      <c r="B1318" s="5" t="s">
        <v>4</v>
      </c>
      <c r="C1318" s="6">
        <v>855539</v>
      </c>
      <c r="D1318" s="6">
        <v>2011451</v>
      </c>
      <c r="E1318" s="6">
        <v>643620</v>
      </c>
      <c r="F1318" s="7">
        <v>129961</v>
      </c>
      <c r="G1318" s="1"/>
    </row>
    <row r="1319" spans="1:17" ht="43.5" x14ac:dyDescent="0.25">
      <c r="A1319" s="20" t="s">
        <v>179</v>
      </c>
      <c r="B1319" s="2" t="s">
        <v>8</v>
      </c>
      <c r="C1319" s="3">
        <v>0</v>
      </c>
      <c r="D1319" s="3">
        <v>151218</v>
      </c>
      <c r="E1319" s="3">
        <v>171115</v>
      </c>
      <c r="F1319" s="4">
        <v>365599</v>
      </c>
      <c r="G1319" s="5" t="s">
        <v>8</v>
      </c>
      <c r="H1319">
        <f>N1319*0.86</f>
        <v>282221.90000000002</v>
      </c>
      <c r="I1319">
        <f>O1319*0.86</f>
        <v>176664.63999999998</v>
      </c>
      <c r="J1319">
        <f>P1319*0.86</f>
        <v>710235.3</v>
      </c>
      <c r="K1319">
        <f>Q1319*0.86</f>
        <v>109118.52</v>
      </c>
      <c r="N1319" s="6">
        <v>328165</v>
      </c>
      <c r="O1319" s="6">
        <v>205424</v>
      </c>
      <c r="P1319" s="6">
        <v>825855</v>
      </c>
      <c r="Q1319" s="6">
        <v>126882</v>
      </c>
    </row>
    <row r="1320" spans="1:17" ht="28.5" x14ac:dyDescent="0.25">
      <c r="A1320" s="20" t="s">
        <v>179</v>
      </c>
      <c r="B1320" s="5" t="s">
        <v>180</v>
      </c>
      <c r="C1320" s="6"/>
      <c r="D1320" s="6">
        <v>34</v>
      </c>
      <c r="E1320" s="6">
        <v>749</v>
      </c>
      <c r="F1320" s="7">
        <v>3904</v>
      </c>
      <c r="G1320" s="12" t="s">
        <v>180</v>
      </c>
      <c r="H1320" s="14"/>
      <c r="I1320" s="14"/>
      <c r="J1320" s="14"/>
      <c r="K1320" s="14">
        <v>1994</v>
      </c>
    </row>
    <row r="1321" spans="1:17" ht="29.25" x14ac:dyDescent="0.25">
      <c r="A1321" s="20" t="s">
        <v>179</v>
      </c>
      <c r="B1321" s="12" t="s">
        <v>181</v>
      </c>
      <c r="C1321" s="14"/>
      <c r="D1321" s="14"/>
      <c r="E1321" s="14"/>
      <c r="F1321" s="15">
        <v>32</v>
      </c>
      <c r="G1321" s="1"/>
    </row>
    <row r="1322" spans="1:17" ht="43.5" x14ac:dyDescent="0.25">
      <c r="A1322" s="20" t="s">
        <v>179</v>
      </c>
      <c r="B1322" s="1"/>
      <c r="G1322" s="2" t="s">
        <v>2</v>
      </c>
      <c r="H1322" s="3"/>
      <c r="I1322" s="3"/>
      <c r="J1322" s="3"/>
      <c r="K1322" s="3">
        <v>79966</v>
      </c>
    </row>
    <row r="1323" spans="1:17" x14ac:dyDescent="0.25">
      <c r="A1323" s="1" t="s">
        <v>69</v>
      </c>
      <c r="B1323" s="2" t="s">
        <v>137</v>
      </c>
      <c r="C1323" s="3">
        <v>509032</v>
      </c>
      <c r="D1323" s="3">
        <v>579243</v>
      </c>
      <c r="E1323" s="3">
        <v>540125</v>
      </c>
      <c r="F1323" s="4">
        <v>546185</v>
      </c>
      <c r="G1323" s="1"/>
    </row>
    <row r="1324" spans="1:17" x14ac:dyDescent="0.25">
      <c r="A1324" s="1" t="s">
        <v>69</v>
      </c>
      <c r="B1324" s="5" t="s">
        <v>12</v>
      </c>
      <c r="C1324" s="6">
        <v>1106184</v>
      </c>
      <c r="D1324" s="6">
        <v>1430858</v>
      </c>
      <c r="E1324" s="6">
        <v>1323215</v>
      </c>
      <c r="F1324" s="7">
        <v>2341609</v>
      </c>
      <c r="G1324" s="1"/>
    </row>
    <row r="1325" spans="1:17" x14ac:dyDescent="0.25">
      <c r="A1325" s="1" t="s">
        <v>69</v>
      </c>
      <c r="B1325" s="2" t="s">
        <v>0</v>
      </c>
      <c r="C1325" s="3">
        <v>2684947</v>
      </c>
      <c r="D1325" s="3">
        <v>2150401</v>
      </c>
      <c r="E1325" s="3">
        <v>1618437</v>
      </c>
      <c r="F1325" s="4">
        <v>679048</v>
      </c>
      <c r="G1325" s="2" t="s">
        <v>0</v>
      </c>
      <c r="H1325" s="3">
        <v>0</v>
      </c>
      <c r="I1325" s="3">
        <v>16734</v>
      </c>
      <c r="J1325" s="17">
        <v>36146</v>
      </c>
      <c r="K1325" s="17">
        <v>21234</v>
      </c>
    </row>
    <row r="1326" spans="1:17" ht="29.25" x14ac:dyDescent="0.25">
      <c r="A1326" s="1" t="s">
        <v>69</v>
      </c>
      <c r="B1326" s="5" t="s">
        <v>62</v>
      </c>
      <c r="C1326" s="6">
        <v>233273</v>
      </c>
      <c r="D1326" s="6">
        <v>158753</v>
      </c>
      <c r="E1326" s="6">
        <v>179304</v>
      </c>
      <c r="F1326" s="7"/>
      <c r="G1326" s="1"/>
    </row>
    <row r="1327" spans="1:17" ht="29.25" x14ac:dyDescent="0.25">
      <c r="A1327" s="1" t="s">
        <v>69</v>
      </c>
      <c r="B1327" s="5" t="s">
        <v>11</v>
      </c>
      <c r="C1327" s="6"/>
      <c r="D1327" s="6"/>
      <c r="E1327" s="6"/>
      <c r="F1327" s="7">
        <v>23116</v>
      </c>
      <c r="G1327" s="5" t="s">
        <v>11</v>
      </c>
      <c r="H1327">
        <f>N1327*0.86</f>
        <v>0</v>
      </c>
      <c r="I1327">
        <f>O1327*0.86</f>
        <v>0</v>
      </c>
      <c r="J1327">
        <f>P1327*0.86</f>
        <v>0</v>
      </c>
      <c r="K1327">
        <f>Q1327*0.86</f>
        <v>24685.439999999999</v>
      </c>
      <c r="N1327" s="6"/>
      <c r="O1327" s="6"/>
      <c r="P1327" s="6"/>
      <c r="Q1327" s="6">
        <v>28704</v>
      </c>
    </row>
    <row r="1328" spans="1:17" ht="29.25" x14ac:dyDescent="0.25">
      <c r="A1328" s="1" t="s">
        <v>69</v>
      </c>
      <c r="B1328" s="2" t="s">
        <v>13</v>
      </c>
      <c r="C1328" s="3">
        <v>1271594</v>
      </c>
      <c r="D1328" s="3">
        <v>1490467</v>
      </c>
      <c r="E1328" s="3">
        <v>1677052</v>
      </c>
      <c r="F1328" s="4">
        <v>1341030</v>
      </c>
      <c r="G1328" s="2" t="s">
        <v>13</v>
      </c>
      <c r="H1328" s="3">
        <v>774201</v>
      </c>
      <c r="I1328" s="3">
        <v>1489890</v>
      </c>
      <c r="J1328" s="3">
        <v>1006144</v>
      </c>
      <c r="K1328" s="3">
        <v>1270845</v>
      </c>
    </row>
    <row r="1329" spans="1:17" x14ac:dyDescent="0.25">
      <c r="A1329" s="1" t="s">
        <v>69</v>
      </c>
      <c r="B1329" s="5" t="s">
        <v>61</v>
      </c>
      <c r="C1329" s="6"/>
      <c r="D1329" s="6"/>
      <c r="E1329" s="6"/>
      <c r="F1329" s="7">
        <v>92029</v>
      </c>
      <c r="G1329" s="1"/>
    </row>
    <row r="1330" spans="1:17" x14ac:dyDescent="0.25">
      <c r="A1330" s="1" t="s">
        <v>69</v>
      </c>
      <c r="B1330" s="2" t="s">
        <v>32</v>
      </c>
      <c r="C1330" s="3">
        <v>4493871</v>
      </c>
      <c r="D1330" s="3">
        <v>2450120</v>
      </c>
      <c r="E1330" s="3">
        <v>3065830</v>
      </c>
      <c r="F1330" s="4">
        <v>2059278</v>
      </c>
      <c r="G1330" s="5" t="s">
        <v>32</v>
      </c>
      <c r="H1330" s="6">
        <v>5383065</v>
      </c>
      <c r="I1330" s="6">
        <v>2350264</v>
      </c>
      <c r="J1330" s="6">
        <v>3685291</v>
      </c>
      <c r="K1330" s="6">
        <v>2409740</v>
      </c>
    </row>
    <row r="1331" spans="1:17" x14ac:dyDescent="0.25">
      <c r="A1331" s="1" t="s">
        <v>69</v>
      </c>
      <c r="B1331" s="5" t="s">
        <v>88</v>
      </c>
      <c r="C1331" s="6"/>
      <c r="D1331" s="6">
        <v>24799</v>
      </c>
      <c r="E1331" s="6"/>
      <c r="F1331" s="7"/>
      <c r="G1331" s="1"/>
    </row>
    <row r="1332" spans="1:17" ht="29.25" x14ac:dyDescent="0.25">
      <c r="A1332" s="1" t="s">
        <v>69</v>
      </c>
      <c r="B1332" s="2" t="s">
        <v>98</v>
      </c>
      <c r="C1332" s="3">
        <v>354118</v>
      </c>
      <c r="D1332" s="3">
        <v>393031</v>
      </c>
      <c r="E1332" s="3">
        <v>498809</v>
      </c>
      <c r="F1332" s="4">
        <v>287104</v>
      </c>
      <c r="G1332" s="2" t="s">
        <v>98</v>
      </c>
      <c r="H1332" s="3">
        <v>391029</v>
      </c>
      <c r="I1332" s="3"/>
      <c r="J1332" s="3"/>
      <c r="K1332" s="3"/>
    </row>
    <row r="1333" spans="1:17" x14ac:dyDescent="0.25">
      <c r="A1333" s="1" t="s">
        <v>69</v>
      </c>
      <c r="B1333" s="5" t="s">
        <v>33</v>
      </c>
      <c r="C1333" s="6">
        <v>984734</v>
      </c>
      <c r="D1333" s="6">
        <v>803811</v>
      </c>
      <c r="E1333" s="6">
        <v>660936</v>
      </c>
      <c r="F1333" s="7">
        <v>1436030</v>
      </c>
      <c r="G1333" s="5" t="s">
        <v>33</v>
      </c>
      <c r="H1333">
        <f>N1333*0.86</f>
        <v>638040.02</v>
      </c>
      <c r="I1333">
        <f>O1333*0.86</f>
        <v>272291.48</v>
      </c>
      <c r="J1333">
        <f>P1333*0.86</f>
        <v>311394.82</v>
      </c>
      <c r="K1333">
        <f>Q1333*0.86</f>
        <v>1232827.2</v>
      </c>
      <c r="N1333" s="6">
        <v>741907</v>
      </c>
      <c r="O1333" s="6">
        <v>316618</v>
      </c>
      <c r="P1333" s="6">
        <v>362087</v>
      </c>
      <c r="Q1333" s="6">
        <v>1433520</v>
      </c>
    </row>
    <row r="1334" spans="1:17" ht="29.25" x14ac:dyDescent="0.25">
      <c r="A1334" s="1" t="s">
        <v>69</v>
      </c>
      <c r="B1334" s="2" t="s">
        <v>10</v>
      </c>
      <c r="C1334" s="3">
        <v>759980</v>
      </c>
      <c r="D1334" s="3"/>
      <c r="E1334" s="3">
        <v>459829</v>
      </c>
      <c r="F1334" s="4">
        <v>144753</v>
      </c>
      <c r="G1334" s="2" t="s">
        <v>10</v>
      </c>
      <c r="H1334" s="3">
        <v>738898</v>
      </c>
      <c r="I1334" s="3"/>
      <c r="J1334" s="3">
        <v>444436</v>
      </c>
      <c r="K1334" s="3">
        <v>280550</v>
      </c>
    </row>
    <row r="1335" spans="1:17" x14ac:dyDescent="0.25">
      <c r="A1335" s="1" t="s">
        <v>69</v>
      </c>
      <c r="B1335" s="5" t="s">
        <v>15</v>
      </c>
      <c r="C1335" s="6">
        <v>234511</v>
      </c>
      <c r="D1335" s="6"/>
      <c r="E1335" s="6">
        <v>621280</v>
      </c>
      <c r="F1335" s="7"/>
      <c r="G1335" s="5" t="s">
        <v>15</v>
      </c>
      <c r="H1335" s="6">
        <v>170129</v>
      </c>
      <c r="I1335" s="6">
        <v>254128</v>
      </c>
      <c r="J1335" s="6">
        <v>248267</v>
      </c>
      <c r="K1335" s="6"/>
    </row>
    <row r="1336" spans="1:17" ht="72" x14ac:dyDescent="0.25">
      <c r="A1336" s="1" t="s">
        <v>69</v>
      </c>
      <c r="B1336" s="2" t="s">
        <v>97</v>
      </c>
      <c r="C1336" s="3"/>
      <c r="D1336" s="3"/>
      <c r="E1336" s="3">
        <v>124400</v>
      </c>
      <c r="F1336" s="4"/>
      <c r="G1336" s="1"/>
    </row>
    <row r="1337" spans="1:17" ht="29.25" x14ac:dyDescent="0.25">
      <c r="A1337" s="1" t="s">
        <v>69</v>
      </c>
      <c r="B1337" s="2" t="s">
        <v>99</v>
      </c>
      <c r="C1337" s="3">
        <v>163991</v>
      </c>
      <c r="D1337" s="3">
        <v>268101</v>
      </c>
      <c r="E1337" s="3">
        <v>187317</v>
      </c>
      <c r="F1337" s="4"/>
      <c r="G1337" s="2" t="s">
        <v>99</v>
      </c>
      <c r="H1337" s="3">
        <v>89381</v>
      </c>
      <c r="I1337" s="3">
        <v>414973</v>
      </c>
      <c r="J1337" s="3">
        <v>186701</v>
      </c>
      <c r="K1337" s="3"/>
    </row>
    <row r="1338" spans="1:17" x14ac:dyDescent="0.25">
      <c r="A1338" s="1" t="s">
        <v>69</v>
      </c>
      <c r="B1338" s="5" t="s">
        <v>89</v>
      </c>
      <c r="C1338" s="6"/>
      <c r="D1338" s="6"/>
      <c r="E1338" s="6">
        <v>102775</v>
      </c>
      <c r="F1338" s="7"/>
      <c r="G1338" s="1"/>
    </row>
    <row r="1339" spans="1:17" ht="29.25" x14ac:dyDescent="0.25">
      <c r="A1339" s="1" t="s">
        <v>69</v>
      </c>
      <c r="B1339" s="2" t="s">
        <v>65</v>
      </c>
      <c r="C1339" s="3"/>
      <c r="D1339" s="3"/>
      <c r="E1339" s="3"/>
      <c r="F1339" s="4">
        <v>53089</v>
      </c>
      <c r="G1339" s="1"/>
    </row>
    <row r="1340" spans="1:17" x14ac:dyDescent="0.25">
      <c r="A1340" s="1" t="s">
        <v>69</v>
      </c>
      <c r="B1340" s="5" t="s">
        <v>91</v>
      </c>
      <c r="C1340" s="6">
        <v>259846</v>
      </c>
      <c r="D1340" s="6">
        <v>372933</v>
      </c>
      <c r="E1340" s="6">
        <v>404114</v>
      </c>
      <c r="F1340" s="7"/>
      <c r="G1340" s="5" t="s">
        <v>91</v>
      </c>
      <c r="H1340" s="6"/>
      <c r="I1340" s="6"/>
      <c r="J1340" s="6"/>
      <c r="K1340" s="8">
        <v>671701</v>
      </c>
    </row>
    <row r="1341" spans="1:17" ht="43.5" x14ac:dyDescent="0.25">
      <c r="A1341" s="1" t="s">
        <v>69</v>
      </c>
      <c r="B1341" s="2" t="s">
        <v>83</v>
      </c>
      <c r="C1341" s="3">
        <v>761816</v>
      </c>
      <c r="D1341" s="3">
        <v>1048320</v>
      </c>
      <c r="E1341" s="3">
        <v>735202</v>
      </c>
      <c r="F1341" s="4">
        <v>1064820</v>
      </c>
      <c r="G1341" s="1"/>
    </row>
    <row r="1342" spans="1:17" x14ac:dyDescent="0.25">
      <c r="A1342" s="1" t="s">
        <v>69</v>
      </c>
      <c r="B1342" s="5" t="s">
        <v>122</v>
      </c>
      <c r="C1342" s="6"/>
      <c r="D1342" s="6"/>
      <c r="E1342" s="6">
        <v>59807</v>
      </c>
      <c r="F1342" s="7">
        <v>35741</v>
      </c>
      <c r="G1342" s="1"/>
    </row>
    <row r="1343" spans="1:17" ht="43.5" x14ac:dyDescent="0.25">
      <c r="A1343" s="1" t="s">
        <v>69</v>
      </c>
      <c r="B1343" s="2" t="s">
        <v>130</v>
      </c>
      <c r="C1343" s="3"/>
      <c r="D1343" s="3">
        <v>433786</v>
      </c>
      <c r="E1343" s="3">
        <v>380822</v>
      </c>
      <c r="F1343" s="4">
        <v>499569</v>
      </c>
      <c r="G1343" s="1"/>
    </row>
    <row r="1344" spans="1:17" x14ac:dyDescent="0.25">
      <c r="A1344" s="1" t="s">
        <v>69</v>
      </c>
      <c r="B1344" s="5" t="s">
        <v>35</v>
      </c>
      <c r="C1344" s="8">
        <v>0</v>
      </c>
      <c r="D1344" s="6"/>
      <c r="E1344" s="8">
        <v>0</v>
      </c>
      <c r="F1344" s="7">
        <v>0</v>
      </c>
      <c r="G1344" s="2" t="s">
        <v>35</v>
      </c>
      <c r="H1344" s="3">
        <v>388</v>
      </c>
      <c r="I1344" s="3">
        <v>14</v>
      </c>
      <c r="J1344" s="3">
        <v>200</v>
      </c>
      <c r="K1344" s="3">
        <v>24</v>
      </c>
    </row>
    <row r="1345" spans="1:11" x14ac:dyDescent="0.25">
      <c r="A1345" s="1" t="s">
        <v>69</v>
      </c>
      <c r="B1345" s="2" t="s">
        <v>16</v>
      </c>
      <c r="C1345" s="3"/>
      <c r="D1345" s="3">
        <v>90399</v>
      </c>
      <c r="E1345" s="3"/>
      <c r="F1345" s="4">
        <v>391408</v>
      </c>
      <c r="G1345" s="5" t="s">
        <v>16</v>
      </c>
      <c r="H1345" s="6"/>
      <c r="I1345" s="6">
        <v>90243</v>
      </c>
      <c r="J1345" s="6"/>
      <c r="K1345" s="6">
        <v>127981</v>
      </c>
    </row>
    <row r="1346" spans="1:11" ht="29.25" x14ac:dyDescent="0.25">
      <c r="A1346" s="1" t="s">
        <v>69</v>
      </c>
      <c r="B1346" s="5" t="s">
        <v>36</v>
      </c>
      <c r="C1346" s="6">
        <v>526</v>
      </c>
      <c r="D1346" s="6">
        <v>554</v>
      </c>
      <c r="E1346" s="19">
        <v>45607</v>
      </c>
      <c r="F1346" s="7">
        <v>430</v>
      </c>
      <c r="G1346" s="2" t="s">
        <v>36</v>
      </c>
      <c r="H1346" s="3"/>
      <c r="I1346" s="3">
        <v>105128</v>
      </c>
      <c r="J1346" s="3"/>
      <c r="K1346" s="3">
        <v>8678</v>
      </c>
    </row>
    <row r="1347" spans="1:11" x14ac:dyDescent="0.25">
      <c r="A1347" s="1" t="s">
        <v>69</v>
      </c>
      <c r="B1347" s="2" t="s">
        <v>101</v>
      </c>
      <c r="C1347" s="3">
        <v>542329</v>
      </c>
      <c r="D1347" s="3"/>
      <c r="E1347" s="3">
        <v>126728</v>
      </c>
      <c r="F1347" s="4">
        <v>247565</v>
      </c>
      <c r="G1347" s="5" t="s">
        <v>101</v>
      </c>
      <c r="H1347" s="6">
        <v>293818</v>
      </c>
      <c r="I1347" s="6"/>
      <c r="J1347" s="6"/>
      <c r="K1347" s="6"/>
    </row>
    <row r="1348" spans="1:11" x14ac:dyDescent="0.25">
      <c r="A1348" s="1" t="s">
        <v>69</v>
      </c>
      <c r="B1348" s="5" t="s">
        <v>84</v>
      </c>
      <c r="C1348" s="6"/>
      <c r="D1348" s="6"/>
      <c r="E1348" s="6"/>
      <c r="F1348" s="7">
        <v>18262</v>
      </c>
      <c r="G1348" s="1"/>
    </row>
    <row r="1349" spans="1:11" x14ac:dyDescent="0.25">
      <c r="A1349" s="1" t="s">
        <v>69</v>
      </c>
      <c r="B1349" s="2" t="s">
        <v>37</v>
      </c>
      <c r="C1349" s="3"/>
      <c r="D1349" s="3"/>
      <c r="E1349" s="3"/>
      <c r="F1349" s="4">
        <v>143747</v>
      </c>
      <c r="G1349" s="1"/>
    </row>
    <row r="1350" spans="1:11" ht="57.75" x14ac:dyDescent="0.25">
      <c r="A1350" s="1" t="s">
        <v>69</v>
      </c>
      <c r="B1350" s="2" t="s">
        <v>38</v>
      </c>
      <c r="C1350" s="3">
        <v>4607370</v>
      </c>
      <c r="D1350" s="3"/>
      <c r="E1350" s="3"/>
      <c r="F1350" s="4"/>
      <c r="G1350" s="1"/>
    </row>
    <row r="1351" spans="1:11" x14ac:dyDescent="0.25">
      <c r="A1351" s="1" t="s">
        <v>69</v>
      </c>
      <c r="B1351" s="5" t="s">
        <v>39</v>
      </c>
      <c r="C1351" s="6">
        <v>4541989</v>
      </c>
      <c r="D1351" s="8">
        <v>4914285</v>
      </c>
      <c r="E1351" s="6">
        <v>3427760</v>
      </c>
      <c r="F1351" s="7">
        <v>3752760</v>
      </c>
      <c r="G1351" s="1"/>
    </row>
    <row r="1352" spans="1:11" x14ac:dyDescent="0.25">
      <c r="A1352" s="1" t="s">
        <v>69</v>
      </c>
      <c r="B1352" s="2" t="s">
        <v>93</v>
      </c>
      <c r="C1352" s="3">
        <v>83458</v>
      </c>
      <c r="D1352" s="3">
        <v>197938</v>
      </c>
      <c r="E1352" s="3">
        <v>1406460</v>
      </c>
      <c r="F1352" s="4">
        <v>1482010</v>
      </c>
      <c r="G1352" s="2" t="s">
        <v>93</v>
      </c>
      <c r="H1352" s="3">
        <v>57668</v>
      </c>
      <c r="I1352" s="3">
        <v>90199</v>
      </c>
      <c r="J1352" s="3">
        <v>568779</v>
      </c>
      <c r="K1352" s="3">
        <v>860683</v>
      </c>
    </row>
    <row r="1353" spans="1:11" ht="29.25" x14ac:dyDescent="0.25">
      <c r="A1353" s="1" t="s">
        <v>69</v>
      </c>
      <c r="B1353" s="2" t="s">
        <v>40</v>
      </c>
      <c r="C1353" s="3">
        <v>4153729</v>
      </c>
      <c r="D1353" s="3">
        <v>3002340</v>
      </c>
      <c r="E1353" s="3">
        <v>3968886</v>
      </c>
      <c r="F1353" s="4">
        <v>3376340</v>
      </c>
      <c r="G1353" s="5" t="s">
        <v>40</v>
      </c>
      <c r="H1353" s="6">
        <v>3183390</v>
      </c>
      <c r="I1353" s="6">
        <v>4231279</v>
      </c>
      <c r="J1353" s="6">
        <v>3363198</v>
      </c>
      <c r="K1353" s="6">
        <v>3473510</v>
      </c>
    </row>
    <row r="1354" spans="1:11" x14ac:dyDescent="0.25">
      <c r="A1354" s="1" t="s">
        <v>69</v>
      </c>
      <c r="B1354" s="5" t="s">
        <v>131</v>
      </c>
      <c r="C1354" s="6">
        <v>58540</v>
      </c>
      <c r="D1354" s="6"/>
      <c r="E1354" s="6">
        <v>43857</v>
      </c>
      <c r="F1354" s="7"/>
      <c r="G1354" s="1"/>
    </row>
    <row r="1355" spans="1:11" ht="29.25" x14ac:dyDescent="0.25">
      <c r="A1355" s="1" t="s">
        <v>69</v>
      </c>
      <c r="B1355" s="2" t="s">
        <v>20</v>
      </c>
      <c r="C1355" s="3">
        <v>7117320</v>
      </c>
      <c r="D1355" s="3">
        <v>8386273</v>
      </c>
      <c r="E1355" s="3">
        <v>1965470</v>
      </c>
      <c r="F1355" s="4">
        <v>6309315</v>
      </c>
      <c r="G1355" s="2" t="s">
        <v>20</v>
      </c>
      <c r="H1355" s="3">
        <v>5315724</v>
      </c>
      <c r="I1355" s="3">
        <v>6905056</v>
      </c>
      <c r="J1355" s="3"/>
      <c r="K1355" s="3"/>
    </row>
    <row r="1356" spans="1:11" ht="29.25" x14ac:dyDescent="0.25">
      <c r="A1356" s="1" t="s">
        <v>69</v>
      </c>
      <c r="B1356" s="5" t="s">
        <v>59</v>
      </c>
      <c r="C1356" s="6"/>
      <c r="D1356" s="6"/>
      <c r="E1356" s="6">
        <v>69751</v>
      </c>
      <c r="F1356" s="7">
        <v>101598</v>
      </c>
      <c r="G1356" s="1"/>
    </row>
    <row r="1357" spans="1:11" x14ac:dyDescent="0.25">
      <c r="A1357" s="1" t="s">
        <v>69</v>
      </c>
      <c r="B1357" s="2" t="s">
        <v>94</v>
      </c>
      <c r="C1357" s="3">
        <v>16498</v>
      </c>
      <c r="D1357" s="3">
        <v>25878</v>
      </c>
      <c r="E1357" s="3"/>
      <c r="F1357" s="4"/>
      <c r="G1357" s="1"/>
    </row>
    <row r="1358" spans="1:11" x14ac:dyDescent="0.25">
      <c r="A1358" s="1" t="s">
        <v>69</v>
      </c>
      <c r="B1358" s="5" t="s">
        <v>67</v>
      </c>
      <c r="C1358" s="6">
        <v>9542145</v>
      </c>
      <c r="D1358" s="6">
        <v>9590260</v>
      </c>
      <c r="E1358" s="6">
        <v>8414790</v>
      </c>
      <c r="F1358" s="7">
        <v>7707401</v>
      </c>
      <c r="G1358" s="5" t="s">
        <v>67</v>
      </c>
      <c r="H1358" s="6">
        <v>628676</v>
      </c>
      <c r="I1358" s="6"/>
      <c r="J1358" s="6"/>
      <c r="K1358" s="6"/>
    </row>
    <row r="1359" spans="1:11" ht="29.25" x14ac:dyDescent="0.25">
      <c r="A1359" s="1" t="s">
        <v>69</v>
      </c>
      <c r="B1359" s="2" t="s">
        <v>30</v>
      </c>
      <c r="C1359" s="3">
        <v>345254</v>
      </c>
      <c r="D1359" s="3">
        <v>329275</v>
      </c>
      <c r="E1359" s="3">
        <v>310726</v>
      </c>
      <c r="F1359" s="4">
        <v>161934</v>
      </c>
      <c r="G1359" s="5" t="s">
        <v>30</v>
      </c>
      <c r="H1359" s="6"/>
      <c r="I1359" s="6">
        <v>106</v>
      </c>
      <c r="J1359" s="6">
        <v>78</v>
      </c>
      <c r="K1359" s="6">
        <v>0</v>
      </c>
    </row>
    <row r="1360" spans="1:11" x14ac:dyDescent="0.25">
      <c r="A1360" s="1" t="s">
        <v>69</v>
      </c>
      <c r="B1360" s="5" t="s">
        <v>7</v>
      </c>
      <c r="C1360" s="6">
        <v>10256005</v>
      </c>
      <c r="D1360" s="6">
        <v>10549586</v>
      </c>
      <c r="E1360" s="6">
        <v>10946383</v>
      </c>
      <c r="F1360" s="7">
        <v>10160245</v>
      </c>
      <c r="G1360" s="2" t="s">
        <v>7</v>
      </c>
      <c r="H1360" s="3">
        <v>1433526</v>
      </c>
      <c r="I1360" s="3">
        <v>10897</v>
      </c>
      <c r="J1360" s="3">
        <v>9447</v>
      </c>
      <c r="K1360" s="3">
        <v>9484</v>
      </c>
    </row>
    <row r="1361" spans="1:17" x14ac:dyDescent="0.25">
      <c r="A1361" s="1" t="s">
        <v>69</v>
      </c>
      <c r="B1361" s="2" t="s">
        <v>42</v>
      </c>
      <c r="C1361" s="3">
        <v>1313560</v>
      </c>
      <c r="D1361" s="3">
        <v>1631330</v>
      </c>
      <c r="E1361" s="3">
        <v>995889</v>
      </c>
      <c r="F1361" s="4">
        <v>1086700</v>
      </c>
      <c r="G1361" s="5" t="s">
        <v>42</v>
      </c>
      <c r="H1361" s="6">
        <v>1230602</v>
      </c>
      <c r="I1361" s="6">
        <v>1557218</v>
      </c>
      <c r="J1361" s="6">
        <v>759630</v>
      </c>
      <c r="K1361" s="6">
        <v>1424184</v>
      </c>
    </row>
    <row r="1362" spans="1:17" x14ac:dyDescent="0.25">
      <c r="A1362" s="1" t="s">
        <v>69</v>
      </c>
      <c r="B1362" s="5" t="s">
        <v>1</v>
      </c>
      <c r="C1362" s="6">
        <v>45998</v>
      </c>
      <c r="D1362" s="6">
        <v>21948</v>
      </c>
      <c r="E1362" s="6"/>
      <c r="F1362" s="7">
        <v>66815</v>
      </c>
      <c r="G1362" s="1"/>
    </row>
    <row r="1363" spans="1:17" ht="43.5" x14ac:dyDescent="0.25">
      <c r="A1363" s="1" t="s">
        <v>69</v>
      </c>
      <c r="B1363" s="5" t="s">
        <v>25</v>
      </c>
      <c r="C1363" s="6">
        <v>1605270</v>
      </c>
      <c r="D1363" s="6">
        <v>2143253</v>
      </c>
      <c r="E1363" s="6">
        <v>1467680</v>
      </c>
      <c r="F1363" s="8">
        <v>0</v>
      </c>
      <c r="G1363" s="2" t="s">
        <v>25</v>
      </c>
      <c r="H1363" s="3">
        <v>1152353</v>
      </c>
      <c r="I1363" s="3">
        <v>1233276</v>
      </c>
      <c r="J1363" s="3">
        <v>1082149</v>
      </c>
      <c r="K1363" s="3">
        <v>2760831</v>
      </c>
    </row>
    <row r="1364" spans="1:17" ht="29.25" x14ac:dyDescent="0.25">
      <c r="A1364" s="1" t="s">
        <v>69</v>
      </c>
      <c r="B1364" s="2" t="s">
        <v>43</v>
      </c>
      <c r="C1364" s="3">
        <v>7494940</v>
      </c>
      <c r="D1364" s="13">
        <v>7917650</v>
      </c>
      <c r="E1364" s="3">
        <v>5405180</v>
      </c>
      <c r="F1364" s="4">
        <v>3945460</v>
      </c>
      <c r="G1364" s="1"/>
    </row>
    <row r="1365" spans="1:17" ht="29.25" x14ac:dyDescent="0.25">
      <c r="A1365" s="1" t="s">
        <v>69</v>
      </c>
      <c r="B1365" s="5" t="s">
        <v>3</v>
      </c>
      <c r="C1365" s="6"/>
      <c r="D1365" s="6"/>
      <c r="E1365" s="6"/>
      <c r="F1365" s="7">
        <v>277392</v>
      </c>
      <c r="G1365" s="5" t="s">
        <v>3</v>
      </c>
      <c r="H1365" s="6"/>
      <c r="I1365" s="6"/>
      <c r="J1365" s="6"/>
      <c r="K1365" s="6">
        <v>412237</v>
      </c>
    </row>
    <row r="1366" spans="1:17" x14ac:dyDescent="0.25">
      <c r="A1366" s="1" t="s">
        <v>69</v>
      </c>
      <c r="B1366" s="2" t="s">
        <v>110</v>
      </c>
      <c r="C1366" s="3"/>
      <c r="D1366" s="3"/>
      <c r="E1366" s="3">
        <v>30037</v>
      </c>
      <c r="F1366" s="4"/>
      <c r="G1366" s="1"/>
    </row>
    <row r="1367" spans="1:17" ht="43.5" x14ac:dyDescent="0.25">
      <c r="A1367" s="1" t="s">
        <v>69</v>
      </c>
      <c r="B1367" s="5" t="s">
        <v>52</v>
      </c>
      <c r="C1367" s="6"/>
      <c r="D1367" s="6">
        <v>50887</v>
      </c>
      <c r="E1367" s="6">
        <v>406052</v>
      </c>
      <c r="F1367" s="7">
        <v>157260</v>
      </c>
      <c r="G1367" s="2" t="s">
        <v>52</v>
      </c>
      <c r="H1367" s="3"/>
      <c r="I1367" s="3">
        <v>509</v>
      </c>
      <c r="J1367" s="3"/>
      <c r="K1367" s="3"/>
    </row>
    <row r="1368" spans="1:17" x14ac:dyDescent="0.25">
      <c r="A1368" s="1" t="s">
        <v>69</v>
      </c>
      <c r="B1368" s="2" t="s">
        <v>45</v>
      </c>
      <c r="C1368" s="3"/>
      <c r="D1368" s="3">
        <v>168719</v>
      </c>
      <c r="E1368" s="3">
        <v>4963</v>
      </c>
      <c r="F1368" s="4">
        <v>75150</v>
      </c>
      <c r="G1368" s="5" t="s">
        <v>45</v>
      </c>
      <c r="H1368" s="6">
        <v>4726</v>
      </c>
      <c r="I1368" s="6">
        <v>17976</v>
      </c>
      <c r="J1368" s="6">
        <v>4980</v>
      </c>
      <c r="K1368" s="6">
        <v>5125</v>
      </c>
    </row>
    <row r="1369" spans="1:17" x14ac:dyDescent="0.25">
      <c r="A1369" s="1" t="s">
        <v>69</v>
      </c>
      <c r="B1369" s="5" t="s">
        <v>46</v>
      </c>
      <c r="C1369" s="6">
        <v>68224</v>
      </c>
      <c r="D1369" s="6">
        <v>79906</v>
      </c>
      <c r="E1369" s="6">
        <v>170631</v>
      </c>
      <c r="F1369" s="7"/>
      <c r="G1369" s="1"/>
    </row>
    <row r="1370" spans="1:17" ht="43.5" x14ac:dyDescent="0.25">
      <c r="A1370" s="1" t="s">
        <v>69</v>
      </c>
      <c r="B1370" s="2" t="s">
        <v>2</v>
      </c>
      <c r="C1370" s="3">
        <v>970162</v>
      </c>
      <c r="D1370" s="13">
        <v>1369502</v>
      </c>
      <c r="E1370" s="13">
        <v>0</v>
      </c>
      <c r="F1370" s="4">
        <v>517055</v>
      </c>
      <c r="G1370" s="2" t="s">
        <v>2</v>
      </c>
      <c r="H1370" s="3">
        <v>470551</v>
      </c>
      <c r="I1370" s="3">
        <v>1218036</v>
      </c>
      <c r="J1370" s="3">
        <v>635638</v>
      </c>
      <c r="K1370" s="3">
        <v>417827</v>
      </c>
    </row>
    <row r="1371" spans="1:17" ht="43.5" x14ac:dyDescent="0.25">
      <c r="A1371" s="1" t="s">
        <v>69</v>
      </c>
      <c r="B1371" s="5" t="s">
        <v>8</v>
      </c>
      <c r="C1371" s="6">
        <v>1165180</v>
      </c>
      <c r="D1371" s="6">
        <v>1907650</v>
      </c>
      <c r="E1371" s="6">
        <v>3094780</v>
      </c>
      <c r="F1371" s="7">
        <v>4205170</v>
      </c>
      <c r="G1371" s="9" t="s">
        <v>8</v>
      </c>
      <c r="H1371">
        <f>N1371*0.86</f>
        <v>1110345.1399999999</v>
      </c>
      <c r="I1371">
        <f>O1371*0.86</f>
        <v>2343145.6800000002</v>
      </c>
      <c r="J1371">
        <f>P1371*0.86</f>
        <v>3152453.84</v>
      </c>
      <c r="K1371">
        <f>Q1371*0.86</f>
        <v>4108640.54</v>
      </c>
      <c r="N1371" s="10">
        <v>1291099</v>
      </c>
      <c r="O1371" s="10">
        <v>2724588</v>
      </c>
      <c r="P1371" s="10">
        <v>3665644</v>
      </c>
      <c r="Q1371" s="10">
        <v>4777489</v>
      </c>
    </row>
    <row r="1372" spans="1:17" ht="86.25" x14ac:dyDescent="0.25">
      <c r="A1372" s="1" t="s">
        <v>69</v>
      </c>
      <c r="B1372" s="12" t="s">
        <v>70</v>
      </c>
      <c r="C1372" s="14">
        <v>560803</v>
      </c>
      <c r="D1372" s="14">
        <v>2390840</v>
      </c>
      <c r="E1372" s="14">
        <v>1428830</v>
      </c>
      <c r="F1372" s="15"/>
      <c r="G1372" s="1"/>
    </row>
    <row r="1373" spans="1:17" x14ac:dyDescent="0.25">
      <c r="A1373" s="1" t="s">
        <v>182</v>
      </c>
      <c r="B1373" s="1"/>
      <c r="G1373" s="12" t="s">
        <v>91</v>
      </c>
      <c r="H1373" s="14"/>
      <c r="I1373" s="14"/>
      <c r="J1373" s="13">
        <v>77123</v>
      </c>
      <c r="K1373" s="15"/>
    </row>
    <row r="1374" spans="1:17" ht="43.5" x14ac:dyDescent="0.25">
      <c r="A1374" s="1" t="s">
        <v>182</v>
      </c>
      <c r="B1374" s="5" t="s">
        <v>19</v>
      </c>
      <c r="C1374" s="6"/>
      <c r="D1374" s="6"/>
      <c r="E1374" s="6">
        <v>40</v>
      </c>
      <c r="F1374" s="7"/>
      <c r="G1374" s="1"/>
    </row>
    <row r="1375" spans="1:17" ht="57.75" x14ac:dyDescent="0.25">
      <c r="A1375" s="1" t="s">
        <v>182</v>
      </c>
      <c r="B1375" s="2" t="s">
        <v>4</v>
      </c>
      <c r="C1375" s="3"/>
      <c r="D1375" s="3">
        <v>1828530</v>
      </c>
      <c r="E1375" s="3">
        <v>1666810</v>
      </c>
      <c r="F1375" s="4">
        <v>1185940</v>
      </c>
      <c r="G1375" s="1"/>
    </row>
    <row r="1376" spans="1:17" x14ac:dyDescent="0.25">
      <c r="A1376" s="1" t="s">
        <v>108</v>
      </c>
      <c r="B1376" s="5" t="s">
        <v>9</v>
      </c>
      <c r="C1376" s="6">
        <v>3246</v>
      </c>
      <c r="D1376" s="6">
        <v>882</v>
      </c>
      <c r="E1376" s="6"/>
      <c r="F1376" s="7"/>
      <c r="G1376" s="1"/>
    </row>
    <row r="1377" spans="1:11" ht="29.25" x14ac:dyDescent="0.25">
      <c r="A1377" s="1" t="s">
        <v>108</v>
      </c>
      <c r="B1377" s="1"/>
      <c r="G1377" s="12" t="s">
        <v>20</v>
      </c>
      <c r="H1377" s="14">
        <v>131779</v>
      </c>
      <c r="I1377" s="14"/>
      <c r="J1377" s="14"/>
      <c r="K1377" s="15"/>
    </row>
    <row r="1378" spans="1:11" x14ac:dyDescent="0.25">
      <c r="A1378" s="1" t="s">
        <v>108</v>
      </c>
      <c r="B1378" s="5" t="s">
        <v>61</v>
      </c>
      <c r="C1378" s="6"/>
      <c r="D1378" s="6">
        <v>18</v>
      </c>
      <c r="E1378" s="6"/>
      <c r="F1378" s="7"/>
      <c r="G1378" s="1"/>
    </row>
    <row r="1379" spans="1:11" ht="57.75" x14ac:dyDescent="0.25">
      <c r="A1379" s="1" t="s">
        <v>108</v>
      </c>
      <c r="B1379" s="2" t="s">
        <v>183</v>
      </c>
      <c r="C1379" s="3">
        <v>9</v>
      </c>
      <c r="D1379" s="3">
        <v>38</v>
      </c>
      <c r="E1379" s="3"/>
      <c r="F1379" s="4"/>
      <c r="G1379" s="1"/>
    </row>
    <row r="1380" spans="1:11" x14ac:dyDescent="0.25">
      <c r="A1380" s="1" t="s">
        <v>108</v>
      </c>
      <c r="B1380" s="5" t="s">
        <v>73</v>
      </c>
      <c r="C1380" s="6">
        <v>218</v>
      </c>
      <c r="D1380" s="6">
        <v>1026</v>
      </c>
      <c r="E1380" s="8">
        <v>16</v>
      </c>
      <c r="F1380" s="7">
        <v>1</v>
      </c>
      <c r="G1380" s="1"/>
    </row>
    <row r="1381" spans="1:11" ht="29.25" x14ac:dyDescent="0.25">
      <c r="A1381" s="1" t="s">
        <v>108</v>
      </c>
      <c r="B1381" s="2" t="s">
        <v>36</v>
      </c>
      <c r="C1381" s="3">
        <v>8</v>
      </c>
      <c r="D1381" s="13">
        <v>11</v>
      </c>
      <c r="E1381" s="3"/>
      <c r="F1381" s="4"/>
      <c r="G1381" s="1"/>
    </row>
    <row r="1382" spans="1:11" x14ac:dyDescent="0.25">
      <c r="A1382" s="1" t="s">
        <v>108</v>
      </c>
      <c r="B1382" s="5" t="s">
        <v>129</v>
      </c>
      <c r="C1382" s="6">
        <v>30</v>
      </c>
      <c r="D1382" s="6">
        <v>14</v>
      </c>
      <c r="E1382" s="19">
        <v>57</v>
      </c>
      <c r="F1382" s="7"/>
      <c r="G1382" s="1"/>
    </row>
    <row r="1383" spans="1:11" ht="29.25" x14ac:dyDescent="0.25">
      <c r="A1383" s="1" t="s">
        <v>108</v>
      </c>
      <c r="B1383" s="2" t="s">
        <v>17</v>
      </c>
      <c r="C1383" s="3"/>
      <c r="D1383" s="3"/>
      <c r="E1383" s="3"/>
      <c r="F1383" s="4">
        <v>261</v>
      </c>
      <c r="G1383" s="1"/>
    </row>
    <row r="1384" spans="1:11" x14ac:dyDescent="0.25">
      <c r="A1384" s="1" t="s">
        <v>108</v>
      </c>
      <c r="B1384" s="5" t="s">
        <v>93</v>
      </c>
      <c r="C1384" s="6">
        <v>51</v>
      </c>
      <c r="D1384" s="6"/>
      <c r="E1384" s="19">
        <v>473</v>
      </c>
      <c r="F1384" s="7">
        <v>1</v>
      </c>
      <c r="G1384" s="1"/>
    </row>
    <row r="1385" spans="1:11" x14ac:dyDescent="0.25">
      <c r="A1385" s="1" t="s">
        <v>108</v>
      </c>
      <c r="B1385" s="2" t="s">
        <v>85</v>
      </c>
      <c r="C1385" s="3"/>
      <c r="D1385" s="3"/>
      <c r="E1385" s="17">
        <v>2937</v>
      </c>
      <c r="F1385" s="4"/>
      <c r="G1385" s="1"/>
    </row>
    <row r="1386" spans="1:11" ht="43.5" x14ac:dyDescent="0.25">
      <c r="A1386" s="1" t="s">
        <v>108</v>
      </c>
      <c r="B1386" s="5" t="s">
        <v>19</v>
      </c>
      <c r="C1386" s="6"/>
      <c r="D1386" s="6"/>
      <c r="E1386" s="6"/>
      <c r="F1386" s="7">
        <v>59</v>
      </c>
      <c r="G1386" s="1"/>
    </row>
    <row r="1387" spans="1:11" ht="29.25" x14ac:dyDescent="0.25">
      <c r="A1387" s="1" t="s">
        <v>108</v>
      </c>
      <c r="B1387" s="5" t="s">
        <v>126</v>
      </c>
      <c r="C1387" s="6">
        <v>4988</v>
      </c>
      <c r="D1387" s="6"/>
      <c r="E1387" s="6"/>
      <c r="F1387" s="7"/>
      <c r="G1387" s="1"/>
    </row>
    <row r="1388" spans="1:11" ht="43.5" x14ac:dyDescent="0.25">
      <c r="A1388" s="1" t="s">
        <v>108</v>
      </c>
      <c r="B1388" s="2" t="s">
        <v>25</v>
      </c>
      <c r="C1388" s="3">
        <v>2452</v>
      </c>
      <c r="D1388" s="3">
        <v>3833</v>
      </c>
      <c r="E1388" s="13">
        <v>1320</v>
      </c>
      <c r="F1388" s="4">
        <v>566</v>
      </c>
      <c r="G1388" s="1"/>
    </row>
    <row r="1389" spans="1:11" ht="29.25" x14ac:dyDescent="0.25">
      <c r="A1389" s="1" t="s">
        <v>108</v>
      </c>
      <c r="B1389" s="5" t="s">
        <v>43</v>
      </c>
      <c r="C1389" s="6">
        <v>8349</v>
      </c>
      <c r="D1389" s="8">
        <v>18580</v>
      </c>
      <c r="E1389" s="19">
        <v>32629</v>
      </c>
      <c r="F1389" s="7">
        <v>24587</v>
      </c>
      <c r="G1389" s="1"/>
    </row>
    <row r="1390" spans="1:11" x14ac:dyDescent="0.25">
      <c r="A1390" s="1" t="s">
        <v>108</v>
      </c>
      <c r="B1390" s="2" t="s">
        <v>69</v>
      </c>
      <c r="C1390" s="3"/>
      <c r="D1390" s="3"/>
      <c r="E1390" s="3"/>
      <c r="F1390" s="4">
        <v>522</v>
      </c>
      <c r="G1390" s="1"/>
    </row>
    <row r="1391" spans="1:11" x14ac:dyDescent="0.25">
      <c r="A1391" s="1" t="s">
        <v>108</v>
      </c>
      <c r="B1391" s="2" t="s">
        <v>27</v>
      </c>
      <c r="C1391" s="3"/>
      <c r="D1391" s="3"/>
      <c r="E1391" s="17">
        <v>3165</v>
      </c>
      <c r="F1391" s="4">
        <v>441</v>
      </c>
      <c r="G1391" s="1"/>
    </row>
    <row r="1392" spans="1:11" x14ac:dyDescent="0.25">
      <c r="A1392" s="1" t="s">
        <v>108</v>
      </c>
      <c r="B1392" s="5" t="s">
        <v>60</v>
      </c>
      <c r="C1392" s="6"/>
      <c r="D1392" s="6"/>
      <c r="E1392" s="19">
        <v>842</v>
      </c>
      <c r="F1392" s="8">
        <v>255</v>
      </c>
      <c r="G1392" s="1"/>
    </row>
    <row r="1393" spans="1:11" ht="57.75" x14ac:dyDescent="0.25">
      <c r="A1393" s="1" t="s">
        <v>108</v>
      </c>
      <c r="B1393" s="2" t="s">
        <v>4</v>
      </c>
      <c r="C1393" s="3">
        <v>13936</v>
      </c>
      <c r="D1393" s="3">
        <v>15712</v>
      </c>
      <c r="E1393" s="13">
        <v>40122</v>
      </c>
      <c r="F1393" s="13">
        <v>10629</v>
      </c>
      <c r="G1393" s="1"/>
    </row>
    <row r="1394" spans="1:11" ht="43.5" x14ac:dyDescent="0.25">
      <c r="A1394" s="1" t="s">
        <v>108</v>
      </c>
      <c r="B1394" s="5" t="s">
        <v>2</v>
      </c>
      <c r="C1394" s="6">
        <v>12439</v>
      </c>
      <c r="D1394" s="6">
        <v>9654</v>
      </c>
      <c r="E1394" s="19">
        <v>9064</v>
      </c>
      <c r="F1394" s="8">
        <v>9525</v>
      </c>
      <c r="G1394" s="1"/>
    </row>
    <row r="1395" spans="1:11" ht="29.25" x14ac:dyDescent="0.25">
      <c r="A1395" s="1" t="s">
        <v>110</v>
      </c>
      <c r="B1395" s="2" t="s">
        <v>62</v>
      </c>
      <c r="C1395" s="3">
        <v>52939</v>
      </c>
      <c r="D1395" s="3">
        <v>211387</v>
      </c>
      <c r="E1395" s="3">
        <v>75635</v>
      </c>
      <c r="F1395" s="4"/>
      <c r="G1395" s="1"/>
    </row>
    <row r="1396" spans="1:11" x14ac:dyDescent="0.25">
      <c r="A1396" s="1" t="s">
        <v>110</v>
      </c>
      <c r="B1396" s="5" t="s">
        <v>32</v>
      </c>
      <c r="C1396" s="8">
        <v>2</v>
      </c>
      <c r="D1396" s="6"/>
      <c r="E1396" s="8">
        <v>71437</v>
      </c>
      <c r="F1396" s="8">
        <v>151076</v>
      </c>
      <c r="G1396" s="2" t="s">
        <v>32</v>
      </c>
      <c r="H1396" s="3"/>
      <c r="I1396" s="3"/>
      <c r="J1396" s="3"/>
      <c r="K1396" s="3">
        <v>229436</v>
      </c>
    </row>
    <row r="1397" spans="1:11" ht="29.25" x14ac:dyDescent="0.25">
      <c r="A1397" s="1" t="s">
        <v>110</v>
      </c>
      <c r="B1397" s="1"/>
      <c r="G1397" s="5" t="s">
        <v>40</v>
      </c>
      <c r="H1397" s="6">
        <v>519753</v>
      </c>
      <c r="I1397" s="6">
        <v>267175</v>
      </c>
      <c r="J1397" s="6">
        <v>2606</v>
      </c>
      <c r="K1397" s="6"/>
    </row>
    <row r="1398" spans="1:11" ht="29.25" x14ac:dyDescent="0.25">
      <c r="A1398" s="1" t="s">
        <v>110</v>
      </c>
      <c r="B1398" s="2" t="s">
        <v>65</v>
      </c>
      <c r="C1398" s="3">
        <v>516430</v>
      </c>
      <c r="D1398" s="3">
        <v>399081</v>
      </c>
      <c r="E1398" s="3">
        <v>426453</v>
      </c>
      <c r="F1398" s="4"/>
      <c r="G1398" s="2" t="s">
        <v>65</v>
      </c>
      <c r="H1398" s="3">
        <v>1383100</v>
      </c>
      <c r="I1398" s="3">
        <v>1388011</v>
      </c>
      <c r="J1398" s="3">
        <v>115724</v>
      </c>
      <c r="K1398" s="3">
        <v>51502</v>
      </c>
    </row>
    <row r="1399" spans="1:11" x14ac:dyDescent="0.25">
      <c r="A1399" s="1" t="s">
        <v>110</v>
      </c>
      <c r="B1399" s="5" t="s">
        <v>91</v>
      </c>
      <c r="C1399" s="6"/>
      <c r="D1399" s="8">
        <v>1</v>
      </c>
      <c r="E1399" s="6"/>
      <c r="F1399" s="7"/>
      <c r="G1399" s="1"/>
    </row>
    <row r="1400" spans="1:11" ht="29.25" x14ac:dyDescent="0.25">
      <c r="A1400" s="1" t="s">
        <v>110</v>
      </c>
      <c r="B1400" s="2" t="s">
        <v>36</v>
      </c>
      <c r="C1400" s="3">
        <v>84192</v>
      </c>
      <c r="D1400" s="3">
        <v>1</v>
      </c>
      <c r="E1400" s="13">
        <v>3</v>
      </c>
      <c r="F1400" s="4">
        <v>1</v>
      </c>
      <c r="G1400" s="1"/>
    </row>
    <row r="1401" spans="1:11" x14ac:dyDescent="0.25">
      <c r="A1401" s="1" t="s">
        <v>110</v>
      </c>
      <c r="B1401" s="5" t="s">
        <v>39</v>
      </c>
      <c r="C1401" s="6">
        <v>274591</v>
      </c>
      <c r="D1401" s="6"/>
      <c r="E1401" s="6"/>
      <c r="F1401" s="7"/>
      <c r="G1401" s="1"/>
    </row>
    <row r="1402" spans="1:11" x14ac:dyDescent="0.25">
      <c r="A1402" s="1" t="s">
        <v>110</v>
      </c>
      <c r="B1402" s="2" t="s">
        <v>85</v>
      </c>
      <c r="C1402" s="13">
        <v>1</v>
      </c>
      <c r="D1402" s="3"/>
      <c r="E1402" s="3"/>
      <c r="F1402" s="4"/>
      <c r="G1402" s="1"/>
    </row>
    <row r="1403" spans="1:11" ht="29.25" x14ac:dyDescent="0.25">
      <c r="A1403" s="1" t="s">
        <v>110</v>
      </c>
      <c r="B1403" s="5" t="s">
        <v>20</v>
      </c>
      <c r="C1403" s="6">
        <v>893201</v>
      </c>
      <c r="D1403" s="6">
        <v>284723</v>
      </c>
      <c r="E1403" s="6">
        <v>77629</v>
      </c>
      <c r="F1403" s="7">
        <v>562154</v>
      </c>
      <c r="G1403" s="2" t="s">
        <v>20</v>
      </c>
      <c r="H1403" s="3">
        <v>469835</v>
      </c>
      <c r="I1403" s="3">
        <v>89989</v>
      </c>
      <c r="J1403" s="3"/>
      <c r="K1403" s="3"/>
    </row>
    <row r="1404" spans="1:11" x14ac:dyDescent="0.25">
      <c r="A1404" s="1" t="s">
        <v>110</v>
      </c>
      <c r="B1404" s="5" t="s">
        <v>7</v>
      </c>
      <c r="C1404" s="6">
        <v>3850460</v>
      </c>
      <c r="D1404" s="6">
        <v>2142100</v>
      </c>
      <c r="E1404" s="6">
        <v>1447497</v>
      </c>
      <c r="F1404" s="7">
        <v>793539</v>
      </c>
      <c r="G1404" s="2" t="s">
        <v>7</v>
      </c>
      <c r="H1404" s="3">
        <v>774294</v>
      </c>
      <c r="I1404" s="3">
        <v>2084</v>
      </c>
      <c r="J1404" s="3">
        <v>820</v>
      </c>
      <c r="K1404" s="3">
        <v>387</v>
      </c>
    </row>
    <row r="1405" spans="1:11" x14ac:dyDescent="0.25">
      <c r="A1405" s="1" t="s">
        <v>110</v>
      </c>
      <c r="B1405" s="2" t="s">
        <v>42</v>
      </c>
      <c r="C1405" s="13">
        <v>4659367</v>
      </c>
      <c r="D1405" s="3">
        <v>5777896</v>
      </c>
      <c r="E1405" s="3">
        <v>10887131</v>
      </c>
      <c r="F1405" s="4">
        <v>11899182</v>
      </c>
      <c r="G1405" s="5" t="s">
        <v>42</v>
      </c>
      <c r="H1405" s="6">
        <v>4357097</v>
      </c>
      <c r="I1405" s="6">
        <v>5720714</v>
      </c>
      <c r="J1405" s="6">
        <v>10948616</v>
      </c>
      <c r="K1405" s="6">
        <v>11204643</v>
      </c>
    </row>
    <row r="1406" spans="1:11" ht="43.5" x14ac:dyDescent="0.25">
      <c r="A1406" s="1" t="s">
        <v>110</v>
      </c>
      <c r="B1406" s="2" t="s">
        <v>25</v>
      </c>
      <c r="C1406" s="13">
        <v>6549610</v>
      </c>
      <c r="D1406" s="3">
        <v>4655002</v>
      </c>
      <c r="E1406" s="3">
        <v>890705</v>
      </c>
      <c r="F1406" s="13">
        <v>1581090</v>
      </c>
      <c r="G1406" s="5" t="s">
        <v>25</v>
      </c>
      <c r="H1406" s="6">
        <v>2901480</v>
      </c>
      <c r="I1406" s="6">
        <v>1617407</v>
      </c>
      <c r="J1406" s="6">
        <v>38239</v>
      </c>
      <c r="K1406" s="6">
        <v>200466</v>
      </c>
    </row>
    <row r="1407" spans="1:11" ht="29.25" x14ac:dyDescent="0.25">
      <c r="A1407" s="1" t="s">
        <v>110</v>
      </c>
      <c r="B1407" s="5" t="s">
        <v>43</v>
      </c>
      <c r="C1407" s="8">
        <v>99422</v>
      </c>
      <c r="D1407" s="6"/>
      <c r="E1407" s="6"/>
      <c r="F1407" s="7"/>
      <c r="G1407" s="1"/>
    </row>
    <row r="1408" spans="1:11" x14ac:dyDescent="0.25">
      <c r="A1408" s="1" t="s">
        <v>110</v>
      </c>
      <c r="B1408" s="2" t="s">
        <v>45</v>
      </c>
      <c r="C1408" s="3"/>
      <c r="D1408" s="3">
        <v>78698</v>
      </c>
      <c r="E1408" s="3"/>
      <c r="F1408" s="4"/>
      <c r="G1408" s="2" t="s">
        <v>45</v>
      </c>
      <c r="H1408" s="3"/>
      <c r="I1408" s="3">
        <v>79189</v>
      </c>
      <c r="J1408" s="3"/>
      <c r="K1408" s="3"/>
    </row>
    <row r="1409" spans="1:17" ht="43.5" x14ac:dyDescent="0.25">
      <c r="A1409" s="1" t="s">
        <v>110</v>
      </c>
      <c r="B1409" s="5" t="s">
        <v>2</v>
      </c>
      <c r="C1409" s="6">
        <v>2238530</v>
      </c>
      <c r="D1409" s="6">
        <v>1969997</v>
      </c>
      <c r="E1409" s="6">
        <v>2039169</v>
      </c>
      <c r="F1409" s="8">
        <v>1445080</v>
      </c>
      <c r="G1409" s="5" t="s">
        <v>2</v>
      </c>
      <c r="H1409" s="6">
        <v>1279275</v>
      </c>
      <c r="I1409" s="6">
        <v>1232143</v>
      </c>
      <c r="J1409" s="6">
        <v>1706400</v>
      </c>
      <c r="K1409" s="6">
        <v>1066230</v>
      </c>
    </row>
    <row r="1410" spans="1:17" ht="43.5" x14ac:dyDescent="0.25">
      <c r="A1410" s="1" t="s">
        <v>110</v>
      </c>
      <c r="B1410" s="2" t="s">
        <v>8</v>
      </c>
      <c r="C1410" s="13">
        <v>45132</v>
      </c>
      <c r="D1410" s="13">
        <v>331843</v>
      </c>
      <c r="E1410" s="13">
        <v>1307303</v>
      </c>
      <c r="F1410" s="13">
        <v>1171907</v>
      </c>
      <c r="G1410" s="12" t="s">
        <v>8</v>
      </c>
      <c r="H1410">
        <f>N1410*0.86</f>
        <v>95862.48</v>
      </c>
      <c r="I1410">
        <f>O1410*0.86</f>
        <v>261259.4</v>
      </c>
      <c r="J1410">
        <f>P1410*0.86</f>
        <v>1982364.5</v>
      </c>
      <c r="K1410">
        <f>Q1410*0.86</f>
        <v>1042333.76</v>
      </c>
      <c r="N1410" s="14">
        <v>111468</v>
      </c>
      <c r="O1410" s="14">
        <v>303790</v>
      </c>
      <c r="P1410" s="14">
        <v>2305075</v>
      </c>
      <c r="Q1410" s="14">
        <v>1212016</v>
      </c>
    </row>
    <row r="1411" spans="1:17" ht="86.25" x14ac:dyDescent="0.25">
      <c r="A1411" s="1" t="s">
        <v>110</v>
      </c>
      <c r="B1411" s="9" t="s">
        <v>70</v>
      </c>
      <c r="C1411" s="10">
        <v>874722</v>
      </c>
      <c r="D1411" s="10">
        <v>1020990</v>
      </c>
      <c r="E1411" s="10"/>
      <c r="F1411" s="11"/>
      <c r="G1411" s="1"/>
    </row>
    <row r="1412" spans="1:17" x14ac:dyDescent="0.25">
      <c r="A1412" s="1" t="s">
        <v>132</v>
      </c>
      <c r="B1412" s="2" t="s">
        <v>12</v>
      </c>
      <c r="C1412" s="3">
        <v>27921</v>
      </c>
      <c r="D1412" s="3">
        <v>89219</v>
      </c>
      <c r="E1412" s="3">
        <v>165279</v>
      </c>
      <c r="F1412" s="4">
        <v>40804</v>
      </c>
      <c r="G1412" s="1"/>
    </row>
    <row r="1413" spans="1:17" ht="29.25" x14ac:dyDescent="0.25">
      <c r="A1413" s="1" t="s">
        <v>132</v>
      </c>
      <c r="B1413" s="5" t="s">
        <v>13</v>
      </c>
      <c r="C1413" s="6"/>
      <c r="D1413" s="6">
        <v>1765</v>
      </c>
      <c r="E1413" s="6"/>
      <c r="F1413" s="7"/>
      <c r="G1413" s="2" t="s">
        <v>13</v>
      </c>
      <c r="H1413" s="3"/>
      <c r="I1413" s="3"/>
      <c r="J1413" s="3"/>
      <c r="K1413" s="3">
        <v>90283</v>
      </c>
    </row>
    <row r="1414" spans="1:17" x14ac:dyDescent="0.25">
      <c r="A1414" s="1" t="s">
        <v>132</v>
      </c>
      <c r="B1414" s="1"/>
      <c r="G1414" s="5" t="s">
        <v>33</v>
      </c>
      <c r="H1414">
        <f>N1414*0.86</f>
        <v>0</v>
      </c>
      <c r="I1414">
        <f>O1414*0.86</f>
        <v>0</v>
      </c>
      <c r="J1414">
        <f>P1414*0.86</f>
        <v>0</v>
      </c>
      <c r="K1414">
        <f>Q1414*0.86</f>
        <v>71435.039999999994</v>
      </c>
      <c r="N1414" s="6"/>
      <c r="O1414" s="6"/>
      <c r="P1414" s="6"/>
      <c r="Q1414" s="6">
        <v>83064</v>
      </c>
    </row>
    <row r="1415" spans="1:17" x14ac:dyDescent="0.25">
      <c r="A1415" s="1" t="s">
        <v>132</v>
      </c>
      <c r="B1415" s="1"/>
      <c r="G1415" s="2" t="s">
        <v>91</v>
      </c>
      <c r="H1415" s="3">
        <v>131000</v>
      </c>
      <c r="I1415" s="3"/>
      <c r="J1415" s="13">
        <v>231231</v>
      </c>
      <c r="K1415" s="3"/>
    </row>
    <row r="1416" spans="1:17" x14ac:dyDescent="0.25">
      <c r="A1416" s="1" t="s">
        <v>132</v>
      </c>
      <c r="B1416" s="1"/>
      <c r="G1416" s="2" t="s">
        <v>101</v>
      </c>
      <c r="H1416" s="3"/>
      <c r="I1416" s="3">
        <v>126276</v>
      </c>
      <c r="J1416" s="3"/>
      <c r="K1416" s="3"/>
    </row>
    <row r="1417" spans="1:17" ht="29.25" x14ac:dyDescent="0.25">
      <c r="A1417" s="1" t="s">
        <v>132</v>
      </c>
      <c r="B1417" s="5" t="s">
        <v>40</v>
      </c>
      <c r="C1417" s="6">
        <v>1141601</v>
      </c>
      <c r="D1417" s="6">
        <v>785912</v>
      </c>
      <c r="E1417" s="6">
        <v>168739</v>
      </c>
      <c r="F1417" s="7">
        <v>62366</v>
      </c>
      <c r="G1417" s="5" t="s">
        <v>40</v>
      </c>
      <c r="H1417" s="6">
        <v>5204627</v>
      </c>
      <c r="I1417" s="6">
        <v>5276194</v>
      </c>
      <c r="J1417" s="6">
        <v>4332322</v>
      </c>
      <c r="K1417" s="6">
        <v>2251113</v>
      </c>
    </row>
    <row r="1418" spans="1:17" ht="29.25" x14ac:dyDescent="0.25">
      <c r="A1418" s="1" t="s">
        <v>132</v>
      </c>
      <c r="B1418" s="2" t="s">
        <v>20</v>
      </c>
      <c r="C1418" s="3">
        <v>718656</v>
      </c>
      <c r="D1418" s="3">
        <v>610071</v>
      </c>
      <c r="E1418" s="3">
        <v>340208</v>
      </c>
      <c r="F1418" s="4">
        <v>566023</v>
      </c>
      <c r="G1418" s="1"/>
    </row>
    <row r="1419" spans="1:17" x14ac:dyDescent="0.25">
      <c r="A1419" s="1" t="s">
        <v>132</v>
      </c>
      <c r="B1419" s="5" t="s">
        <v>7</v>
      </c>
      <c r="C1419" s="6">
        <v>1142663</v>
      </c>
      <c r="D1419" s="6">
        <v>935376</v>
      </c>
      <c r="E1419" s="6">
        <v>1140673</v>
      </c>
      <c r="F1419" s="7">
        <v>905496</v>
      </c>
      <c r="G1419" s="1"/>
    </row>
    <row r="1420" spans="1:17" ht="29.25" x14ac:dyDescent="0.25">
      <c r="A1420" s="1" t="s">
        <v>132</v>
      </c>
      <c r="B1420" s="1"/>
      <c r="G1420" s="2" t="s">
        <v>3</v>
      </c>
      <c r="H1420" s="3"/>
      <c r="I1420" s="3"/>
      <c r="J1420" s="3"/>
      <c r="K1420" s="3">
        <v>9308</v>
      </c>
    </row>
    <row r="1421" spans="1:17" ht="43.5" x14ac:dyDescent="0.25">
      <c r="A1421" s="1" t="s">
        <v>132</v>
      </c>
      <c r="B1421" s="2" t="s">
        <v>25</v>
      </c>
      <c r="C1421" s="3"/>
      <c r="D1421" s="3">
        <v>28887</v>
      </c>
      <c r="E1421" s="3">
        <v>8225</v>
      </c>
      <c r="F1421" s="4"/>
      <c r="G1421" s="1"/>
    </row>
    <row r="1422" spans="1:17" ht="43.5" x14ac:dyDescent="0.25">
      <c r="A1422" s="1" t="s">
        <v>132</v>
      </c>
      <c r="B1422" s="1"/>
      <c r="G1422" s="2" t="s">
        <v>52</v>
      </c>
      <c r="H1422" s="3"/>
      <c r="I1422" s="3"/>
      <c r="J1422" s="3">
        <v>106961</v>
      </c>
      <c r="K1422" s="3"/>
    </row>
    <row r="1423" spans="1:17" x14ac:dyDescent="0.25">
      <c r="A1423" s="1" t="s">
        <v>132</v>
      </c>
      <c r="B1423" s="1"/>
      <c r="G1423" s="5" t="s">
        <v>45</v>
      </c>
      <c r="H1423" s="6"/>
      <c r="I1423" s="6"/>
      <c r="J1423" s="6">
        <v>173934</v>
      </c>
      <c r="K1423" s="6">
        <v>329773</v>
      </c>
    </row>
    <row r="1424" spans="1:17" x14ac:dyDescent="0.25">
      <c r="A1424" s="1" t="s">
        <v>132</v>
      </c>
      <c r="B1424" s="1"/>
      <c r="G1424" s="2" t="s">
        <v>116</v>
      </c>
      <c r="H1424" s="3">
        <v>505</v>
      </c>
      <c r="I1424" s="3"/>
      <c r="J1424" s="3"/>
      <c r="K1424" s="3"/>
    </row>
    <row r="1425" spans="1:17" ht="43.5" x14ac:dyDescent="0.25">
      <c r="A1425" s="1" t="s">
        <v>132</v>
      </c>
      <c r="B1425" s="9" t="s">
        <v>8</v>
      </c>
      <c r="C1425" s="10"/>
      <c r="D1425" s="10">
        <v>287680</v>
      </c>
      <c r="E1425" s="10">
        <v>992368</v>
      </c>
      <c r="F1425" s="11">
        <v>722219</v>
      </c>
      <c r="G1425" s="2" t="s">
        <v>8</v>
      </c>
      <c r="H1425">
        <f>N1425*0.86</f>
        <v>217924</v>
      </c>
      <c r="I1425">
        <f>O1425*0.86</f>
        <v>238505.52</v>
      </c>
      <c r="J1425">
        <f>P1425*0.86</f>
        <v>200666.38</v>
      </c>
      <c r="K1425">
        <f>Q1425*0.86</f>
        <v>1111980</v>
      </c>
      <c r="N1425" s="3">
        <v>253400</v>
      </c>
      <c r="O1425" s="3">
        <v>277332</v>
      </c>
      <c r="P1425" s="3">
        <v>233333</v>
      </c>
      <c r="Q1425" s="3">
        <v>1293000</v>
      </c>
    </row>
    <row r="1426" spans="1:17" ht="29.25" x14ac:dyDescent="0.25">
      <c r="A1426" s="1" t="s">
        <v>132</v>
      </c>
      <c r="B1426" s="2" t="s">
        <v>99</v>
      </c>
      <c r="C1426" s="3"/>
      <c r="D1426" s="3"/>
      <c r="E1426" s="3"/>
      <c r="F1426" s="4">
        <v>14815</v>
      </c>
      <c r="G1426" s="1"/>
    </row>
    <row r="1427" spans="1:17" x14ac:dyDescent="0.25">
      <c r="A1427" s="1" t="s">
        <v>96</v>
      </c>
      <c r="B1427" s="2" t="s">
        <v>12</v>
      </c>
      <c r="C1427" s="3">
        <v>140120</v>
      </c>
      <c r="D1427" s="3"/>
      <c r="E1427" s="3"/>
      <c r="F1427" s="4"/>
      <c r="G1427" s="1"/>
    </row>
    <row r="1428" spans="1:17" x14ac:dyDescent="0.25">
      <c r="A1428" s="1" t="s">
        <v>96</v>
      </c>
      <c r="B1428" s="5" t="s">
        <v>0</v>
      </c>
      <c r="C1428" s="6">
        <v>540452</v>
      </c>
      <c r="D1428" s="6">
        <v>384654</v>
      </c>
      <c r="E1428" s="6">
        <v>1427103</v>
      </c>
      <c r="F1428" s="7">
        <v>506399</v>
      </c>
      <c r="G1428" s="2" t="s">
        <v>0</v>
      </c>
      <c r="H1428" s="3">
        <v>0</v>
      </c>
      <c r="I1428" s="17">
        <v>30484</v>
      </c>
      <c r="J1428" s="17">
        <v>23971</v>
      </c>
      <c r="K1428" s="17">
        <v>13497</v>
      </c>
    </row>
    <row r="1429" spans="1:17" ht="29.25" x14ac:dyDescent="0.25">
      <c r="A1429" s="1" t="s">
        <v>96</v>
      </c>
      <c r="B1429" s="2" t="s">
        <v>13</v>
      </c>
      <c r="C1429" s="3">
        <v>2086914</v>
      </c>
      <c r="D1429" s="3">
        <v>1389413</v>
      </c>
      <c r="E1429" s="3">
        <v>138317</v>
      </c>
      <c r="F1429" s="4">
        <v>278131</v>
      </c>
      <c r="G1429" s="5" t="s">
        <v>13</v>
      </c>
      <c r="H1429" s="6">
        <v>1342190</v>
      </c>
      <c r="I1429" s="6">
        <v>565189</v>
      </c>
      <c r="J1429" s="6">
        <v>138317</v>
      </c>
      <c r="K1429" s="6"/>
    </row>
    <row r="1430" spans="1:17" x14ac:dyDescent="0.25">
      <c r="A1430" s="1" t="s">
        <v>96</v>
      </c>
      <c r="B1430" s="5" t="s">
        <v>32</v>
      </c>
      <c r="C1430" s="6">
        <v>271391</v>
      </c>
      <c r="D1430" s="6"/>
      <c r="E1430" s="6">
        <v>153203</v>
      </c>
      <c r="F1430" s="7"/>
      <c r="G1430" s="2" t="s">
        <v>32</v>
      </c>
      <c r="H1430" s="3">
        <v>273503</v>
      </c>
      <c r="I1430" s="3"/>
      <c r="J1430" s="3"/>
      <c r="K1430" s="3"/>
    </row>
    <row r="1431" spans="1:17" x14ac:dyDescent="0.25">
      <c r="A1431" s="1" t="s">
        <v>96</v>
      </c>
      <c r="B1431" s="2" t="s">
        <v>103</v>
      </c>
      <c r="C1431" s="3"/>
      <c r="D1431" s="3"/>
      <c r="E1431" s="3">
        <v>470999</v>
      </c>
      <c r="F1431" s="4">
        <v>924237</v>
      </c>
      <c r="G1431" s="1"/>
    </row>
    <row r="1432" spans="1:17" x14ac:dyDescent="0.25">
      <c r="A1432" s="1" t="s">
        <v>96</v>
      </c>
      <c r="B1432" s="5" t="s">
        <v>15</v>
      </c>
      <c r="C1432" s="6"/>
      <c r="D1432" s="6"/>
      <c r="E1432" s="6"/>
      <c r="F1432" s="7">
        <v>240616</v>
      </c>
      <c r="G1432" s="1"/>
    </row>
    <row r="1433" spans="1:17" x14ac:dyDescent="0.25">
      <c r="A1433" s="1" t="s">
        <v>96</v>
      </c>
      <c r="B1433" s="2" t="s">
        <v>101</v>
      </c>
      <c r="C1433" s="3"/>
      <c r="D1433" s="3"/>
      <c r="E1433" s="3">
        <v>132207</v>
      </c>
      <c r="F1433" s="4"/>
      <c r="G1433" s="1"/>
    </row>
    <row r="1434" spans="1:17" ht="29.25" x14ac:dyDescent="0.25">
      <c r="A1434" s="1" t="s">
        <v>96</v>
      </c>
      <c r="B1434" s="5" t="s">
        <v>17</v>
      </c>
      <c r="C1434" s="6">
        <v>986989</v>
      </c>
      <c r="D1434" s="6">
        <v>100011</v>
      </c>
      <c r="E1434" s="6"/>
      <c r="F1434" s="7">
        <v>78209</v>
      </c>
      <c r="G1434" s="5" t="s">
        <v>17</v>
      </c>
      <c r="H1434" s="6">
        <v>878383</v>
      </c>
      <c r="I1434" s="6">
        <v>100012</v>
      </c>
      <c r="J1434" s="6"/>
      <c r="K1434" s="6">
        <v>78277</v>
      </c>
    </row>
    <row r="1435" spans="1:17" ht="57.75" x14ac:dyDescent="0.25">
      <c r="A1435" s="1" t="s">
        <v>96</v>
      </c>
      <c r="B1435" s="2" t="s">
        <v>38</v>
      </c>
      <c r="C1435" s="3">
        <v>816241</v>
      </c>
      <c r="D1435" s="3"/>
      <c r="E1435" s="3"/>
      <c r="F1435" s="4"/>
      <c r="G1435" s="1"/>
    </row>
    <row r="1436" spans="1:17" x14ac:dyDescent="0.25">
      <c r="A1436" s="1" t="s">
        <v>96</v>
      </c>
      <c r="B1436" s="5" t="s">
        <v>39</v>
      </c>
      <c r="C1436" s="6">
        <v>3564188</v>
      </c>
      <c r="D1436" s="6">
        <v>3310237</v>
      </c>
      <c r="E1436" s="6">
        <v>1911175</v>
      </c>
      <c r="F1436" s="7">
        <v>1761595</v>
      </c>
      <c r="G1436" s="1"/>
    </row>
    <row r="1437" spans="1:17" x14ac:dyDescent="0.25">
      <c r="A1437" s="1" t="s">
        <v>96</v>
      </c>
      <c r="B1437" s="2" t="s">
        <v>41</v>
      </c>
      <c r="C1437" s="3">
        <v>9397677</v>
      </c>
      <c r="D1437" s="3">
        <v>8799881</v>
      </c>
      <c r="E1437" s="3">
        <v>7289847</v>
      </c>
      <c r="F1437" s="4">
        <v>8221864</v>
      </c>
      <c r="G1437" s="1"/>
    </row>
    <row r="1438" spans="1:17" x14ac:dyDescent="0.25">
      <c r="A1438" s="1" t="s">
        <v>96</v>
      </c>
      <c r="B1438" s="5" t="s">
        <v>7</v>
      </c>
      <c r="C1438" s="6">
        <v>133290</v>
      </c>
      <c r="D1438" s="6"/>
      <c r="E1438" s="6">
        <v>389100</v>
      </c>
      <c r="F1438" s="7">
        <v>423377</v>
      </c>
      <c r="G1438" s="5" t="s">
        <v>7</v>
      </c>
      <c r="H1438" s="6">
        <v>137</v>
      </c>
      <c r="I1438" s="6"/>
      <c r="J1438" s="6">
        <v>392</v>
      </c>
      <c r="K1438" s="6">
        <v>407</v>
      </c>
    </row>
    <row r="1439" spans="1:17" x14ac:dyDescent="0.25">
      <c r="A1439" s="1" t="s">
        <v>96</v>
      </c>
      <c r="B1439" s="2" t="s">
        <v>100</v>
      </c>
      <c r="C1439" s="3">
        <v>3157802</v>
      </c>
      <c r="D1439" s="3">
        <v>2580766</v>
      </c>
      <c r="E1439" s="3">
        <v>1295063</v>
      </c>
      <c r="F1439" s="4">
        <v>2018858</v>
      </c>
      <c r="G1439" s="1"/>
    </row>
    <row r="1440" spans="1:17" x14ac:dyDescent="0.25">
      <c r="A1440" s="1" t="s">
        <v>96</v>
      </c>
      <c r="B1440" s="5" t="s">
        <v>87</v>
      </c>
      <c r="C1440" s="6">
        <v>146161</v>
      </c>
      <c r="D1440" s="6">
        <v>546819</v>
      </c>
      <c r="E1440" s="6">
        <v>541955</v>
      </c>
      <c r="F1440" s="7">
        <v>334365</v>
      </c>
      <c r="G1440" s="2" t="s">
        <v>87</v>
      </c>
      <c r="H1440" s="3">
        <v>137423</v>
      </c>
      <c r="I1440" s="3">
        <v>501960</v>
      </c>
      <c r="J1440" s="3">
        <v>514125</v>
      </c>
      <c r="K1440" s="3">
        <v>321141</v>
      </c>
    </row>
    <row r="1441" spans="1:17" ht="29.25" x14ac:dyDescent="0.25">
      <c r="A1441" s="1" t="s">
        <v>96</v>
      </c>
      <c r="B1441" s="2" t="s">
        <v>43</v>
      </c>
      <c r="C1441" s="3">
        <v>13488151</v>
      </c>
      <c r="D1441" s="3">
        <v>14390155</v>
      </c>
      <c r="E1441" s="3">
        <v>12163680</v>
      </c>
      <c r="F1441" s="4">
        <v>12608725</v>
      </c>
      <c r="G1441" s="1"/>
    </row>
    <row r="1442" spans="1:17" ht="57.75" x14ac:dyDescent="0.25">
      <c r="A1442" s="1" t="s">
        <v>96</v>
      </c>
      <c r="B1442" s="5" t="s">
        <v>4</v>
      </c>
      <c r="C1442" s="6">
        <v>3951532</v>
      </c>
      <c r="D1442" s="6">
        <v>4795547</v>
      </c>
      <c r="E1442" s="6">
        <v>3542398</v>
      </c>
      <c r="F1442" s="7">
        <v>3877021</v>
      </c>
      <c r="G1442" s="1"/>
    </row>
    <row r="1443" spans="1:17" ht="43.5" x14ac:dyDescent="0.25">
      <c r="A1443" s="1" t="s">
        <v>96</v>
      </c>
      <c r="B1443" s="12" t="s">
        <v>8</v>
      </c>
      <c r="C1443" s="14">
        <v>5702769</v>
      </c>
      <c r="D1443" s="14">
        <v>7696366</v>
      </c>
      <c r="E1443" s="14">
        <v>6655519</v>
      </c>
      <c r="F1443" s="15">
        <v>7050274</v>
      </c>
      <c r="G1443" s="9" t="s">
        <v>8</v>
      </c>
      <c r="H1443">
        <f>N1443*0.86</f>
        <v>6417671.7400000002</v>
      </c>
      <c r="I1443">
        <f>O1443*0.86</f>
        <v>8254529.3999999994</v>
      </c>
      <c r="J1443">
        <f>P1443*0.86</f>
        <v>7902595.8999999994</v>
      </c>
      <c r="K1443">
        <f>Q1443*0.86</f>
        <v>7957699.54</v>
      </c>
      <c r="N1443" s="10">
        <v>7462409</v>
      </c>
      <c r="O1443" s="10">
        <v>9598290</v>
      </c>
      <c r="P1443" s="10">
        <v>9189065</v>
      </c>
      <c r="Q1443" s="10">
        <v>9253139</v>
      </c>
    </row>
    <row r="1444" spans="1:17" x14ac:dyDescent="0.25">
      <c r="A1444" s="1" t="s">
        <v>96</v>
      </c>
      <c r="B1444" s="1"/>
      <c r="G1444" s="2" t="s">
        <v>67</v>
      </c>
      <c r="H1444">
        <f>N1444*0.86</f>
        <v>0</v>
      </c>
      <c r="I1444">
        <f>O1444*0.86</f>
        <v>11269229.300000001</v>
      </c>
      <c r="J1444">
        <f>P1444*0.86</f>
        <v>10929476.84</v>
      </c>
      <c r="K1444">
        <f>Q1444*0.86</f>
        <v>14086269.379999999</v>
      </c>
      <c r="N1444" s="3"/>
      <c r="O1444" s="13">
        <v>13103755</v>
      </c>
      <c r="P1444" s="13">
        <v>12708694</v>
      </c>
      <c r="Q1444" s="13">
        <v>16379383</v>
      </c>
    </row>
    <row r="1445" spans="1:17" ht="29.25" x14ac:dyDescent="0.25">
      <c r="A1445" s="1" t="s">
        <v>184</v>
      </c>
      <c r="B1445" s="12" t="s">
        <v>151</v>
      </c>
      <c r="C1445" s="14">
        <v>21636</v>
      </c>
      <c r="D1445" s="14">
        <v>20965</v>
      </c>
      <c r="E1445" s="14">
        <v>10080</v>
      </c>
      <c r="F1445" s="15">
        <v>3158</v>
      </c>
      <c r="G1445" s="12" t="s">
        <v>151</v>
      </c>
      <c r="H1445" s="14">
        <v>21881</v>
      </c>
      <c r="I1445" s="14">
        <v>22934</v>
      </c>
      <c r="J1445" s="14">
        <v>7982</v>
      </c>
      <c r="K1445" s="15">
        <v>2847</v>
      </c>
    </row>
    <row r="1446" spans="1:17" ht="57.75" x14ac:dyDescent="0.25">
      <c r="A1446" s="1" t="s">
        <v>115</v>
      </c>
      <c r="B1446" s="2" t="s">
        <v>4</v>
      </c>
      <c r="C1446" s="3"/>
      <c r="D1446" s="3"/>
      <c r="E1446" s="3"/>
      <c r="F1446" s="4">
        <v>1</v>
      </c>
      <c r="G1446" s="12" t="s">
        <v>4</v>
      </c>
      <c r="H1446" s="14"/>
      <c r="I1446" s="14"/>
      <c r="J1446" s="14">
        <v>187</v>
      </c>
      <c r="K1446" s="15"/>
    </row>
    <row r="1447" spans="1:17" x14ac:dyDescent="0.25">
      <c r="A1447" s="1" t="s">
        <v>115</v>
      </c>
      <c r="B1447" s="5" t="s">
        <v>73</v>
      </c>
      <c r="C1447" s="6">
        <v>1</v>
      </c>
      <c r="D1447" s="6"/>
      <c r="E1447" s="6"/>
      <c r="F1447" s="7"/>
      <c r="G1447" s="1"/>
    </row>
    <row r="1448" spans="1:17" x14ac:dyDescent="0.25">
      <c r="A1448" s="1" t="s">
        <v>115</v>
      </c>
      <c r="B1448" s="2" t="s">
        <v>27</v>
      </c>
      <c r="C1448" s="3"/>
      <c r="D1448" s="3"/>
      <c r="E1448" s="3">
        <v>1</v>
      </c>
      <c r="F1448" s="4"/>
      <c r="G1448" s="1"/>
    </row>
    <row r="1449" spans="1:17" ht="29.25" x14ac:dyDescent="0.25">
      <c r="A1449" s="1" t="s">
        <v>115</v>
      </c>
      <c r="B1449" s="1"/>
      <c r="G1449" s="2" t="s">
        <v>3</v>
      </c>
      <c r="H1449" s="3"/>
      <c r="I1449" s="3"/>
      <c r="J1449" s="3"/>
      <c r="K1449" s="4">
        <v>3</v>
      </c>
    </row>
    <row r="1450" spans="1:17" ht="29.25" x14ac:dyDescent="0.25">
      <c r="A1450" s="1" t="s">
        <v>115</v>
      </c>
      <c r="B1450" s="1"/>
      <c r="G1450" s="5" t="s">
        <v>30</v>
      </c>
      <c r="H1450" s="6"/>
      <c r="I1450" s="6">
        <v>2</v>
      </c>
      <c r="J1450" s="6"/>
      <c r="K1450" s="7"/>
    </row>
    <row r="1451" spans="1:17" x14ac:dyDescent="0.25">
      <c r="A1451" s="20" t="s">
        <v>27</v>
      </c>
      <c r="B1451" s="2" t="s">
        <v>12</v>
      </c>
      <c r="C1451" s="3">
        <v>671074</v>
      </c>
      <c r="D1451" s="3">
        <v>67483</v>
      </c>
      <c r="E1451" s="3">
        <v>249684</v>
      </c>
      <c r="F1451" s="4">
        <v>1169083</v>
      </c>
      <c r="G1451" s="1"/>
    </row>
    <row r="1452" spans="1:17" x14ac:dyDescent="0.25">
      <c r="A1452" s="20" t="s">
        <v>27</v>
      </c>
      <c r="B1452" s="5" t="s">
        <v>0</v>
      </c>
      <c r="C1452" s="6">
        <v>1834568</v>
      </c>
      <c r="D1452" s="6">
        <v>1084047</v>
      </c>
      <c r="E1452" s="6">
        <v>3532652</v>
      </c>
      <c r="F1452" s="7">
        <v>2923689</v>
      </c>
      <c r="G1452" s="2" t="s">
        <v>0</v>
      </c>
      <c r="H1452" s="3">
        <v>0</v>
      </c>
      <c r="I1452" s="3">
        <v>8718</v>
      </c>
      <c r="J1452" s="17">
        <v>74443</v>
      </c>
      <c r="K1452" s="17">
        <v>98445</v>
      </c>
    </row>
    <row r="1453" spans="1:17" ht="29.25" x14ac:dyDescent="0.25">
      <c r="A1453" s="20" t="s">
        <v>27</v>
      </c>
      <c r="B1453" s="2" t="s">
        <v>11</v>
      </c>
      <c r="C1453" s="3">
        <v>3355819</v>
      </c>
      <c r="D1453" s="3">
        <v>1878526</v>
      </c>
      <c r="E1453" s="3">
        <v>3162437</v>
      </c>
      <c r="F1453" s="4">
        <v>2172784</v>
      </c>
      <c r="G1453" s="5" t="s">
        <v>11</v>
      </c>
      <c r="H1453">
        <f>N1453*0.86</f>
        <v>2806940.2399999998</v>
      </c>
      <c r="I1453">
        <f>O1453*0.86</f>
        <v>575382.14</v>
      </c>
      <c r="J1453">
        <f>P1453*0.86</f>
        <v>751330.4</v>
      </c>
      <c r="K1453">
        <f>Q1453*0.86</f>
        <v>510230.26</v>
      </c>
      <c r="N1453" s="6">
        <v>3263884</v>
      </c>
      <c r="O1453" s="6">
        <v>669049</v>
      </c>
      <c r="P1453" s="6">
        <v>873640</v>
      </c>
      <c r="Q1453" s="6">
        <v>593291</v>
      </c>
    </row>
    <row r="1454" spans="1:17" ht="29.25" x14ac:dyDescent="0.25">
      <c r="A1454" s="20" t="s">
        <v>27</v>
      </c>
      <c r="B1454" s="5" t="s">
        <v>13</v>
      </c>
      <c r="C1454" s="6">
        <v>456899</v>
      </c>
      <c r="D1454" s="6">
        <v>621400</v>
      </c>
      <c r="E1454" s="6">
        <v>495310</v>
      </c>
      <c r="F1454" s="7">
        <v>338135</v>
      </c>
      <c r="G1454" s="2" t="s">
        <v>13</v>
      </c>
      <c r="H1454" s="3">
        <v>237903</v>
      </c>
      <c r="I1454" s="3">
        <v>735684</v>
      </c>
      <c r="J1454" s="3">
        <v>543762</v>
      </c>
      <c r="K1454" s="3">
        <v>277101</v>
      </c>
    </row>
    <row r="1455" spans="1:17" ht="43.5" x14ac:dyDescent="0.25">
      <c r="A1455" s="20" t="s">
        <v>27</v>
      </c>
      <c r="B1455" s="2" t="s">
        <v>14</v>
      </c>
      <c r="C1455" s="3">
        <v>1571915</v>
      </c>
      <c r="D1455" s="3">
        <v>1113251</v>
      </c>
      <c r="E1455" s="3">
        <v>1036438</v>
      </c>
      <c r="F1455" s="4">
        <v>878076</v>
      </c>
      <c r="G1455" s="5" t="s">
        <v>14</v>
      </c>
      <c r="H1455" s="6">
        <v>1152621</v>
      </c>
      <c r="I1455" s="6">
        <v>1069953</v>
      </c>
      <c r="J1455" s="6">
        <v>735198</v>
      </c>
      <c r="K1455" s="6">
        <v>761461</v>
      </c>
    </row>
    <row r="1456" spans="1:17" x14ac:dyDescent="0.25">
      <c r="A1456" s="20" t="s">
        <v>27</v>
      </c>
      <c r="B1456" s="5" t="s">
        <v>33</v>
      </c>
      <c r="C1456" s="6">
        <v>41758</v>
      </c>
      <c r="D1456" s="6"/>
      <c r="E1456" s="6"/>
      <c r="F1456" s="7"/>
      <c r="G1456" s="2" t="s">
        <v>33</v>
      </c>
      <c r="H1456">
        <f>N1456*0.86</f>
        <v>33.54</v>
      </c>
      <c r="I1456">
        <f>O1456*0.86</f>
        <v>0</v>
      </c>
      <c r="J1456">
        <f>P1456*0.86</f>
        <v>0</v>
      </c>
      <c r="K1456">
        <f>Q1456*0.86</f>
        <v>0</v>
      </c>
      <c r="N1456" s="3">
        <v>39</v>
      </c>
      <c r="O1456" s="3"/>
      <c r="P1456" s="3"/>
      <c r="Q1456" s="3"/>
    </row>
    <row r="1457" spans="1:11" x14ac:dyDescent="0.25">
      <c r="A1457" s="20" t="s">
        <v>27</v>
      </c>
      <c r="B1457" s="2" t="s">
        <v>103</v>
      </c>
      <c r="C1457" s="3"/>
      <c r="D1457" s="3">
        <v>64942</v>
      </c>
      <c r="E1457" s="3"/>
      <c r="F1457" s="4"/>
      <c r="G1457" s="1"/>
    </row>
    <row r="1458" spans="1:11" x14ac:dyDescent="0.25">
      <c r="A1458" s="20" t="s">
        <v>27</v>
      </c>
      <c r="B1458" s="2" t="s">
        <v>15</v>
      </c>
      <c r="C1458" s="3"/>
      <c r="D1458" s="3">
        <v>122098</v>
      </c>
      <c r="E1458" s="3">
        <v>302944</v>
      </c>
      <c r="F1458" s="4"/>
      <c r="G1458" s="5" t="s">
        <v>15</v>
      </c>
      <c r="H1458" s="6"/>
      <c r="I1458" s="6"/>
      <c r="J1458" s="6">
        <v>24531</v>
      </c>
      <c r="K1458" s="6"/>
    </row>
    <row r="1459" spans="1:11" ht="43.5" x14ac:dyDescent="0.25">
      <c r="A1459" s="20" t="s">
        <v>27</v>
      </c>
      <c r="B1459" s="5" t="s">
        <v>83</v>
      </c>
      <c r="C1459" s="6">
        <v>131379</v>
      </c>
      <c r="D1459" s="6">
        <v>88847</v>
      </c>
      <c r="E1459" s="6">
        <v>52854</v>
      </c>
      <c r="F1459" s="7"/>
      <c r="G1459" s="1"/>
    </row>
    <row r="1460" spans="1:11" x14ac:dyDescent="0.25">
      <c r="A1460" s="20" t="s">
        <v>27</v>
      </c>
      <c r="B1460" s="2" t="s">
        <v>16</v>
      </c>
      <c r="C1460" s="3">
        <v>99507</v>
      </c>
      <c r="D1460" s="3">
        <v>104842</v>
      </c>
      <c r="E1460" s="3">
        <v>109360</v>
      </c>
      <c r="F1460" s="4">
        <v>140512</v>
      </c>
      <c r="G1460" s="2" t="s">
        <v>16</v>
      </c>
      <c r="H1460" s="3">
        <v>40826</v>
      </c>
      <c r="I1460" s="3"/>
      <c r="J1460" s="3">
        <v>168653</v>
      </c>
      <c r="K1460" s="3"/>
    </row>
    <row r="1461" spans="1:11" x14ac:dyDescent="0.25">
      <c r="A1461" s="20" t="s">
        <v>27</v>
      </c>
      <c r="B1461" s="5" t="s">
        <v>101</v>
      </c>
      <c r="C1461" s="6"/>
      <c r="D1461" s="6">
        <v>159952</v>
      </c>
      <c r="E1461" s="6">
        <v>470905</v>
      </c>
      <c r="F1461" s="7">
        <v>465032</v>
      </c>
      <c r="G1461" s="5" t="s">
        <v>101</v>
      </c>
      <c r="H1461" s="6"/>
      <c r="I1461" s="6">
        <v>132171</v>
      </c>
      <c r="J1461" s="6"/>
      <c r="K1461" s="6"/>
    </row>
    <row r="1462" spans="1:11" x14ac:dyDescent="0.25">
      <c r="A1462" s="20" t="s">
        <v>27</v>
      </c>
      <c r="B1462" s="2" t="s">
        <v>141</v>
      </c>
      <c r="C1462" s="3">
        <v>6427</v>
      </c>
      <c r="D1462" s="3"/>
      <c r="E1462" s="3"/>
      <c r="F1462" s="4"/>
      <c r="G1462" s="1"/>
    </row>
    <row r="1463" spans="1:11" ht="29.25" x14ac:dyDescent="0.25">
      <c r="A1463" s="20" t="s">
        <v>27</v>
      </c>
      <c r="B1463" s="5" t="s">
        <v>17</v>
      </c>
      <c r="C1463" s="6">
        <v>2478628</v>
      </c>
      <c r="D1463" s="6">
        <v>1604733</v>
      </c>
      <c r="E1463" s="6">
        <v>1876853</v>
      </c>
      <c r="F1463" s="7">
        <v>3045915</v>
      </c>
      <c r="G1463" s="2" t="s">
        <v>17</v>
      </c>
      <c r="H1463" s="3">
        <v>1819724</v>
      </c>
      <c r="I1463" s="3">
        <v>1360826</v>
      </c>
      <c r="J1463" s="3">
        <v>1596949</v>
      </c>
      <c r="K1463" s="3">
        <v>2505007</v>
      </c>
    </row>
    <row r="1464" spans="1:11" x14ac:dyDescent="0.25">
      <c r="A1464" s="20" t="s">
        <v>27</v>
      </c>
      <c r="B1464" s="2" t="s">
        <v>39</v>
      </c>
      <c r="C1464" s="3">
        <v>107759</v>
      </c>
      <c r="D1464" s="3"/>
      <c r="E1464" s="3">
        <v>0</v>
      </c>
      <c r="F1464" s="4"/>
      <c r="G1464" s="1"/>
    </row>
    <row r="1465" spans="1:11" ht="43.5" x14ac:dyDescent="0.25">
      <c r="A1465" s="20" t="s">
        <v>27</v>
      </c>
      <c r="B1465" s="2" t="s">
        <v>19</v>
      </c>
      <c r="C1465" s="3"/>
      <c r="D1465" s="3"/>
      <c r="E1465" s="3">
        <v>61972</v>
      </c>
      <c r="F1465" s="4">
        <v>0</v>
      </c>
      <c r="G1465" s="1"/>
    </row>
    <row r="1466" spans="1:11" x14ac:dyDescent="0.25">
      <c r="A1466" s="20" t="s">
        <v>27</v>
      </c>
      <c r="B1466" s="5" t="s">
        <v>41</v>
      </c>
      <c r="C1466" s="6">
        <v>561067</v>
      </c>
      <c r="D1466" s="6">
        <v>828873</v>
      </c>
      <c r="E1466" s="6">
        <v>820653</v>
      </c>
      <c r="F1466" s="7">
        <v>503978</v>
      </c>
      <c r="G1466" s="1"/>
    </row>
    <row r="1467" spans="1:11" ht="29.25" x14ac:dyDescent="0.25">
      <c r="A1467" s="20" t="s">
        <v>27</v>
      </c>
      <c r="B1467" s="2" t="s">
        <v>20</v>
      </c>
      <c r="C1467" s="3">
        <v>790685</v>
      </c>
      <c r="D1467" s="3">
        <v>998258</v>
      </c>
      <c r="E1467" s="3">
        <v>819591</v>
      </c>
      <c r="F1467" s="4">
        <v>2284422</v>
      </c>
      <c r="G1467" s="2" t="s">
        <v>20</v>
      </c>
      <c r="H1467" s="3">
        <v>582743</v>
      </c>
      <c r="I1467" s="3">
        <v>1004116</v>
      </c>
      <c r="J1467" s="3"/>
      <c r="K1467" s="3"/>
    </row>
    <row r="1468" spans="1:11" ht="29.25" x14ac:dyDescent="0.25">
      <c r="A1468" s="20" t="s">
        <v>27</v>
      </c>
      <c r="B1468" s="5" t="s">
        <v>21</v>
      </c>
      <c r="C1468" s="6">
        <v>3467557</v>
      </c>
      <c r="D1468" s="6">
        <v>3592619</v>
      </c>
      <c r="E1468" s="6">
        <v>2958421</v>
      </c>
      <c r="F1468" s="7">
        <v>2304926</v>
      </c>
      <c r="G1468" s="5" t="s">
        <v>21</v>
      </c>
      <c r="H1468" s="6">
        <v>2900978</v>
      </c>
      <c r="I1468" s="6">
        <v>2692760</v>
      </c>
      <c r="J1468" s="6">
        <v>2141027</v>
      </c>
      <c r="K1468" s="6">
        <v>1998079</v>
      </c>
    </row>
    <row r="1469" spans="1:11" ht="29.25" x14ac:dyDescent="0.25">
      <c r="A1469" s="20" t="s">
        <v>27</v>
      </c>
      <c r="B1469" s="5" t="s">
        <v>159</v>
      </c>
      <c r="C1469" s="6">
        <v>33302</v>
      </c>
      <c r="D1469" s="6"/>
      <c r="E1469" s="6">
        <v>33929</v>
      </c>
      <c r="F1469" s="7"/>
      <c r="G1469" s="2" t="s">
        <v>159</v>
      </c>
      <c r="H1469" s="3">
        <v>66649</v>
      </c>
      <c r="I1469" s="3">
        <v>66880</v>
      </c>
      <c r="J1469" s="3">
        <v>33440</v>
      </c>
      <c r="K1469" s="3"/>
    </row>
    <row r="1470" spans="1:11" ht="29.25" x14ac:dyDescent="0.25">
      <c r="A1470" s="20" t="s">
        <v>27</v>
      </c>
      <c r="B1470" s="2" t="s">
        <v>22</v>
      </c>
      <c r="C1470" s="3"/>
      <c r="D1470" s="3">
        <v>36282</v>
      </c>
      <c r="E1470" s="3"/>
      <c r="F1470" s="4">
        <v>24952</v>
      </c>
      <c r="G1470" s="1"/>
    </row>
    <row r="1471" spans="1:11" x14ac:dyDescent="0.25">
      <c r="A1471" s="20" t="s">
        <v>27</v>
      </c>
      <c r="B1471" s="5" t="s">
        <v>7</v>
      </c>
      <c r="C1471" s="6">
        <v>808508</v>
      </c>
      <c r="D1471" s="6">
        <v>867290</v>
      </c>
      <c r="E1471" s="6">
        <v>2717602</v>
      </c>
      <c r="F1471" s="7">
        <v>1306432</v>
      </c>
      <c r="G1471" s="5" t="s">
        <v>7</v>
      </c>
      <c r="H1471" s="6">
        <v>134578</v>
      </c>
      <c r="I1471" s="6">
        <v>1145</v>
      </c>
      <c r="J1471" s="6">
        <v>1731</v>
      </c>
      <c r="K1471" s="6">
        <v>388</v>
      </c>
    </row>
    <row r="1472" spans="1:11" x14ac:dyDescent="0.25">
      <c r="A1472" s="20" t="s">
        <v>27</v>
      </c>
      <c r="B1472" s="2" t="s">
        <v>42</v>
      </c>
      <c r="C1472" s="3">
        <v>56088</v>
      </c>
      <c r="D1472" s="3"/>
      <c r="E1472" s="3"/>
      <c r="F1472" s="4"/>
      <c r="G1472" s="2" t="s">
        <v>42</v>
      </c>
      <c r="H1472" s="3">
        <v>41550</v>
      </c>
      <c r="I1472" s="3"/>
      <c r="J1472" s="3"/>
      <c r="K1472" s="3"/>
    </row>
    <row r="1473" spans="1:17" x14ac:dyDescent="0.25">
      <c r="A1473" s="20" t="s">
        <v>27</v>
      </c>
      <c r="B1473" s="5" t="s">
        <v>100</v>
      </c>
      <c r="C1473" s="6">
        <v>127133</v>
      </c>
      <c r="D1473" s="6">
        <v>80486</v>
      </c>
      <c r="E1473" s="6"/>
      <c r="F1473" s="7">
        <v>192193</v>
      </c>
      <c r="G1473" s="1"/>
    </row>
    <row r="1474" spans="1:17" x14ac:dyDescent="0.25">
      <c r="A1474" s="20" t="s">
        <v>27</v>
      </c>
      <c r="B1474" s="2" t="s">
        <v>23</v>
      </c>
      <c r="C1474" s="3"/>
      <c r="D1474" s="3">
        <v>150873</v>
      </c>
      <c r="E1474" s="3"/>
      <c r="F1474" s="4">
        <v>105125</v>
      </c>
      <c r="G1474" s="5" t="s">
        <v>23</v>
      </c>
      <c r="H1474" s="6">
        <v>45753</v>
      </c>
      <c r="I1474" s="6">
        <v>81673</v>
      </c>
      <c r="J1474" s="6"/>
      <c r="K1474" s="6">
        <v>133739</v>
      </c>
    </row>
    <row r="1475" spans="1:17" ht="43.5" x14ac:dyDescent="0.25">
      <c r="A1475" s="20" t="s">
        <v>27</v>
      </c>
      <c r="B1475" s="2" t="s">
        <v>24</v>
      </c>
      <c r="C1475" s="3">
        <v>299229</v>
      </c>
      <c r="D1475" s="3">
        <v>335670</v>
      </c>
      <c r="E1475" s="3"/>
      <c r="F1475" s="4"/>
      <c r="G1475" s="1"/>
    </row>
    <row r="1476" spans="1:17" ht="29.25" x14ac:dyDescent="0.25">
      <c r="A1476" s="20" t="s">
        <v>27</v>
      </c>
      <c r="B1476" s="5" t="s">
        <v>86</v>
      </c>
      <c r="C1476" s="6">
        <v>402911</v>
      </c>
      <c r="D1476" s="6">
        <v>296596</v>
      </c>
      <c r="E1476" s="6">
        <v>399083</v>
      </c>
      <c r="F1476" s="7">
        <v>456104</v>
      </c>
      <c r="G1476" s="2" t="s">
        <v>86</v>
      </c>
      <c r="H1476" s="3">
        <v>363680</v>
      </c>
      <c r="I1476" s="3">
        <v>181840</v>
      </c>
      <c r="J1476" s="3">
        <v>295351</v>
      </c>
      <c r="K1476" s="3">
        <v>321120</v>
      </c>
    </row>
    <row r="1477" spans="1:17" x14ac:dyDescent="0.25">
      <c r="A1477" s="20" t="s">
        <v>27</v>
      </c>
      <c r="B1477" s="2" t="s">
        <v>87</v>
      </c>
      <c r="C1477" s="3">
        <v>3551226</v>
      </c>
      <c r="D1477" s="3">
        <v>3309433</v>
      </c>
      <c r="E1477" s="3">
        <v>1680947</v>
      </c>
      <c r="F1477" s="4">
        <v>1887416</v>
      </c>
      <c r="G1477" s="5" t="s">
        <v>87</v>
      </c>
      <c r="H1477" s="6">
        <v>2783931</v>
      </c>
      <c r="I1477" s="6">
        <v>2481574</v>
      </c>
      <c r="J1477" s="6">
        <v>1238703</v>
      </c>
      <c r="K1477" s="6">
        <v>1603974</v>
      </c>
    </row>
    <row r="1478" spans="1:17" ht="43.5" x14ac:dyDescent="0.25">
      <c r="A1478" s="20" t="s">
        <v>27</v>
      </c>
      <c r="B1478" s="5" t="s">
        <v>25</v>
      </c>
      <c r="C1478" s="6">
        <v>2881791</v>
      </c>
      <c r="D1478" s="6">
        <v>2419912</v>
      </c>
      <c r="E1478" s="6">
        <v>2807860</v>
      </c>
      <c r="F1478" s="7">
        <v>1780077</v>
      </c>
      <c r="G1478" s="2" t="s">
        <v>25</v>
      </c>
      <c r="H1478" s="3">
        <v>322299</v>
      </c>
      <c r="I1478" s="3">
        <v>300102</v>
      </c>
      <c r="J1478" s="3"/>
      <c r="K1478" s="3">
        <v>96512</v>
      </c>
    </row>
    <row r="1479" spans="1:17" ht="29.25" x14ac:dyDescent="0.25">
      <c r="A1479" s="20" t="s">
        <v>27</v>
      </c>
      <c r="B1479" s="2" t="s">
        <v>43</v>
      </c>
      <c r="C1479" s="3">
        <v>12024298</v>
      </c>
      <c r="D1479" s="3">
        <v>10213642</v>
      </c>
      <c r="E1479" s="3">
        <v>9783733</v>
      </c>
      <c r="F1479" s="4">
        <v>9517490</v>
      </c>
      <c r="G1479" s="1"/>
    </row>
    <row r="1480" spans="1:17" ht="29.25" x14ac:dyDescent="0.25">
      <c r="A1480" s="20" t="s">
        <v>27</v>
      </c>
      <c r="B1480" s="2" t="s">
        <v>3</v>
      </c>
      <c r="C1480" s="3"/>
      <c r="D1480" s="3"/>
      <c r="E1480" s="3"/>
      <c r="F1480" s="4">
        <v>163832</v>
      </c>
      <c r="G1480" s="2" t="s">
        <v>3</v>
      </c>
      <c r="H1480" s="3"/>
      <c r="I1480" s="3"/>
      <c r="J1480" s="3"/>
      <c r="K1480" s="3">
        <v>135669</v>
      </c>
    </row>
    <row r="1481" spans="1:17" x14ac:dyDescent="0.25">
      <c r="A1481" s="20" t="s">
        <v>27</v>
      </c>
      <c r="B1481" s="2" t="s">
        <v>46</v>
      </c>
      <c r="C1481" s="3"/>
      <c r="D1481" s="3">
        <v>337802</v>
      </c>
      <c r="E1481" s="3">
        <v>500184</v>
      </c>
      <c r="F1481" s="4"/>
      <c r="G1481" s="1"/>
    </row>
    <row r="1482" spans="1:17" ht="57.75" x14ac:dyDescent="0.25">
      <c r="A1482" s="20" t="s">
        <v>27</v>
      </c>
      <c r="B1482" s="5" t="s">
        <v>4</v>
      </c>
      <c r="C1482" s="6">
        <v>17434287</v>
      </c>
      <c r="D1482" s="6">
        <v>12991895</v>
      </c>
      <c r="E1482" s="6">
        <v>13903812</v>
      </c>
      <c r="F1482" s="7">
        <v>13563004</v>
      </c>
      <c r="G1482" s="1"/>
    </row>
    <row r="1483" spans="1:17" ht="43.5" x14ac:dyDescent="0.25">
      <c r="A1483" s="20" t="s">
        <v>27</v>
      </c>
      <c r="B1483" s="2" t="s">
        <v>2</v>
      </c>
      <c r="C1483" s="3">
        <v>652237</v>
      </c>
      <c r="D1483" s="3"/>
      <c r="E1483" s="3"/>
      <c r="F1483" s="4">
        <v>160525</v>
      </c>
      <c r="G1483" s="5" t="s">
        <v>2</v>
      </c>
      <c r="H1483" s="8">
        <v>406721</v>
      </c>
      <c r="I1483" s="6"/>
      <c r="J1483" s="6"/>
      <c r="K1483" s="6"/>
    </row>
    <row r="1484" spans="1:17" ht="43.5" x14ac:dyDescent="0.25">
      <c r="A1484" s="20" t="s">
        <v>27</v>
      </c>
      <c r="B1484" s="5" t="s">
        <v>8</v>
      </c>
      <c r="C1484" s="6">
        <v>2353353</v>
      </c>
      <c r="D1484" s="6">
        <v>4281021</v>
      </c>
      <c r="E1484" s="6">
        <v>4793835</v>
      </c>
      <c r="F1484" s="7">
        <v>3536797</v>
      </c>
      <c r="G1484" s="2" t="s">
        <v>8</v>
      </c>
      <c r="H1484">
        <f>N1484*0.86</f>
        <v>2000232.72</v>
      </c>
      <c r="I1484">
        <f>O1484*0.86</f>
        <v>5459991.2199999997</v>
      </c>
      <c r="J1484">
        <f>P1484*0.86</f>
        <v>3786091.52</v>
      </c>
      <c r="K1484">
        <f>Q1484*0.86</f>
        <v>1914779.68</v>
      </c>
      <c r="N1484" s="3">
        <v>2325852</v>
      </c>
      <c r="O1484" s="3">
        <v>6348827</v>
      </c>
      <c r="P1484" s="3">
        <v>4402432</v>
      </c>
      <c r="Q1484" s="3">
        <v>2226488</v>
      </c>
    </row>
    <row r="1485" spans="1:17" ht="29.25" x14ac:dyDescent="0.25">
      <c r="A1485" s="20" t="s">
        <v>27</v>
      </c>
      <c r="B1485" s="2" t="s">
        <v>28</v>
      </c>
      <c r="C1485" s="3">
        <v>1090818</v>
      </c>
      <c r="D1485" s="3">
        <v>595128</v>
      </c>
      <c r="E1485" s="3">
        <v>1264914</v>
      </c>
      <c r="F1485" s="4">
        <v>1191711</v>
      </c>
      <c r="G1485" s="9" t="s">
        <v>28</v>
      </c>
      <c r="H1485" s="8">
        <v>750955</v>
      </c>
      <c r="I1485" s="10">
        <v>409496</v>
      </c>
      <c r="J1485" s="8">
        <v>846171</v>
      </c>
      <c r="K1485" s="10">
        <v>0</v>
      </c>
    </row>
    <row r="1486" spans="1:17" x14ac:dyDescent="0.25">
      <c r="A1486" s="20" t="s">
        <v>27</v>
      </c>
      <c r="B1486" s="9" t="s">
        <v>29</v>
      </c>
      <c r="C1486" s="10">
        <v>153015</v>
      </c>
      <c r="D1486" s="10"/>
      <c r="E1486" s="10"/>
      <c r="F1486" s="11">
        <v>825120</v>
      </c>
      <c r="G1486" s="1"/>
    </row>
    <row r="1487" spans="1:17" x14ac:dyDescent="0.25">
      <c r="A1487" s="1" t="s">
        <v>144</v>
      </c>
      <c r="B1487" s="5" t="s">
        <v>18</v>
      </c>
      <c r="C1487" s="6"/>
      <c r="D1487" s="6">
        <v>10</v>
      </c>
      <c r="E1487" s="6"/>
      <c r="F1487" s="7"/>
      <c r="G1487" s="1"/>
    </row>
    <row r="1488" spans="1:17" x14ac:dyDescent="0.25">
      <c r="A1488" s="1" t="s">
        <v>144</v>
      </c>
      <c r="B1488" s="12" t="s">
        <v>7</v>
      </c>
      <c r="C1488" s="14"/>
      <c r="D1488" s="14">
        <v>40</v>
      </c>
      <c r="E1488" s="14"/>
      <c r="F1488" s="15"/>
      <c r="G1488" s="2" t="s">
        <v>7</v>
      </c>
      <c r="H1488" s="3">
        <v>1742</v>
      </c>
      <c r="I1488" s="3">
        <v>1097</v>
      </c>
      <c r="J1488" s="3">
        <v>2383</v>
      </c>
      <c r="K1488" s="4">
        <v>1047</v>
      </c>
    </row>
    <row r="1489" spans="1:11" x14ac:dyDescent="0.25">
      <c r="A1489" s="1" t="s">
        <v>144</v>
      </c>
      <c r="B1489" s="1"/>
      <c r="G1489" s="5" t="s">
        <v>15</v>
      </c>
      <c r="H1489" s="6">
        <v>236252</v>
      </c>
      <c r="I1489" s="6"/>
      <c r="J1489" s="6"/>
      <c r="K1489" s="7"/>
    </row>
    <row r="1490" spans="1:11" x14ac:dyDescent="0.25">
      <c r="A1490" s="1" t="s">
        <v>144</v>
      </c>
      <c r="B1490" s="1"/>
      <c r="G1490" s="2" t="s">
        <v>71</v>
      </c>
      <c r="H1490" s="3"/>
      <c r="I1490" s="3">
        <v>12054</v>
      </c>
      <c r="J1490" s="3"/>
      <c r="K1490" s="4"/>
    </row>
    <row r="1491" spans="1:11" x14ac:dyDescent="0.25">
      <c r="A1491" s="1" t="s">
        <v>144</v>
      </c>
      <c r="B1491" s="1"/>
      <c r="G1491" s="9" t="s">
        <v>101</v>
      </c>
      <c r="H1491" s="10">
        <v>9914</v>
      </c>
      <c r="I1491" s="10"/>
      <c r="J1491" s="10"/>
      <c r="K1491" s="11"/>
    </row>
    <row r="1492" spans="1:11" ht="28.5" x14ac:dyDescent="0.25">
      <c r="A1492" s="20" t="s">
        <v>185</v>
      </c>
      <c r="B1492" s="1"/>
      <c r="G1492" s="12" t="s">
        <v>175</v>
      </c>
      <c r="H1492" s="14">
        <v>5</v>
      </c>
      <c r="I1492" s="14">
        <v>73</v>
      </c>
      <c r="J1492" s="14">
        <v>4</v>
      </c>
      <c r="K1492" s="15"/>
    </row>
    <row r="1493" spans="1:11" ht="29.25" x14ac:dyDescent="0.25">
      <c r="A1493" s="1" t="s">
        <v>52</v>
      </c>
      <c r="B1493" s="2" t="s">
        <v>48</v>
      </c>
      <c r="C1493" s="3">
        <v>75902</v>
      </c>
      <c r="D1493" s="3"/>
      <c r="E1493" s="3"/>
      <c r="F1493" s="4"/>
      <c r="G1493" s="1"/>
    </row>
    <row r="1494" spans="1:11" ht="29.25" x14ac:dyDescent="0.25">
      <c r="A1494" s="1" t="s">
        <v>52</v>
      </c>
      <c r="B1494" s="5" t="s">
        <v>56</v>
      </c>
      <c r="C1494" s="6">
        <v>30911</v>
      </c>
      <c r="D1494" s="6"/>
      <c r="E1494" s="6"/>
      <c r="F1494" s="7"/>
      <c r="G1494" s="2" t="s">
        <v>56</v>
      </c>
      <c r="H1494" s="3">
        <v>24817</v>
      </c>
      <c r="I1494" s="3">
        <v>12869</v>
      </c>
    </row>
    <row r="1495" spans="1:11" x14ac:dyDescent="0.25">
      <c r="A1495" s="1" t="s">
        <v>52</v>
      </c>
      <c r="B1495" s="2" t="s">
        <v>32</v>
      </c>
      <c r="C1495" s="3">
        <v>395114</v>
      </c>
      <c r="D1495" s="3"/>
      <c r="E1495" s="3"/>
      <c r="F1495" s="4"/>
      <c r="G1495" s="1"/>
    </row>
    <row r="1496" spans="1:11" x14ac:dyDescent="0.25">
      <c r="A1496" s="1" t="s">
        <v>52</v>
      </c>
      <c r="B1496" s="2" t="s">
        <v>33</v>
      </c>
      <c r="C1496" s="3">
        <v>99385</v>
      </c>
      <c r="D1496" s="3"/>
      <c r="E1496" s="3"/>
      <c r="F1496" s="4"/>
      <c r="G1496" s="5" t="s">
        <v>33</v>
      </c>
      <c r="H1496" s="6">
        <f>193412*0.86</f>
        <v>166334.32</v>
      </c>
      <c r="I1496" s="6"/>
    </row>
    <row r="1497" spans="1:11" ht="29.25" x14ac:dyDescent="0.25">
      <c r="A1497" s="1" t="s">
        <v>52</v>
      </c>
      <c r="B1497" s="5" t="s">
        <v>10</v>
      </c>
      <c r="C1497" s="6">
        <v>1292060</v>
      </c>
      <c r="D1497" s="6"/>
      <c r="E1497" s="6"/>
      <c r="F1497" s="7"/>
      <c r="G1497" s="2" t="s">
        <v>10</v>
      </c>
      <c r="H1497" s="3">
        <v>658236</v>
      </c>
      <c r="I1497" s="3"/>
    </row>
    <row r="1498" spans="1:11" x14ac:dyDescent="0.25">
      <c r="A1498" s="1" t="s">
        <v>52</v>
      </c>
      <c r="B1498" s="2" t="s">
        <v>16</v>
      </c>
      <c r="C1498" s="3">
        <v>874781</v>
      </c>
      <c r="D1498" s="3"/>
      <c r="E1498" s="3"/>
      <c r="F1498" s="4"/>
      <c r="G1498" s="5" t="s">
        <v>16</v>
      </c>
      <c r="H1498" s="6">
        <v>755066</v>
      </c>
      <c r="I1498" s="6"/>
    </row>
    <row r="1499" spans="1:11" x14ac:dyDescent="0.25">
      <c r="A1499" s="1" t="s">
        <v>52</v>
      </c>
      <c r="B1499" s="5" t="s">
        <v>57</v>
      </c>
      <c r="C1499" s="6"/>
      <c r="D1499" s="6"/>
      <c r="E1499" s="6">
        <v>1</v>
      </c>
      <c r="F1499" s="7"/>
      <c r="G1499" s="1"/>
    </row>
    <row r="1500" spans="1:11" ht="43.5" x14ac:dyDescent="0.25">
      <c r="A1500" s="1" t="s">
        <v>52</v>
      </c>
      <c r="B1500" s="2" t="s">
        <v>25</v>
      </c>
      <c r="C1500" s="3">
        <v>2009326</v>
      </c>
      <c r="D1500" s="3"/>
      <c r="E1500" s="3"/>
      <c r="F1500" s="4"/>
      <c r="G1500" s="12" t="s">
        <v>25</v>
      </c>
      <c r="H1500" s="14">
        <v>1073027</v>
      </c>
      <c r="I1500" s="14"/>
    </row>
    <row r="1501" spans="1:11" ht="29.25" x14ac:dyDescent="0.25">
      <c r="A1501" s="1" t="s">
        <v>45</v>
      </c>
      <c r="B1501" s="2" t="s">
        <v>13</v>
      </c>
      <c r="C1501" s="3">
        <v>512302</v>
      </c>
      <c r="D1501" s="3">
        <v>62144</v>
      </c>
      <c r="E1501" s="3">
        <v>745204</v>
      </c>
      <c r="F1501" s="4">
        <v>2061580</v>
      </c>
      <c r="G1501" s="12" t="s">
        <v>13</v>
      </c>
      <c r="H1501" s="14">
        <v>346873</v>
      </c>
      <c r="I1501" s="14"/>
      <c r="J1501" s="14">
        <v>868702</v>
      </c>
      <c r="K1501" s="15">
        <v>1006957</v>
      </c>
    </row>
    <row r="1502" spans="1:11" x14ac:dyDescent="0.25">
      <c r="A1502" s="1" t="s">
        <v>45</v>
      </c>
      <c r="B1502" s="2" t="s">
        <v>45</v>
      </c>
      <c r="C1502" s="3"/>
      <c r="D1502" s="3"/>
      <c r="E1502" s="3">
        <v>62116</v>
      </c>
      <c r="F1502" s="4"/>
      <c r="G1502" s="1"/>
    </row>
    <row r="1503" spans="1:11" x14ac:dyDescent="0.25">
      <c r="A1503" s="1" t="s">
        <v>46</v>
      </c>
      <c r="B1503" s="1"/>
      <c r="G1503" s="2" t="s">
        <v>0</v>
      </c>
      <c r="H1503" s="3"/>
      <c r="I1503" s="3"/>
      <c r="J1503" s="17">
        <v>3718</v>
      </c>
      <c r="K1503" s="4"/>
    </row>
    <row r="1504" spans="1:11" ht="29.25" x14ac:dyDescent="0.25">
      <c r="A1504" s="1" t="s">
        <v>46</v>
      </c>
      <c r="B1504" s="1"/>
      <c r="G1504" s="5" t="s">
        <v>13</v>
      </c>
      <c r="H1504" s="6">
        <v>488316</v>
      </c>
      <c r="I1504" s="6">
        <v>970054</v>
      </c>
      <c r="J1504" s="6">
        <v>675399</v>
      </c>
      <c r="K1504" s="7">
        <v>690645</v>
      </c>
    </row>
    <row r="1505" spans="1:11" x14ac:dyDescent="0.25">
      <c r="A1505" s="1" t="s">
        <v>46</v>
      </c>
      <c r="B1505" s="1"/>
      <c r="G1505" s="2" t="s">
        <v>91</v>
      </c>
      <c r="H1505" s="3"/>
      <c r="I1505" s="3"/>
      <c r="J1505" s="13">
        <v>126508</v>
      </c>
      <c r="K1505" s="4"/>
    </row>
    <row r="1506" spans="1:11" x14ac:dyDescent="0.25">
      <c r="A1506" s="1" t="s">
        <v>46</v>
      </c>
      <c r="B1506" s="1"/>
      <c r="G1506" s="5" t="s">
        <v>84</v>
      </c>
      <c r="H1506" s="6">
        <v>99757</v>
      </c>
      <c r="I1506" s="6"/>
      <c r="J1506" s="6">
        <v>29871</v>
      </c>
      <c r="K1506" s="7">
        <v>56133</v>
      </c>
    </row>
    <row r="1507" spans="1:11" x14ac:dyDescent="0.25">
      <c r="A1507" s="1" t="s">
        <v>46</v>
      </c>
      <c r="B1507" s="1"/>
      <c r="G1507" s="2" t="s">
        <v>93</v>
      </c>
      <c r="H1507" s="3">
        <v>87253</v>
      </c>
      <c r="I1507" s="3"/>
      <c r="J1507" s="3"/>
      <c r="K1507" s="4">
        <v>171213</v>
      </c>
    </row>
    <row r="1508" spans="1:11" ht="29.25" x14ac:dyDescent="0.25">
      <c r="A1508" s="1" t="s">
        <v>46</v>
      </c>
      <c r="B1508" s="1"/>
      <c r="G1508" s="5" t="s">
        <v>40</v>
      </c>
      <c r="H1508" s="6">
        <v>817491</v>
      </c>
      <c r="I1508" s="6">
        <v>3356767</v>
      </c>
      <c r="J1508" s="6">
        <v>3473158</v>
      </c>
      <c r="K1508" s="7">
        <v>3484241</v>
      </c>
    </row>
    <row r="1509" spans="1:11" ht="29.25" x14ac:dyDescent="0.25">
      <c r="A1509" s="1" t="s">
        <v>46</v>
      </c>
      <c r="B1509" s="1"/>
      <c r="G1509" s="2" t="s">
        <v>20</v>
      </c>
      <c r="H1509" s="3"/>
      <c r="I1509" s="3">
        <v>99341</v>
      </c>
      <c r="J1509" s="3"/>
      <c r="K1509" s="4"/>
    </row>
    <row r="1510" spans="1:11" x14ac:dyDescent="0.25">
      <c r="A1510" s="1" t="s">
        <v>46</v>
      </c>
      <c r="B1510" s="1"/>
      <c r="G1510" s="5" t="s">
        <v>7</v>
      </c>
      <c r="H1510" s="6">
        <v>42</v>
      </c>
      <c r="I1510" s="6">
        <v>1895</v>
      </c>
      <c r="J1510" s="6">
        <v>2518</v>
      </c>
      <c r="K1510" s="7">
        <v>931</v>
      </c>
    </row>
    <row r="1511" spans="1:11" x14ac:dyDescent="0.25">
      <c r="A1511" s="1" t="s">
        <v>46</v>
      </c>
      <c r="B1511" s="1"/>
      <c r="G1511" s="2" t="s">
        <v>42</v>
      </c>
      <c r="H1511" s="3"/>
      <c r="I1511" s="3">
        <v>232585</v>
      </c>
      <c r="J1511" s="3">
        <v>2647833</v>
      </c>
      <c r="K1511" s="4">
        <v>1841981</v>
      </c>
    </row>
    <row r="1512" spans="1:11" ht="43.5" x14ac:dyDescent="0.25">
      <c r="A1512" s="1" t="s">
        <v>46</v>
      </c>
      <c r="B1512" s="1"/>
      <c r="G1512" s="5" t="s">
        <v>25</v>
      </c>
      <c r="H1512" s="6">
        <v>2119986</v>
      </c>
      <c r="I1512" s="6">
        <v>8155092</v>
      </c>
      <c r="J1512" s="6">
        <v>2645634</v>
      </c>
      <c r="K1512" s="7">
        <v>4196895</v>
      </c>
    </row>
    <row r="1513" spans="1:11" x14ac:dyDescent="0.25">
      <c r="A1513" s="1" t="s">
        <v>46</v>
      </c>
      <c r="B1513" s="1"/>
      <c r="G1513" s="12" t="s">
        <v>45</v>
      </c>
      <c r="H1513" s="14">
        <v>35183</v>
      </c>
      <c r="I1513" s="14"/>
      <c r="J1513" s="14">
        <v>75906</v>
      </c>
      <c r="K1513" s="15">
        <v>44377</v>
      </c>
    </row>
    <row r="1514" spans="1:11" x14ac:dyDescent="0.25">
      <c r="A1514" s="20" t="s">
        <v>186</v>
      </c>
      <c r="B1514" s="1"/>
      <c r="G1514" s="12" t="s">
        <v>134</v>
      </c>
      <c r="H1514" s="14"/>
      <c r="I1514" s="14"/>
      <c r="J1514" s="14">
        <v>43</v>
      </c>
      <c r="K1514" s="15">
        <v>167</v>
      </c>
    </row>
    <row r="1515" spans="1:11" x14ac:dyDescent="0.25">
      <c r="A1515" s="1" t="s">
        <v>116</v>
      </c>
      <c r="B1515" s="5" t="s">
        <v>73</v>
      </c>
      <c r="C1515" s="6">
        <v>6</v>
      </c>
      <c r="D1515" s="6">
        <v>3</v>
      </c>
      <c r="E1515" s="6">
        <v>3</v>
      </c>
      <c r="F1515" s="7">
        <v>2</v>
      </c>
      <c r="G1515" s="1"/>
    </row>
    <row r="1516" spans="1:11" x14ac:dyDescent="0.25">
      <c r="A1516" s="1" t="s">
        <v>116</v>
      </c>
      <c r="B1516" s="1"/>
      <c r="G1516" s="2" t="s">
        <v>18</v>
      </c>
      <c r="H1516" s="13">
        <v>469</v>
      </c>
      <c r="I1516" s="3"/>
      <c r="J1516" s="3"/>
      <c r="K1516" s="4"/>
    </row>
    <row r="1517" spans="1:11" x14ac:dyDescent="0.25">
      <c r="A1517" s="1" t="s">
        <v>116</v>
      </c>
      <c r="B1517" s="5" t="s">
        <v>91</v>
      </c>
      <c r="C1517" s="6">
        <v>28</v>
      </c>
      <c r="D1517" s="6"/>
      <c r="E1517" s="6"/>
      <c r="F1517" s="7"/>
      <c r="G1517" s="1"/>
    </row>
    <row r="1518" spans="1:11" x14ac:dyDescent="0.25">
      <c r="A1518" s="1" t="s">
        <v>116</v>
      </c>
      <c r="B1518" s="2" t="s">
        <v>129</v>
      </c>
      <c r="C1518" s="3">
        <v>35</v>
      </c>
      <c r="D1518" s="3">
        <v>1</v>
      </c>
      <c r="E1518" s="3"/>
      <c r="F1518" s="4"/>
      <c r="G1518" s="1"/>
    </row>
    <row r="1519" spans="1:11" x14ac:dyDescent="0.25">
      <c r="A1519" s="1" t="s">
        <v>116</v>
      </c>
      <c r="B1519" s="5" t="s">
        <v>187</v>
      </c>
      <c r="C1519" s="6">
        <v>2</v>
      </c>
      <c r="D1519" s="6">
        <v>2</v>
      </c>
      <c r="E1519" s="6">
        <v>9</v>
      </c>
      <c r="F1519" s="7">
        <v>10</v>
      </c>
      <c r="G1519" s="9" t="s">
        <v>187</v>
      </c>
      <c r="H1519" s="10">
        <v>22</v>
      </c>
      <c r="I1519" s="10">
        <v>3</v>
      </c>
      <c r="J1519" s="10">
        <v>1</v>
      </c>
      <c r="K1519" s="11">
        <v>13</v>
      </c>
    </row>
    <row r="1520" spans="1:11" ht="29.25" x14ac:dyDescent="0.25">
      <c r="A1520" s="1" t="s">
        <v>116</v>
      </c>
      <c r="B1520" s="2" t="s">
        <v>107</v>
      </c>
      <c r="C1520" s="3">
        <v>7</v>
      </c>
      <c r="D1520" s="3"/>
      <c r="E1520" s="3"/>
      <c r="F1520" s="4"/>
      <c r="G1520" s="1"/>
    </row>
    <row r="1521" spans="1:17" ht="57.75" x14ac:dyDescent="0.25">
      <c r="A1521" s="1" t="s">
        <v>116</v>
      </c>
      <c r="B1521" s="9" t="s">
        <v>4</v>
      </c>
      <c r="C1521" s="10"/>
      <c r="D1521" s="10"/>
      <c r="E1521" s="10"/>
      <c r="F1521" s="11">
        <v>8</v>
      </c>
      <c r="G1521" s="1"/>
    </row>
    <row r="1522" spans="1:17" x14ac:dyDescent="0.25">
      <c r="A1522" s="1" t="s">
        <v>60</v>
      </c>
      <c r="B1522" s="2" t="s">
        <v>12</v>
      </c>
      <c r="C1522" s="3">
        <v>16944</v>
      </c>
      <c r="D1522" s="3"/>
      <c r="E1522" s="3"/>
      <c r="F1522" s="4">
        <v>60083</v>
      </c>
      <c r="G1522" s="1"/>
    </row>
    <row r="1523" spans="1:17" ht="29.25" x14ac:dyDescent="0.25">
      <c r="A1523" s="1" t="s">
        <v>60</v>
      </c>
      <c r="B1523" s="5" t="s">
        <v>13</v>
      </c>
      <c r="C1523" s="6">
        <v>722656</v>
      </c>
      <c r="D1523" s="6">
        <v>606175</v>
      </c>
      <c r="E1523" s="6">
        <v>873826</v>
      </c>
      <c r="F1523" s="7">
        <v>1106640</v>
      </c>
      <c r="G1523" s="2" t="s">
        <v>13</v>
      </c>
      <c r="H1523" s="3">
        <v>591289</v>
      </c>
      <c r="I1523" s="3">
        <v>585358</v>
      </c>
      <c r="J1523" s="3">
        <v>1110535</v>
      </c>
      <c r="K1523" s="4">
        <v>848991</v>
      </c>
    </row>
    <row r="1524" spans="1:17" x14ac:dyDescent="0.25">
      <c r="A1524" s="1" t="s">
        <v>60</v>
      </c>
      <c r="B1524" s="2" t="s">
        <v>75</v>
      </c>
      <c r="C1524" s="3">
        <v>2677</v>
      </c>
      <c r="D1524" s="3">
        <v>528</v>
      </c>
      <c r="E1524" s="3"/>
      <c r="F1524" s="4"/>
      <c r="G1524" s="5" t="s">
        <v>75</v>
      </c>
      <c r="H1524" s="6">
        <v>3499</v>
      </c>
      <c r="I1524" s="6"/>
      <c r="J1524" s="6"/>
      <c r="K1524" s="7"/>
    </row>
    <row r="1525" spans="1:17" ht="57.75" x14ac:dyDescent="0.25">
      <c r="A1525" s="1" t="s">
        <v>60</v>
      </c>
      <c r="B1525" s="5" t="s">
        <v>38</v>
      </c>
      <c r="C1525" s="6">
        <v>22750</v>
      </c>
      <c r="D1525" s="6"/>
      <c r="E1525" s="6"/>
      <c r="F1525" s="7"/>
      <c r="G1525" s="1"/>
    </row>
    <row r="1526" spans="1:17" ht="29.25" x14ac:dyDescent="0.25">
      <c r="A1526" s="1" t="s">
        <v>60</v>
      </c>
      <c r="B1526" s="2" t="s">
        <v>40</v>
      </c>
      <c r="C1526" s="3"/>
      <c r="D1526" s="3">
        <v>5434</v>
      </c>
      <c r="E1526" s="3"/>
      <c r="F1526" s="4"/>
      <c r="G1526" s="5" t="s">
        <v>40</v>
      </c>
      <c r="H1526" s="6">
        <v>55</v>
      </c>
      <c r="I1526" s="6"/>
      <c r="J1526" s="6"/>
      <c r="K1526" s="7"/>
    </row>
    <row r="1527" spans="1:17" x14ac:dyDescent="0.25">
      <c r="A1527" s="1" t="s">
        <v>60</v>
      </c>
      <c r="B1527" s="5" t="s">
        <v>131</v>
      </c>
      <c r="C1527" s="6">
        <v>162</v>
      </c>
      <c r="D1527" s="6">
        <v>4634</v>
      </c>
      <c r="E1527" s="6">
        <v>361</v>
      </c>
      <c r="F1527" s="7">
        <v>1952</v>
      </c>
      <c r="G1527" s="2" t="s">
        <v>131</v>
      </c>
      <c r="H1527" s="3">
        <v>1173</v>
      </c>
      <c r="I1527" s="3">
        <v>2292</v>
      </c>
      <c r="J1527" s="3">
        <v>237</v>
      </c>
      <c r="K1527" s="4">
        <v>1835</v>
      </c>
    </row>
    <row r="1528" spans="1:17" ht="29.25" x14ac:dyDescent="0.25">
      <c r="A1528" s="1" t="s">
        <v>60</v>
      </c>
      <c r="B1528" s="2" t="s">
        <v>20</v>
      </c>
      <c r="C1528" s="3"/>
      <c r="D1528" s="3"/>
      <c r="E1528" s="3">
        <v>81282</v>
      </c>
      <c r="F1528" s="4">
        <v>143859</v>
      </c>
      <c r="G1528" s="1"/>
    </row>
    <row r="1529" spans="1:17" ht="29.25" x14ac:dyDescent="0.25">
      <c r="A1529" s="1" t="s">
        <v>60</v>
      </c>
      <c r="B1529" s="5" t="s">
        <v>59</v>
      </c>
      <c r="C1529" s="6">
        <v>118</v>
      </c>
      <c r="D1529" s="6"/>
      <c r="E1529" s="6"/>
      <c r="F1529" s="7"/>
      <c r="G1529" s="5" t="s">
        <v>59</v>
      </c>
      <c r="H1529" s="6">
        <v>1815</v>
      </c>
      <c r="I1529" s="6"/>
      <c r="J1529" s="6">
        <v>125</v>
      </c>
      <c r="K1529" s="7"/>
    </row>
    <row r="1530" spans="1:17" ht="57.75" x14ac:dyDescent="0.25">
      <c r="A1530" s="1" t="s">
        <v>60</v>
      </c>
      <c r="B1530" s="2" t="s">
        <v>173</v>
      </c>
      <c r="C1530" s="3"/>
      <c r="D1530" s="3">
        <v>22</v>
      </c>
      <c r="E1530" s="3"/>
      <c r="F1530" s="4"/>
      <c r="G1530" s="1"/>
    </row>
    <row r="1531" spans="1:17" x14ac:dyDescent="0.25">
      <c r="A1531" s="1" t="s">
        <v>60</v>
      </c>
      <c r="B1531" s="5" t="s">
        <v>76</v>
      </c>
      <c r="C1531" s="6">
        <v>425</v>
      </c>
      <c r="D1531" s="6"/>
      <c r="E1531" s="6"/>
      <c r="F1531" s="7"/>
      <c r="G1531" s="5" t="s">
        <v>76</v>
      </c>
      <c r="H1531" s="6"/>
      <c r="I1531" s="6"/>
      <c r="J1531" s="6">
        <v>22</v>
      </c>
      <c r="K1531" s="7">
        <v>24</v>
      </c>
    </row>
    <row r="1532" spans="1:17" ht="43.5" x14ac:dyDescent="0.25">
      <c r="A1532" s="1" t="s">
        <v>60</v>
      </c>
      <c r="B1532" s="2" t="s">
        <v>25</v>
      </c>
      <c r="C1532" s="3">
        <v>1101</v>
      </c>
      <c r="D1532" s="3"/>
      <c r="E1532" s="3"/>
      <c r="F1532" s="4"/>
      <c r="G1532" s="2" t="s">
        <v>25</v>
      </c>
      <c r="H1532" s="3">
        <v>607</v>
      </c>
      <c r="I1532" s="3"/>
      <c r="J1532" s="3"/>
      <c r="K1532" s="4"/>
    </row>
    <row r="1533" spans="1:17" x14ac:dyDescent="0.25">
      <c r="A1533" s="1" t="s">
        <v>60</v>
      </c>
      <c r="B1533" s="1"/>
      <c r="G1533" s="5" t="s">
        <v>78</v>
      </c>
      <c r="H1533" s="6">
        <v>44</v>
      </c>
      <c r="I1533" s="6"/>
      <c r="J1533" s="6"/>
      <c r="K1533" s="7"/>
    </row>
    <row r="1534" spans="1:17" ht="43.5" x14ac:dyDescent="0.25">
      <c r="A1534" s="1" t="s">
        <v>60</v>
      </c>
      <c r="B1534" s="2" t="s">
        <v>2</v>
      </c>
      <c r="C1534" s="3"/>
      <c r="D1534" s="3"/>
      <c r="E1534" s="3"/>
      <c r="F1534" s="4">
        <v>78670</v>
      </c>
      <c r="G1534" s="1"/>
    </row>
    <row r="1535" spans="1:17" ht="43.5" x14ac:dyDescent="0.25">
      <c r="A1535" s="1" t="s">
        <v>60</v>
      </c>
      <c r="B1535" s="9" t="s">
        <v>8</v>
      </c>
      <c r="C1535" s="10"/>
      <c r="D1535" s="10">
        <v>173835</v>
      </c>
      <c r="E1535" s="10">
        <v>290118</v>
      </c>
      <c r="F1535" s="11">
        <v>61040</v>
      </c>
      <c r="G1535" s="12" t="s">
        <v>8</v>
      </c>
      <c r="H1535">
        <f>N1535*0.86</f>
        <v>0</v>
      </c>
      <c r="I1535">
        <f>O1535*0.86</f>
        <v>247336</v>
      </c>
      <c r="J1535">
        <f>P1535*0.86</f>
        <v>246514.69999999998</v>
      </c>
      <c r="K1535">
        <f>Q1535*0.86</f>
        <v>0</v>
      </c>
      <c r="N1535" s="14"/>
      <c r="O1535" s="14">
        <v>287600</v>
      </c>
      <c r="P1535" s="14">
        <v>286645</v>
      </c>
      <c r="Q1535" s="15"/>
    </row>
    <row r="1536" spans="1:17" x14ac:dyDescent="0.25">
      <c r="A1536" s="1" t="s">
        <v>4</v>
      </c>
      <c r="B1536" s="5" t="s">
        <v>12</v>
      </c>
      <c r="C1536" s="6">
        <v>83626</v>
      </c>
      <c r="D1536" s="6">
        <v>753960</v>
      </c>
      <c r="E1536" s="6">
        <v>149174</v>
      </c>
      <c r="F1536" s="7"/>
      <c r="G1536" s="1"/>
    </row>
    <row r="1537" spans="1:17" ht="29.25" x14ac:dyDescent="0.25">
      <c r="A1537" s="1" t="s">
        <v>4</v>
      </c>
      <c r="B1537" s="2" t="s">
        <v>62</v>
      </c>
      <c r="C1537" s="3"/>
      <c r="D1537" s="3"/>
      <c r="E1537" s="13">
        <v>61300342</v>
      </c>
      <c r="F1537" s="4"/>
      <c r="G1537" s="1"/>
    </row>
    <row r="1538" spans="1:17" x14ac:dyDescent="0.25">
      <c r="A1538" s="1" t="s">
        <v>4</v>
      </c>
      <c r="B1538" s="1"/>
      <c r="G1538" s="2" t="s">
        <v>0</v>
      </c>
      <c r="H1538" s="3"/>
      <c r="I1538" s="17">
        <v>10202</v>
      </c>
      <c r="J1538" s="17">
        <v>1483</v>
      </c>
      <c r="K1538" s="17">
        <v>15661</v>
      </c>
    </row>
    <row r="1539" spans="1:17" ht="29.25" x14ac:dyDescent="0.25">
      <c r="A1539" s="1" t="s">
        <v>4</v>
      </c>
      <c r="B1539" s="1"/>
      <c r="G1539" s="5" t="s">
        <v>6</v>
      </c>
      <c r="H1539" s="6"/>
      <c r="I1539" s="6">
        <v>419708</v>
      </c>
      <c r="J1539" s="6"/>
      <c r="K1539" s="6">
        <v>1036540</v>
      </c>
    </row>
    <row r="1540" spans="1:17" ht="29.25" x14ac:dyDescent="0.25">
      <c r="A1540" s="1" t="s">
        <v>4</v>
      </c>
      <c r="B1540" s="2" t="s">
        <v>11</v>
      </c>
      <c r="C1540" s="3"/>
      <c r="D1540" s="3">
        <v>421813</v>
      </c>
      <c r="E1540" s="3">
        <v>151107</v>
      </c>
      <c r="F1540" s="4">
        <v>151778</v>
      </c>
      <c r="G1540" s="2" t="s">
        <v>11</v>
      </c>
      <c r="H1540">
        <f>N1540*0.86</f>
        <v>173235.82</v>
      </c>
      <c r="I1540">
        <f>O1540*0.86</f>
        <v>328795.2</v>
      </c>
      <c r="J1540">
        <f>P1540*0.86</f>
        <v>96372.459999999992</v>
      </c>
      <c r="K1540">
        <f>Q1540*0.86</f>
        <v>159805.20000000001</v>
      </c>
      <c r="N1540" s="3">
        <v>201437</v>
      </c>
      <c r="O1540" s="3">
        <v>382320</v>
      </c>
      <c r="P1540" s="3">
        <v>112061</v>
      </c>
      <c r="Q1540" s="3">
        <v>185820</v>
      </c>
    </row>
    <row r="1541" spans="1:17" x14ac:dyDescent="0.25">
      <c r="A1541" s="1" t="s">
        <v>4</v>
      </c>
      <c r="B1541" s="2" t="s">
        <v>53</v>
      </c>
      <c r="C1541" s="3">
        <v>3690</v>
      </c>
      <c r="D1541" s="3"/>
      <c r="E1541" s="3"/>
      <c r="F1541" s="4"/>
      <c r="G1541" s="1"/>
    </row>
    <row r="1542" spans="1:17" x14ac:dyDescent="0.25">
      <c r="A1542" s="1" t="s">
        <v>4</v>
      </c>
      <c r="B1542" s="5" t="s">
        <v>73</v>
      </c>
      <c r="C1542" s="6">
        <v>0</v>
      </c>
      <c r="D1542" s="6"/>
      <c r="E1542" s="6"/>
      <c r="F1542" s="7">
        <v>103</v>
      </c>
      <c r="G1542" s="1"/>
    </row>
    <row r="1543" spans="1:17" x14ac:dyDescent="0.25">
      <c r="A1543" s="1" t="s">
        <v>4</v>
      </c>
      <c r="B1543" s="1"/>
      <c r="G1543" s="1"/>
    </row>
    <row r="1544" spans="1:17" ht="43.5" x14ac:dyDescent="0.25">
      <c r="A1544" s="1" t="s">
        <v>4</v>
      </c>
      <c r="B1544" s="5" t="s">
        <v>83</v>
      </c>
      <c r="C1544" s="6">
        <v>60073</v>
      </c>
      <c r="D1544" s="6">
        <v>154183</v>
      </c>
      <c r="E1544" s="6"/>
      <c r="F1544" s="7">
        <v>77909</v>
      </c>
      <c r="G1544" s="1"/>
    </row>
    <row r="1545" spans="1:17" x14ac:dyDescent="0.25">
      <c r="A1545" s="1" t="s">
        <v>4</v>
      </c>
      <c r="B1545" s="1"/>
      <c r="G1545" s="5" t="s">
        <v>67</v>
      </c>
      <c r="H1545">
        <f>N1545*0.86</f>
        <v>95197.7</v>
      </c>
      <c r="I1545">
        <f>O1545*0.86</f>
        <v>0</v>
      </c>
      <c r="J1545">
        <f>P1545*0.86</f>
        <v>0</v>
      </c>
      <c r="K1545">
        <f>Q1545*0.86</f>
        <v>0</v>
      </c>
      <c r="N1545" s="6">
        <v>110695</v>
      </c>
      <c r="O1545" s="6"/>
      <c r="P1545" s="6"/>
      <c r="Q1545" s="6"/>
    </row>
    <row r="1546" spans="1:17" ht="29.25" x14ac:dyDescent="0.25">
      <c r="A1546" s="1" t="s">
        <v>4</v>
      </c>
      <c r="B1546" s="5" t="s">
        <v>36</v>
      </c>
      <c r="C1546" s="6"/>
      <c r="D1546" s="6">
        <v>5</v>
      </c>
      <c r="E1546" s="6"/>
      <c r="F1546" s="7">
        <v>79</v>
      </c>
      <c r="G1546" s="1"/>
    </row>
    <row r="1547" spans="1:17" x14ac:dyDescent="0.25">
      <c r="A1547" s="1" t="s">
        <v>4</v>
      </c>
      <c r="B1547" s="2" t="s">
        <v>141</v>
      </c>
      <c r="C1547" s="3"/>
      <c r="D1547" s="3"/>
      <c r="E1547" s="3">
        <v>55303</v>
      </c>
      <c r="F1547" s="4"/>
      <c r="G1547" s="1"/>
    </row>
    <row r="1548" spans="1:17" x14ac:dyDescent="0.25">
      <c r="A1548" s="1" t="s">
        <v>4</v>
      </c>
      <c r="B1548" s="2" t="s">
        <v>129</v>
      </c>
      <c r="C1548" s="3">
        <v>13</v>
      </c>
      <c r="D1548" s="3">
        <v>0</v>
      </c>
      <c r="E1548" s="3">
        <v>30953</v>
      </c>
      <c r="F1548" s="4">
        <v>94</v>
      </c>
      <c r="G1548" s="1"/>
    </row>
    <row r="1549" spans="1:17" ht="57.75" x14ac:dyDescent="0.25">
      <c r="A1549" s="1" t="s">
        <v>4</v>
      </c>
      <c r="B1549" s="2" t="s">
        <v>38</v>
      </c>
      <c r="C1549" s="3">
        <v>3696423</v>
      </c>
      <c r="D1549" s="3">
        <v>1053316</v>
      </c>
      <c r="E1549" s="3"/>
      <c r="F1549" s="4">
        <v>2</v>
      </c>
      <c r="G1549" s="2" t="s">
        <v>38</v>
      </c>
      <c r="H1549" s="3">
        <v>3012655</v>
      </c>
      <c r="I1549" s="3"/>
      <c r="J1549" s="3"/>
      <c r="K1549" s="3">
        <v>23287</v>
      </c>
    </row>
    <row r="1550" spans="1:17" x14ac:dyDescent="0.25">
      <c r="A1550" s="1" t="s">
        <v>4</v>
      </c>
      <c r="B1550" s="5" t="s">
        <v>39</v>
      </c>
      <c r="C1550" s="6">
        <v>0</v>
      </c>
      <c r="D1550" s="6">
        <v>1</v>
      </c>
      <c r="E1550" s="6">
        <v>48652</v>
      </c>
      <c r="F1550" s="7">
        <v>16315</v>
      </c>
      <c r="G1550" s="1"/>
    </row>
    <row r="1551" spans="1:17" x14ac:dyDescent="0.25">
      <c r="A1551" s="1" t="s">
        <v>4</v>
      </c>
      <c r="B1551" s="2" t="s">
        <v>93</v>
      </c>
      <c r="C1551" s="3"/>
      <c r="D1551" s="3"/>
      <c r="E1551" s="3"/>
      <c r="F1551" s="4">
        <v>74</v>
      </c>
      <c r="G1551" s="1"/>
    </row>
    <row r="1552" spans="1:17" x14ac:dyDescent="0.25">
      <c r="A1552" s="1" t="s">
        <v>4</v>
      </c>
      <c r="B1552" s="2" t="s">
        <v>41</v>
      </c>
      <c r="C1552" s="3">
        <v>0</v>
      </c>
      <c r="D1552" s="3"/>
      <c r="E1552" s="13">
        <v>0</v>
      </c>
      <c r="F1552" s="4">
        <v>222</v>
      </c>
      <c r="G1552" s="1"/>
    </row>
    <row r="1553" spans="1:17" ht="29.25" x14ac:dyDescent="0.25">
      <c r="A1553" s="1" t="s">
        <v>4</v>
      </c>
      <c r="B1553" s="2" t="s">
        <v>20</v>
      </c>
      <c r="C1553" s="3"/>
      <c r="D1553" s="3">
        <v>1070334</v>
      </c>
      <c r="E1553" s="3">
        <v>1532740</v>
      </c>
      <c r="F1553" s="4">
        <v>1410280</v>
      </c>
      <c r="G1553" s="2" t="s">
        <v>20</v>
      </c>
      <c r="H1553" s="3">
        <v>461728</v>
      </c>
      <c r="I1553" s="3"/>
      <c r="J1553" s="3"/>
      <c r="K1553" s="3"/>
    </row>
    <row r="1554" spans="1:17" x14ac:dyDescent="0.25">
      <c r="A1554" s="1" t="s">
        <v>4</v>
      </c>
      <c r="B1554" s="5" t="s">
        <v>94</v>
      </c>
      <c r="C1554" s="6"/>
      <c r="D1554" s="6">
        <v>113849</v>
      </c>
      <c r="E1554" s="6">
        <v>57617</v>
      </c>
      <c r="F1554" s="7">
        <v>199527</v>
      </c>
      <c r="G1554" s="1"/>
    </row>
    <row r="1555" spans="1:17" ht="29.25" x14ac:dyDescent="0.25">
      <c r="A1555" s="1" t="s">
        <v>4</v>
      </c>
      <c r="B1555" s="2" t="s">
        <v>30</v>
      </c>
      <c r="C1555" s="3"/>
      <c r="D1555" s="3">
        <v>38</v>
      </c>
      <c r="E1555" s="3"/>
      <c r="F1555" s="4">
        <v>84942</v>
      </c>
      <c r="G1555" s="5" t="s">
        <v>30</v>
      </c>
      <c r="H1555" s="6">
        <v>35</v>
      </c>
      <c r="I1555" s="6">
        <v>18</v>
      </c>
      <c r="J1555" s="6"/>
      <c r="K1555" s="6">
        <v>43866</v>
      </c>
    </row>
    <row r="1556" spans="1:17" x14ac:dyDescent="0.25">
      <c r="A1556" s="1" t="s">
        <v>4</v>
      </c>
      <c r="B1556" s="2" t="s">
        <v>7</v>
      </c>
      <c r="C1556" s="3"/>
      <c r="D1556" s="3"/>
      <c r="E1556" s="3">
        <v>204404</v>
      </c>
      <c r="F1556" s="4">
        <v>104456</v>
      </c>
      <c r="G1556" s="2" t="s">
        <v>7</v>
      </c>
      <c r="H1556" s="3"/>
      <c r="I1556" s="3">
        <v>141</v>
      </c>
      <c r="J1556" s="3"/>
      <c r="K1556" s="3">
        <v>137</v>
      </c>
    </row>
    <row r="1557" spans="1:17" x14ac:dyDescent="0.25">
      <c r="A1557" s="1" t="s">
        <v>4</v>
      </c>
      <c r="B1557" s="5" t="s">
        <v>42</v>
      </c>
      <c r="C1557" s="6"/>
      <c r="D1557" s="6">
        <v>88661</v>
      </c>
      <c r="E1557" s="6">
        <v>204572</v>
      </c>
      <c r="F1557" s="7">
        <v>75036</v>
      </c>
      <c r="G1557" s="5" t="s">
        <v>42</v>
      </c>
      <c r="H1557" s="6"/>
      <c r="I1557" s="6">
        <v>88887</v>
      </c>
      <c r="J1557" s="6">
        <v>206543</v>
      </c>
      <c r="K1557" s="6">
        <v>72581</v>
      </c>
    </row>
    <row r="1558" spans="1:17" x14ac:dyDescent="0.25">
      <c r="A1558" s="1" t="s">
        <v>4</v>
      </c>
      <c r="B1558" s="2" t="s">
        <v>100</v>
      </c>
      <c r="C1558" s="3">
        <v>0</v>
      </c>
      <c r="D1558" s="3">
        <v>111012</v>
      </c>
      <c r="E1558" s="3">
        <v>0</v>
      </c>
      <c r="F1558" s="4">
        <v>23</v>
      </c>
      <c r="G1558" s="1"/>
    </row>
    <row r="1559" spans="1:17" x14ac:dyDescent="0.25">
      <c r="A1559" s="1" t="s">
        <v>4</v>
      </c>
      <c r="B1559" s="5" t="s">
        <v>87</v>
      </c>
      <c r="C1559" s="6"/>
      <c r="D1559" s="6"/>
      <c r="E1559" s="6"/>
      <c r="F1559" s="7">
        <v>1560040</v>
      </c>
      <c r="G1559" s="5" t="s">
        <v>87</v>
      </c>
      <c r="H1559" s="6"/>
      <c r="I1559" s="6"/>
      <c r="J1559" s="6"/>
      <c r="K1559" s="6">
        <v>1</v>
      </c>
    </row>
    <row r="1560" spans="1:17" ht="43.5" x14ac:dyDescent="0.25">
      <c r="A1560" s="1" t="s">
        <v>4</v>
      </c>
      <c r="B1560" s="5" t="s">
        <v>25</v>
      </c>
      <c r="C1560" s="6"/>
      <c r="D1560" s="6">
        <v>67518</v>
      </c>
      <c r="E1560" s="6">
        <v>83323</v>
      </c>
      <c r="F1560" s="7">
        <v>89758</v>
      </c>
      <c r="G1560" s="2" t="s">
        <v>25</v>
      </c>
      <c r="H1560" s="3"/>
      <c r="I1560" s="3">
        <v>37678</v>
      </c>
      <c r="J1560" s="3">
        <v>32487</v>
      </c>
      <c r="K1560" s="3"/>
    </row>
    <row r="1561" spans="1:17" ht="29.25" x14ac:dyDescent="0.25">
      <c r="A1561" s="1" t="s">
        <v>4</v>
      </c>
      <c r="B1561" s="2" t="s">
        <v>43</v>
      </c>
      <c r="C1561" s="3">
        <v>79216</v>
      </c>
      <c r="D1561" s="3">
        <v>0</v>
      </c>
      <c r="E1561" s="13">
        <v>0</v>
      </c>
      <c r="F1561" s="4">
        <v>145788</v>
      </c>
      <c r="G1561" s="1"/>
    </row>
    <row r="1562" spans="1:17" ht="29.25" x14ac:dyDescent="0.25">
      <c r="A1562" s="1" t="s">
        <v>4</v>
      </c>
      <c r="B1562" s="2" t="s">
        <v>132</v>
      </c>
      <c r="C1562" s="3"/>
      <c r="D1562" s="3"/>
      <c r="E1562" s="3"/>
      <c r="F1562" s="4">
        <v>46</v>
      </c>
      <c r="G1562" s="1"/>
    </row>
    <row r="1563" spans="1:17" x14ac:dyDescent="0.25">
      <c r="A1563" s="1" t="s">
        <v>4</v>
      </c>
      <c r="B1563" s="2" t="s">
        <v>60</v>
      </c>
      <c r="C1563" s="3"/>
      <c r="D1563" s="3"/>
      <c r="E1563" s="3"/>
      <c r="F1563" s="4">
        <v>53</v>
      </c>
      <c r="G1563" s="1"/>
    </row>
    <row r="1564" spans="1:17" ht="43.5" x14ac:dyDescent="0.25">
      <c r="A1564" s="1" t="s">
        <v>4</v>
      </c>
      <c r="B1564" s="5" t="s">
        <v>2</v>
      </c>
      <c r="C1564" s="6">
        <v>0</v>
      </c>
      <c r="D1564" s="6">
        <v>76949</v>
      </c>
      <c r="E1564" s="6">
        <v>0</v>
      </c>
      <c r="F1564" s="7">
        <v>42</v>
      </c>
      <c r="G1564" s="2" t="s">
        <v>2</v>
      </c>
      <c r="H1564" s="3">
        <v>7</v>
      </c>
      <c r="I1564" s="13">
        <v>0</v>
      </c>
      <c r="J1564" s="3">
        <v>135447</v>
      </c>
      <c r="K1564" s="3">
        <v>103198</v>
      </c>
    </row>
    <row r="1565" spans="1:17" ht="43.5" x14ac:dyDescent="0.25">
      <c r="A1565" s="1" t="s">
        <v>4</v>
      </c>
      <c r="B1565" s="2" t="s">
        <v>8</v>
      </c>
      <c r="C1565" s="3">
        <v>165672</v>
      </c>
      <c r="D1565" s="3">
        <v>1139774</v>
      </c>
      <c r="E1565" s="3">
        <v>1159420</v>
      </c>
      <c r="F1565" s="4">
        <v>89682</v>
      </c>
      <c r="G1565" s="9" t="s">
        <v>8</v>
      </c>
      <c r="H1565">
        <f>N1565*0.86</f>
        <v>1469872.44</v>
      </c>
      <c r="I1565">
        <f>O1565*0.86</f>
        <v>1915590.66</v>
      </c>
      <c r="J1565">
        <f>P1565*0.86</f>
        <v>1143074.1599999999</v>
      </c>
      <c r="K1565">
        <f>Q1565*0.86</f>
        <v>0</v>
      </c>
      <c r="N1565" s="10">
        <v>1709154</v>
      </c>
      <c r="O1565" s="10">
        <v>2227431</v>
      </c>
      <c r="P1565" s="10">
        <v>1329156</v>
      </c>
      <c r="Q1565" s="10"/>
    </row>
    <row r="1566" spans="1:17" x14ac:dyDescent="0.25">
      <c r="A1566" s="1" t="s">
        <v>4</v>
      </c>
      <c r="B1566" s="2" t="s">
        <v>29</v>
      </c>
      <c r="C1566" s="3"/>
      <c r="D1566" s="3"/>
      <c r="E1566" s="3"/>
      <c r="F1566" s="4">
        <v>180</v>
      </c>
      <c r="G1566" s="1"/>
    </row>
    <row r="1567" spans="1:17" ht="57.75" x14ac:dyDescent="0.25">
      <c r="A1567" s="1" t="s">
        <v>4</v>
      </c>
      <c r="B1567" s="1"/>
      <c r="G1567" s="2" t="s">
        <v>115</v>
      </c>
      <c r="H1567" s="3">
        <v>10779</v>
      </c>
      <c r="I1567" s="3">
        <v>4949</v>
      </c>
      <c r="J1567" s="3">
        <v>150</v>
      </c>
      <c r="K1567" s="3">
        <v>4825</v>
      </c>
    </row>
    <row r="1568" spans="1:17" x14ac:dyDescent="0.25">
      <c r="A1568" s="1" t="s">
        <v>4</v>
      </c>
      <c r="B1568" s="1"/>
      <c r="G1568" s="5" t="s">
        <v>110</v>
      </c>
      <c r="H1568" s="6"/>
      <c r="I1568" s="6"/>
      <c r="J1568" s="6">
        <v>49905</v>
      </c>
      <c r="K1568" s="6"/>
    </row>
    <row r="1569" spans="1:17" ht="29.25" x14ac:dyDescent="0.25">
      <c r="A1569" s="1" t="s">
        <v>4</v>
      </c>
      <c r="B1569" s="1"/>
      <c r="G1569" s="5" t="s">
        <v>40</v>
      </c>
      <c r="H1569" s="6"/>
      <c r="I1569" s="6"/>
      <c r="J1569" s="6">
        <v>113561</v>
      </c>
      <c r="K1569" s="6">
        <v>153794</v>
      </c>
    </row>
    <row r="1570" spans="1:17" x14ac:dyDescent="0.25">
      <c r="A1570" s="1" t="s">
        <v>4</v>
      </c>
      <c r="B1570" s="1"/>
      <c r="G1570" s="5" t="s">
        <v>15</v>
      </c>
      <c r="H1570" s="6"/>
      <c r="I1570" s="6"/>
      <c r="J1570" s="6"/>
      <c r="K1570" s="6">
        <v>130354</v>
      </c>
    </row>
    <row r="1571" spans="1:17" x14ac:dyDescent="0.25">
      <c r="A1571" s="1" t="s">
        <v>4</v>
      </c>
      <c r="B1571" s="1"/>
      <c r="G1571" s="2" t="s">
        <v>23</v>
      </c>
      <c r="H1571" s="3">
        <v>275303</v>
      </c>
      <c r="I1571" s="3">
        <v>308915</v>
      </c>
      <c r="J1571" s="3">
        <v>241893</v>
      </c>
      <c r="K1571" s="3">
        <v>60753</v>
      </c>
    </row>
    <row r="1572" spans="1:17" ht="42.75" x14ac:dyDescent="0.25">
      <c r="A1572" s="20" t="s">
        <v>188</v>
      </c>
      <c r="B1572" s="2" t="s">
        <v>12</v>
      </c>
      <c r="C1572" s="3">
        <v>4750732</v>
      </c>
      <c r="D1572" s="3">
        <v>4460443</v>
      </c>
      <c r="E1572" s="3">
        <v>1340092</v>
      </c>
      <c r="F1572" s="4">
        <v>1615223</v>
      </c>
      <c r="G1572" s="1"/>
    </row>
    <row r="1573" spans="1:17" ht="42.75" x14ac:dyDescent="0.25">
      <c r="A1573" s="20" t="s">
        <v>188</v>
      </c>
      <c r="B1573" s="5" t="s">
        <v>0</v>
      </c>
      <c r="C1573" s="6">
        <v>125124</v>
      </c>
      <c r="D1573" s="6"/>
      <c r="E1573" s="6"/>
      <c r="F1573" s="7"/>
      <c r="G1573" s="1"/>
    </row>
    <row r="1574" spans="1:17" ht="42.75" x14ac:dyDescent="0.25">
      <c r="A1574" s="20" t="s">
        <v>188</v>
      </c>
      <c r="B1574" s="2" t="s">
        <v>13</v>
      </c>
      <c r="C1574" s="3">
        <v>446676</v>
      </c>
      <c r="D1574" s="3">
        <v>274169</v>
      </c>
      <c r="E1574" s="3">
        <v>266724</v>
      </c>
      <c r="F1574" s="4">
        <v>631400</v>
      </c>
      <c r="G1574" s="2" t="s">
        <v>13</v>
      </c>
      <c r="H1574" s="3">
        <v>454371</v>
      </c>
      <c r="I1574" s="3">
        <v>906808</v>
      </c>
      <c r="J1574" s="3">
        <v>454686</v>
      </c>
      <c r="K1574" s="3">
        <v>714067</v>
      </c>
    </row>
    <row r="1575" spans="1:17" ht="42.75" x14ac:dyDescent="0.25">
      <c r="A1575" s="20" t="s">
        <v>188</v>
      </c>
      <c r="B1575" s="5" t="s">
        <v>33</v>
      </c>
      <c r="C1575" s="6">
        <v>1662812</v>
      </c>
      <c r="D1575" s="6">
        <v>1190791</v>
      </c>
      <c r="E1575" s="6">
        <v>1625350</v>
      </c>
      <c r="F1575" s="7">
        <v>543254</v>
      </c>
      <c r="G1575" s="2" t="s">
        <v>33</v>
      </c>
      <c r="H1575">
        <f>N1575*0.86</f>
        <v>1570114.9</v>
      </c>
      <c r="I1575">
        <f>O1575*0.86</f>
        <v>1353116.26</v>
      </c>
      <c r="J1575">
        <f>P1575*0.86</f>
        <v>1226378.92</v>
      </c>
      <c r="K1575">
        <f>Q1575*0.86</f>
        <v>1145369.5</v>
      </c>
      <c r="N1575" s="3">
        <v>1825715</v>
      </c>
      <c r="O1575" s="3">
        <v>1573391</v>
      </c>
      <c r="P1575" s="3">
        <v>1426022</v>
      </c>
      <c r="Q1575" s="3">
        <v>1331825</v>
      </c>
    </row>
    <row r="1576" spans="1:17" ht="42.75" x14ac:dyDescent="0.25">
      <c r="A1576" s="20" t="s">
        <v>188</v>
      </c>
      <c r="B1576" s="2" t="s">
        <v>15</v>
      </c>
      <c r="C1576" s="3"/>
      <c r="D1576" s="3"/>
      <c r="E1576" s="3">
        <v>117582</v>
      </c>
      <c r="F1576" s="4"/>
      <c r="G1576" s="1"/>
    </row>
    <row r="1577" spans="1:17" ht="42.75" x14ac:dyDescent="0.25">
      <c r="A1577" s="20" t="s">
        <v>188</v>
      </c>
      <c r="B1577" s="5" t="s">
        <v>99</v>
      </c>
      <c r="C1577" s="6"/>
      <c r="D1577" s="6"/>
      <c r="E1577" s="6">
        <v>272489</v>
      </c>
      <c r="F1577" s="7">
        <v>472257</v>
      </c>
      <c r="G1577" s="5" t="s">
        <v>99</v>
      </c>
      <c r="H1577" s="6">
        <v>0</v>
      </c>
      <c r="I1577" s="6">
        <v>89849</v>
      </c>
      <c r="J1577" s="6">
        <v>380468</v>
      </c>
      <c r="K1577" s="6"/>
    </row>
    <row r="1578" spans="1:17" ht="42.75" x14ac:dyDescent="0.25">
      <c r="A1578" s="20" t="s">
        <v>188</v>
      </c>
      <c r="B1578" s="2" t="s">
        <v>65</v>
      </c>
      <c r="C1578" s="3"/>
      <c r="D1578" s="3">
        <v>33000</v>
      </c>
      <c r="E1578" s="3">
        <v>32051</v>
      </c>
      <c r="F1578" s="4">
        <v>2225</v>
      </c>
      <c r="G1578" s="5" t="s">
        <v>65</v>
      </c>
      <c r="H1578" s="6"/>
      <c r="I1578" s="6">
        <v>33091</v>
      </c>
      <c r="J1578" s="6">
        <v>90693</v>
      </c>
      <c r="K1578" s="6">
        <v>0</v>
      </c>
    </row>
    <row r="1579" spans="1:17" ht="42.75" x14ac:dyDescent="0.25">
      <c r="A1579" s="20" t="s">
        <v>188</v>
      </c>
      <c r="B1579" s="2" t="s">
        <v>91</v>
      </c>
      <c r="C1579" s="3">
        <v>60826</v>
      </c>
      <c r="D1579" s="3">
        <v>190541</v>
      </c>
      <c r="E1579" s="3">
        <v>380699</v>
      </c>
      <c r="F1579" s="4"/>
      <c r="G1579" s="2" t="s">
        <v>91</v>
      </c>
      <c r="H1579" s="3">
        <v>402000</v>
      </c>
      <c r="I1579" s="3">
        <v>815500</v>
      </c>
      <c r="J1579" s="3"/>
      <c r="K1579" s="3"/>
    </row>
    <row r="1580" spans="1:17" ht="42.75" x14ac:dyDescent="0.25">
      <c r="A1580" s="20" t="s">
        <v>188</v>
      </c>
      <c r="B1580" s="5" t="s">
        <v>35</v>
      </c>
      <c r="C1580" s="6"/>
      <c r="D1580" s="8">
        <v>66911</v>
      </c>
      <c r="E1580" s="6">
        <v>76797</v>
      </c>
      <c r="F1580" s="7"/>
      <c r="G1580" s="5" t="s">
        <v>35</v>
      </c>
      <c r="H1580" s="6">
        <v>51</v>
      </c>
      <c r="I1580" s="6">
        <v>66862</v>
      </c>
      <c r="J1580" s="6"/>
      <c r="K1580" s="6">
        <v>68440</v>
      </c>
    </row>
    <row r="1581" spans="1:17" ht="42.75" x14ac:dyDescent="0.25">
      <c r="A1581" s="20" t="s">
        <v>188</v>
      </c>
      <c r="B1581" s="2" t="s">
        <v>16</v>
      </c>
      <c r="C1581" s="3"/>
      <c r="D1581" s="3"/>
      <c r="E1581" s="3">
        <v>41099</v>
      </c>
      <c r="F1581" s="4">
        <v>82414</v>
      </c>
      <c r="G1581" s="2" t="s">
        <v>16</v>
      </c>
      <c r="H1581" s="3">
        <v>458329</v>
      </c>
      <c r="I1581" s="3">
        <v>216978</v>
      </c>
      <c r="J1581" s="3">
        <v>163062</v>
      </c>
      <c r="K1581" s="3">
        <v>83569</v>
      </c>
    </row>
    <row r="1582" spans="1:17" ht="42.75" x14ac:dyDescent="0.25">
      <c r="A1582" s="20" t="s">
        <v>188</v>
      </c>
      <c r="B1582" s="5" t="s">
        <v>36</v>
      </c>
      <c r="C1582" s="8">
        <v>2</v>
      </c>
      <c r="D1582" s="6"/>
      <c r="E1582" s="6"/>
      <c r="F1582" s="7">
        <v>3</v>
      </c>
      <c r="G1582" s="2" t="s">
        <v>36</v>
      </c>
      <c r="H1582" s="3"/>
      <c r="I1582" s="3"/>
      <c r="J1582" s="3">
        <v>17147</v>
      </c>
      <c r="K1582" s="3"/>
    </row>
    <row r="1583" spans="1:17" ht="42.75" x14ac:dyDescent="0.25">
      <c r="A1583" s="20" t="s">
        <v>188</v>
      </c>
      <c r="B1583" s="2" t="s">
        <v>101</v>
      </c>
      <c r="C1583" s="3">
        <v>526596</v>
      </c>
      <c r="D1583" s="3">
        <v>384024</v>
      </c>
      <c r="E1583" s="3">
        <v>0</v>
      </c>
      <c r="F1583" s="4"/>
      <c r="G1583" s="5" t="s">
        <v>101</v>
      </c>
      <c r="H1583" s="6">
        <v>443570</v>
      </c>
      <c r="I1583" s="6">
        <v>399879</v>
      </c>
      <c r="J1583" s="6"/>
      <c r="K1583" s="6"/>
    </row>
    <row r="1584" spans="1:17" ht="42.75" x14ac:dyDescent="0.25">
      <c r="A1584" s="20" t="s">
        <v>188</v>
      </c>
      <c r="B1584" s="5" t="s">
        <v>84</v>
      </c>
      <c r="C1584" s="6"/>
      <c r="D1584" s="6"/>
      <c r="E1584" s="6">
        <v>124631</v>
      </c>
      <c r="F1584" s="7"/>
      <c r="G1584" s="2" t="s">
        <v>84</v>
      </c>
      <c r="H1584" s="3"/>
      <c r="I1584" s="3"/>
      <c r="J1584" s="13">
        <v>0</v>
      </c>
      <c r="K1584" s="3"/>
    </row>
    <row r="1585" spans="1:11" ht="42.75" x14ac:dyDescent="0.25">
      <c r="A1585" s="20" t="s">
        <v>188</v>
      </c>
      <c r="B1585" s="2" t="s">
        <v>39</v>
      </c>
      <c r="C1585" s="3"/>
      <c r="D1585" s="3"/>
      <c r="E1585" s="3">
        <v>279254</v>
      </c>
      <c r="F1585" s="4"/>
      <c r="G1585" s="1"/>
    </row>
    <row r="1586" spans="1:11" ht="42.75" x14ac:dyDescent="0.25">
      <c r="A1586" s="20" t="s">
        <v>188</v>
      </c>
      <c r="B1586" s="5" t="s">
        <v>140</v>
      </c>
      <c r="C1586" s="6"/>
      <c r="D1586" s="6">
        <v>683</v>
      </c>
      <c r="E1586" s="6">
        <v>483</v>
      </c>
      <c r="F1586" s="7">
        <v>328</v>
      </c>
      <c r="G1586" s="5" t="s">
        <v>140</v>
      </c>
      <c r="H1586" s="6"/>
      <c r="I1586" s="6">
        <v>1</v>
      </c>
      <c r="J1586" s="6">
        <v>2</v>
      </c>
      <c r="K1586" s="6">
        <v>404</v>
      </c>
    </row>
    <row r="1587" spans="1:11" ht="42.75" x14ac:dyDescent="0.25">
      <c r="A1587" s="20" t="s">
        <v>188</v>
      </c>
      <c r="B1587" s="2" t="s">
        <v>40</v>
      </c>
      <c r="C1587" s="3">
        <v>3164</v>
      </c>
      <c r="D1587" s="3"/>
      <c r="E1587" s="3"/>
      <c r="F1587" s="4"/>
      <c r="G1587" s="5" t="s">
        <v>40</v>
      </c>
      <c r="H1587" s="6"/>
      <c r="I1587" s="6">
        <v>129222</v>
      </c>
      <c r="J1587" s="6"/>
      <c r="K1587" s="6"/>
    </row>
    <row r="1588" spans="1:11" ht="42.75" x14ac:dyDescent="0.25">
      <c r="A1588" s="20" t="s">
        <v>188</v>
      </c>
      <c r="B1588" s="5" t="s">
        <v>121</v>
      </c>
      <c r="C1588" s="6">
        <v>141776</v>
      </c>
      <c r="D1588" s="6"/>
      <c r="E1588" s="6"/>
      <c r="F1588" s="7"/>
      <c r="G1588" s="1"/>
    </row>
    <row r="1589" spans="1:11" ht="42.75" x14ac:dyDescent="0.25">
      <c r="A1589" s="20" t="s">
        <v>188</v>
      </c>
      <c r="B1589" s="2" t="s">
        <v>20</v>
      </c>
      <c r="C1589" s="3">
        <v>1506704</v>
      </c>
      <c r="D1589" s="3">
        <v>509939</v>
      </c>
      <c r="E1589" s="3">
        <v>211706</v>
      </c>
      <c r="F1589" s="4">
        <v>2988842</v>
      </c>
      <c r="G1589" s="2" t="s">
        <v>20</v>
      </c>
      <c r="H1589" s="3">
        <v>1419277</v>
      </c>
      <c r="I1589" s="3">
        <v>643965</v>
      </c>
      <c r="J1589" s="3"/>
      <c r="K1589" s="3"/>
    </row>
    <row r="1590" spans="1:11" ht="42.75" x14ac:dyDescent="0.25">
      <c r="A1590" s="20" t="s">
        <v>188</v>
      </c>
      <c r="B1590" s="35" t="s">
        <v>126</v>
      </c>
      <c r="C1590" s="6">
        <v>6387</v>
      </c>
      <c r="D1590" s="6"/>
      <c r="E1590" s="6"/>
      <c r="F1590" s="7"/>
      <c r="G1590" s="1"/>
    </row>
    <row r="1591" spans="1:11" ht="42.75" x14ac:dyDescent="0.25">
      <c r="A1591" s="20" t="s">
        <v>188</v>
      </c>
      <c r="B1591" s="2" t="s">
        <v>30</v>
      </c>
      <c r="C1591" s="3">
        <v>61458</v>
      </c>
      <c r="D1591" s="3">
        <v>42912</v>
      </c>
      <c r="E1591" s="3">
        <v>51812</v>
      </c>
      <c r="F1591" s="4">
        <v>29904</v>
      </c>
      <c r="G1591" s="5" t="s">
        <v>30</v>
      </c>
      <c r="H1591" s="6">
        <v>115596</v>
      </c>
      <c r="I1591" s="6">
        <v>55201</v>
      </c>
      <c r="J1591" s="6">
        <v>42665</v>
      </c>
      <c r="K1591" s="6"/>
    </row>
    <row r="1592" spans="1:11" ht="42.75" x14ac:dyDescent="0.25">
      <c r="A1592" s="20" t="s">
        <v>188</v>
      </c>
      <c r="B1592" s="5" t="s">
        <v>7</v>
      </c>
      <c r="C1592" s="6">
        <v>5478364</v>
      </c>
      <c r="D1592" s="6">
        <v>3080043</v>
      </c>
      <c r="E1592" s="6">
        <v>2912770</v>
      </c>
      <c r="F1592" s="7">
        <v>2205420</v>
      </c>
      <c r="G1592" s="2" t="s">
        <v>7</v>
      </c>
      <c r="H1592" s="3">
        <v>813630</v>
      </c>
      <c r="I1592" s="3">
        <v>2602</v>
      </c>
      <c r="J1592" s="3">
        <v>2500</v>
      </c>
      <c r="K1592" s="3">
        <v>2136</v>
      </c>
    </row>
    <row r="1593" spans="1:11" ht="42.75" x14ac:dyDescent="0.25">
      <c r="A1593" s="20" t="s">
        <v>188</v>
      </c>
      <c r="B1593" s="2" t="s">
        <v>42</v>
      </c>
      <c r="C1593" s="3">
        <v>22542689</v>
      </c>
      <c r="D1593" s="3">
        <v>22986580</v>
      </c>
      <c r="E1593" s="3">
        <v>21946162</v>
      </c>
      <c r="F1593" s="4">
        <v>22215556</v>
      </c>
      <c r="G1593" s="5" t="s">
        <v>42</v>
      </c>
      <c r="H1593" s="6">
        <v>23828515</v>
      </c>
      <c r="I1593" s="6">
        <v>23801145</v>
      </c>
      <c r="J1593" s="6">
        <v>23784226</v>
      </c>
      <c r="K1593" s="6">
        <v>24153437</v>
      </c>
    </row>
    <row r="1594" spans="1:11" ht="43.5" x14ac:dyDescent="0.25">
      <c r="A1594" s="20" t="s">
        <v>188</v>
      </c>
      <c r="B1594" s="5" t="s">
        <v>25</v>
      </c>
      <c r="C1594" s="6">
        <v>2326930</v>
      </c>
      <c r="D1594" s="6">
        <v>3884630</v>
      </c>
      <c r="E1594" s="6">
        <v>3815680</v>
      </c>
      <c r="F1594" s="7">
        <v>2725943</v>
      </c>
      <c r="G1594" s="5" t="s">
        <v>25</v>
      </c>
      <c r="H1594" s="6">
        <v>980283</v>
      </c>
      <c r="I1594" s="6">
        <v>2390604</v>
      </c>
      <c r="J1594" s="6">
        <v>3128024</v>
      </c>
      <c r="K1594" s="6">
        <v>3120106</v>
      </c>
    </row>
    <row r="1595" spans="1:11" ht="42.75" x14ac:dyDescent="0.25">
      <c r="A1595" s="20" t="s">
        <v>188</v>
      </c>
      <c r="B1595" s="2" t="s">
        <v>43</v>
      </c>
      <c r="C1595" s="3">
        <v>1136135</v>
      </c>
      <c r="D1595" s="3">
        <v>682840</v>
      </c>
      <c r="E1595" s="3">
        <v>136941</v>
      </c>
      <c r="F1595" s="4">
        <v>158992</v>
      </c>
      <c r="G1595" s="1"/>
    </row>
    <row r="1596" spans="1:11" ht="42.75" x14ac:dyDescent="0.25">
      <c r="A1596" s="20" t="s">
        <v>188</v>
      </c>
      <c r="B1596" s="5" t="s">
        <v>78</v>
      </c>
      <c r="C1596" s="6"/>
      <c r="D1596" s="6"/>
      <c r="E1596" s="6">
        <v>76259</v>
      </c>
      <c r="F1596" s="7"/>
      <c r="G1596" s="1"/>
    </row>
    <row r="1597" spans="1:11" ht="43.5" x14ac:dyDescent="0.25">
      <c r="A1597" s="20" t="s">
        <v>188</v>
      </c>
      <c r="B1597" s="2" t="s">
        <v>52</v>
      </c>
      <c r="C1597" s="3"/>
      <c r="D1597" s="3"/>
      <c r="E1597" s="3">
        <v>102155</v>
      </c>
      <c r="F1597" s="4">
        <v>104381</v>
      </c>
      <c r="G1597" s="1"/>
    </row>
    <row r="1598" spans="1:11" ht="42.75" x14ac:dyDescent="0.25">
      <c r="A1598" s="20" t="s">
        <v>188</v>
      </c>
      <c r="B1598" s="5" t="s">
        <v>45</v>
      </c>
      <c r="C1598" s="6"/>
      <c r="D1598" s="6">
        <v>76551</v>
      </c>
      <c r="E1598" s="6">
        <v>80021</v>
      </c>
      <c r="F1598" s="7">
        <v>8696</v>
      </c>
      <c r="G1598" s="2" t="s">
        <v>45</v>
      </c>
      <c r="H1598" s="3"/>
      <c r="I1598" s="3">
        <v>80137</v>
      </c>
      <c r="J1598" s="3">
        <v>129990</v>
      </c>
      <c r="K1598" s="3">
        <v>27129</v>
      </c>
    </row>
    <row r="1599" spans="1:11" ht="42.75" x14ac:dyDescent="0.25">
      <c r="A1599" s="20" t="s">
        <v>188</v>
      </c>
      <c r="B1599" s="2" t="s">
        <v>46</v>
      </c>
      <c r="C1599" s="3">
        <v>181690</v>
      </c>
      <c r="D1599" s="3">
        <v>691858</v>
      </c>
      <c r="E1599" s="3">
        <v>187513</v>
      </c>
      <c r="F1599" s="4">
        <v>89754</v>
      </c>
      <c r="G1599" s="1"/>
    </row>
    <row r="1600" spans="1:11" ht="43.5" x14ac:dyDescent="0.25">
      <c r="A1600" s="20" t="s">
        <v>188</v>
      </c>
      <c r="B1600" s="5" t="s">
        <v>2</v>
      </c>
      <c r="C1600" s="8">
        <v>4</v>
      </c>
      <c r="D1600" s="6"/>
      <c r="E1600" s="6"/>
      <c r="F1600" s="7">
        <v>68576</v>
      </c>
      <c r="G1600" s="1"/>
    </row>
    <row r="1601" spans="1:17" ht="43.5" x14ac:dyDescent="0.25">
      <c r="A1601" s="20" t="s">
        <v>188</v>
      </c>
      <c r="B1601" s="2" t="s">
        <v>8</v>
      </c>
      <c r="C1601" s="3">
        <v>7001783</v>
      </c>
      <c r="D1601" s="3">
        <v>11299794</v>
      </c>
      <c r="E1601" s="13">
        <v>0</v>
      </c>
      <c r="F1601" s="4">
        <v>10698260</v>
      </c>
      <c r="G1601" s="12" t="s">
        <v>8</v>
      </c>
      <c r="H1601">
        <f>N1601*0.86</f>
        <v>8317182.9799999995</v>
      </c>
      <c r="I1601">
        <f>O1601*0.86</f>
        <v>12175548.9</v>
      </c>
      <c r="J1601">
        <f>P1601*0.86</f>
        <v>12370141.1</v>
      </c>
      <c r="K1601">
        <f>Q1601*0.86</f>
        <v>11554662.439999999</v>
      </c>
      <c r="N1601" s="14">
        <v>9671143</v>
      </c>
      <c r="O1601" s="14">
        <v>14157615</v>
      </c>
      <c r="P1601" s="14">
        <v>14383885</v>
      </c>
      <c r="Q1601" s="14">
        <v>13435654</v>
      </c>
    </row>
    <row r="1602" spans="1:17" ht="86.25" x14ac:dyDescent="0.25">
      <c r="A1602" s="20" t="s">
        <v>188</v>
      </c>
      <c r="B1602" s="9" t="s">
        <v>70</v>
      </c>
      <c r="C1602" s="10">
        <v>104353</v>
      </c>
      <c r="D1602" s="10">
        <v>69482</v>
      </c>
      <c r="E1602" s="10"/>
      <c r="F1602" s="11"/>
      <c r="G1602" s="1"/>
    </row>
    <row r="1603" spans="1:17" ht="42.75" x14ac:dyDescent="0.25">
      <c r="A1603" s="20" t="s">
        <v>188</v>
      </c>
      <c r="B1603" s="1"/>
      <c r="G1603" s="5" t="s">
        <v>37</v>
      </c>
      <c r="H1603" s="6"/>
      <c r="I1603" s="6"/>
      <c r="J1603" s="6">
        <v>1000000</v>
      </c>
      <c r="K1603" s="6">
        <v>2999</v>
      </c>
    </row>
    <row r="1604" spans="1:17" ht="42.75" x14ac:dyDescent="0.25">
      <c r="A1604" s="20" t="s">
        <v>188</v>
      </c>
      <c r="B1604" s="1"/>
      <c r="G1604" s="2" t="s">
        <v>75</v>
      </c>
      <c r="H1604" s="3"/>
      <c r="I1604" s="3">
        <v>33329</v>
      </c>
      <c r="J1604" s="3"/>
      <c r="K1604" s="3"/>
    </row>
    <row r="1605" spans="1:17" ht="42.75" x14ac:dyDescent="0.25">
      <c r="A1605" s="20" t="s">
        <v>188</v>
      </c>
      <c r="B1605" s="1"/>
      <c r="G1605" s="5" t="s">
        <v>69</v>
      </c>
      <c r="H1605" s="6"/>
      <c r="I1605" s="6">
        <v>151499</v>
      </c>
      <c r="J1605" s="6">
        <v>125848</v>
      </c>
      <c r="K1605" s="8">
        <v>0</v>
      </c>
    </row>
    <row r="1606" spans="1:17" ht="42.75" x14ac:dyDescent="0.25">
      <c r="A1606" s="20" t="s">
        <v>188</v>
      </c>
      <c r="B1606" s="1"/>
      <c r="G1606" s="5" t="s">
        <v>92</v>
      </c>
      <c r="H1606" s="6">
        <v>374</v>
      </c>
      <c r="I1606" s="6"/>
      <c r="J1606" s="6"/>
      <c r="K1606" s="6"/>
    </row>
    <row r="1607" spans="1:17" ht="42.75" x14ac:dyDescent="0.25">
      <c r="A1607" s="20" t="s">
        <v>188</v>
      </c>
      <c r="B1607" s="1"/>
      <c r="G1607" s="5" t="s">
        <v>122</v>
      </c>
      <c r="H1607" s="6"/>
      <c r="I1607" s="6"/>
      <c r="J1607" s="6"/>
      <c r="K1607" s="6">
        <v>2461</v>
      </c>
    </row>
    <row r="1608" spans="1:17" ht="42.75" x14ac:dyDescent="0.25">
      <c r="A1608" s="20" t="s">
        <v>188</v>
      </c>
      <c r="B1608" s="1"/>
      <c r="G1608" s="2" t="s">
        <v>110</v>
      </c>
      <c r="H1608" s="13">
        <v>0</v>
      </c>
      <c r="I1608" s="13">
        <v>105200</v>
      </c>
      <c r="J1608" s="3"/>
      <c r="K1608" s="13">
        <v>83358</v>
      </c>
    </row>
    <row r="1609" spans="1:17" ht="42.75" x14ac:dyDescent="0.25">
      <c r="A1609" s="20" t="s">
        <v>188</v>
      </c>
      <c r="B1609" s="1"/>
      <c r="G1609" s="5" t="s">
        <v>61</v>
      </c>
      <c r="H1609" s="6">
        <v>35729</v>
      </c>
      <c r="I1609" s="6">
        <v>0</v>
      </c>
      <c r="J1609" s="6">
        <v>0</v>
      </c>
      <c r="K1609" s="6"/>
    </row>
    <row r="1610" spans="1:17" ht="71.25" x14ac:dyDescent="0.25">
      <c r="A1610" s="20" t="s">
        <v>189</v>
      </c>
      <c r="B1610" s="1"/>
      <c r="G1610" s="12" t="s">
        <v>10</v>
      </c>
      <c r="H1610" s="14"/>
      <c r="I1610" s="14"/>
      <c r="J1610" s="14">
        <v>76424</v>
      </c>
      <c r="K1610" s="15"/>
    </row>
    <row r="1611" spans="1:17" x14ac:dyDescent="0.25">
      <c r="A1611" s="1" t="s">
        <v>8</v>
      </c>
      <c r="B1611" s="2" t="s">
        <v>12</v>
      </c>
      <c r="C1611">
        <f t="shared" ref="C1611:F1642" si="3">N1611*0.86</f>
        <v>4036365.28</v>
      </c>
      <c r="D1611">
        <f t="shared" si="3"/>
        <v>1094910.72</v>
      </c>
      <c r="E1611">
        <f t="shared" si="3"/>
        <v>308232.59999999998</v>
      </c>
      <c r="F1611">
        <f t="shared" si="3"/>
        <v>883785.88</v>
      </c>
      <c r="G1611" s="1"/>
      <c r="N1611" s="3">
        <v>4693448</v>
      </c>
      <c r="O1611" s="3">
        <v>1273152</v>
      </c>
      <c r="P1611" s="3">
        <v>358410</v>
      </c>
      <c r="Q1611" s="4">
        <v>1027658</v>
      </c>
    </row>
    <row r="1612" spans="1:17" x14ac:dyDescent="0.25">
      <c r="A1612" s="1" t="s">
        <v>8</v>
      </c>
      <c r="B1612" s="5" t="s">
        <v>0</v>
      </c>
      <c r="C1612">
        <f t="shared" si="3"/>
        <v>4558654.46</v>
      </c>
      <c r="D1612">
        <f t="shared" si="3"/>
        <v>1520969.34</v>
      </c>
      <c r="E1612">
        <f t="shared" si="3"/>
        <v>1460716.88</v>
      </c>
      <c r="F1612">
        <f t="shared" si="3"/>
        <v>1947549.98</v>
      </c>
      <c r="G1612" s="2" t="s">
        <v>0</v>
      </c>
      <c r="H1612" s="3">
        <v>0</v>
      </c>
      <c r="I1612" s="3">
        <v>12817</v>
      </c>
      <c r="J1612" s="17">
        <v>28867</v>
      </c>
      <c r="K1612" s="17">
        <v>41352</v>
      </c>
      <c r="N1612" s="6">
        <v>5300761</v>
      </c>
      <c r="O1612" s="6">
        <v>1768569</v>
      </c>
      <c r="P1612" s="6">
        <v>1698508</v>
      </c>
      <c r="Q1612" s="7">
        <v>2264593</v>
      </c>
    </row>
    <row r="1613" spans="1:17" ht="29.25" x14ac:dyDescent="0.25">
      <c r="A1613" s="1" t="s">
        <v>8</v>
      </c>
      <c r="B1613" s="2" t="s">
        <v>6</v>
      </c>
      <c r="C1613">
        <f t="shared" si="3"/>
        <v>1460383.2</v>
      </c>
      <c r="D1613">
        <f t="shared" si="3"/>
        <v>1722564.52</v>
      </c>
      <c r="E1613">
        <f t="shared" si="3"/>
        <v>1825659.5999999999</v>
      </c>
      <c r="F1613">
        <f t="shared" si="3"/>
        <v>1385133.2</v>
      </c>
      <c r="G1613" s="5" t="s">
        <v>6</v>
      </c>
      <c r="H1613" s="6">
        <v>1559595</v>
      </c>
      <c r="I1613" s="6">
        <v>1582740</v>
      </c>
      <c r="J1613" s="6">
        <v>1192525</v>
      </c>
      <c r="K1613" s="6">
        <v>1802892</v>
      </c>
      <c r="N1613" s="3">
        <v>1698120</v>
      </c>
      <c r="O1613" s="3">
        <v>2002982</v>
      </c>
      <c r="P1613" s="3">
        <v>2122860</v>
      </c>
      <c r="Q1613" s="4">
        <v>1610620</v>
      </c>
    </row>
    <row r="1614" spans="1:17" ht="29.25" x14ac:dyDescent="0.25">
      <c r="A1614" s="1" t="s">
        <v>8</v>
      </c>
      <c r="B1614" s="5" t="s">
        <v>11</v>
      </c>
      <c r="C1614">
        <f t="shared" si="3"/>
        <v>72389.64</v>
      </c>
      <c r="D1614">
        <f t="shared" si="3"/>
        <v>0</v>
      </c>
      <c r="E1614">
        <f t="shared" si="3"/>
        <v>0</v>
      </c>
      <c r="F1614">
        <f t="shared" si="3"/>
        <v>0</v>
      </c>
      <c r="G1614" s="1"/>
      <c r="N1614" s="6">
        <v>84174</v>
      </c>
      <c r="O1614" s="6"/>
      <c r="P1614" s="6"/>
      <c r="Q1614" s="7"/>
    </row>
    <row r="1615" spans="1:17" ht="29.25" x14ac:dyDescent="0.25">
      <c r="A1615" s="1" t="s">
        <v>8</v>
      </c>
      <c r="B1615" s="2" t="s">
        <v>13</v>
      </c>
      <c r="C1615">
        <f t="shared" si="3"/>
        <v>765586.62</v>
      </c>
      <c r="D1615">
        <f t="shared" si="3"/>
        <v>0</v>
      </c>
      <c r="E1615">
        <f t="shared" si="3"/>
        <v>0</v>
      </c>
      <c r="F1615">
        <f t="shared" si="3"/>
        <v>0</v>
      </c>
      <c r="G1615" s="5" t="s">
        <v>13</v>
      </c>
      <c r="H1615" s="6">
        <v>639320</v>
      </c>
      <c r="I1615" s="6"/>
      <c r="J1615" s="6"/>
      <c r="K1615" s="6"/>
      <c r="N1615" s="3">
        <v>890217</v>
      </c>
      <c r="O1615" s="3"/>
      <c r="P1615" s="3"/>
      <c r="Q1615" s="4"/>
    </row>
    <row r="1616" spans="1:17" ht="29.25" x14ac:dyDescent="0.25">
      <c r="A1616" s="1" t="s">
        <v>8</v>
      </c>
      <c r="B1616" s="5" t="s">
        <v>56</v>
      </c>
      <c r="C1616">
        <f t="shared" si="3"/>
        <v>6812.92</v>
      </c>
      <c r="D1616">
        <f t="shared" si="3"/>
        <v>0</v>
      </c>
      <c r="E1616">
        <f t="shared" si="3"/>
        <v>0</v>
      </c>
      <c r="F1616">
        <f t="shared" si="3"/>
        <v>0</v>
      </c>
      <c r="G1616" s="1"/>
      <c r="N1616" s="6">
        <v>7922</v>
      </c>
      <c r="O1616" s="6"/>
      <c r="P1616" s="6"/>
      <c r="Q1616" s="7"/>
    </row>
    <row r="1617" spans="1:23" x14ac:dyDescent="0.25">
      <c r="A1617" s="1" t="s">
        <v>8</v>
      </c>
      <c r="B1617" s="5" t="s">
        <v>49</v>
      </c>
      <c r="C1617">
        <f t="shared" si="3"/>
        <v>26793.3</v>
      </c>
      <c r="D1617">
        <f t="shared" si="3"/>
        <v>28790.22</v>
      </c>
      <c r="E1617">
        <f t="shared" si="3"/>
        <v>10264.1</v>
      </c>
      <c r="F1617">
        <f t="shared" si="3"/>
        <v>0</v>
      </c>
      <c r="G1617" s="5" t="s">
        <v>49</v>
      </c>
      <c r="H1617" s="6">
        <v>9989</v>
      </c>
      <c r="I1617" s="6"/>
      <c r="J1617" s="6"/>
      <c r="K1617" s="6">
        <v>9397</v>
      </c>
      <c r="N1617" s="6">
        <v>31155</v>
      </c>
      <c r="O1617" s="6">
        <v>33477</v>
      </c>
      <c r="P1617" s="6">
        <v>11935</v>
      </c>
      <c r="Q1617" s="7"/>
    </row>
    <row r="1618" spans="1:23" ht="57.75" x14ac:dyDescent="0.25">
      <c r="A1618" s="1" t="s">
        <v>8</v>
      </c>
      <c r="B1618" s="2" t="s">
        <v>80</v>
      </c>
      <c r="C1618">
        <f t="shared" si="3"/>
        <v>43518.58</v>
      </c>
      <c r="D1618">
        <f t="shared" si="3"/>
        <v>0</v>
      </c>
      <c r="E1618">
        <f t="shared" si="3"/>
        <v>0</v>
      </c>
      <c r="F1618">
        <f t="shared" si="3"/>
        <v>0</v>
      </c>
      <c r="G1618" s="2" t="s">
        <v>80</v>
      </c>
      <c r="H1618" s="3">
        <v>74113</v>
      </c>
      <c r="I1618" s="3"/>
      <c r="J1618" s="3"/>
      <c r="K1618" s="3">
        <v>28823</v>
      </c>
      <c r="N1618" s="3">
        <v>50603</v>
      </c>
      <c r="O1618" s="3"/>
      <c r="P1618" s="3"/>
      <c r="Q1618" s="4"/>
    </row>
    <row r="1619" spans="1:23" x14ac:dyDescent="0.25">
      <c r="A1619" s="1" t="s">
        <v>8</v>
      </c>
      <c r="B1619" s="5" t="s">
        <v>32</v>
      </c>
      <c r="C1619">
        <f t="shared" si="3"/>
        <v>7253327.7199999997</v>
      </c>
      <c r="D1619">
        <f t="shared" si="3"/>
        <v>7408981.7000000002</v>
      </c>
      <c r="E1619">
        <f t="shared" si="3"/>
        <v>4642090.8</v>
      </c>
      <c r="F1619">
        <f t="shared" si="3"/>
        <v>6387863.2800000003</v>
      </c>
      <c r="G1619" s="5" t="s">
        <v>32</v>
      </c>
      <c r="H1619" s="6">
        <v>7087970</v>
      </c>
      <c r="I1619" s="6">
        <v>8573759</v>
      </c>
      <c r="J1619" s="6">
        <v>5035208</v>
      </c>
      <c r="K1619" s="6">
        <v>6614919</v>
      </c>
      <c r="N1619" s="6">
        <v>8434102</v>
      </c>
      <c r="O1619" s="6">
        <v>8615095</v>
      </c>
      <c r="P1619" s="6">
        <v>5397780</v>
      </c>
      <c r="Q1619" s="7">
        <v>7427748</v>
      </c>
    </row>
    <row r="1620" spans="1:23" ht="43.5" x14ac:dyDescent="0.25">
      <c r="A1620" s="1" t="s">
        <v>8</v>
      </c>
      <c r="B1620" s="2" t="s">
        <v>14</v>
      </c>
      <c r="C1620">
        <f t="shared" si="3"/>
        <v>132172.54</v>
      </c>
      <c r="D1620">
        <f t="shared" si="3"/>
        <v>0</v>
      </c>
      <c r="E1620">
        <f t="shared" si="3"/>
        <v>0</v>
      </c>
      <c r="F1620">
        <f t="shared" si="3"/>
        <v>0</v>
      </c>
      <c r="G1620" s="2" t="s">
        <v>14</v>
      </c>
      <c r="H1620" s="3">
        <v>39283</v>
      </c>
      <c r="I1620" s="3"/>
      <c r="J1620" s="3"/>
      <c r="K1620" s="3"/>
      <c r="N1620" s="3">
        <v>153689</v>
      </c>
      <c r="O1620" s="3"/>
      <c r="P1620" s="3"/>
      <c r="Q1620" s="4"/>
    </row>
    <row r="1621" spans="1:23" ht="29.25" x14ac:dyDescent="0.25">
      <c r="A1621" s="1" t="s">
        <v>8</v>
      </c>
      <c r="B1621" s="5" t="s">
        <v>98</v>
      </c>
      <c r="C1621">
        <f t="shared" si="3"/>
        <v>102116.4</v>
      </c>
      <c r="D1621">
        <f t="shared" si="3"/>
        <v>384673.7</v>
      </c>
      <c r="E1621">
        <f t="shared" si="3"/>
        <v>1027921.88</v>
      </c>
      <c r="F1621">
        <f t="shared" si="3"/>
        <v>219002.44</v>
      </c>
      <c r="G1621" s="1"/>
      <c r="N1621" s="6">
        <v>118740</v>
      </c>
      <c r="O1621" s="6">
        <v>447295</v>
      </c>
      <c r="P1621" s="6">
        <v>1195258</v>
      </c>
      <c r="Q1621" s="7">
        <v>254654</v>
      </c>
    </row>
    <row r="1622" spans="1:23" x14ac:dyDescent="0.25">
      <c r="A1622" s="1" t="s">
        <v>8</v>
      </c>
      <c r="B1622" s="2" t="s">
        <v>33</v>
      </c>
      <c r="C1622">
        <f t="shared" si="3"/>
        <v>171639075.19999999</v>
      </c>
      <c r="D1622">
        <f t="shared" si="3"/>
        <v>183017800.56</v>
      </c>
      <c r="E1622">
        <f t="shared" si="3"/>
        <v>174394284.72</v>
      </c>
      <c r="F1622">
        <f t="shared" si="3"/>
        <v>184865274.91999999</v>
      </c>
      <c r="G1622" s="5" t="s">
        <v>33</v>
      </c>
      <c r="H1622">
        <f>T1622*0.86</f>
        <v>171430928.53999999</v>
      </c>
      <c r="I1622">
        <f>U1622*0.86</f>
        <v>182646216.06</v>
      </c>
      <c r="J1622">
        <f>V1622*0.86</f>
        <v>174106757.47999999</v>
      </c>
      <c r="K1622">
        <f>W1622*0.86</f>
        <v>184694270.80000001</v>
      </c>
      <c r="N1622" s="3">
        <v>199580320</v>
      </c>
      <c r="O1622" s="3">
        <v>212811396</v>
      </c>
      <c r="P1622" s="3">
        <v>202784052</v>
      </c>
      <c r="Q1622" s="4">
        <v>214959622</v>
      </c>
      <c r="T1622" s="6">
        <v>199338289</v>
      </c>
      <c r="U1622" s="6">
        <v>212379321</v>
      </c>
      <c r="V1622" s="6">
        <v>202449718</v>
      </c>
      <c r="W1622" s="3">
        <v>214760780</v>
      </c>
    </row>
    <row r="1623" spans="1:23" x14ac:dyDescent="0.25">
      <c r="A1623" s="1" t="s">
        <v>8</v>
      </c>
      <c r="B1623" s="5" t="s">
        <v>103</v>
      </c>
      <c r="C1623">
        <f t="shared" si="3"/>
        <v>915150.94</v>
      </c>
      <c r="D1623">
        <f t="shared" si="3"/>
        <v>259903.18</v>
      </c>
      <c r="E1623">
        <f t="shared" si="3"/>
        <v>0</v>
      </c>
      <c r="F1623">
        <f t="shared" si="3"/>
        <v>0</v>
      </c>
      <c r="G1623" s="1"/>
      <c r="N1623" s="6">
        <v>1064129</v>
      </c>
      <c r="O1623" s="6">
        <v>302213</v>
      </c>
      <c r="P1623" s="6"/>
      <c r="Q1623" s="7"/>
    </row>
    <row r="1624" spans="1:23" ht="29.25" x14ac:dyDescent="0.25">
      <c r="A1624" s="1" t="s">
        <v>8</v>
      </c>
      <c r="B1624" s="2" t="s">
        <v>10</v>
      </c>
      <c r="C1624">
        <f t="shared" si="3"/>
        <v>13274914.42</v>
      </c>
      <c r="D1624">
        <f t="shared" si="3"/>
        <v>14282178.24</v>
      </c>
      <c r="E1624">
        <f t="shared" si="3"/>
        <v>11475687.779999999</v>
      </c>
      <c r="F1624">
        <f t="shared" si="3"/>
        <v>8723341.1999999993</v>
      </c>
      <c r="G1624" s="2" t="s">
        <v>10</v>
      </c>
      <c r="H1624" s="3">
        <v>9539982</v>
      </c>
      <c r="I1624" s="3">
        <v>12237809</v>
      </c>
      <c r="J1624" s="3">
        <v>10866643</v>
      </c>
      <c r="K1624" s="3">
        <v>7259128</v>
      </c>
      <c r="N1624" s="3">
        <v>15435947</v>
      </c>
      <c r="O1624" s="3">
        <v>16607184</v>
      </c>
      <c r="P1624" s="3">
        <v>13343823</v>
      </c>
      <c r="Q1624" s="4">
        <v>10143420</v>
      </c>
    </row>
    <row r="1625" spans="1:23" x14ac:dyDescent="0.25">
      <c r="A1625" s="1" t="s">
        <v>8</v>
      </c>
      <c r="B1625" s="5" t="s">
        <v>15</v>
      </c>
      <c r="C1625">
        <f t="shared" si="3"/>
        <v>519450.32</v>
      </c>
      <c r="D1625">
        <f t="shared" si="3"/>
        <v>1006152.7</v>
      </c>
      <c r="E1625">
        <f t="shared" si="3"/>
        <v>259587.56</v>
      </c>
      <c r="F1625">
        <f t="shared" si="3"/>
        <v>0</v>
      </c>
      <c r="G1625" s="5" t="s">
        <v>15</v>
      </c>
      <c r="H1625" s="6">
        <v>404120</v>
      </c>
      <c r="I1625" s="6">
        <v>359594</v>
      </c>
      <c r="J1625" s="6">
        <v>280168</v>
      </c>
      <c r="K1625" s="6">
        <v>2603</v>
      </c>
      <c r="N1625" s="6">
        <v>604012</v>
      </c>
      <c r="O1625" s="6">
        <v>1169945</v>
      </c>
      <c r="P1625" s="6">
        <v>301846</v>
      </c>
      <c r="Q1625" s="7"/>
    </row>
    <row r="1626" spans="1:23" ht="29.25" x14ac:dyDescent="0.25">
      <c r="A1626" s="1" t="s">
        <v>8</v>
      </c>
      <c r="B1626" s="2" t="s">
        <v>99</v>
      </c>
      <c r="C1626">
        <f t="shared" si="3"/>
        <v>207520.58</v>
      </c>
      <c r="D1626">
        <f t="shared" si="3"/>
        <v>0</v>
      </c>
      <c r="E1626">
        <f t="shared" si="3"/>
        <v>0</v>
      </c>
      <c r="F1626">
        <f t="shared" si="3"/>
        <v>0</v>
      </c>
      <c r="G1626" s="2" t="s">
        <v>99</v>
      </c>
      <c r="H1626" s="3">
        <v>152041</v>
      </c>
      <c r="I1626" s="3"/>
      <c r="J1626" s="3"/>
      <c r="K1626" s="3"/>
      <c r="N1626" s="3">
        <v>241303</v>
      </c>
      <c r="O1626" s="3"/>
      <c r="P1626" s="3"/>
      <c r="Q1626" s="4"/>
    </row>
    <row r="1627" spans="1:23" ht="29.25" x14ac:dyDescent="0.25">
      <c r="A1627" s="1" t="s">
        <v>8</v>
      </c>
      <c r="B1627" s="5" t="s">
        <v>65</v>
      </c>
      <c r="C1627">
        <f t="shared" si="3"/>
        <v>0</v>
      </c>
      <c r="D1627">
        <f t="shared" si="3"/>
        <v>155740.84</v>
      </c>
      <c r="E1627">
        <f t="shared" si="3"/>
        <v>0</v>
      </c>
      <c r="F1627">
        <f t="shared" si="3"/>
        <v>0</v>
      </c>
      <c r="G1627" s="2" t="s">
        <v>65</v>
      </c>
      <c r="H1627" s="3"/>
      <c r="I1627" s="3">
        <v>132953</v>
      </c>
      <c r="J1627" s="3"/>
      <c r="K1627" s="3"/>
      <c r="N1627" s="6"/>
      <c r="O1627" s="6">
        <v>181094</v>
      </c>
      <c r="P1627" s="6"/>
      <c r="Q1627" s="7"/>
    </row>
    <row r="1628" spans="1:23" x14ac:dyDescent="0.25">
      <c r="A1628" s="1" t="s">
        <v>8</v>
      </c>
      <c r="B1628" s="2" t="s">
        <v>51</v>
      </c>
      <c r="C1628">
        <f t="shared" si="3"/>
        <v>8506597.1199999992</v>
      </c>
      <c r="D1628">
        <f t="shared" si="3"/>
        <v>9453454.5399999991</v>
      </c>
      <c r="E1628">
        <f t="shared" si="3"/>
        <v>8102846.8999999994</v>
      </c>
      <c r="F1628">
        <f t="shared" si="3"/>
        <v>7357073.8200000003</v>
      </c>
      <c r="G1628" s="2" t="s">
        <v>51</v>
      </c>
      <c r="H1628" s="3">
        <v>9452734</v>
      </c>
      <c r="I1628" s="3">
        <v>9778683</v>
      </c>
      <c r="J1628" s="3">
        <v>5649485</v>
      </c>
      <c r="K1628" s="3">
        <v>4282870</v>
      </c>
      <c r="N1628" s="3">
        <v>9891392</v>
      </c>
      <c r="O1628" s="3">
        <v>10992389</v>
      </c>
      <c r="P1628" s="3">
        <v>9421915</v>
      </c>
      <c r="Q1628" s="4">
        <v>8554737</v>
      </c>
    </row>
    <row r="1629" spans="1:23" x14ac:dyDescent="0.25">
      <c r="A1629" s="1" t="s">
        <v>8</v>
      </c>
      <c r="B1629" s="5" t="s">
        <v>91</v>
      </c>
      <c r="C1629">
        <f t="shared" si="3"/>
        <v>878893.34</v>
      </c>
      <c r="D1629">
        <f t="shared" si="3"/>
        <v>653062.5</v>
      </c>
      <c r="E1629">
        <f t="shared" si="3"/>
        <v>139325.16</v>
      </c>
      <c r="F1629">
        <f t="shared" si="3"/>
        <v>0</v>
      </c>
      <c r="G1629" s="5" t="s">
        <v>91</v>
      </c>
      <c r="H1629" s="6">
        <v>260000</v>
      </c>
      <c r="I1629" s="6">
        <v>199000</v>
      </c>
      <c r="J1629" s="6"/>
      <c r="K1629" s="6"/>
      <c r="N1629" s="6">
        <v>1021969</v>
      </c>
      <c r="O1629" s="6">
        <v>759375</v>
      </c>
      <c r="P1629" s="6">
        <v>162006</v>
      </c>
      <c r="Q1629" s="7"/>
    </row>
    <row r="1630" spans="1:23" ht="43.5" x14ac:dyDescent="0.25">
      <c r="A1630" s="1" t="s">
        <v>8</v>
      </c>
      <c r="B1630" s="2" t="s">
        <v>83</v>
      </c>
      <c r="C1630">
        <f t="shared" si="3"/>
        <v>853381.44</v>
      </c>
      <c r="D1630">
        <f t="shared" si="3"/>
        <v>380818.32</v>
      </c>
      <c r="E1630">
        <f t="shared" si="3"/>
        <v>0</v>
      </c>
      <c r="F1630">
        <f t="shared" si="3"/>
        <v>0</v>
      </c>
      <c r="G1630" s="1"/>
      <c r="N1630" s="3">
        <v>992304</v>
      </c>
      <c r="O1630" s="3">
        <v>442812</v>
      </c>
      <c r="P1630" s="3"/>
      <c r="Q1630" s="4"/>
    </row>
    <row r="1631" spans="1:23" x14ac:dyDescent="0.25">
      <c r="A1631" s="1" t="s">
        <v>8</v>
      </c>
      <c r="B1631" s="5" t="s">
        <v>35</v>
      </c>
      <c r="C1631">
        <f t="shared" si="3"/>
        <v>0</v>
      </c>
      <c r="D1631">
        <f t="shared" si="3"/>
        <v>19.78</v>
      </c>
      <c r="E1631">
        <f t="shared" si="3"/>
        <v>21.5</v>
      </c>
      <c r="F1631">
        <f t="shared" si="3"/>
        <v>0</v>
      </c>
      <c r="G1631" s="1"/>
      <c r="N1631" s="6"/>
      <c r="O1631" s="6">
        <v>23</v>
      </c>
      <c r="P1631" s="6">
        <v>25</v>
      </c>
      <c r="Q1631" s="7"/>
    </row>
    <row r="1632" spans="1:23" x14ac:dyDescent="0.25">
      <c r="A1632" s="1" t="s">
        <v>8</v>
      </c>
      <c r="B1632" s="2" t="s">
        <v>16</v>
      </c>
      <c r="C1632">
        <f t="shared" si="3"/>
        <v>329633.7</v>
      </c>
      <c r="D1632">
        <f t="shared" si="3"/>
        <v>0</v>
      </c>
      <c r="E1632">
        <f t="shared" si="3"/>
        <v>0</v>
      </c>
      <c r="F1632">
        <f t="shared" si="3"/>
        <v>0</v>
      </c>
      <c r="G1632" s="5" t="s">
        <v>16</v>
      </c>
      <c r="H1632" s="6">
        <v>238592</v>
      </c>
      <c r="I1632" s="6">
        <v>92378</v>
      </c>
      <c r="J1632" s="6">
        <v>95725</v>
      </c>
      <c r="K1632" s="6">
        <v>0</v>
      </c>
      <c r="N1632" s="3">
        <v>383295</v>
      </c>
      <c r="O1632" s="3"/>
      <c r="P1632" s="3"/>
      <c r="Q1632" s="4"/>
    </row>
    <row r="1633" spans="1:23" x14ac:dyDescent="0.25">
      <c r="A1633" s="1" t="s">
        <v>8</v>
      </c>
      <c r="B1633" s="2" t="s">
        <v>101</v>
      </c>
      <c r="C1633">
        <f t="shared" si="3"/>
        <v>531226.30000000005</v>
      </c>
      <c r="D1633">
        <f t="shared" si="3"/>
        <v>1176378.52</v>
      </c>
      <c r="E1633">
        <f t="shared" si="3"/>
        <v>1173274.78</v>
      </c>
      <c r="F1633">
        <f t="shared" si="3"/>
        <v>2618971.7599999998</v>
      </c>
      <c r="G1633" s="2" t="s">
        <v>101</v>
      </c>
      <c r="H1633" s="3">
        <v>660201</v>
      </c>
      <c r="I1633" s="3">
        <v>649024</v>
      </c>
      <c r="J1633" s="3"/>
      <c r="K1633" s="3"/>
      <c r="N1633" s="3">
        <v>617705</v>
      </c>
      <c r="O1633" s="3">
        <v>1367882</v>
      </c>
      <c r="P1633" s="3">
        <v>1364273</v>
      </c>
      <c r="Q1633" s="4">
        <v>3045316</v>
      </c>
    </row>
    <row r="1634" spans="1:23" ht="29.25" x14ac:dyDescent="0.25">
      <c r="A1634" s="1" t="s">
        <v>8</v>
      </c>
      <c r="B1634" s="5" t="s">
        <v>128</v>
      </c>
      <c r="C1634">
        <f t="shared" si="3"/>
        <v>341985.02</v>
      </c>
      <c r="D1634">
        <f t="shared" si="3"/>
        <v>269017.46000000002</v>
      </c>
      <c r="E1634">
        <f t="shared" si="3"/>
        <v>191526.3</v>
      </c>
      <c r="F1634">
        <f t="shared" si="3"/>
        <v>115134.22</v>
      </c>
      <c r="G1634" s="2" t="s">
        <v>128</v>
      </c>
      <c r="H1634" s="3">
        <v>335579</v>
      </c>
      <c r="I1634" s="3">
        <v>288670</v>
      </c>
      <c r="J1634" s="3">
        <v>207909</v>
      </c>
      <c r="K1634" s="3">
        <v>165763</v>
      </c>
      <c r="N1634" s="6">
        <v>397657</v>
      </c>
      <c r="O1634" s="6">
        <v>312811</v>
      </c>
      <c r="P1634" s="6">
        <v>222705</v>
      </c>
      <c r="Q1634" s="7">
        <v>133877</v>
      </c>
    </row>
    <row r="1635" spans="1:23" x14ac:dyDescent="0.25">
      <c r="A1635" s="1" t="s">
        <v>8</v>
      </c>
      <c r="B1635" s="2" t="s">
        <v>37</v>
      </c>
      <c r="C1635">
        <f t="shared" si="3"/>
        <v>0</v>
      </c>
      <c r="D1635">
        <f t="shared" si="3"/>
        <v>0</v>
      </c>
      <c r="E1635">
        <f t="shared" si="3"/>
        <v>1845760.38</v>
      </c>
      <c r="F1635">
        <f t="shared" si="3"/>
        <v>3999465.26</v>
      </c>
      <c r="G1635" s="5" t="s">
        <v>37</v>
      </c>
      <c r="H1635" s="6"/>
      <c r="I1635" s="6"/>
      <c r="J1635" s="6">
        <v>1892320</v>
      </c>
      <c r="K1635" s="6">
        <v>2955907</v>
      </c>
      <c r="N1635" s="3"/>
      <c r="O1635" s="3"/>
      <c r="P1635" s="3">
        <v>2146233</v>
      </c>
      <c r="Q1635" s="4">
        <v>4650541</v>
      </c>
    </row>
    <row r="1636" spans="1:23" x14ac:dyDescent="0.25">
      <c r="A1636" s="1" t="s">
        <v>8</v>
      </c>
      <c r="B1636" s="5" t="s">
        <v>129</v>
      </c>
      <c r="C1636">
        <f t="shared" si="3"/>
        <v>482794.54</v>
      </c>
      <c r="D1636">
        <f t="shared" si="3"/>
        <v>115081.76</v>
      </c>
      <c r="E1636">
        <f t="shared" si="3"/>
        <v>0</v>
      </c>
      <c r="F1636">
        <f t="shared" si="3"/>
        <v>0</v>
      </c>
      <c r="G1636" s="1"/>
      <c r="N1636" s="6">
        <v>561389</v>
      </c>
      <c r="O1636" s="6">
        <v>133816</v>
      </c>
      <c r="P1636" s="6"/>
      <c r="Q1636" s="7"/>
    </row>
    <row r="1637" spans="1:23" ht="29.25" x14ac:dyDescent="0.25">
      <c r="A1637" s="1" t="s">
        <v>8</v>
      </c>
      <c r="B1637" s="2" t="s">
        <v>17</v>
      </c>
      <c r="C1637">
        <f t="shared" si="3"/>
        <v>1981250.8</v>
      </c>
      <c r="D1637">
        <f t="shared" si="3"/>
        <v>0</v>
      </c>
      <c r="E1637">
        <f t="shared" si="3"/>
        <v>0</v>
      </c>
      <c r="F1637">
        <f t="shared" si="3"/>
        <v>32552.720000000001</v>
      </c>
      <c r="G1637" s="2" t="s">
        <v>17</v>
      </c>
      <c r="H1637" s="3">
        <v>1411425</v>
      </c>
      <c r="I1637" s="3"/>
      <c r="J1637" s="3"/>
      <c r="K1637" s="3">
        <v>0</v>
      </c>
      <c r="N1637" s="3">
        <v>2303780</v>
      </c>
      <c r="O1637" s="3"/>
      <c r="P1637" s="3"/>
      <c r="Q1637" s="4">
        <v>37852</v>
      </c>
    </row>
    <row r="1638" spans="1:23" x14ac:dyDescent="0.25">
      <c r="A1638" s="1" t="s">
        <v>8</v>
      </c>
      <c r="B1638" s="5" t="s">
        <v>39</v>
      </c>
      <c r="C1638">
        <f t="shared" si="3"/>
        <v>25096020.34</v>
      </c>
      <c r="D1638">
        <f t="shared" si="3"/>
        <v>15670436.68</v>
      </c>
      <c r="E1638">
        <f t="shared" si="3"/>
        <v>8813638.6199999992</v>
      </c>
      <c r="F1638">
        <f t="shared" si="3"/>
        <v>7957500.0199999996</v>
      </c>
      <c r="G1638" s="1"/>
      <c r="N1638" s="6">
        <v>29181419</v>
      </c>
      <c r="O1638" s="6">
        <v>18221438</v>
      </c>
      <c r="P1638" s="6">
        <v>10248417</v>
      </c>
      <c r="Q1638" s="7">
        <v>9252907</v>
      </c>
    </row>
    <row r="1639" spans="1:23" x14ac:dyDescent="0.25">
      <c r="A1639" s="1" t="s">
        <v>8</v>
      </c>
      <c r="B1639" s="5" t="s">
        <v>18</v>
      </c>
      <c r="C1639">
        <f t="shared" si="3"/>
        <v>620.91999999999996</v>
      </c>
      <c r="D1639">
        <f t="shared" si="3"/>
        <v>0</v>
      </c>
      <c r="E1639">
        <f t="shared" si="3"/>
        <v>0</v>
      </c>
      <c r="F1639">
        <f t="shared" si="3"/>
        <v>0</v>
      </c>
      <c r="G1639" s="2" t="s">
        <v>18</v>
      </c>
      <c r="H1639" s="13">
        <v>253</v>
      </c>
      <c r="I1639" s="3"/>
      <c r="J1639" s="3"/>
      <c r="K1639" s="3"/>
      <c r="N1639" s="6">
        <v>722</v>
      </c>
      <c r="O1639" s="6"/>
      <c r="P1639" s="6"/>
      <c r="Q1639" s="7"/>
    </row>
    <row r="1640" spans="1:23" x14ac:dyDescent="0.25">
      <c r="A1640" s="1" t="s">
        <v>8</v>
      </c>
      <c r="B1640" s="2" t="s">
        <v>93</v>
      </c>
      <c r="C1640">
        <f t="shared" si="3"/>
        <v>59886.1</v>
      </c>
      <c r="D1640">
        <f t="shared" si="3"/>
        <v>0</v>
      </c>
      <c r="E1640">
        <f t="shared" si="3"/>
        <v>47403.199999999997</v>
      </c>
      <c r="F1640">
        <f t="shared" si="3"/>
        <v>0</v>
      </c>
      <c r="G1640" s="5" t="s">
        <v>93</v>
      </c>
      <c r="H1640" s="6">
        <v>33000</v>
      </c>
      <c r="I1640" s="6"/>
      <c r="J1640" s="6">
        <v>53150</v>
      </c>
      <c r="K1640" s="6"/>
      <c r="N1640" s="3">
        <v>69635</v>
      </c>
      <c r="O1640" s="3"/>
      <c r="P1640" s="3">
        <v>55120</v>
      </c>
      <c r="Q1640" s="4"/>
    </row>
    <row r="1641" spans="1:23" ht="29.25" x14ac:dyDescent="0.25">
      <c r="A1641" s="1" t="s">
        <v>8</v>
      </c>
      <c r="B1641" s="2" t="s">
        <v>40</v>
      </c>
      <c r="C1641">
        <f t="shared" si="3"/>
        <v>1021860.6</v>
      </c>
      <c r="D1641">
        <f t="shared" si="3"/>
        <v>1078793.46</v>
      </c>
      <c r="E1641">
        <f t="shared" si="3"/>
        <v>755334.55999999994</v>
      </c>
      <c r="F1641">
        <f t="shared" si="3"/>
        <v>1033131.76</v>
      </c>
      <c r="G1641" s="2" t="s">
        <v>40</v>
      </c>
      <c r="H1641" s="3">
        <v>1024540</v>
      </c>
      <c r="I1641" s="3">
        <v>1049969</v>
      </c>
      <c r="J1641" s="3">
        <v>684752</v>
      </c>
      <c r="K1641" s="3">
        <v>979294</v>
      </c>
      <c r="N1641" s="3">
        <v>1188210</v>
      </c>
      <c r="O1641" s="3">
        <v>1254411</v>
      </c>
      <c r="P1641" s="3">
        <v>878296</v>
      </c>
      <c r="Q1641" s="4">
        <v>1201316</v>
      </c>
    </row>
    <row r="1642" spans="1:23" x14ac:dyDescent="0.25">
      <c r="A1642" s="1" t="s">
        <v>8</v>
      </c>
      <c r="B1642" s="5" t="s">
        <v>41</v>
      </c>
      <c r="C1642">
        <f t="shared" si="3"/>
        <v>3889411.92</v>
      </c>
      <c r="D1642">
        <f t="shared" si="3"/>
        <v>2406029.7399999998</v>
      </c>
      <c r="E1642">
        <f t="shared" si="3"/>
        <v>1078840.76</v>
      </c>
      <c r="F1642">
        <f t="shared" si="3"/>
        <v>1092979.1599999999</v>
      </c>
      <c r="G1642" s="1"/>
      <c r="N1642" s="6">
        <v>4522572</v>
      </c>
      <c r="O1642" s="6">
        <v>2797709</v>
      </c>
      <c r="P1642" s="6">
        <v>1254466</v>
      </c>
      <c r="Q1642" s="7">
        <v>1270906</v>
      </c>
    </row>
    <row r="1643" spans="1:23" ht="29.25" x14ac:dyDescent="0.25">
      <c r="A1643" s="1" t="s">
        <v>8</v>
      </c>
      <c r="B1643" s="2" t="s">
        <v>20</v>
      </c>
      <c r="C1643">
        <f t="shared" ref="C1643:F1659" si="4">N1643*0.86</f>
        <v>2667756.12</v>
      </c>
      <c r="D1643">
        <f t="shared" si="4"/>
        <v>2835711.54</v>
      </c>
      <c r="E1643">
        <f t="shared" si="4"/>
        <v>425884.04</v>
      </c>
      <c r="F1643">
        <f t="shared" si="4"/>
        <v>4041158.92</v>
      </c>
      <c r="G1643" s="5" t="s">
        <v>20</v>
      </c>
      <c r="H1643" s="6">
        <v>1771550</v>
      </c>
      <c r="I1643" s="6">
        <v>1517397</v>
      </c>
      <c r="J1643" s="6"/>
      <c r="K1643" s="6"/>
      <c r="N1643" s="3">
        <v>3102042</v>
      </c>
      <c r="O1643" s="3">
        <v>3297339</v>
      </c>
      <c r="P1643" s="3">
        <v>495214</v>
      </c>
      <c r="Q1643" s="4">
        <v>4699022</v>
      </c>
    </row>
    <row r="1644" spans="1:23" x14ac:dyDescent="0.25">
      <c r="A1644" s="1" t="s">
        <v>8</v>
      </c>
      <c r="B1644" s="5" t="s">
        <v>67</v>
      </c>
      <c r="C1644">
        <f t="shared" si="4"/>
        <v>31213560.68</v>
      </c>
      <c r="D1644">
        <f t="shared" si="4"/>
        <v>28389428.18</v>
      </c>
      <c r="E1644">
        <f t="shared" si="4"/>
        <v>31262353.640000001</v>
      </c>
      <c r="F1644">
        <f t="shared" si="4"/>
        <v>28649972.059999999</v>
      </c>
      <c r="G1644" s="5" t="s">
        <v>67</v>
      </c>
      <c r="H1644">
        <f>T1644*0.86</f>
        <v>2506740.9</v>
      </c>
      <c r="I1644">
        <f>U1644*0.86</f>
        <v>0</v>
      </c>
      <c r="J1644">
        <f>V1644*0.86</f>
        <v>0</v>
      </c>
      <c r="K1644">
        <f>W1644*0.86</f>
        <v>0</v>
      </c>
      <c r="N1644" s="6">
        <v>36294838</v>
      </c>
      <c r="O1644" s="6">
        <v>33010963</v>
      </c>
      <c r="P1644" s="6">
        <v>36351574</v>
      </c>
      <c r="Q1644" s="7">
        <v>33313921</v>
      </c>
      <c r="T1644" s="6">
        <v>2914815</v>
      </c>
      <c r="U1644" s="6"/>
      <c r="V1644" s="6"/>
      <c r="W1644">
        <v>0</v>
      </c>
    </row>
    <row r="1645" spans="1:23" ht="29.25" x14ac:dyDescent="0.25">
      <c r="A1645" s="1" t="s">
        <v>8</v>
      </c>
      <c r="B1645" s="2" t="s">
        <v>30</v>
      </c>
      <c r="C1645">
        <f t="shared" si="4"/>
        <v>1664.96</v>
      </c>
      <c r="D1645">
        <f t="shared" si="4"/>
        <v>5.16</v>
      </c>
      <c r="E1645">
        <f t="shared" si="4"/>
        <v>0</v>
      </c>
      <c r="F1645">
        <f t="shared" si="4"/>
        <v>0</v>
      </c>
      <c r="G1645" s="1"/>
      <c r="N1645" s="3">
        <v>1936</v>
      </c>
      <c r="O1645" s="3">
        <v>6</v>
      </c>
      <c r="P1645" s="3"/>
      <c r="Q1645" s="4"/>
    </row>
    <row r="1646" spans="1:23" x14ac:dyDescent="0.25">
      <c r="A1646" s="1" t="s">
        <v>8</v>
      </c>
      <c r="B1646" s="5" t="s">
        <v>7</v>
      </c>
      <c r="C1646">
        <f t="shared" si="4"/>
        <v>9647705.3200000003</v>
      </c>
      <c r="D1646">
        <f t="shared" si="4"/>
        <v>8995851.1199999992</v>
      </c>
      <c r="E1646">
        <f t="shared" si="4"/>
        <v>3520267.2399999998</v>
      </c>
      <c r="F1646">
        <f t="shared" si="4"/>
        <v>5519210.8200000003</v>
      </c>
      <c r="G1646" s="5" t="s">
        <v>7</v>
      </c>
      <c r="H1646" s="6">
        <v>1537458</v>
      </c>
      <c r="I1646" s="6">
        <v>6651</v>
      </c>
      <c r="J1646" s="6">
        <v>2880</v>
      </c>
      <c r="K1646" s="6">
        <v>3335</v>
      </c>
      <c r="N1646" s="6">
        <v>11218262</v>
      </c>
      <c r="O1646" s="6">
        <v>10460292</v>
      </c>
      <c r="P1646" s="6">
        <v>4093334</v>
      </c>
      <c r="Q1646" s="7">
        <v>6417687</v>
      </c>
    </row>
    <row r="1647" spans="1:23" x14ac:dyDescent="0.25">
      <c r="A1647" s="1" t="s">
        <v>8</v>
      </c>
      <c r="B1647" s="2" t="s">
        <v>42</v>
      </c>
      <c r="C1647">
        <f t="shared" si="4"/>
        <v>3061469.28</v>
      </c>
      <c r="D1647">
        <f t="shared" si="4"/>
        <v>2709741.32</v>
      </c>
      <c r="E1647">
        <f t="shared" si="4"/>
        <v>693769.74</v>
      </c>
      <c r="F1647">
        <f t="shared" si="4"/>
        <v>2080555</v>
      </c>
      <c r="G1647" s="2" t="s">
        <v>42</v>
      </c>
      <c r="H1647" s="3">
        <v>2316501</v>
      </c>
      <c r="I1647" s="3">
        <v>1048690</v>
      </c>
      <c r="J1647" s="3">
        <v>299992</v>
      </c>
      <c r="K1647" s="3">
        <v>82462</v>
      </c>
      <c r="N1647" s="3">
        <v>3559848</v>
      </c>
      <c r="O1647" s="3">
        <v>3150862</v>
      </c>
      <c r="P1647" s="3">
        <v>806709</v>
      </c>
      <c r="Q1647" s="4">
        <v>2419250</v>
      </c>
    </row>
    <row r="1648" spans="1:23" x14ac:dyDescent="0.25">
      <c r="A1648" s="1" t="s">
        <v>8</v>
      </c>
      <c r="B1648" s="5" t="s">
        <v>81</v>
      </c>
      <c r="C1648">
        <f t="shared" si="4"/>
        <v>35763.96</v>
      </c>
      <c r="D1648">
        <f t="shared" si="4"/>
        <v>63844.68</v>
      </c>
      <c r="E1648">
        <f t="shared" si="4"/>
        <v>303512.92</v>
      </c>
      <c r="F1648">
        <f t="shared" si="4"/>
        <v>448161.48</v>
      </c>
      <c r="G1648" s="5" t="s">
        <v>81</v>
      </c>
      <c r="H1648" s="6">
        <v>38574</v>
      </c>
      <c r="I1648" s="6">
        <v>93956</v>
      </c>
      <c r="J1648" s="6">
        <v>286421</v>
      </c>
      <c r="K1648" s="6">
        <v>386771</v>
      </c>
      <c r="N1648" s="6">
        <v>41586</v>
      </c>
      <c r="O1648" s="6">
        <v>74238</v>
      </c>
      <c r="P1648" s="6">
        <v>352922</v>
      </c>
      <c r="Q1648" s="7">
        <v>521118</v>
      </c>
    </row>
    <row r="1649" spans="1:22" ht="43.5" x14ac:dyDescent="0.25">
      <c r="A1649" s="1" t="s">
        <v>8</v>
      </c>
      <c r="B1649" s="2" t="s">
        <v>25</v>
      </c>
      <c r="C1649">
        <f t="shared" si="4"/>
        <v>3754910.5</v>
      </c>
      <c r="D1649">
        <f t="shared" si="4"/>
        <v>7092659.0800000001</v>
      </c>
      <c r="E1649">
        <f t="shared" si="4"/>
        <v>3709838.76</v>
      </c>
      <c r="F1649">
        <f t="shared" si="4"/>
        <v>9091285.3200000003</v>
      </c>
      <c r="G1649" s="5" t="s">
        <v>25</v>
      </c>
      <c r="H1649" s="6">
        <v>1778613</v>
      </c>
      <c r="I1649" s="6">
        <v>4733873</v>
      </c>
      <c r="J1649" s="6">
        <v>2784667</v>
      </c>
      <c r="K1649" s="6">
        <v>7366723</v>
      </c>
      <c r="N1649" s="3">
        <v>4366175</v>
      </c>
      <c r="O1649" s="3">
        <v>8247278</v>
      </c>
      <c r="P1649" s="3">
        <v>4313766</v>
      </c>
      <c r="Q1649" s="4">
        <v>10571262</v>
      </c>
    </row>
    <row r="1650" spans="1:22" ht="29.25" x14ac:dyDescent="0.25">
      <c r="A1650" s="1" t="s">
        <v>8</v>
      </c>
      <c r="B1650" s="5" t="s">
        <v>171</v>
      </c>
      <c r="C1650">
        <f t="shared" si="4"/>
        <v>0</v>
      </c>
      <c r="D1650">
        <f t="shared" si="4"/>
        <v>4254.42</v>
      </c>
      <c r="E1650">
        <f t="shared" si="4"/>
        <v>0</v>
      </c>
      <c r="F1650">
        <f t="shared" si="4"/>
        <v>0</v>
      </c>
      <c r="G1650" s="1"/>
      <c r="N1650" s="6"/>
      <c r="O1650" s="6">
        <v>4947</v>
      </c>
      <c r="P1650" s="6"/>
      <c r="Q1650" s="7"/>
    </row>
    <row r="1651" spans="1:22" ht="29.25" x14ac:dyDescent="0.25">
      <c r="A1651" s="1" t="s">
        <v>8</v>
      </c>
      <c r="B1651" s="2" t="s">
        <v>43</v>
      </c>
      <c r="C1651">
        <f t="shared" si="4"/>
        <v>42442836.960000001</v>
      </c>
      <c r="D1651">
        <f t="shared" si="4"/>
        <v>24021224.16</v>
      </c>
      <c r="E1651">
        <f t="shared" si="4"/>
        <v>24392275.460000001</v>
      </c>
      <c r="F1651">
        <f t="shared" si="4"/>
        <v>17636776.800000001</v>
      </c>
      <c r="G1651" s="1"/>
      <c r="N1651" s="3">
        <v>49352136</v>
      </c>
      <c r="O1651" s="3">
        <v>27931656</v>
      </c>
      <c r="P1651" s="3">
        <v>28363111</v>
      </c>
      <c r="Q1651" s="4">
        <v>20507880</v>
      </c>
    </row>
    <row r="1652" spans="1:22" x14ac:dyDescent="0.25">
      <c r="A1652" s="1" t="s">
        <v>8</v>
      </c>
      <c r="B1652" s="2" t="s">
        <v>108</v>
      </c>
      <c r="C1652">
        <f t="shared" si="4"/>
        <v>0</v>
      </c>
      <c r="D1652">
        <f t="shared" si="4"/>
        <v>164687.41999999998</v>
      </c>
      <c r="E1652">
        <f t="shared" si="4"/>
        <v>216874.8</v>
      </c>
      <c r="F1652">
        <f t="shared" si="4"/>
        <v>0</v>
      </c>
      <c r="G1652" s="1"/>
      <c r="N1652" s="3"/>
      <c r="O1652" s="3">
        <v>191497</v>
      </c>
      <c r="P1652" s="3">
        <v>252180</v>
      </c>
      <c r="Q1652" s="4"/>
    </row>
    <row r="1653" spans="1:22" x14ac:dyDescent="0.25">
      <c r="A1653" s="1" t="s">
        <v>8</v>
      </c>
      <c r="B1653" s="5" t="s">
        <v>27</v>
      </c>
      <c r="C1653">
        <f t="shared" si="4"/>
        <v>35513.699999999997</v>
      </c>
      <c r="D1653">
        <f t="shared" si="4"/>
        <v>0</v>
      </c>
      <c r="E1653">
        <f t="shared" si="4"/>
        <v>0</v>
      </c>
      <c r="F1653">
        <f t="shared" si="4"/>
        <v>0</v>
      </c>
      <c r="G1653" s="2" t="s">
        <v>27</v>
      </c>
      <c r="H1653">
        <f>T1653*0.86</f>
        <v>36339.300000000003</v>
      </c>
      <c r="I1653">
        <f>U1653*0.86</f>
        <v>1.72</v>
      </c>
      <c r="J1653">
        <f>V1653*0.86</f>
        <v>0.86</v>
      </c>
      <c r="K1653">
        <f>AA2160*0.86</f>
        <v>0</v>
      </c>
      <c r="N1653" s="6">
        <v>41295</v>
      </c>
      <c r="O1653" s="6"/>
      <c r="P1653" s="6"/>
      <c r="Q1653" s="7"/>
      <c r="T1653" s="3">
        <v>42255</v>
      </c>
      <c r="U1653" s="3">
        <v>2</v>
      </c>
      <c r="V1653" s="3">
        <v>1</v>
      </c>
    </row>
    <row r="1654" spans="1:22" ht="43.5" x14ac:dyDescent="0.25">
      <c r="A1654" s="1" t="s">
        <v>8</v>
      </c>
      <c r="B1654" s="2" t="s">
        <v>52</v>
      </c>
      <c r="C1654">
        <f t="shared" si="4"/>
        <v>456632.48</v>
      </c>
      <c r="D1654">
        <f t="shared" si="4"/>
        <v>1914927.5999999999</v>
      </c>
      <c r="E1654">
        <f t="shared" si="4"/>
        <v>2049975.1199999999</v>
      </c>
      <c r="F1654">
        <f t="shared" si="4"/>
        <v>1991697.22</v>
      </c>
      <c r="G1654" s="5" t="s">
        <v>52</v>
      </c>
      <c r="H1654" s="6">
        <v>46603</v>
      </c>
      <c r="I1654" s="6">
        <v>176036</v>
      </c>
      <c r="J1654" s="6">
        <v>102271</v>
      </c>
      <c r="K1654" s="6">
        <v>308855</v>
      </c>
      <c r="N1654" s="3">
        <v>530968</v>
      </c>
      <c r="O1654" s="3">
        <v>2226660</v>
      </c>
      <c r="P1654" s="3">
        <v>2383692</v>
      </c>
      <c r="Q1654" s="4">
        <v>2315927</v>
      </c>
    </row>
    <row r="1655" spans="1:22" x14ac:dyDescent="0.25">
      <c r="A1655" s="1" t="s">
        <v>8</v>
      </c>
      <c r="B1655" s="5" t="s">
        <v>45</v>
      </c>
      <c r="C1655">
        <f t="shared" si="4"/>
        <v>165116.56</v>
      </c>
      <c r="D1655">
        <f t="shared" si="4"/>
        <v>0</v>
      </c>
      <c r="E1655">
        <f t="shared" si="4"/>
        <v>0</v>
      </c>
      <c r="F1655">
        <f t="shared" si="4"/>
        <v>0</v>
      </c>
      <c r="G1655" s="2" t="s">
        <v>45</v>
      </c>
      <c r="H1655" s="3">
        <v>191560</v>
      </c>
      <c r="I1655" s="3"/>
      <c r="J1655" s="3"/>
      <c r="K1655" s="3">
        <v>16048</v>
      </c>
      <c r="N1655" s="6">
        <v>191996</v>
      </c>
      <c r="O1655" s="6"/>
      <c r="P1655" s="6"/>
      <c r="Q1655" s="7"/>
    </row>
    <row r="1656" spans="1:22" ht="57.75" x14ac:dyDescent="0.25">
      <c r="A1656" s="1" t="s">
        <v>8</v>
      </c>
      <c r="B1656" s="2" t="s">
        <v>4</v>
      </c>
      <c r="C1656">
        <f t="shared" si="4"/>
        <v>272714.59999999998</v>
      </c>
      <c r="D1656">
        <f t="shared" si="4"/>
        <v>140286.63999999998</v>
      </c>
      <c r="E1656">
        <f t="shared" si="4"/>
        <v>266084</v>
      </c>
      <c r="F1656">
        <f t="shared" si="4"/>
        <v>830898.46</v>
      </c>
      <c r="G1656" s="1"/>
      <c r="N1656" s="3">
        <v>317110</v>
      </c>
      <c r="O1656" s="3">
        <v>163124</v>
      </c>
      <c r="P1656" s="3">
        <v>309400</v>
      </c>
      <c r="Q1656" s="4">
        <v>966161</v>
      </c>
    </row>
    <row r="1657" spans="1:22" ht="43.5" x14ac:dyDescent="0.25">
      <c r="A1657" s="1" t="s">
        <v>8</v>
      </c>
      <c r="B1657" s="5" t="s">
        <v>2</v>
      </c>
      <c r="C1657">
        <f t="shared" si="4"/>
        <v>2864549.92</v>
      </c>
      <c r="D1657">
        <f t="shared" si="4"/>
        <v>3180052.1</v>
      </c>
      <c r="E1657">
        <f t="shared" si="4"/>
        <v>1361179.6199999999</v>
      </c>
      <c r="F1657">
        <f t="shared" si="4"/>
        <v>2302164.1</v>
      </c>
      <c r="G1657" s="2" t="s">
        <v>2</v>
      </c>
      <c r="H1657" s="3">
        <v>2857552</v>
      </c>
      <c r="I1657" s="3">
        <v>2647451</v>
      </c>
      <c r="J1657" s="3">
        <v>1007887</v>
      </c>
      <c r="K1657" s="3">
        <v>1685026</v>
      </c>
      <c r="N1657" s="6">
        <v>3330872</v>
      </c>
      <c r="O1657" s="6">
        <v>3697735</v>
      </c>
      <c r="P1657" s="6">
        <v>1582767</v>
      </c>
      <c r="Q1657" s="7">
        <v>2676935</v>
      </c>
    </row>
    <row r="1658" spans="1:22" ht="86.25" x14ac:dyDescent="0.25">
      <c r="A1658" s="1" t="s">
        <v>8</v>
      </c>
      <c r="B1658" s="2" t="s">
        <v>70</v>
      </c>
      <c r="C1658">
        <f t="shared" si="4"/>
        <v>22831575.84</v>
      </c>
      <c r="D1658">
        <f t="shared" si="4"/>
        <v>3736298.38</v>
      </c>
      <c r="E1658">
        <f t="shared" si="4"/>
        <v>29444.68</v>
      </c>
      <c r="F1658">
        <f t="shared" si="4"/>
        <v>0</v>
      </c>
      <c r="G1658" s="1"/>
      <c r="N1658" s="3">
        <v>26548344</v>
      </c>
      <c r="O1658" s="3">
        <v>4344533</v>
      </c>
      <c r="P1658" s="3">
        <v>34238</v>
      </c>
      <c r="Q1658" s="4"/>
    </row>
    <row r="1659" spans="1:22" ht="29.25" x14ac:dyDescent="0.25">
      <c r="A1659" s="1" t="s">
        <v>8</v>
      </c>
      <c r="B1659" s="9" t="s">
        <v>28</v>
      </c>
      <c r="C1659">
        <f t="shared" si="4"/>
        <v>136173.26</v>
      </c>
      <c r="D1659">
        <f t="shared" si="4"/>
        <v>0</v>
      </c>
      <c r="E1659">
        <f t="shared" si="4"/>
        <v>83975.56</v>
      </c>
      <c r="F1659">
        <f t="shared" si="4"/>
        <v>0</v>
      </c>
      <c r="G1659" s="9" t="s">
        <v>28</v>
      </c>
      <c r="H1659" s="8">
        <v>140827</v>
      </c>
      <c r="I1659" s="10"/>
      <c r="J1659" s="10">
        <v>80428</v>
      </c>
      <c r="K1659" s="10"/>
      <c r="N1659" s="10">
        <v>158341</v>
      </c>
      <c r="O1659" s="10"/>
      <c r="P1659" s="10">
        <v>97646</v>
      </c>
      <c r="Q1659" s="11"/>
    </row>
    <row r="1660" spans="1:22" x14ac:dyDescent="0.25">
      <c r="A1660" s="1" t="s">
        <v>8</v>
      </c>
      <c r="B1660" s="1"/>
      <c r="G1660" s="2" t="s">
        <v>61</v>
      </c>
      <c r="H1660" s="3"/>
      <c r="I1660" s="3"/>
      <c r="J1660" s="3"/>
      <c r="K1660" s="3">
        <v>70775</v>
      </c>
    </row>
    <row r="1661" spans="1:22" x14ac:dyDescent="0.25">
      <c r="A1661" s="1" t="s">
        <v>8</v>
      </c>
      <c r="B1661" s="1"/>
      <c r="G1661" s="5" t="s">
        <v>73</v>
      </c>
      <c r="H1661" s="6"/>
      <c r="I1661" s="6"/>
      <c r="J1661" s="6">
        <v>163665</v>
      </c>
      <c r="K1661" s="6"/>
    </row>
    <row r="1662" spans="1:22" x14ac:dyDescent="0.25">
      <c r="A1662" s="1" t="s">
        <v>8</v>
      </c>
      <c r="B1662" s="1"/>
      <c r="G1662" s="2" t="s">
        <v>122</v>
      </c>
      <c r="H1662" s="3">
        <v>121</v>
      </c>
      <c r="I1662" s="3"/>
      <c r="J1662" s="3">
        <v>647</v>
      </c>
      <c r="K1662" s="3">
        <v>11301</v>
      </c>
    </row>
    <row r="1663" spans="1:22" ht="29.25" x14ac:dyDescent="0.25">
      <c r="A1663" s="1" t="s">
        <v>8</v>
      </c>
      <c r="B1663" s="1"/>
      <c r="G1663" s="2" t="s">
        <v>21</v>
      </c>
      <c r="H1663" s="3">
        <v>40967</v>
      </c>
      <c r="I1663" s="3"/>
      <c r="J1663" s="3"/>
      <c r="K1663" s="3"/>
    </row>
    <row r="1664" spans="1:22" ht="29.25" x14ac:dyDescent="0.25">
      <c r="A1664" s="1" t="s">
        <v>8</v>
      </c>
      <c r="B1664" s="1"/>
      <c r="G1664" s="2" t="s">
        <v>22</v>
      </c>
      <c r="H1664" s="3"/>
      <c r="I1664" s="3"/>
      <c r="J1664" s="3">
        <v>39787</v>
      </c>
      <c r="K1664" s="3">
        <v>129366</v>
      </c>
    </row>
    <row r="1665" spans="1:17" ht="29.25" x14ac:dyDescent="0.25">
      <c r="A1665" s="1" t="s">
        <v>8</v>
      </c>
      <c r="B1665" s="1"/>
      <c r="G1665" s="5" t="s">
        <v>3</v>
      </c>
      <c r="H1665" s="6">
        <v>0</v>
      </c>
      <c r="I1665" s="6"/>
      <c r="J1665" s="6">
        <v>0</v>
      </c>
      <c r="K1665" s="6">
        <v>35273</v>
      </c>
    </row>
    <row r="1666" spans="1:17" x14ac:dyDescent="0.25">
      <c r="A1666" s="1" t="s">
        <v>8</v>
      </c>
      <c r="B1666" s="1"/>
      <c r="G1666" s="5" t="s">
        <v>110</v>
      </c>
      <c r="H1666" s="6"/>
      <c r="I1666" s="6"/>
      <c r="J1666" s="6"/>
      <c r="K1666" s="6">
        <v>97195</v>
      </c>
    </row>
    <row r="1667" spans="1:17" x14ac:dyDescent="0.25">
      <c r="A1667" s="1" t="s">
        <v>145</v>
      </c>
      <c r="B1667" s="2" t="s">
        <v>0</v>
      </c>
      <c r="C1667" s="3">
        <v>629015</v>
      </c>
      <c r="D1667" s="3">
        <v>736838</v>
      </c>
      <c r="E1667" s="3">
        <v>391481</v>
      </c>
      <c r="F1667" s="4">
        <v>535993</v>
      </c>
      <c r="G1667" s="2" t="s">
        <v>0</v>
      </c>
      <c r="H1667" s="3">
        <v>0</v>
      </c>
      <c r="I1667" s="17">
        <v>57237</v>
      </c>
      <c r="J1667" s="17">
        <v>13088</v>
      </c>
      <c r="K1667" s="17">
        <v>34013</v>
      </c>
    </row>
    <row r="1668" spans="1:17" ht="29.25" x14ac:dyDescent="0.25">
      <c r="A1668" s="1" t="s">
        <v>145</v>
      </c>
      <c r="B1668" s="5" t="s">
        <v>48</v>
      </c>
      <c r="C1668" s="6">
        <v>180983</v>
      </c>
      <c r="D1668" s="6"/>
      <c r="E1668" s="6"/>
      <c r="F1668" s="7"/>
      <c r="G1668" s="1"/>
    </row>
    <row r="1669" spans="1:17" ht="29.25" x14ac:dyDescent="0.25">
      <c r="A1669" s="1" t="s">
        <v>145</v>
      </c>
      <c r="B1669" s="2" t="s">
        <v>10</v>
      </c>
      <c r="C1669" s="3">
        <v>56968</v>
      </c>
      <c r="D1669" s="3">
        <v>56880</v>
      </c>
      <c r="E1669" s="3">
        <v>57292</v>
      </c>
      <c r="F1669" s="4"/>
      <c r="G1669" s="5" t="s">
        <v>10</v>
      </c>
      <c r="H1669" s="6">
        <v>58086</v>
      </c>
      <c r="I1669" s="6">
        <v>57325</v>
      </c>
      <c r="J1669" s="6">
        <v>57323</v>
      </c>
      <c r="K1669" s="6"/>
    </row>
    <row r="1670" spans="1:17" x14ac:dyDescent="0.25">
      <c r="A1670" s="1" t="s">
        <v>145</v>
      </c>
      <c r="B1670" s="5" t="s">
        <v>101</v>
      </c>
      <c r="C1670" s="6"/>
      <c r="D1670" s="6"/>
      <c r="E1670" s="6"/>
      <c r="F1670" s="7">
        <v>131897</v>
      </c>
      <c r="G1670" s="1"/>
    </row>
    <row r="1671" spans="1:17" x14ac:dyDescent="0.25">
      <c r="A1671" s="1" t="s">
        <v>145</v>
      </c>
      <c r="B1671" s="2" t="s">
        <v>7</v>
      </c>
      <c r="C1671" s="3">
        <v>663015</v>
      </c>
      <c r="D1671" s="3">
        <v>508668</v>
      </c>
      <c r="E1671" s="3">
        <v>392036</v>
      </c>
      <c r="F1671" s="4">
        <v>814962</v>
      </c>
      <c r="G1671" s="2" t="s">
        <v>7</v>
      </c>
      <c r="H1671" s="3">
        <v>128235</v>
      </c>
      <c r="I1671" s="3">
        <v>521</v>
      </c>
      <c r="J1671" s="3">
        <v>412</v>
      </c>
      <c r="K1671" s="3">
        <v>679</v>
      </c>
    </row>
    <row r="1672" spans="1:17" x14ac:dyDescent="0.25">
      <c r="A1672" s="1" t="s">
        <v>145</v>
      </c>
      <c r="B1672" s="5" t="s">
        <v>42</v>
      </c>
      <c r="C1672" s="6">
        <v>136818</v>
      </c>
      <c r="D1672" s="6"/>
      <c r="E1672" s="6"/>
      <c r="F1672" s="7"/>
      <c r="G1672" s="5" t="s">
        <v>42</v>
      </c>
      <c r="H1672" s="6">
        <v>136818</v>
      </c>
      <c r="I1672" s="6"/>
      <c r="J1672" s="6"/>
      <c r="K1672" s="6"/>
    </row>
    <row r="1673" spans="1:17" ht="29.25" x14ac:dyDescent="0.25">
      <c r="A1673" s="1" t="s">
        <v>145</v>
      </c>
      <c r="B1673" s="2" t="s">
        <v>171</v>
      </c>
      <c r="C1673" s="3"/>
      <c r="D1673" s="3">
        <v>51330</v>
      </c>
      <c r="E1673" s="3"/>
      <c r="F1673" s="4"/>
      <c r="G1673" s="1"/>
    </row>
    <row r="1674" spans="1:17" x14ac:dyDescent="0.25">
      <c r="A1674" s="1" t="s">
        <v>145</v>
      </c>
      <c r="B1674" s="5" t="s">
        <v>69</v>
      </c>
      <c r="C1674" s="6"/>
      <c r="D1674" s="6">
        <v>4</v>
      </c>
      <c r="E1674" s="6"/>
      <c r="F1674" s="7"/>
      <c r="G1674" s="2" t="s">
        <v>69</v>
      </c>
      <c r="H1674" s="3"/>
      <c r="I1674" s="3">
        <v>5</v>
      </c>
      <c r="J1674" s="3"/>
      <c r="K1674" s="3"/>
    </row>
    <row r="1675" spans="1:17" ht="29.25" x14ac:dyDescent="0.25">
      <c r="A1675" s="1" t="s">
        <v>145</v>
      </c>
      <c r="B1675" s="2" t="s">
        <v>132</v>
      </c>
      <c r="C1675" s="3"/>
      <c r="D1675" s="3">
        <v>125827</v>
      </c>
      <c r="E1675" s="3"/>
      <c r="F1675" s="4"/>
      <c r="G1675" s="1"/>
    </row>
    <row r="1676" spans="1:17" x14ac:dyDescent="0.25">
      <c r="A1676" s="1" t="s">
        <v>145</v>
      </c>
      <c r="B1676" s="5" t="s">
        <v>46</v>
      </c>
      <c r="C1676" s="6">
        <v>140557</v>
      </c>
      <c r="D1676" s="6"/>
      <c r="E1676" s="6"/>
      <c r="F1676" s="7"/>
      <c r="G1676" s="1"/>
    </row>
    <row r="1677" spans="1:17" ht="43.5" x14ac:dyDescent="0.25">
      <c r="A1677" s="1" t="s">
        <v>145</v>
      </c>
      <c r="B1677" s="2" t="s">
        <v>8</v>
      </c>
      <c r="C1677" s="3">
        <v>288270</v>
      </c>
      <c r="D1677" s="3">
        <v>518836</v>
      </c>
      <c r="E1677" s="3">
        <v>1116591</v>
      </c>
      <c r="F1677" s="4">
        <v>635015</v>
      </c>
      <c r="G1677" s="9" t="s">
        <v>8</v>
      </c>
      <c r="H1677">
        <f>N1677*0.86</f>
        <v>228348.06</v>
      </c>
      <c r="I1677">
        <f>O1677*0.86</f>
        <v>767562.04</v>
      </c>
      <c r="J1677">
        <f>P1677*0.86</f>
        <v>840352.44</v>
      </c>
      <c r="K1677">
        <f>Q1677*0.86</f>
        <v>780985.78</v>
      </c>
      <c r="N1677" s="10">
        <v>265521</v>
      </c>
      <c r="O1677" s="10">
        <v>892514</v>
      </c>
      <c r="P1677" s="10">
        <v>977154</v>
      </c>
      <c r="Q1677" s="10">
        <v>908123</v>
      </c>
    </row>
    <row r="1678" spans="1:17" ht="86.25" x14ac:dyDescent="0.25">
      <c r="A1678" s="1" t="s">
        <v>145</v>
      </c>
      <c r="B1678" s="9" t="s">
        <v>70</v>
      </c>
      <c r="C1678" s="10">
        <v>57050</v>
      </c>
      <c r="D1678" s="10"/>
      <c r="E1678" s="10"/>
      <c r="F1678" s="11"/>
      <c r="G1678" s="1"/>
    </row>
    <row r="1679" spans="1:17" ht="29.25" x14ac:dyDescent="0.25">
      <c r="A1679" s="1" t="s">
        <v>145</v>
      </c>
      <c r="B1679" s="1"/>
      <c r="G1679" s="5" t="s">
        <v>13</v>
      </c>
      <c r="H1679" s="6">
        <v>140557</v>
      </c>
      <c r="I1679" s="6"/>
      <c r="J1679" s="6"/>
      <c r="K1679" s="6"/>
    </row>
    <row r="1680" spans="1:17" x14ac:dyDescent="0.25">
      <c r="A1680" s="1" t="s">
        <v>145</v>
      </c>
      <c r="B1680" s="1"/>
      <c r="G1680" s="2" t="s">
        <v>32</v>
      </c>
      <c r="H1680" s="3">
        <v>2830348</v>
      </c>
      <c r="I1680" s="3">
        <v>1804758</v>
      </c>
      <c r="J1680" s="3">
        <v>402090</v>
      </c>
      <c r="K1680" s="3"/>
    </row>
    <row r="1681" spans="1:17" ht="29.25" x14ac:dyDescent="0.25">
      <c r="A1681" s="1" t="s">
        <v>190</v>
      </c>
      <c r="B1681" s="2" t="s">
        <v>40</v>
      </c>
      <c r="C1681" s="3">
        <v>228671</v>
      </c>
      <c r="D1681" s="3">
        <v>68744</v>
      </c>
      <c r="E1681" s="3">
        <v>209916</v>
      </c>
      <c r="F1681" s="4">
        <v>209817</v>
      </c>
      <c r="G1681" s="2" t="s">
        <v>40</v>
      </c>
      <c r="H1681" s="3">
        <v>208655</v>
      </c>
      <c r="I1681" s="3">
        <v>120587</v>
      </c>
      <c r="J1681" s="3">
        <v>464842</v>
      </c>
      <c r="K1681" s="4">
        <v>65615</v>
      </c>
    </row>
    <row r="1682" spans="1:17" ht="29.25" x14ac:dyDescent="0.25">
      <c r="A1682" s="1" t="s">
        <v>190</v>
      </c>
      <c r="B1682" s="5" t="s">
        <v>151</v>
      </c>
      <c r="C1682" s="6">
        <v>49050</v>
      </c>
      <c r="D1682" s="6">
        <v>23943</v>
      </c>
      <c r="E1682" s="6">
        <v>38665</v>
      </c>
      <c r="F1682" s="7">
        <v>7924</v>
      </c>
      <c r="G1682" s="5" t="s">
        <v>151</v>
      </c>
      <c r="H1682" s="6">
        <v>48550</v>
      </c>
      <c r="I1682" s="6">
        <v>28275</v>
      </c>
      <c r="J1682" s="6">
        <v>43527</v>
      </c>
      <c r="K1682" s="7">
        <v>3092</v>
      </c>
    </row>
    <row r="1683" spans="1:17" ht="43.5" x14ac:dyDescent="0.25">
      <c r="A1683" s="1" t="s">
        <v>190</v>
      </c>
      <c r="B1683" s="2" t="s">
        <v>25</v>
      </c>
      <c r="C1683" s="3">
        <v>73935</v>
      </c>
      <c r="D1683" s="3"/>
      <c r="E1683" s="3">
        <v>10030</v>
      </c>
      <c r="F1683" s="4">
        <v>60434</v>
      </c>
      <c r="G1683" s="12" t="s">
        <v>25</v>
      </c>
      <c r="H1683" s="14">
        <v>103755</v>
      </c>
      <c r="I1683" s="14"/>
      <c r="J1683" s="14">
        <v>10022</v>
      </c>
      <c r="K1683" s="15">
        <v>60441</v>
      </c>
    </row>
    <row r="1684" spans="1:17" ht="29.25" x14ac:dyDescent="0.25">
      <c r="A1684" s="1" t="s">
        <v>190</v>
      </c>
      <c r="B1684" s="9" t="s">
        <v>47</v>
      </c>
      <c r="C1684" s="10">
        <v>103936</v>
      </c>
      <c r="D1684" s="10">
        <v>102086</v>
      </c>
      <c r="E1684" s="19">
        <v>199505</v>
      </c>
      <c r="F1684" s="11">
        <v>267642</v>
      </c>
      <c r="G1684" s="1"/>
    </row>
    <row r="1685" spans="1:17" x14ac:dyDescent="0.25">
      <c r="A1685" s="20" t="s">
        <v>191</v>
      </c>
      <c r="B1685" s="1"/>
      <c r="G1685" s="1" t="s">
        <v>134</v>
      </c>
      <c r="H1685" s="14">
        <v>11</v>
      </c>
      <c r="I1685" s="14">
        <v>19</v>
      </c>
      <c r="J1685" s="14">
        <v>18</v>
      </c>
      <c r="K1685" s="15">
        <v>41</v>
      </c>
    </row>
    <row r="1686" spans="1:17" ht="85.5" x14ac:dyDescent="0.25">
      <c r="A1686" s="20" t="s">
        <v>70</v>
      </c>
      <c r="B1686" s="1"/>
      <c r="G1686" s="2" t="s">
        <v>8</v>
      </c>
      <c r="H1686" s="3"/>
      <c r="I1686" s="3"/>
      <c r="J1686" s="3"/>
      <c r="K1686" s="4">
        <v>76956</v>
      </c>
    </row>
    <row r="1687" spans="1:17" ht="85.5" x14ac:dyDescent="0.25">
      <c r="A1687" s="20" t="s">
        <v>70</v>
      </c>
      <c r="B1687" s="1"/>
      <c r="G1687" s="9" t="s">
        <v>2</v>
      </c>
      <c r="H1687" s="10">
        <v>81851</v>
      </c>
      <c r="I1687" s="10"/>
      <c r="J1687" s="10"/>
      <c r="K1687" s="11"/>
    </row>
    <row r="1688" spans="1:17" ht="29.25" x14ac:dyDescent="0.25">
      <c r="A1688" s="1" t="s">
        <v>28</v>
      </c>
      <c r="B1688" s="5" t="s">
        <v>11</v>
      </c>
      <c r="C1688" s="8">
        <v>91670</v>
      </c>
      <c r="D1688" s="8">
        <v>17549</v>
      </c>
      <c r="E1688" s="6"/>
      <c r="F1688" s="7"/>
      <c r="G1688" s="2" t="s">
        <v>11</v>
      </c>
      <c r="H1688">
        <f>N1688*0.86</f>
        <v>118521.76</v>
      </c>
      <c r="I1688">
        <f>O1688*0.86</f>
        <v>0</v>
      </c>
      <c r="J1688">
        <f>P1688*0.86</f>
        <v>0</v>
      </c>
      <c r="K1688">
        <f>Q1688*0.86</f>
        <v>0</v>
      </c>
      <c r="N1688" s="3">
        <v>137816</v>
      </c>
      <c r="O1688" s="3"/>
      <c r="P1688" s="3"/>
      <c r="Q1688" s="3"/>
    </row>
    <row r="1689" spans="1:17" ht="29.25" x14ac:dyDescent="0.25">
      <c r="A1689" s="1" t="s">
        <v>28</v>
      </c>
      <c r="B1689" s="2" t="s">
        <v>13</v>
      </c>
      <c r="C1689" s="13">
        <v>409492</v>
      </c>
      <c r="D1689" s="3"/>
      <c r="E1689" s="3">
        <v>693380</v>
      </c>
      <c r="F1689" s="4">
        <v>0</v>
      </c>
      <c r="G1689" s="5" t="s">
        <v>13</v>
      </c>
      <c r="H1689" s="6">
        <v>136578</v>
      </c>
      <c r="I1689" s="6">
        <v>139301</v>
      </c>
      <c r="J1689" s="6">
        <v>657512</v>
      </c>
      <c r="K1689" s="6">
        <v>139700</v>
      </c>
    </row>
    <row r="1690" spans="1:17" ht="43.5" x14ac:dyDescent="0.25">
      <c r="A1690" s="1" t="s">
        <v>28</v>
      </c>
      <c r="B1690" s="5" t="s">
        <v>14</v>
      </c>
      <c r="C1690" s="6"/>
      <c r="D1690" s="6">
        <v>427052</v>
      </c>
      <c r="E1690" s="6">
        <v>244848</v>
      </c>
      <c r="F1690" s="7"/>
      <c r="G1690" s="2" t="s">
        <v>14</v>
      </c>
      <c r="H1690" s="3"/>
      <c r="I1690" s="3">
        <v>342580</v>
      </c>
      <c r="J1690" s="3">
        <v>244725</v>
      </c>
      <c r="K1690" s="3"/>
    </row>
    <row r="1691" spans="1:17" ht="29.25" x14ac:dyDescent="0.25">
      <c r="A1691" s="1" t="s">
        <v>28</v>
      </c>
      <c r="B1691" s="2" t="s">
        <v>17</v>
      </c>
      <c r="C1691" s="13">
        <v>212539</v>
      </c>
      <c r="D1691" s="13">
        <v>9724</v>
      </c>
      <c r="E1691" s="3"/>
      <c r="F1691" s="4">
        <v>0</v>
      </c>
      <c r="G1691" s="5" t="s">
        <v>17</v>
      </c>
      <c r="H1691" s="6">
        <v>47879</v>
      </c>
      <c r="I1691" s="6"/>
      <c r="J1691" s="6"/>
      <c r="K1691" s="6">
        <v>150502</v>
      </c>
    </row>
    <row r="1692" spans="1:17" x14ac:dyDescent="0.25">
      <c r="A1692" s="1" t="s">
        <v>28</v>
      </c>
      <c r="B1692" s="5" t="s">
        <v>41</v>
      </c>
      <c r="C1692" s="8">
        <v>4726467</v>
      </c>
      <c r="D1692" s="6">
        <v>7403296</v>
      </c>
      <c r="E1692" s="6">
        <v>9610246</v>
      </c>
      <c r="F1692" s="7">
        <v>0</v>
      </c>
      <c r="G1692" s="1"/>
    </row>
    <row r="1693" spans="1:17" ht="29.25" x14ac:dyDescent="0.25">
      <c r="A1693" s="1" t="s">
        <v>28</v>
      </c>
      <c r="B1693" s="2" t="s">
        <v>21</v>
      </c>
      <c r="C1693" s="13">
        <v>93209</v>
      </c>
      <c r="D1693" s="13">
        <v>112138</v>
      </c>
      <c r="E1693" s="3"/>
      <c r="F1693" s="4"/>
      <c r="G1693" s="5" t="s">
        <v>21</v>
      </c>
      <c r="H1693" s="6">
        <v>85675</v>
      </c>
      <c r="I1693" s="6">
        <v>100539</v>
      </c>
      <c r="J1693" s="6">
        <v>14717</v>
      </c>
      <c r="K1693" s="6"/>
    </row>
    <row r="1694" spans="1:17" x14ac:dyDescent="0.25">
      <c r="A1694" s="1" t="s">
        <v>28</v>
      </c>
      <c r="B1694" s="2" t="s">
        <v>7</v>
      </c>
      <c r="C1694" s="3"/>
      <c r="D1694" s="3"/>
      <c r="E1694" s="3">
        <v>401142</v>
      </c>
      <c r="F1694" s="4">
        <v>0</v>
      </c>
      <c r="G1694" s="2" t="s">
        <v>7</v>
      </c>
      <c r="H1694" s="3"/>
      <c r="I1694" s="3">
        <v>130</v>
      </c>
      <c r="J1694" s="3">
        <v>453</v>
      </c>
      <c r="K1694" s="3">
        <v>136</v>
      </c>
    </row>
    <row r="1695" spans="1:17" ht="29.25" x14ac:dyDescent="0.25">
      <c r="A1695" s="1" t="s">
        <v>28</v>
      </c>
      <c r="B1695" s="5" t="s">
        <v>86</v>
      </c>
      <c r="C1695" s="6"/>
      <c r="D1695" s="8">
        <v>40133</v>
      </c>
      <c r="E1695" s="6"/>
      <c r="F1695" s="7"/>
      <c r="G1695" s="5" t="s">
        <v>86</v>
      </c>
      <c r="H1695" s="6"/>
      <c r="I1695" s="6">
        <v>36368</v>
      </c>
      <c r="J1695" s="6"/>
      <c r="K1695" s="6"/>
    </row>
    <row r="1696" spans="1:17" ht="43.5" x14ac:dyDescent="0.25">
      <c r="A1696" s="1" t="s">
        <v>28</v>
      </c>
      <c r="B1696" s="2" t="s">
        <v>25</v>
      </c>
      <c r="C1696" s="3"/>
      <c r="D1696" s="3"/>
      <c r="E1696" s="3">
        <v>96259</v>
      </c>
      <c r="F1696" s="4">
        <v>0</v>
      </c>
      <c r="G1696" s="1"/>
    </row>
    <row r="1697" spans="1:17" x14ac:dyDescent="0.25">
      <c r="A1697" s="1" t="s">
        <v>28</v>
      </c>
      <c r="B1697" s="2" t="s">
        <v>27</v>
      </c>
      <c r="C1697" s="3"/>
      <c r="D1697" s="13">
        <v>3597</v>
      </c>
      <c r="E1697" s="13">
        <v>31036</v>
      </c>
      <c r="F1697" s="4"/>
      <c r="G1697" s="5" t="s">
        <v>27</v>
      </c>
      <c r="H1697" s="6">
        <v>0</v>
      </c>
      <c r="I1697" s="6">
        <v>0</v>
      </c>
      <c r="J1697" s="6"/>
      <c r="K1697" s="6"/>
    </row>
    <row r="1698" spans="1:17" ht="43.5" x14ac:dyDescent="0.25">
      <c r="A1698" s="1" t="s">
        <v>28</v>
      </c>
      <c r="B1698" s="9" t="s">
        <v>8</v>
      </c>
      <c r="C1698" s="10"/>
      <c r="D1698" s="10">
        <v>136129</v>
      </c>
      <c r="E1698" s="10">
        <v>603031</v>
      </c>
      <c r="F1698" s="11">
        <v>0</v>
      </c>
      <c r="G1698" s="12" t="s">
        <v>8</v>
      </c>
      <c r="H1698">
        <f>N1698*0.86</f>
        <v>0</v>
      </c>
      <c r="I1698">
        <f>O1698*0.86</f>
        <v>513030.42</v>
      </c>
      <c r="J1698">
        <f>P1698*0.86</f>
        <v>736818.76</v>
      </c>
      <c r="K1698">
        <f>Q1698*0.86</f>
        <v>214797.9</v>
      </c>
      <c r="N1698" s="14"/>
      <c r="O1698" s="14">
        <v>596547</v>
      </c>
      <c r="P1698" s="14">
        <v>856766</v>
      </c>
      <c r="Q1698" s="14">
        <v>249765</v>
      </c>
    </row>
    <row r="1699" spans="1:17" ht="57" x14ac:dyDescent="0.25">
      <c r="A1699" s="20" t="s">
        <v>192</v>
      </c>
      <c r="B1699" s="1"/>
      <c r="G1699" s="12" t="s">
        <v>134</v>
      </c>
      <c r="H1699" s="14"/>
      <c r="I1699" s="14"/>
      <c r="J1699" s="14">
        <v>69</v>
      </c>
      <c r="K1699" s="15">
        <v>209</v>
      </c>
    </row>
    <row r="1700" spans="1:17" ht="57.75" x14ac:dyDescent="0.25">
      <c r="A1700" s="20" t="s">
        <v>29</v>
      </c>
      <c r="B1700" s="1"/>
      <c r="G1700" s="12" t="s">
        <v>4</v>
      </c>
      <c r="H1700" s="14">
        <v>175</v>
      </c>
      <c r="I1700" s="14"/>
      <c r="J1700" s="14">
        <v>1037</v>
      </c>
      <c r="K1700" s="15">
        <v>34</v>
      </c>
    </row>
    <row r="1701" spans="1:17" ht="72" x14ac:dyDescent="0.25">
      <c r="A1701" s="20" t="s">
        <v>180</v>
      </c>
      <c r="B1701" s="5" t="s">
        <v>97</v>
      </c>
      <c r="C1701" s="6"/>
      <c r="D1701" s="6">
        <v>35</v>
      </c>
      <c r="E1701" s="6">
        <v>225</v>
      </c>
      <c r="F1701" s="7"/>
      <c r="G1701" s="1"/>
    </row>
    <row r="1702" spans="1:17" x14ac:dyDescent="0.25">
      <c r="A1702" s="20" t="s">
        <v>180</v>
      </c>
      <c r="B1702" s="2" t="s">
        <v>41</v>
      </c>
      <c r="C1702" s="3">
        <v>584414</v>
      </c>
      <c r="D1702" s="3">
        <v>187368</v>
      </c>
      <c r="E1702" s="3"/>
      <c r="F1702" s="4"/>
      <c r="G1702" s="1"/>
    </row>
    <row r="1703" spans="1:17" x14ac:dyDescent="0.25">
      <c r="A1703" s="20" t="s">
        <v>180</v>
      </c>
      <c r="B1703" s="5" t="s">
        <v>193</v>
      </c>
      <c r="C1703" s="6"/>
      <c r="D1703" s="6">
        <v>5</v>
      </c>
      <c r="E1703" s="6"/>
      <c r="F1703" s="7"/>
      <c r="G1703" s="2" t="s">
        <v>193</v>
      </c>
      <c r="H1703" s="3"/>
      <c r="I1703" s="3">
        <v>5</v>
      </c>
      <c r="J1703" s="3"/>
      <c r="K1703" s="4"/>
    </row>
    <row r="1704" spans="1:17" ht="29.25" x14ac:dyDescent="0.25">
      <c r="A1704" s="20" t="s">
        <v>180</v>
      </c>
      <c r="B1704" s="2" t="s">
        <v>3</v>
      </c>
      <c r="C1704" s="3">
        <v>77</v>
      </c>
      <c r="D1704" s="3">
        <v>6</v>
      </c>
      <c r="E1704" s="3"/>
      <c r="F1704" s="4">
        <v>28</v>
      </c>
      <c r="G1704" s="9" t="s">
        <v>3</v>
      </c>
      <c r="H1704" s="10">
        <v>3</v>
      </c>
      <c r="I1704" s="10">
        <v>1</v>
      </c>
      <c r="J1704" s="10">
        <v>0</v>
      </c>
      <c r="K1704" s="11">
        <v>0</v>
      </c>
    </row>
    <row r="1705" spans="1:17" ht="57.75" x14ac:dyDescent="0.25">
      <c r="A1705" s="20" t="s">
        <v>180</v>
      </c>
      <c r="B1705" s="2" t="s">
        <v>4</v>
      </c>
      <c r="C1705" s="3"/>
      <c r="D1705" s="3">
        <v>509342</v>
      </c>
      <c r="E1705" s="3">
        <v>355488</v>
      </c>
      <c r="F1705" s="4">
        <v>83374</v>
      </c>
      <c r="G1705" s="1"/>
    </row>
    <row r="1706" spans="1:17" ht="57.75" x14ac:dyDescent="0.25">
      <c r="A1706" s="1" t="s">
        <v>181</v>
      </c>
      <c r="B1706" s="12" t="s">
        <v>4</v>
      </c>
      <c r="C1706" s="14">
        <v>1</v>
      </c>
      <c r="D1706" s="14">
        <v>0</v>
      </c>
      <c r="E1706" s="14"/>
      <c r="F1706" s="15"/>
      <c r="G1706" s="2" t="s">
        <v>4</v>
      </c>
      <c r="H1706" s="3"/>
      <c r="I1706" s="3"/>
      <c r="J1706" s="3">
        <v>16</v>
      </c>
      <c r="K1706" s="4">
        <v>9</v>
      </c>
    </row>
    <row r="1707" spans="1:17" ht="29.25" x14ac:dyDescent="0.25">
      <c r="A1707" s="1" t="s">
        <v>181</v>
      </c>
      <c r="B1707" s="2" t="s">
        <v>3</v>
      </c>
      <c r="C1707" s="3">
        <v>33</v>
      </c>
      <c r="D1707" s="3">
        <v>3</v>
      </c>
      <c r="E1707" s="3">
        <v>12</v>
      </c>
      <c r="F1707" s="4">
        <v>4</v>
      </c>
      <c r="G1707" s="9" t="s">
        <v>3</v>
      </c>
      <c r="H1707" s="10">
        <v>5</v>
      </c>
      <c r="I1707" s="10">
        <v>2</v>
      </c>
      <c r="J1707" s="10">
        <v>9</v>
      </c>
      <c r="K1707" s="11">
        <v>3</v>
      </c>
    </row>
    <row r="1708" spans="1:17" ht="29.25" x14ac:dyDescent="0.25">
      <c r="A1708" s="1" t="s">
        <v>147</v>
      </c>
      <c r="B1708" s="2" t="s">
        <v>47</v>
      </c>
      <c r="C1708" s="3">
        <v>123468</v>
      </c>
      <c r="D1708" s="4">
        <v>60237</v>
      </c>
      <c r="G1708" s="1"/>
    </row>
    <row r="1709" spans="1:17" ht="57.75" x14ac:dyDescent="0.25">
      <c r="A1709" s="1" t="s">
        <v>147</v>
      </c>
      <c r="B1709" s="5" t="s">
        <v>38</v>
      </c>
      <c r="C1709" s="6">
        <v>59466</v>
      </c>
      <c r="D1709" s="7">
        <v>55262</v>
      </c>
      <c r="G1709" s="12" t="s">
        <v>38</v>
      </c>
      <c r="H1709" s="14"/>
      <c r="I1709" s="14"/>
      <c r="J1709" s="14"/>
      <c r="K1709" s="15">
        <v>6571</v>
      </c>
    </row>
    <row r="1710" spans="1:17" ht="29.25" x14ac:dyDescent="0.25">
      <c r="A1710" s="1" t="s">
        <v>147</v>
      </c>
      <c r="B1710" s="2" t="s">
        <v>190</v>
      </c>
      <c r="C1710" s="3"/>
      <c r="D1710" s="4">
        <v>2442</v>
      </c>
    </row>
    <row r="1711" spans="1:17" ht="29.25" x14ac:dyDescent="0.25">
      <c r="A1711" s="1" t="s">
        <v>147</v>
      </c>
      <c r="B1711" s="5" t="s">
        <v>40</v>
      </c>
      <c r="C1711" s="6">
        <v>1021</v>
      </c>
      <c r="D1711" s="7">
        <v>938</v>
      </c>
    </row>
    <row r="1712" spans="1:17" ht="43.5" x14ac:dyDescent="0.25">
      <c r="A1712" s="1" t="s">
        <v>147</v>
      </c>
      <c r="B1712" s="2" t="s">
        <v>25</v>
      </c>
      <c r="C1712" s="3">
        <v>789</v>
      </c>
      <c r="D1712" s="4"/>
    </row>
    <row r="1713" spans="1:4" ht="57.75" x14ac:dyDescent="0.25">
      <c r="A1713" s="1" t="s">
        <v>147</v>
      </c>
      <c r="B1713" s="9" t="s">
        <v>4</v>
      </c>
      <c r="C1713" s="10">
        <v>6</v>
      </c>
      <c r="D1713" s="11"/>
    </row>
  </sheetData>
  <conditionalFormatting sqref="H491:K491 N492:Q492 H488:K48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{7CB65368-C274-4761-ABEC-56C1A1379C98}</x14:id>
        </ext>
      </extLst>
    </cfRule>
  </conditionalFormatting>
  <conditionalFormatting sqref="C1391:F139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{C7023E8E-C3CC-4E24-AB87-7281872AFEF4}</x14:id>
        </ext>
      </extLst>
    </cfRule>
  </conditionalFormatting>
  <hyperlinks>
    <hyperlink ref="G580" r:id="rId1" display="javascript:__doPostBack('ctl00$PageContent$MyGridView1$ctl04$LinkButton_Country','')" xr:uid="{68460A56-FD09-4BBB-97A3-B31277E5565A}"/>
    <hyperlink ref="G581" r:id="rId2" display="javascript:__doPostBack('ctl00$PageContent$MyGridView1$ctl05$LinkButton_Country','')" xr:uid="{15B3896B-E88D-48EF-9AC2-AD13FD53AF86}"/>
    <hyperlink ref="G582" r:id="rId3" display="javascript:__doPostBack('ctl00$PageContent$MyGridView1$ctl06$LinkButton_Country','')" xr:uid="{BD3F1759-6C2C-497E-967B-5BA18A0A8CEA}"/>
    <hyperlink ref="G583" r:id="rId4" display="javascript:__doPostBack('ctl00$PageContent$MyGridView1$ctl07$LinkButton_Country','')" xr:uid="{331ECCB2-1850-4028-A759-4D3FA6ECC0F5}"/>
    <hyperlink ref="G584" r:id="rId5" display="javascript:__doPostBack('ctl00$PageContent$MyGridView1$ctl08$LinkButton_Country','')" xr:uid="{0840D780-8496-4A57-AE92-4526A76A53C2}"/>
    <hyperlink ref="G1093" r:id="rId6" display="javascript:__doPostBack('ctl00$PageContent$MyGridView1$ctl04$LinkButton_Country','')" xr:uid="{81A86DEC-88F5-42EC-AC01-AA595325479E}"/>
    <hyperlink ref="G1094" r:id="rId7" display="javascript:__doPostBack('ctl00$PageContent$MyGridView1$ctl05$LinkButton_Country','')" xr:uid="{79EAD7B3-F2C4-42DE-8DF0-C711BFDBCF1D}"/>
    <hyperlink ref="G1095" r:id="rId8" display="javascript:__doPostBack('ctl00$PageContent$MyGridView1$ctl06$LinkButton_Country','')" xr:uid="{AE738888-014F-4542-A1E4-C44C33ADF6EA}"/>
    <hyperlink ref="G1096" r:id="rId9" display="javascript:__doPostBack('ctl00$PageContent$MyGridView1$ctl07$LinkButton_Country','')" xr:uid="{E134832B-5251-4987-AD91-00820EB11E73}"/>
    <hyperlink ref="G1097" r:id="rId10" display="javascript:__doPostBack('ctl00$PageContent$MyGridView1$ctl08$LinkButton_Country','')" xr:uid="{A5C82E6B-B0A0-48A9-9A34-69DD06547F16}"/>
    <hyperlink ref="G1098" r:id="rId11" display="javascript:__doPostBack('ctl00$PageContent$MyGridView1$ctl09$LinkButton_Country','')" xr:uid="{3D97CE69-B9E8-4CF4-A66B-E7B241961AA1}"/>
    <hyperlink ref="G1099" r:id="rId12" display="javascript:__doPostBack('ctl00$PageContent$MyGridView1$ctl10$LinkButton_Country','')" xr:uid="{178E985F-22BB-4395-B0FB-16D77E316DEF}"/>
    <hyperlink ref="G1100" r:id="rId13" display="javascript:__doPostBack('ctl00$PageContent$MyGridView1$ctl11$LinkButton_Country','')" xr:uid="{DA92F90B-D4AA-494D-862C-4BD2205C3674}"/>
    <hyperlink ref="G1101" r:id="rId14" display="javascript:__doPostBack('ctl00$PageContent$MyGridView1$ctl12$LinkButton_Country','')" xr:uid="{6B546FC7-1EC8-4258-9198-BCDBB08A577F}"/>
  </hyperlinks>
  <pageMargins left="0.7" right="0.7" top="0.75" bottom="0.75" header="0.3" footer="0.3"/>
  <drawing r:id="rId1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B65368-C274-4761-ABEC-56C1A1379C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H491:K491 N492:Q492 H488:K489</xm:sqref>
        </x14:conditionalFormatting>
        <x14:conditionalFormatting xmlns:xm="http://schemas.microsoft.com/office/excel/2006/main">
          <x14:cfRule type="dataBar" id="{C7023E8E-C3CC-4E24-AB87-7281872AFE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C1391:F1394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Sorokin Danil</dc:creator>
  <cp:lastModifiedBy>1</cp:lastModifiedBy>
  <dcterms:created xsi:type="dcterms:W3CDTF">2015-06-05T18:19:34Z</dcterms:created>
  <dcterms:modified xsi:type="dcterms:W3CDTF">2023-03-12T17:50:56Z</dcterms:modified>
</cp:coreProperties>
</file>